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.martinez\Downloads\"/>
    </mc:Choice>
  </mc:AlternateContent>
  <xr:revisionPtr revIDLastSave="0" documentId="13_ncr:1_{EC3C9665-46CC-4661-9F3A-E9A761B73054}" xr6:coauthVersionLast="47" xr6:coauthVersionMax="47" xr10:uidLastSave="{00000000-0000-0000-0000-000000000000}"/>
  <bookViews>
    <workbookView xWindow="-108" yWindow="-108" windowWidth="23256" windowHeight="12576" tabRatio="683" activeTab="5" xr2:uid="{00000000-000D-0000-FFFF-FFFF00000000}"/>
  </bookViews>
  <sheets>
    <sheet name="q_diario" sheetId="2" r:id="rId1"/>
    <sheet name="Hoja1" sheetId="10" r:id="rId2"/>
    <sheet name="q_mes_completar_02" sheetId="1" r:id="rId3"/>
    <sheet name="DM q" sheetId="3" r:id="rId4"/>
    <sheet name="GR2M_PROL_5LQ_PARAISO EXT (2)" sheetId="8" r:id="rId5"/>
    <sheet name="GR2M" sheetId="4" r:id="rId6"/>
    <sheet name="TREND" sheetId="11" r:id="rId7"/>
    <sheet name="Q CHN1  PERSIS " sheetId="7" r:id="rId8"/>
    <sheet name="BALANCE" sheetId="9" r:id="rId9"/>
    <sheet name="Q CHN1 MES" sheetId="6" r:id="rId10"/>
    <sheet name="Hoja4" sheetId="5" r:id="rId11"/>
  </sheets>
  <externalReferences>
    <externalReference r:id="rId12"/>
  </externalReferences>
  <definedNames>
    <definedName name="_xlnm._FilterDatabase" localSheetId="7" hidden="1">'Q CHN1  PERSIS '!$A$10:$C$509</definedName>
    <definedName name="_xlnm._FilterDatabase" localSheetId="2" hidden="1">q_mes_completar_02!$A$1:$E$132</definedName>
    <definedName name="_xlnm.Print_Area" localSheetId="5">GR2M!$A$2:$U$673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4" l="1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O3" i="9" l="1"/>
  <c r="N3" i="9"/>
  <c r="M3" i="9"/>
  <c r="L3" i="9"/>
  <c r="K3" i="9"/>
  <c r="J3" i="9"/>
  <c r="I3" i="9"/>
  <c r="H3" i="9"/>
  <c r="G3" i="9"/>
  <c r="F3" i="9"/>
  <c r="E3" i="9"/>
  <c r="D3" i="9"/>
  <c r="E4" i="9"/>
  <c r="F4" i="9"/>
  <c r="G4" i="9"/>
  <c r="H4" i="9"/>
  <c r="I4" i="9"/>
  <c r="J4" i="9"/>
  <c r="K4" i="9"/>
  <c r="L4" i="9"/>
  <c r="M4" i="9"/>
  <c r="N4" i="9"/>
  <c r="O4" i="9"/>
  <c r="D4" i="9"/>
  <c r="F2" i="9"/>
  <c r="G2" i="9" s="1"/>
  <c r="H2" i="9" s="1"/>
  <c r="I2" i="9" s="1"/>
  <c r="J2" i="9" s="1"/>
  <c r="K2" i="9" s="1"/>
  <c r="L2" i="9" s="1"/>
  <c r="M2" i="9" s="1"/>
  <c r="N2" i="9" s="1"/>
  <c r="O2" i="9" s="1"/>
  <c r="E2" i="9"/>
  <c r="C20" i="9"/>
  <c r="I19" i="9"/>
  <c r="H19" i="9"/>
  <c r="C19" i="9"/>
  <c r="O18" i="9"/>
  <c r="J18" i="9"/>
  <c r="C17" i="9"/>
  <c r="D15" i="9"/>
  <c r="N10" i="9"/>
  <c r="I10" i="9"/>
  <c r="H10" i="9"/>
  <c r="E10" i="9"/>
  <c r="D10" i="9"/>
  <c r="C10" i="9"/>
  <c r="C9" i="9"/>
  <c r="C18" i="9" s="1"/>
  <c r="C8" i="9"/>
  <c r="O7" i="9"/>
  <c r="O16" i="9" s="1"/>
  <c r="N7" i="9"/>
  <c r="N16" i="9" s="1"/>
  <c r="M7" i="9"/>
  <c r="M16" i="9" s="1"/>
  <c r="L7" i="9"/>
  <c r="L16" i="9" s="1"/>
  <c r="K7" i="9"/>
  <c r="K16" i="9" s="1"/>
  <c r="J7" i="9"/>
  <c r="J16" i="9" s="1"/>
  <c r="I7" i="9"/>
  <c r="I16" i="9" s="1"/>
  <c r="H7" i="9"/>
  <c r="H16" i="9" s="1"/>
  <c r="G7" i="9"/>
  <c r="G16" i="9" s="1"/>
  <c r="F7" i="9"/>
  <c r="F16" i="9" s="1"/>
  <c r="E7" i="9"/>
  <c r="E16" i="9" s="1"/>
  <c r="D7" i="9"/>
  <c r="D16" i="9" s="1"/>
  <c r="D6" i="9"/>
  <c r="M79" i="7"/>
  <c r="F18" i="9" s="1"/>
  <c r="P79" i="7"/>
  <c r="I18" i="9" s="1"/>
  <c r="Q79" i="7"/>
  <c r="R79" i="7"/>
  <c r="K18" i="9" s="1"/>
  <c r="T79" i="7"/>
  <c r="M18" i="9" s="1"/>
  <c r="V79" i="7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B66" i="6"/>
  <c r="B67" i="6"/>
  <c r="B65" i="6"/>
  <c r="W73" i="7"/>
  <c r="K46" i="7"/>
  <c r="K66" i="7" s="1"/>
  <c r="D8" i="9" s="1"/>
  <c r="K82" i="7"/>
  <c r="L82" i="7"/>
  <c r="L83" i="7" s="1"/>
  <c r="E19" i="9" s="1"/>
  <c r="M82" i="7"/>
  <c r="M83" i="7" s="1"/>
  <c r="F19" i="9" s="1"/>
  <c r="N82" i="7"/>
  <c r="N83" i="7" s="1"/>
  <c r="G19" i="9" s="1"/>
  <c r="O82" i="7"/>
  <c r="O83" i="7" s="1"/>
  <c r="P82" i="7"/>
  <c r="P83" i="7" s="1"/>
  <c r="Q82" i="7"/>
  <c r="J10" i="9" s="1"/>
  <c r="R82" i="7"/>
  <c r="K10" i="9" s="1"/>
  <c r="S82" i="7"/>
  <c r="L10" i="9" s="1"/>
  <c r="T82" i="7"/>
  <c r="M10" i="9" s="1"/>
  <c r="U82" i="7"/>
  <c r="V82" i="7"/>
  <c r="O10" i="9" s="1"/>
  <c r="L76" i="7"/>
  <c r="L79" i="7" s="1"/>
  <c r="E18" i="9" s="1"/>
  <c r="M76" i="7"/>
  <c r="N76" i="7"/>
  <c r="N79" i="7" s="1"/>
  <c r="G18" i="9" s="1"/>
  <c r="O76" i="7"/>
  <c r="O79" i="7" s="1"/>
  <c r="H18" i="9" s="1"/>
  <c r="P76" i="7"/>
  <c r="Q76" i="7"/>
  <c r="R76" i="7"/>
  <c r="S76" i="7"/>
  <c r="S79" i="7" s="1"/>
  <c r="L18" i="9" s="1"/>
  <c r="T76" i="7"/>
  <c r="U76" i="7"/>
  <c r="U79" i="7" s="1"/>
  <c r="V76" i="7"/>
  <c r="K76" i="7"/>
  <c r="K79" i="7" s="1"/>
  <c r="D18" i="9" s="1"/>
  <c r="AL672" i="8"/>
  <c r="AK672" i="8"/>
  <c r="H672" i="8"/>
  <c r="E672" i="8"/>
  <c r="AL671" i="8"/>
  <c r="AK671" i="8"/>
  <c r="AD671" i="8"/>
  <c r="AB671" i="8"/>
  <c r="AA671" i="8"/>
  <c r="H671" i="8"/>
  <c r="E671" i="8"/>
  <c r="AH671" i="8" s="1"/>
  <c r="AL670" i="8"/>
  <c r="AK670" i="8"/>
  <c r="AJ670" i="8"/>
  <c r="AI670" i="8"/>
  <c r="AH670" i="8"/>
  <c r="AG670" i="8"/>
  <c r="AD670" i="8"/>
  <c r="Z670" i="8"/>
  <c r="H670" i="8"/>
  <c r="E670" i="8"/>
  <c r="AC670" i="8" s="1"/>
  <c r="AL669" i="8"/>
  <c r="AK669" i="8"/>
  <c r="AJ669" i="8"/>
  <c r="AI669" i="8"/>
  <c r="AH669" i="8"/>
  <c r="AG669" i="8"/>
  <c r="AF669" i="8"/>
  <c r="AE669" i="8"/>
  <c r="AD669" i="8"/>
  <c r="AC669" i="8"/>
  <c r="Z669" i="8"/>
  <c r="H669" i="8"/>
  <c r="E669" i="8"/>
  <c r="Y669" i="8" s="1"/>
  <c r="AL668" i="8"/>
  <c r="AK668" i="8"/>
  <c r="AD668" i="8"/>
  <c r="AC668" i="8"/>
  <c r="AB668" i="8"/>
  <c r="AA668" i="8"/>
  <c r="Z668" i="8"/>
  <c r="Y668" i="8"/>
  <c r="H668" i="8"/>
  <c r="E668" i="8"/>
  <c r="AL667" i="8"/>
  <c r="AK667" i="8"/>
  <c r="AE667" i="8"/>
  <c r="AB667" i="8"/>
  <c r="AA667" i="8"/>
  <c r="H667" i="8"/>
  <c r="E667" i="8"/>
  <c r="AD667" i="8" s="1"/>
  <c r="AL666" i="8"/>
  <c r="AK666" i="8"/>
  <c r="AJ666" i="8"/>
  <c r="AI666" i="8"/>
  <c r="AE666" i="8"/>
  <c r="AD666" i="8"/>
  <c r="H666" i="8"/>
  <c r="E666" i="8"/>
  <c r="AL665" i="8"/>
  <c r="AK665" i="8"/>
  <c r="AC665" i="8"/>
  <c r="AA665" i="8"/>
  <c r="H665" i="8"/>
  <c r="E665" i="8"/>
  <c r="AD665" i="8" s="1"/>
  <c r="AL664" i="8"/>
  <c r="AK664" i="8"/>
  <c r="AI664" i="8"/>
  <c r="AF664" i="8"/>
  <c r="AB664" i="8"/>
  <c r="AA664" i="8"/>
  <c r="H664" i="8"/>
  <c r="E664" i="8"/>
  <c r="AD664" i="8" s="1"/>
  <c r="AL663" i="8"/>
  <c r="AK663" i="8"/>
  <c r="AI663" i="8"/>
  <c r="AH663" i="8"/>
  <c r="H663" i="8"/>
  <c r="E663" i="8"/>
  <c r="AL662" i="8"/>
  <c r="AK662" i="8"/>
  <c r="AD662" i="8"/>
  <c r="AA662" i="8"/>
  <c r="H662" i="8"/>
  <c r="E662" i="8"/>
  <c r="AE662" i="8" s="1"/>
  <c r="AL661" i="8"/>
  <c r="AK661" i="8"/>
  <c r="AJ661" i="8"/>
  <c r="AH661" i="8"/>
  <c r="AG661" i="8"/>
  <c r="AD661" i="8"/>
  <c r="AC661" i="8"/>
  <c r="H661" i="8"/>
  <c r="E661" i="8"/>
  <c r="AL660" i="8"/>
  <c r="AK660" i="8"/>
  <c r="AD660" i="8"/>
  <c r="AC660" i="8"/>
  <c r="AB660" i="8"/>
  <c r="AA660" i="8"/>
  <c r="Z660" i="8"/>
  <c r="Y660" i="8"/>
  <c r="H660" i="8"/>
  <c r="E660" i="8"/>
  <c r="AL659" i="8"/>
  <c r="AK659" i="8"/>
  <c r="AE659" i="8"/>
  <c r="AB659" i="8"/>
  <c r="AA659" i="8"/>
  <c r="H659" i="8"/>
  <c r="E659" i="8"/>
  <c r="AD659" i="8" s="1"/>
  <c r="AL658" i="8"/>
  <c r="AK658" i="8"/>
  <c r="AJ658" i="8"/>
  <c r="AI658" i="8"/>
  <c r="AE658" i="8"/>
  <c r="AD658" i="8"/>
  <c r="H658" i="8"/>
  <c r="E658" i="8"/>
  <c r="AL657" i="8"/>
  <c r="AK657" i="8"/>
  <c r="AA657" i="8"/>
  <c r="H657" i="8"/>
  <c r="E657" i="8"/>
  <c r="AD657" i="8" s="1"/>
  <c r="AL656" i="8"/>
  <c r="AK656" i="8"/>
  <c r="AI656" i="8"/>
  <c r="AF656" i="8"/>
  <c r="AB656" i="8"/>
  <c r="AA656" i="8"/>
  <c r="H656" i="8"/>
  <c r="E656" i="8"/>
  <c r="AD656" i="8" s="1"/>
  <c r="AL655" i="8"/>
  <c r="AK655" i="8"/>
  <c r="H655" i="8"/>
  <c r="E655" i="8"/>
  <c r="AL654" i="8"/>
  <c r="AK654" i="8"/>
  <c r="AA654" i="8"/>
  <c r="H654" i="8"/>
  <c r="E654" i="8"/>
  <c r="AE654" i="8" s="1"/>
  <c r="AL653" i="8"/>
  <c r="AK653" i="8"/>
  <c r="AJ653" i="8"/>
  <c r="AH653" i="8"/>
  <c r="AG653" i="8"/>
  <c r="AD653" i="8"/>
  <c r="AC653" i="8"/>
  <c r="H653" i="8"/>
  <c r="E653" i="8"/>
  <c r="AL652" i="8"/>
  <c r="AK652" i="8"/>
  <c r="AD652" i="8"/>
  <c r="AC652" i="8"/>
  <c r="AB652" i="8"/>
  <c r="AA652" i="8"/>
  <c r="Z652" i="8"/>
  <c r="Y652" i="8"/>
  <c r="H652" i="8"/>
  <c r="E652" i="8"/>
  <c r="AL651" i="8"/>
  <c r="AK651" i="8"/>
  <c r="AE651" i="8"/>
  <c r="AB651" i="8"/>
  <c r="AA651" i="8"/>
  <c r="H651" i="8"/>
  <c r="E651" i="8"/>
  <c r="AD651" i="8" s="1"/>
  <c r="AL650" i="8"/>
  <c r="AK650" i="8"/>
  <c r="AJ650" i="8"/>
  <c r="AI650" i="8"/>
  <c r="AE650" i="8"/>
  <c r="AD650" i="8"/>
  <c r="H650" i="8"/>
  <c r="E650" i="8"/>
  <c r="AL649" i="8"/>
  <c r="AK649" i="8"/>
  <c r="AA649" i="8"/>
  <c r="H649" i="8"/>
  <c r="E649" i="8"/>
  <c r="AD649" i="8" s="1"/>
  <c r="AL648" i="8"/>
  <c r="AK648" i="8"/>
  <c r="AI648" i="8"/>
  <c r="AF648" i="8"/>
  <c r="AB648" i="8"/>
  <c r="AA648" i="8"/>
  <c r="H648" i="8"/>
  <c r="E648" i="8"/>
  <c r="AD648" i="8" s="1"/>
  <c r="AL647" i="8"/>
  <c r="AK647" i="8"/>
  <c r="H647" i="8"/>
  <c r="E647" i="8"/>
  <c r="AL646" i="8"/>
  <c r="AK646" i="8"/>
  <c r="AA646" i="8"/>
  <c r="H646" i="8"/>
  <c r="E646" i="8"/>
  <c r="AE646" i="8" s="1"/>
  <c r="AL645" i="8"/>
  <c r="AK645" i="8"/>
  <c r="AJ645" i="8"/>
  <c r="AH645" i="8"/>
  <c r="AG645" i="8"/>
  <c r="AD645" i="8"/>
  <c r="AC645" i="8"/>
  <c r="H645" i="8"/>
  <c r="E645" i="8"/>
  <c r="AL644" i="8"/>
  <c r="AK644" i="8"/>
  <c r="AD644" i="8"/>
  <c r="AC644" i="8"/>
  <c r="AB644" i="8"/>
  <c r="AA644" i="8"/>
  <c r="Z644" i="8"/>
  <c r="Y644" i="8"/>
  <c r="H644" i="8"/>
  <c r="E644" i="8"/>
  <c r="AL643" i="8"/>
  <c r="AK643" i="8"/>
  <c r="AI643" i="8"/>
  <c r="AE643" i="8"/>
  <c r="AB643" i="8"/>
  <c r="AA643" i="8"/>
  <c r="H643" i="8"/>
  <c r="E643" i="8"/>
  <c r="AD643" i="8" s="1"/>
  <c r="AL642" i="8"/>
  <c r="AK642" i="8"/>
  <c r="AJ642" i="8"/>
  <c r="AI642" i="8"/>
  <c r="AE642" i="8"/>
  <c r="AD642" i="8"/>
  <c r="H642" i="8"/>
  <c r="E642" i="8"/>
  <c r="AL641" i="8"/>
  <c r="AK641" i="8"/>
  <c r="AD641" i="8"/>
  <c r="AA641" i="8"/>
  <c r="H641" i="8"/>
  <c r="E641" i="8"/>
  <c r="AC641" i="8" s="1"/>
  <c r="AL640" i="8"/>
  <c r="AK640" i="8"/>
  <c r="AI640" i="8"/>
  <c r="AF640" i="8"/>
  <c r="AB640" i="8"/>
  <c r="AA640" i="8"/>
  <c r="H640" i="8"/>
  <c r="E640" i="8"/>
  <c r="AD640" i="8" s="1"/>
  <c r="AL639" i="8"/>
  <c r="AK639" i="8"/>
  <c r="H639" i="8"/>
  <c r="E639" i="8"/>
  <c r="AL638" i="8"/>
  <c r="AK638" i="8"/>
  <c r="AE638" i="8"/>
  <c r="AA638" i="8"/>
  <c r="H638" i="8"/>
  <c r="E638" i="8"/>
  <c r="AD638" i="8" s="1"/>
  <c r="AL637" i="8"/>
  <c r="AK637" i="8"/>
  <c r="AJ637" i="8"/>
  <c r="AH637" i="8"/>
  <c r="AG637" i="8"/>
  <c r="AD637" i="8"/>
  <c r="AC637" i="8"/>
  <c r="H637" i="8"/>
  <c r="E637" i="8"/>
  <c r="AL636" i="8"/>
  <c r="AK636" i="8"/>
  <c r="AD636" i="8"/>
  <c r="AC636" i="8"/>
  <c r="AB636" i="8"/>
  <c r="AA636" i="8"/>
  <c r="Z636" i="8"/>
  <c r="Y636" i="8"/>
  <c r="H636" i="8"/>
  <c r="E636" i="8"/>
  <c r="AL635" i="8"/>
  <c r="AK635" i="8"/>
  <c r="AI635" i="8"/>
  <c r="AE635" i="8"/>
  <c r="AB635" i="8"/>
  <c r="AA635" i="8"/>
  <c r="Y635" i="8"/>
  <c r="H635" i="8"/>
  <c r="E635" i="8"/>
  <c r="AD635" i="8" s="1"/>
  <c r="AL634" i="8"/>
  <c r="AK634" i="8"/>
  <c r="AJ634" i="8"/>
  <c r="AI634" i="8"/>
  <c r="AE634" i="8"/>
  <c r="AD634" i="8"/>
  <c r="H634" i="8"/>
  <c r="E634" i="8"/>
  <c r="AL633" i="8"/>
  <c r="AK633" i="8"/>
  <c r="AD633" i="8"/>
  <c r="AA633" i="8"/>
  <c r="H633" i="8"/>
  <c r="E633" i="8"/>
  <c r="AC633" i="8" s="1"/>
  <c r="AL632" i="8"/>
  <c r="AK632" i="8"/>
  <c r="AI632" i="8"/>
  <c r="AF632" i="8"/>
  <c r="AB632" i="8"/>
  <c r="AA632" i="8"/>
  <c r="H632" i="8"/>
  <c r="E632" i="8"/>
  <c r="AD632" i="8" s="1"/>
  <c r="AL631" i="8"/>
  <c r="AK631" i="8"/>
  <c r="H631" i="8"/>
  <c r="E631" i="8"/>
  <c r="AL630" i="8"/>
  <c r="AK630" i="8"/>
  <c r="AE630" i="8"/>
  <c r="AA630" i="8"/>
  <c r="H630" i="8"/>
  <c r="E630" i="8"/>
  <c r="AD630" i="8" s="1"/>
  <c r="AL629" i="8"/>
  <c r="AK629" i="8"/>
  <c r="AJ629" i="8"/>
  <c r="AH629" i="8"/>
  <c r="AG629" i="8"/>
  <c r="AD629" i="8"/>
  <c r="AC629" i="8"/>
  <c r="H629" i="8"/>
  <c r="E629" i="8"/>
  <c r="AL628" i="8"/>
  <c r="AK628" i="8"/>
  <c r="AD628" i="8"/>
  <c r="AC628" i="8"/>
  <c r="AB628" i="8"/>
  <c r="AA628" i="8"/>
  <c r="Z628" i="8"/>
  <c r="Y628" i="8"/>
  <c r="H628" i="8"/>
  <c r="E628" i="8"/>
  <c r="AL627" i="8"/>
  <c r="AK627" i="8"/>
  <c r="AI627" i="8"/>
  <c r="AE627" i="8"/>
  <c r="AB627" i="8"/>
  <c r="AA627" i="8"/>
  <c r="Y627" i="8"/>
  <c r="H627" i="8"/>
  <c r="E627" i="8"/>
  <c r="AD627" i="8" s="1"/>
  <c r="AL626" i="8"/>
  <c r="AK626" i="8"/>
  <c r="AJ626" i="8"/>
  <c r="AI626" i="8"/>
  <c r="AE626" i="8"/>
  <c r="AD626" i="8"/>
  <c r="H626" i="8"/>
  <c r="E626" i="8"/>
  <c r="AL625" i="8"/>
  <c r="AK625" i="8"/>
  <c r="AD625" i="8"/>
  <c r="AA625" i="8"/>
  <c r="H625" i="8"/>
  <c r="E625" i="8"/>
  <c r="AC625" i="8" s="1"/>
  <c r="AL624" i="8"/>
  <c r="AK624" i="8"/>
  <c r="AI624" i="8"/>
  <c r="AF624" i="8"/>
  <c r="AB624" i="8"/>
  <c r="AA624" i="8"/>
  <c r="H624" i="8"/>
  <c r="E624" i="8"/>
  <c r="AD624" i="8" s="1"/>
  <c r="AL623" i="8"/>
  <c r="AK623" i="8"/>
  <c r="H623" i="8"/>
  <c r="E623" i="8"/>
  <c r="AL622" i="8"/>
  <c r="AK622" i="8"/>
  <c r="AE622" i="8"/>
  <c r="AA622" i="8"/>
  <c r="H622" i="8"/>
  <c r="E622" i="8"/>
  <c r="AD622" i="8" s="1"/>
  <c r="AL621" i="8"/>
  <c r="AK621" i="8"/>
  <c r="AJ621" i="8"/>
  <c r="AH621" i="8"/>
  <c r="AG621" i="8"/>
  <c r="AD621" i="8"/>
  <c r="AC621" i="8"/>
  <c r="H621" i="8"/>
  <c r="E621" i="8"/>
  <c r="AL620" i="8"/>
  <c r="AK620" i="8"/>
  <c r="AD620" i="8"/>
  <c r="AC620" i="8"/>
  <c r="AB620" i="8"/>
  <c r="AA620" i="8"/>
  <c r="Z620" i="8"/>
  <c r="Y620" i="8"/>
  <c r="H620" i="8"/>
  <c r="E620" i="8"/>
  <c r="AL619" i="8"/>
  <c r="AK619" i="8"/>
  <c r="AI619" i="8"/>
  <c r="AE619" i="8"/>
  <c r="AB619" i="8"/>
  <c r="AA619" i="8"/>
  <c r="Y619" i="8"/>
  <c r="H619" i="8"/>
  <c r="E619" i="8"/>
  <c r="AD619" i="8" s="1"/>
  <c r="AL618" i="8"/>
  <c r="AK618" i="8"/>
  <c r="AJ618" i="8"/>
  <c r="AI618" i="8"/>
  <c r="AE618" i="8"/>
  <c r="AD618" i="8"/>
  <c r="H618" i="8"/>
  <c r="E618" i="8"/>
  <c r="AL617" i="8"/>
  <c r="AK617" i="8"/>
  <c r="AD617" i="8"/>
  <c r="AA617" i="8"/>
  <c r="H617" i="8"/>
  <c r="E617" i="8"/>
  <c r="AC617" i="8" s="1"/>
  <c r="AL616" i="8"/>
  <c r="AK616" i="8"/>
  <c r="AI616" i="8"/>
  <c r="AF616" i="8"/>
  <c r="AE616" i="8"/>
  <c r="AB616" i="8"/>
  <c r="AA616" i="8"/>
  <c r="H616" i="8"/>
  <c r="E616" i="8"/>
  <c r="AL615" i="8"/>
  <c r="AK615" i="8"/>
  <c r="AE615" i="8"/>
  <c r="AD615" i="8"/>
  <c r="AB615" i="8"/>
  <c r="Z615" i="8"/>
  <c r="Y615" i="8"/>
  <c r="H615" i="8"/>
  <c r="E615" i="8"/>
  <c r="AJ615" i="8" s="1"/>
  <c r="AL614" i="8"/>
  <c r="AK614" i="8"/>
  <c r="AH614" i="8"/>
  <c r="AG614" i="8"/>
  <c r="Z614" i="8"/>
  <c r="H614" i="8"/>
  <c r="E614" i="8"/>
  <c r="AF614" i="8" s="1"/>
  <c r="AL613" i="8"/>
  <c r="AK613" i="8"/>
  <c r="AJ613" i="8"/>
  <c r="AI613" i="8"/>
  <c r="AH613" i="8"/>
  <c r="AG613" i="8"/>
  <c r="AF613" i="8"/>
  <c r="AE613" i="8"/>
  <c r="AD613" i="8"/>
  <c r="AC613" i="8"/>
  <c r="H613" i="8"/>
  <c r="E613" i="8"/>
  <c r="AB613" i="8" s="1"/>
  <c r="AL612" i="8"/>
  <c r="AK612" i="8"/>
  <c r="AI612" i="8"/>
  <c r="AH612" i="8"/>
  <c r="AF612" i="8"/>
  <c r="AD612" i="8"/>
  <c r="AC612" i="8"/>
  <c r="Z612" i="8"/>
  <c r="Y612" i="8"/>
  <c r="H612" i="8"/>
  <c r="E612" i="8"/>
  <c r="AJ612" i="8" s="1"/>
  <c r="AL611" i="8"/>
  <c r="AK611" i="8"/>
  <c r="AE611" i="8"/>
  <c r="AD611" i="8"/>
  <c r="AB611" i="8"/>
  <c r="Z611" i="8"/>
  <c r="Y611" i="8"/>
  <c r="H611" i="8"/>
  <c r="E611" i="8"/>
  <c r="AJ611" i="8" s="1"/>
  <c r="AL610" i="8"/>
  <c r="AK610" i="8"/>
  <c r="H610" i="8"/>
  <c r="E610" i="8"/>
  <c r="AL609" i="8"/>
  <c r="AK609" i="8"/>
  <c r="AJ609" i="8"/>
  <c r="AI609" i="8"/>
  <c r="AH609" i="8"/>
  <c r="AG609" i="8"/>
  <c r="AF609" i="8"/>
  <c r="AE609" i="8"/>
  <c r="AD609" i="8"/>
  <c r="AC609" i="8"/>
  <c r="H609" i="8"/>
  <c r="E609" i="8"/>
  <c r="AB609" i="8" s="1"/>
  <c r="AL608" i="8"/>
  <c r="AK608" i="8"/>
  <c r="AF608" i="8"/>
  <c r="AD608" i="8"/>
  <c r="AB608" i="8"/>
  <c r="Z608" i="8"/>
  <c r="H608" i="8"/>
  <c r="E608" i="8"/>
  <c r="AC608" i="8" s="1"/>
  <c r="AL607" i="8"/>
  <c r="AK607" i="8"/>
  <c r="H607" i="8"/>
  <c r="E607" i="8"/>
  <c r="AL606" i="8"/>
  <c r="AK606" i="8"/>
  <c r="H606" i="8"/>
  <c r="E606" i="8"/>
  <c r="AL605" i="8"/>
  <c r="AK605" i="8"/>
  <c r="H605" i="8"/>
  <c r="E605" i="8"/>
  <c r="AL604" i="8"/>
  <c r="AK604" i="8"/>
  <c r="AI604" i="8"/>
  <c r="AH604" i="8"/>
  <c r="AG604" i="8"/>
  <c r="AF604" i="8"/>
  <c r="Z604" i="8"/>
  <c r="Y604" i="8"/>
  <c r="H604" i="8"/>
  <c r="E604" i="8"/>
  <c r="AE604" i="8" s="1"/>
  <c r="AL603" i="8"/>
  <c r="AK603" i="8"/>
  <c r="AJ603" i="8"/>
  <c r="AI603" i="8"/>
  <c r="AG603" i="8"/>
  <c r="AF603" i="8"/>
  <c r="AE603" i="8"/>
  <c r="AD603" i="8"/>
  <c r="AC603" i="8"/>
  <c r="AB603" i="8"/>
  <c r="H603" i="8"/>
  <c r="E603" i="8"/>
  <c r="AA603" i="8" s="1"/>
  <c r="AL602" i="8"/>
  <c r="AK602" i="8"/>
  <c r="AG602" i="8"/>
  <c r="AE602" i="8"/>
  <c r="AC602" i="8"/>
  <c r="Z602" i="8"/>
  <c r="Y602" i="8"/>
  <c r="H602" i="8"/>
  <c r="E602" i="8"/>
  <c r="AJ602" i="8" s="1"/>
  <c r="AL601" i="8"/>
  <c r="AK601" i="8"/>
  <c r="H601" i="8"/>
  <c r="E601" i="8"/>
  <c r="AL600" i="8"/>
  <c r="AK600" i="8"/>
  <c r="AI600" i="8"/>
  <c r="AH600" i="8"/>
  <c r="AG600" i="8"/>
  <c r="AF600" i="8"/>
  <c r="Z600" i="8"/>
  <c r="Y600" i="8"/>
  <c r="H600" i="8"/>
  <c r="E600" i="8"/>
  <c r="AE600" i="8" s="1"/>
  <c r="AL599" i="8"/>
  <c r="AK599" i="8"/>
  <c r="AI599" i="8"/>
  <c r="AG599" i="8"/>
  <c r="AE599" i="8"/>
  <c r="AD599" i="8"/>
  <c r="AC599" i="8"/>
  <c r="AB599" i="8"/>
  <c r="H599" i="8"/>
  <c r="E599" i="8"/>
  <c r="AA599" i="8" s="1"/>
  <c r="AL598" i="8"/>
  <c r="AK598" i="8"/>
  <c r="AG598" i="8"/>
  <c r="AE598" i="8"/>
  <c r="AC598" i="8"/>
  <c r="Z598" i="8"/>
  <c r="Y598" i="8"/>
  <c r="H598" i="8"/>
  <c r="E598" i="8"/>
  <c r="AJ598" i="8" s="1"/>
  <c r="AL597" i="8"/>
  <c r="AK597" i="8"/>
  <c r="H597" i="8"/>
  <c r="E597" i="8"/>
  <c r="AL596" i="8"/>
  <c r="AK596" i="8"/>
  <c r="AI596" i="8"/>
  <c r="AH596" i="8"/>
  <c r="AG596" i="8"/>
  <c r="AF596" i="8"/>
  <c r="Z596" i="8"/>
  <c r="Y596" i="8"/>
  <c r="H596" i="8"/>
  <c r="E596" i="8"/>
  <c r="AE596" i="8" s="1"/>
  <c r="AL595" i="8"/>
  <c r="AK595" i="8"/>
  <c r="AI595" i="8"/>
  <c r="AG595" i="8"/>
  <c r="AE595" i="8"/>
  <c r="AD595" i="8"/>
  <c r="AC595" i="8"/>
  <c r="AB595" i="8"/>
  <c r="H595" i="8"/>
  <c r="E595" i="8"/>
  <c r="AA595" i="8" s="1"/>
  <c r="AL594" i="8"/>
  <c r="AK594" i="8"/>
  <c r="AG594" i="8"/>
  <c r="AE594" i="8"/>
  <c r="AC594" i="8"/>
  <c r="Z594" i="8"/>
  <c r="Y594" i="8"/>
  <c r="H594" i="8"/>
  <c r="E594" i="8"/>
  <c r="AJ594" i="8" s="1"/>
  <c r="AL593" i="8"/>
  <c r="AK593" i="8"/>
  <c r="H593" i="8"/>
  <c r="E593" i="8"/>
  <c r="AL592" i="8"/>
  <c r="AK592" i="8"/>
  <c r="AI592" i="8"/>
  <c r="AH592" i="8"/>
  <c r="AG592" i="8"/>
  <c r="AF592" i="8"/>
  <c r="Y592" i="8"/>
  <c r="H592" i="8"/>
  <c r="E592" i="8"/>
  <c r="AE592" i="8" s="1"/>
  <c r="AL591" i="8"/>
  <c r="AK591" i="8"/>
  <c r="AI591" i="8"/>
  <c r="AG591" i="8"/>
  <c r="AE591" i="8"/>
  <c r="AD591" i="8"/>
  <c r="AC591" i="8"/>
  <c r="AB591" i="8"/>
  <c r="H591" i="8"/>
  <c r="E591" i="8"/>
  <c r="AA591" i="8" s="1"/>
  <c r="AL590" i="8"/>
  <c r="AK590" i="8"/>
  <c r="AG590" i="8"/>
  <c r="AE590" i="8"/>
  <c r="AC590" i="8"/>
  <c r="Z590" i="8"/>
  <c r="Y590" i="8"/>
  <c r="H590" i="8"/>
  <c r="E590" i="8"/>
  <c r="AJ590" i="8" s="1"/>
  <c r="AL589" i="8"/>
  <c r="AK589" i="8"/>
  <c r="H589" i="8"/>
  <c r="E589" i="8"/>
  <c r="AL588" i="8"/>
  <c r="AK588" i="8"/>
  <c r="AI588" i="8"/>
  <c r="AH588" i="8"/>
  <c r="AG588" i="8"/>
  <c r="AF588" i="8"/>
  <c r="Y588" i="8"/>
  <c r="H588" i="8"/>
  <c r="E588" i="8"/>
  <c r="AE588" i="8" s="1"/>
  <c r="AL587" i="8"/>
  <c r="AK587" i="8"/>
  <c r="AI587" i="8"/>
  <c r="AG587" i="8"/>
  <c r="AE587" i="8"/>
  <c r="AD587" i="8"/>
  <c r="AC587" i="8"/>
  <c r="AB587" i="8"/>
  <c r="H587" i="8"/>
  <c r="E587" i="8"/>
  <c r="AA587" i="8" s="1"/>
  <c r="AL586" i="8"/>
  <c r="AK586" i="8"/>
  <c r="AG586" i="8"/>
  <c r="AE586" i="8"/>
  <c r="AC586" i="8"/>
  <c r="Z586" i="8"/>
  <c r="Y586" i="8"/>
  <c r="H586" i="8"/>
  <c r="E586" i="8"/>
  <c r="AJ586" i="8" s="1"/>
  <c r="AL585" i="8"/>
  <c r="AK585" i="8"/>
  <c r="H585" i="8"/>
  <c r="E585" i="8"/>
  <c r="AL584" i="8"/>
  <c r="AK584" i="8"/>
  <c r="AI584" i="8"/>
  <c r="AH584" i="8"/>
  <c r="AG584" i="8"/>
  <c r="AF584" i="8"/>
  <c r="Y584" i="8"/>
  <c r="H584" i="8"/>
  <c r="E584" i="8"/>
  <c r="AE584" i="8" s="1"/>
  <c r="AL583" i="8"/>
  <c r="AK583" i="8"/>
  <c r="AI583" i="8"/>
  <c r="AG583" i="8"/>
  <c r="AE583" i="8"/>
  <c r="AD583" i="8"/>
  <c r="AC583" i="8"/>
  <c r="AB583" i="8"/>
  <c r="H583" i="8"/>
  <c r="E583" i="8"/>
  <c r="AA583" i="8" s="1"/>
  <c r="AL582" i="8"/>
  <c r="AK582" i="8"/>
  <c r="AG582" i="8"/>
  <c r="AE582" i="8"/>
  <c r="AC582" i="8"/>
  <c r="Z582" i="8"/>
  <c r="Y582" i="8"/>
  <c r="H582" i="8"/>
  <c r="E582" i="8"/>
  <c r="AJ582" i="8" s="1"/>
  <c r="AL581" i="8"/>
  <c r="AK581" i="8"/>
  <c r="H581" i="8"/>
  <c r="E581" i="8"/>
  <c r="AL580" i="8"/>
  <c r="AK580" i="8"/>
  <c r="AI580" i="8"/>
  <c r="AH580" i="8"/>
  <c r="AG580" i="8"/>
  <c r="AF580" i="8"/>
  <c r="Y580" i="8"/>
  <c r="H580" i="8"/>
  <c r="E580" i="8"/>
  <c r="AE580" i="8" s="1"/>
  <c r="AL579" i="8"/>
  <c r="AK579" i="8"/>
  <c r="AI579" i="8"/>
  <c r="AG579" i="8"/>
  <c r="AE579" i="8"/>
  <c r="AD579" i="8"/>
  <c r="AC579" i="8"/>
  <c r="AB579" i="8"/>
  <c r="H579" i="8"/>
  <c r="E579" i="8"/>
  <c r="AA579" i="8" s="1"/>
  <c r="AL578" i="8"/>
  <c r="AK578" i="8"/>
  <c r="AG578" i="8"/>
  <c r="AE578" i="8"/>
  <c r="AC578" i="8"/>
  <c r="Z578" i="8"/>
  <c r="Y578" i="8"/>
  <c r="H578" i="8"/>
  <c r="E578" i="8"/>
  <c r="AJ578" i="8" s="1"/>
  <c r="AL577" i="8"/>
  <c r="AK577" i="8"/>
  <c r="AJ577" i="8"/>
  <c r="AA577" i="8"/>
  <c r="Y577" i="8"/>
  <c r="H577" i="8"/>
  <c r="E577" i="8"/>
  <c r="AL576" i="8"/>
  <c r="AK576" i="8"/>
  <c r="AI576" i="8"/>
  <c r="AH576" i="8"/>
  <c r="AG576" i="8"/>
  <c r="AF576" i="8"/>
  <c r="Y576" i="8"/>
  <c r="H576" i="8"/>
  <c r="E576" i="8"/>
  <c r="AE576" i="8" s="1"/>
  <c r="AL575" i="8"/>
  <c r="AK575" i="8"/>
  <c r="AJ575" i="8"/>
  <c r="AI575" i="8"/>
  <c r="AG575" i="8"/>
  <c r="AE575" i="8"/>
  <c r="AD575" i="8"/>
  <c r="AC575" i="8"/>
  <c r="AB575" i="8"/>
  <c r="H575" i="8"/>
  <c r="E575" i="8"/>
  <c r="AA575" i="8" s="1"/>
  <c r="AL574" i="8"/>
  <c r="AK574" i="8"/>
  <c r="AG574" i="8"/>
  <c r="AF574" i="8"/>
  <c r="AE574" i="8"/>
  <c r="AC574" i="8"/>
  <c r="Z574" i="8"/>
  <c r="Y574" i="8"/>
  <c r="H574" i="8"/>
  <c r="E574" i="8"/>
  <c r="AJ574" i="8" s="1"/>
  <c r="AL573" i="8"/>
  <c r="AK573" i="8"/>
  <c r="H573" i="8"/>
  <c r="E573" i="8"/>
  <c r="AL572" i="8"/>
  <c r="AK572" i="8"/>
  <c r="AH572" i="8"/>
  <c r="AG572" i="8"/>
  <c r="AF572" i="8"/>
  <c r="Y572" i="8"/>
  <c r="H572" i="8"/>
  <c r="E572" i="8"/>
  <c r="AE572" i="8" s="1"/>
  <c r="AL571" i="8"/>
  <c r="AK571" i="8"/>
  <c r="AJ571" i="8"/>
  <c r="AI571" i="8"/>
  <c r="AG571" i="8"/>
  <c r="AD571" i="8"/>
  <c r="AC571" i="8"/>
  <c r="AB571" i="8"/>
  <c r="H571" i="8"/>
  <c r="E571" i="8"/>
  <c r="AA571" i="8" s="1"/>
  <c r="AL570" i="8"/>
  <c r="AK570" i="8"/>
  <c r="AG570" i="8"/>
  <c r="AF570" i="8"/>
  <c r="AE570" i="8"/>
  <c r="AC570" i="8"/>
  <c r="Z570" i="8"/>
  <c r="Y570" i="8"/>
  <c r="H570" i="8"/>
  <c r="E570" i="8"/>
  <c r="AJ570" i="8" s="1"/>
  <c r="AL569" i="8"/>
  <c r="AK569" i="8"/>
  <c r="AB569" i="8"/>
  <c r="AA569" i="8"/>
  <c r="Y569" i="8"/>
  <c r="H569" i="8"/>
  <c r="E569" i="8"/>
  <c r="AJ569" i="8" s="1"/>
  <c r="AL568" i="8"/>
  <c r="AK568" i="8"/>
  <c r="AH568" i="8"/>
  <c r="AG568" i="8"/>
  <c r="AF568" i="8"/>
  <c r="Y568" i="8"/>
  <c r="H568" i="8"/>
  <c r="E568" i="8"/>
  <c r="AE568" i="8" s="1"/>
  <c r="AL567" i="8"/>
  <c r="AK567" i="8"/>
  <c r="AJ567" i="8"/>
  <c r="AI567" i="8"/>
  <c r="AG567" i="8"/>
  <c r="AD567" i="8"/>
  <c r="AC567" i="8"/>
  <c r="AB567" i="8"/>
  <c r="H567" i="8"/>
  <c r="E567" i="8"/>
  <c r="AA567" i="8" s="1"/>
  <c r="AL566" i="8"/>
  <c r="AK566" i="8"/>
  <c r="AG566" i="8"/>
  <c r="AF566" i="8"/>
  <c r="AE566" i="8"/>
  <c r="AC566" i="8"/>
  <c r="Z566" i="8"/>
  <c r="Y566" i="8"/>
  <c r="H566" i="8"/>
  <c r="E566" i="8"/>
  <c r="AJ566" i="8" s="1"/>
  <c r="AL565" i="8"/>
  <c r="AK565" i="8"/>
  <c r="AJ565" i="8"/>
  <c r="AB565" i="8"/>
  <c r="AA565" i="8"/>
  <c r="H565" i="8"/>
  <c r="E565" i="8"/>
  <c r="AL564" i="8"/>
  <c r="AK564" i="8"/>
  <c r="AH564" i="8"/>
  <c r="AG564" i="8"/>
  <c r="AF564" i="8"/>
  <c r="AC564" i="8"/>
  <c r="Y564" i="8"/>
  <c r="H564" i="8"/>
  <c r="E564" i="8"/>
  <c r="AE564" i="8" s="1"/>
  <c r="AL563" i="8"/>
  <c r="AK563" i="8"/>
  <c r="AJ563" i="8"/>
  <c r="AI563" i="8"/>
  <c r="AG563" i="8"/>
  <c r="AD563" i="8"/>
  <c r="AC563" i="8"/>
  <c r="AB563" i="8"/>
  <c r="H563" i="8"/>
  <c r="E563" i="8"/>
  <c r="AA563" i="8" s="1"/>
  <c r="AL562" i="8"/>
  <c r="AK562" i="8"/>
  <c r="AF562" i="8"/>
  <c r="AE562" i="8"/>
  <c r="AC562" i="8"/>
  <c r="Z562" i="8"/>
  <c r="Y562" i="8"/>
  <c r="H562" i="8"/>
  <c r="E562" i="8"/>
  <c r="AJ562" i="8" s="1"/>
  <c r="AL561" i="8"/>
  <c r="AK561" i="8"/>
  <c r="AJ561" i="8"/>
  <c r="AB561" i="8"/>
  <c r="AA561" i="8"/>
  <c r="Y561" i="8"/>
  <c r="H561" i="8"/>
  <c r="E561" i="8"/>
  <c r="AL560" i="8"/>
  <c r="AK560" i="8"/>
  <c r="H560" i="8"/>
  <c r="E560" i="8"/>
  <c r="AL559" i="8"/>
  <c r="AK559" i="8"/>
  <c r="AJ559" i="8"/>
  <c r="H559" i="8"/>
  <c r="E559" i="8"/>
  <c r="AI559" i="8" s="1"/>
  <c r="AL558" i="8"/>
  <c r="AK558" i="8"/>
  <c r="AJ558" i="8"/>
  <c r="AI558" i="8"/>
  <c r="AH558" i="8"/>
  <c r="AG558" i="8"/>
  <c r="AF558" i="8"/>
  <c r="H558" i="8"/>
  <c r="E558" i="8"/>
  <c r="AE558" i="8" s="1"/>
  <c r="AL557" i="8"/>
  <c r="AK557" i="8"/>
  <c r="AJ557" i="8"/>
  <c r="AI557" i="8"/>
  <c r="AH557" i="8"/>
  <c r="AG557" i="8"/>
  <c r="AF557" i="8"/>
  <c r="AE557" i="8"/>
  <c r="AD557" i="8"/>
  <c r="AC557" i="8"/>
  <c r="AB557" i="8"/>
  <c r="Z557" i="8"/>
  <c r="Y557" i="8"/>
  <c r="H557" i="8"/>
  <c r="E557" i="8"/>
  <c r="AA557" i="8" s="1"/>
  <c r="AL556" i="8"/>
  <c r="AK556" i="8"/>
  <c r="H556" i="8"/>
  <c r="E556" i="8"/>
  <c r="AL555" i="8"/>
  <c r="AK555" i="8"/>
  <c r="AJ555" i="8"/>
  <c r="H555" i="8"/>
  <c r="E555" i="8"/>
  <c r="AI555" i="8" s="1"/>
  <c r="AL554" i="8"/>
  <c r="AK554" i="8"/>
  <c r="AJ554" i="8"/>
  <c r="AI554" i="8"/>
  <c r="AH554" i="8"/>
  <c r="AG554" i="8"/>
  <c r="AF554" i="8"/>
  <c r="H554" i="8"/>
  <c r="E554" i="8"/>
  <c r="AE554" i="8" s="1"/>
  <c r="AL553" i="8"/>
  <c r="AK553" i="8"/>
  <c r="AI553" i="8"/>
  <c r="AF553" i="8"/>
  <c r="AE553" i="8"/>
  <c r="AD553" i="8"/>
  <c r="AC553" i="8"/>
  <c r="AB553" i="8"/>
  <c r="H553" i="8"/>
  <c r="E553" i="8"/>
  <c r="AA553" i="8" s="1"/>
  <c r="AL552" i="8"/>
  <c r="AK552" i="8"/>
  <c r="Z552" i="8"/>
  <c r="Y552" i="8"/>
  <c r="H552" i="8"/>
  <c r="E552" i="8"/>
  <c r="AL551" i="8"/>
  <c r="AK551" i="8"/>
  <c r="AJ551" i="8"/>
  <c r="H551" i="8"/>
  <c r="E551" i="8"/>
  <c r="AI551" i="8" s="1"/>
  <c r="AL550" i="8"/>
  <c r="AK550" i="8"/>
  <c r="AJ550" i="8"/>
  <c r="AI550" i="8"/>
  <c r="AH550" i="8"/>
  <c r="AG550" i="8"/>
  <c r="AF550" i="8"/>
  <c r="AD550" i="8"/>
  <c r="H550" i="8"/>
  <c r="E550" i="8"/>
  <c r="AE550" i="8" s="1"/>
  <c r="AL549" i="8"/>
  <c r="AK549" i="8"/>
  <c r="AI549" i="8"/>
  <c r="AF549" i="8"/>
  <c r="AE549" i="8"/>
  <c r="AD549" i="8"/>
  <c r="AC549" i="8"/>
  <c r="AB549" i="8"/>
  <c r="H549" i="8"/>
  <c r="E549" i="8"/>
  <c r="AA549" i="8" s="1"/>
  <c r="AL548" i="8"/>
  <c r="AK548" i="8"/>
  <c r="H548" i="8"/>
  <c r="E548" i="8"/>
  <c r="AL547" i="8"/>
  <c r="AK547" i="8"/>
  <c r="AJ547" i="8"/>
  <c r="H547" i="8"/>
  <c r="E547" i="8"/>
  <c r="AI547" i="8" s="1"/>
  <c r="AL546" i="8"/>
  <c r="AK546" i="8"/>
  <c r="AJ546" i="8"/>
  <c r="AI546" i="8"/>
  <c r="AH546" i="8"/>
  <c r="AG546" i="8"/>
  <c r="AF546" i="8"/>
  <c r="H546" i="8"/>
  <c r="E546" i="8"/>
  <c r="AE546" i="8" s="1"/>
  <c r="AL545" i="8"/>
  <c r="AK545" i="8"/>
  <c r="AI545" i="8"/>
  <c r="AF545" i="8"/>
  <c r="AE545" i="8"/>
  <c r="AD545" i="8"/>
  <c r="AC545" i="8"/>
  <c r="AB545" i="8"/>
  <c r="H545" i="8"/>
  <c r="E545" i="8"/>
  <c r="AA545" i="8" s="1"/>
  <c r="AL544" i="8"/>
  <c r="AK544" i="8"/>
  <c r="AB544" i="8"/>
  <c r="AA544" i="8"/>
  <c r="Z544" i="8"/>
  <c r="Y544" i="8"/>
  <c r="H544" i="8"/>
  <c r="E544" i="8"/>
  <c r="AL543" i="8"/>
  <c r="AK543" i="8"/>
  <c r="AJ543" i="8"/>
  <c r="H543" i="8"/>
  <c r="E543" i="8"/>
  <c r="AI543" i="8" s="1"/>
  <c r="AL542" i="8"/>
  <c r="AK542" i="8"/>
  <c r="AJ542" i="8"/>
  <c r="AI542" i="8"/>
  <c r="AH542" i="8"/>
  <c r="AG542" i="8"/>
  <c r="AF542" i="8"/>
  <c r="H542" i="8"/>
  <c r="E542" i="8"/>
  <c r="AE542" i="8" s="1"/>
  <c r="AL541" i="8"/>
  <c r="AK541" i="8"/>
  <c r="AI541" i="8"/>
  <c r="AF541" i="8"/>
  <c r="AE541" i="8"/>
  <c r="AD541" i="8"/>
  <c r="AC541" i="8"/>
  <c r="AB541" i="8"/>
  <c r="H541" i="8"/>
  <c r="E541" i="8"/>
  <c r="AA541" i="8" s="1"/>
  <c r="AL540" i="8"/>
  <c r="AK540" i="8"/>
  <c r="AB540" i="8"/>
  <c r="AA540" i="8"/>
  <c r="Z540" i="8"/>
  <c r="Y540" i="8"/>
  <c r="H540" i="8"/>
  <c r="E540" i="8"/>
  <c r="AL539" i="8"/>
  <c r="AK539" i="8"/>
  <c r="AJ539" i="8"/>
  <c r="H539" i="8"/>
  <c r="E539" i="8"/>
  <c r="AI539" i="8" s="1"/>
  <c r="AL538" i="8"/>
  <c r="AK538" i="8"/>
  <c r="AJ538" i="8"/>
  <c r="AI538" i="8"/>
  <c r="AH538" i="8"/>
  <c r="AG538" i="8"/>
  <c r="AF538" i="8"/>
  <c r="H538" i="8"/>
  <c r="E538" i="8"/>
  <c r="AE538" i="8" s="1"/>
  <c r="AL537" i="8"/>
  <c r="AK537" i="8"/>
  <c r="AI537" i="8"/>
  <c r="AF537" i="8"/>
  <c r="AE537" i="8"/>
  <c r="AD537" i="8"/>
  <c r="AC537" i="8"/>
  <c r="AB537" i="8"/>
  <c r="H537" i="8"/>
  <c r="E537" i="8"/>
  <c r="AA537" i="8" s="1"/>
  <c r="AL536" i="8"/>
  <c r="AK536" i="8"/>
  <c r="H536" i="8"/>
  <c r="E536" i="8"/>
  <c r="AL535" i="8"/>
  <c r="AK535" i="8"/>
  <c r="AJ535" i="8"/>
  <c r="H535" i="8"/>
  <c r="E535" i="8"/>
  <c r="AI535" i="8" s="1"/>
  <c r="AL534" i="8"/>
  <c r="AK534" i="8"/>
  <c r="AJ534" i="8"/>
  <c r="AI534" i="8"/>
  <c r="AH534" i="8"/>
  <c r="AG534" i="8"/>
  <c r="AF534" i="8"/>
  <c r="H534" i="8"/>
  <c r="E534" i="8"/>
  <c r="AE534" i="8" s="1"/>
  <c r="AL533" i="8"/>
  <c r="AK533" i="8"/>
  <c r="AF533" i="8"/>
  <c r="AE533" i="8"/>
  <c r="AD533" i="8"/>
  <c r="AC533" i="8"/>
  <c r="AB533" i="8"/>
  <c r="H533" i="8"/>
  <c r="E533" i="8"/>
  <c r="AA533" i="8" s="1"/>
  <c r="AL532" i="8"/>
  <c r="AK532" i="8"/>
  <c r="H532" i="8"/>
  <c r="E532" i="8"/>
  <c r="AL531" i="8"/>
  <c r="AK531" i="8"/>
  <c r="AJ531" i="8"/>
  <c r="H531" i="8"/>
  <c r="E531" i="8"/>
  <c r="AI531" i="8" s="1"/>
  <c r="AL530" i="8"/>
  <c r="AK530" i="8"/>
  <c r="AJ530" i="8"/>
  <c r="AI530" i="8"/>
  <c r="AH530" i="8"/>
  <c r="AG530" i="8"/>
  <c r="AF530" i="8"/>
  <c r="H530" i="8"/>
  <c r="E530" i="8"/>
  <c r="AE530" i="8" s="1"/>
  <c r="AL529" i="8"/>
  <c r="AK529" i="8"/>
  <c r="AF529" i="8"/>
  <c r="AE529" i="8"/>
  <c r="AD529" i="8"/>
  <c r="AC529" i="8"/>
  <c r="AB529" i="8"/>
  <c r="H529" i="8"/>
  <c r="E529" i="8"/>
  <c r="AA529" i="8" s="1"/>
  <c r="AL528" i="8"/>
  <c r="AK528" i="8"/>
  <c r="Z528" i="8"/>
  <c r="Y528" i="8"/>
  <c r="H528" i="8"/>
  <c r="E528" i="8"/>
  <c r="AL527" i="8"/>
  <c r="AK527" i="8"/>
  <c r="AJ527" i="8"/>
  <c r="H527" i="8"/>
  <c r="E527" i="8"/>
  <c r="AI527" i="8" s="1"/>
  <c r="AL526" i="8"/>
  <c r="AK526" i="8"/>
  <c r="AJ526" i="8"/>
  <c r="AI526" i="8"/>
  <c r="AH526" i="8"/>
  <c r="AG526" i="8"/>
  <c r="AF526" i="8"/>
  <c r="H526" i="8"/>
  <c r="E526" i="8"/>
  <c r="AE526" i="8" s="1"/>
  <c r="AL525" i="8"/>
  <c r="AK525" i="8"/>
  <c r="AF525" i="8"/>
  <c r="AE525" i="8"/>
  <c r="AD525" i="8"/>
  <c r="AC525" i="8"/>
  <c r="AB525" i="8"/>
  <c r="H525" i="8"/>
  <c r="E525" i="8"/>
  <c r="AA525" i="8" s="1"/>
  <c r="AL524" i="8"/>
  <c r="AK524" i="8"/>
  <c r="Z524" i="8"/>
  <c r="Y524" i="8"/>
  <c r="H524" i="8"/>
  <c r="E524" i="8"/>
  <c r="AL523" i="8"/>
  <c r="AK523" i="8"/>
  <c r="AJ523" i="8"/>
  <c r="H523" i="8"/>
  <c r="E523" i="8"/>
  <c r="AI523" i="8" s="1"/>
  <c r="AL522" i="8"/>
  <c r="AK522" i="8"/>
  <c r="AJ522" i="8"/>
  <c r="AI522" i="8"/>
  <c r="AH522" i="8"/>
  <c r="AG522" i="8"/>
  <c r="AF522" i="8"/>
  <c r="H522" i="8"/>
  <c r="E522" i="8"/>
  <c r="AE522" i="8" s="1"/>
  <c r="AL521" i="8"/>
  <c r="AK521" i="8"/>
  <c r="AF521" i="8"/>
  <c r="AE521" i="8"/>
  <c r="AD521" i="8"/>
  <c r="AC521" i="8"/>
  <c r="AB521" i="8"/>
  <c r="H521" i="8"/>
  <c r="E521" i="8"/>
  <c r="AA521" i="8" s="1"/>
  <c r="AL520" i="8"/>
  <c r="AK520" i="8"/>
  <c r="H520" i="8"/>
  <c r="E520" i="8"/>
  <c r="AL519" i="8"/>
  <c r="AK519" i="8"/>
  <c r="L519" i="8"/>
  <c r="H519" i="8"/>
  <c r="E519" i="8"/>
  <c r="AL518" i="8"/>
  <c r="AK518" i="8"/>
  <c r="L518" i="8"/>
  <c r="H518" i="8"/>
  <c r="E518" i="8"/>
  <c r="AL517" i="8"/>
  <c r="AK517" i="8"/>
  <c r="L517" i="8"/>
  <c r="H517" i="8"/>
  <c r="E517" i="8"/>
  <c r="AL516" i="8"/>
  <c r="AK516" i="8"/>
  <c r="Y516" i="8"/>
  <c r="L516" i="8"/>
  <c r="H516" i="8"/>
  <c r="E516" i="8"/>
  <c r="AL515" i="8"/>
  <c r="AK515" i="8"/>
  <c r="L515" i="8"/>
  <c r="H515" i="8"/>
  <c r="E515" i="8"/>
  <c r="AL514" i="8"/>
  <c r="AK514" i="8"/>
  <c r="L514" i="8"/>
  <c r="H514" i="8"/>
  <c r="E514" i="8"/>
  <c r="AL513" i="8"/>
  <c r="AK513" i="8"/>
  <c r="Z513" i="8"/>
  <c r="L513" i="8"/>
  <c r="H513" i="8"/>
  <c r="E513" i="8"/>
  <c r="AL512" i="8"/>
  <c r="AK512" i="8"/>
  <c r="L512" i="8"/>
  <c r="H512" i="8"/>
  <c r="E512" i="8"/>
  <c r="AL511" i="8"/>
  <c r="AK511" i="8"/>
  <c r="L511" i="8"/>
  <c r="H511" i="8"/>
  <c r="E511" i="8"/>
  <c r="AL510" i="8"/>
  <c r="AK510" i="8"/>
  <c r="Z510" i="8"/>
  <c r="L510" i="8"/>
  <c r="H510" i="8"/>
  <c r="E510" i="8"/>
  <c r="Y510" i="8" s="1"/>
  <c r="AL509" i="8"/>
  <c r="AK509" i="8"/>
  <c r="Z509" i="8"/>
  <c r="Y509" i="8"/>
  <c r="L509" i="8"/>
  <c r="H509" i="8"/>
  <c r="E509" i="8"/>
  <c r="AL508" i="8"/>
  <c r="AK508" i="8"/>
  <c r="Y508" i="8"/>
  <c r="L508" i="8"/>
  <c r="H508" i="8"/>
  <c r="E508" i="8"/>
  <c r="AL507" i="8"/>
  <c r="AK507" i="8"/>
  <c r="L507" i="8"/>
  <c r="H507" i="8"/>
  <c r="E507" i="8"/>
  <c r="AL506" i="8"/>
  <c r="AK506" i="8"/>
  <c r="L506" i="8"/>
  <c r="H506" i="8"/>
  <c r="E506" i="8"/>
  <c r="AL505" i="8"/>
  <c r="AK505" i="8"/>
  <c r="Z505" i="8"/>
  <c r="L505" i="8"/>
  <c r="H505" i="8"/>
  <c r="E505" i="8"/>
  <c r="AL504" i="8"/>
  <c r="AK504" i="8"/>
  <c r="L504" i="8"/>
  <c r="H504" i="8"/>
  <c r="E504" i="8"/>
  <c r="AL503" i="8"/>
  <c r="AK503" i="8"/>
  <c r="L503" i="8"/>
  <c r="H503" i="8"/>
  <c r="E503" i="8"/>
  <c r="AL502" i="8"/>
  <c r="AK502" i="8"/>
  <c r="Z502" i="8"/>
  <c r="L502" i="8"/>
  <c r="H502" i="8"/>
  <c r="E502" i="8"/>
  <c r="Y502" i="8" s="1"/>
  <c r="AL501" i="8"/>
  <c r="AK501" i="8"/>
  <c r="L501" i="8"/>
  <c r="H501" i="8"/>
  <c r="E501" i="8"/>
  <c r="AL500" i="8"/>
  <c r="AK500" i="8"/>
  <c r="L500" i="8"/>
  <c r="H500" i="8"/>
  <c r="E500" i="8"/>
  <c r="AL499" i="8"/>
  <c r="AK499" i="8"/>
  <c r="L499" i="8"/>
  <c r="H499" i="8"/>
  <c r="E499" i="8"/>
  <c r="AL498" i="8"/>
  <c r="AK498" i="8"/>
  <c r="L498" i="8"/>
  <c r="H498" i="8"/>
  <c r="E498" i="8"/>
  <c r="AL497" i="8"/>
  <c r="AK497" i="8"/>
  <c r="Z497" i="8"/>
  <c r="L497" i="8"/>
  <c r="H497" i="8"/>
  <c r="E497" i="8"/>
  <c r="AL496" i="8"/>
  <c r="AK496" i="8"/>
  <c r="Z496" i="8"/>
  <c r="L496" i="8"/>
  <c r="H496" i="8"/>
  <c r="E496" i="8"/>
  <c r="AL495" i="8"/>
  <c r="AK495" i="8"/>
  <c r="L495" i="8"/>
  <c r="H495" i="8"/>
  <c r="E495" i="8"/>
  <c r="AL494" i="8"/>
  <c r="AK494" i="8"/>
  <c r="Z494" i="8"/>
  <c r="L494" i="8"/>
  <c r="H494" i="8"/>
  <c r="E494" i="8"/>
  <c r="Y494" i="8" s="1"/>
  <c r="AL493" i="8"/>
  <c r="AK493" i="8"/>
  <c r="L493" i="8"/>
  <c r="H493" i="8"/>
  <c r="E493" i="8"/>
  <c r="AL492" i="8"/>
  <c r="AK492" i="8"/>
  <c r="Y492" i="8"/>
  <c r="L492" i="8"/>
  <c r="H492" i="8"/>
  <c r="E492" i="8"/>
  <c r="AL491" i="8"/>
  <c r="AK491" i="8"/>
  <c r="L491" i="8"/>
  <c r="H491" i="8"/>
  <c r="E491" i="8"/>
  <c r="AL490" i="8"/>
  <c r="AK490" i="8"/>
  <c r="L490" i="8"/>
  <c r="H490" i="8"/>
  <c r="E490" i="8"/>
  <c r="AL489" i="8"/>
  <c r="AK489" i="8"/>
  <c r="Z489" i="8"/>
  <c r="L489" i="8"/>
  <c r="H489" i="8"/>
  <c r="E489" i="8"/>
  <c r="AL488" i="8"/>
  <c r="AK488" i="8"/>
  <c r="Z488" i="8"/>
  <c r="L488" i="8"/>
  <c r="H488" i="8"/>
  <c r="E488" i="8"/>
  <c r="AL487" i="8"/>
  <c r="AK487" i="8"/>
  <c r="L487" i="8"/>
  <c r="H487" i="8"/>
  <c r="E487" i="8"/>
  <c r="Z487" i="8" s="1"/>
  <c r="AL486" i="8"/>
  <c r="AK486" i="8"/>
  <c r="Z486" i="8"/>
  <c r="L486" i="8"/>
  <c r="H486" i="8"/>
  <c r="E486" i="8"/>
  <c r="Y486" i="8" s="1"/>
  <c r="AL485" i="8"/>
  <c r="AK485" i="8"/>
  <c r="Z485" i="8"/>
  <c r="Y485" i="8"/>
  <c r="L485" i="8"/>
  <c r="H485" i="8"/>
  <c r="E485" i="8"/>
  <c r="AL484" i="8"/>
  <c r="AK484" i="8"/>
  <c r="Y484" i="8"/>
  <c r="L484" i="8"/>
  <c r="H484" i="8"/>
  <c r="E484" i="8"/>
  <c r="AL483" i="8"/>
  <c r="AK483" i="8"/>
  <c r="L483" i="8"/>
  <c r="H483" i="8"/>
  <c r="E483" i="8"/>
  <c r="AL482" i="8"/>
  <c r="AK482" i="8"/>
  <c r="Y482" i="8"/>
  <c r="L482" i="8"/>
  <c r="H482" i="8"/>
  <c r="E482" i="8"/>
  <c r="AL481" i="8"/>
  <c r="AK481" i="8"/>
  <c r="Z481" i="8"/>
  <c r="L481" i="8"/>
  <c r="H481" i="8"/>
  <c r="E481" i="8"/>
  <c r="AL480" i="8"/>
  <c r="AK480" i="8"/>
  <c r="Z480" i="8"/>
  <c r="L480" i="8"/>
  <c r="H480" i="8"/>
  <c r="E480" i="8"/>
  <c r="AL479" i="8"/>
  <c r="AK479" i="8"/>
  <c r="L479" i="8"/>
  <c r="H479" i="8"/>
  <c r="E479" i="8"/>
  <c r="AL478" i="8"/>
  <c r="AK478" i="8"/>
  <c r="Z478" i="8"/>
  <c r="L478" i="8"/>
  <c r="H478" i="8"/>
  <c r="E478" i="8"/>
  <c r="Y478" i="8" s="1"/>
  <c r="AL477" i="8"/>
  <c r="AK477" i="8"/>
  <c r="Z477" i="8"/>
  <c r="Y477" i="8"/>
  <c r="L477" i="8"/>
  <c r="H477" i="8"/>
  <c r="E477" i="8"/>
  <c r="AL476" i="8"/>
  <c r="AK476" i="8"/>
  <c r="Y476" i="8"/>
  <c r="L476" i="8"/>
  <c r="H476" i="8"/>
  <c r="E476" i="8"/>
  <c r="AL475" i="8"/>
  <c r="AK475" i="8"/>
  <c r="L475" i="8"/>
  <c r="H475" i="8"/>
  <c r="E475" i="8"/>
  <c r="AL474" i="8"/>
  <c r="AK474" i="8"/>
  <c r="Y474" i="8"/>
  <c r="L474" i="8"/>
  <c r="H474" i="8"/>
  <c r="E474" i="8"/>
  <c r="AL473" i="8"/>
  <c r="AK473" i="8"/>
  <c r="Z473" i="8"/>
  <c r="L473" i="8"/>
  <c r="H473" i="8"/>
  <c r="E473" i="8"/>
  <c r="AL472" i="8"/>
  <c r="AK472" i="8"/>
  <c r="Y472" i="8"/>
  <c r="L472" i="8"/>
  <c r="H472" i="8"/>
  <c r="E472" i="8"/>
  <c r="AL471" i="8"/>
  <c r="AK471" i="8"/>
  <c r="Z471" i="8"/>
  <c r="L471" i="8"/>
  <c r="H471" i="8"/>
  <c r="E471" i="8"/>
  <c r="Y471" i="8" s="1"/>
  <c r="AL470" i="8"/>
  <c r="AK470" i="8"/>
  <c r="L470" i="8"/>
  <c r="H470" i="8"/>
  <c r="E470" i="8"/>
  <c r="AL469" i="8"/>
  <c r="AK469" i="8"/>
  <c r="L469" i="8"/>
  <c r="H469" i="8"/>
  <c r="E469" i="8"/>
  <c r="AL468" i="8"/>
  <c r="AK468" i="8"/>
  <c r="L468" i="8"/>
  <c r="H468" i="8"/>
  <c r="E468" i="8"/>
  <c r="AL467" i="8"/>
  <c r="AK467" i="8"/>
  <c r="Y467" i="8"/>
  <c r="L467" i="8"/>
  <c r="H467" i="8"/>
  <c r="E467" i="8"/>
  <c r="AL466" i="8"/>
  <c r="AK466" i="8"/>
  <c r="L466" i="8"/>
  <c r="H466" i="8"/>
  <c r="E466" i="8"/>
  <c r="AL465" i="8"/>
  <c r="AK465" i="8"/>
  <c r="L465" i="8"/>
  <c r="H465" i="8"/>
  <c r="E465" i="8"/>
  <c r="AL464" i="8"/>
  <c r="AK464" i="8"/>
  <c r="L464" i="8"/>
  <c r="H464" i="8"/>
  <c r="E464" i="8"/>
  <c r="AL463" i="8"/>
  <c r="AK463" i="8"/>
  <c r="Z463" i="8"/>
  <c r="L463" i="8"/>
  <c r="H463" i="8"/>
  <c r="E463" i="8"/>
  <c r="Y463" i="8" s="1"/>
  <c r="AL462" i="8"/>
  <c r="AK462" i="8"/>
  <c r="L462" i="8"/>
  <c r="H462" i="8"/>
  <c r="E462" i="8"/>
  <c r="AL461" i="8"/>
  <c r="AK461" i="8"/>
  <c r="Y461" i="8"/>
  <c r="L461" i="8"/>
  <c r="H461" i="8"/>
  <c r="E461" i="8"/>
  <c r="AL460" i="8"/>
  <c r="AK460" i="8"/>
  <c r="L460" i="8"/>
  <c r="H460" i="8"/>
  <c r="E460" i="8"/>
  <c r="AL459" i="8"/>
  <c r="AK459" i="8"/>
  <c r="L459" i="8"/>
  <c r="H459" i="8"/>
  <c r="E459" i="8"/>
  <c r="AL458" i="8"/>
  <c r="AK458" i="8"/>
  <c r="L458" i="8"/>
  <c r="H458" i="8"/>
  <c r="E458" i="8"/>
  <c r="AL457" i="8"/>
  <c r="AK457" i="8"/>
  <c r="L457" i="8"/>
  <c r="H457" i="8"/>
  <c r="E457" i="8"/>
  <c r="AL456" i="8"/>
  <c r="AK456" i="8"/>
  <c r="L456" i="8"/>
  <c r="H456" i="8"/>
  <c r="E456" i="8"/>
  <c r="AL455" i="8"/>
  <c r="AK455" i="8"/>
  <c r="Z455" i="8"/>
  <c r="L455" i="8"/>
  <c r="H455" i="8"/>
  <c r="E455" i="8"/>
  <c r="Y455" i="8" s="1"/>
  <c r="AL454" i="8"/>
  <c r="AK454" i="8"/>
  <c r="L454" i="8"/>
  <c r="H454" i="8"/>
  <c r="E454" i="8"/>
  <c r="AL453" i="8"/>
  <c r="AK453" i="8"/>
  <c r="Y453" i="8"/>
  <c r="L453" i="8"/>
  <c r="H453" i="8"/>
  <c r="E453" i="8"/>
  <c r="AL452" i="8"/>
  <c r="AK452" i="8"/>
  <c r="L452" i="8"/>
  <c r="H452" i="8"/>
  <c r="E452" i="8"/>
  <c r="AL451" i="8"/>
  <c r="AK451" i="8"/>
  <c r="Y451" i="8"/>
  <c r="L451" i="8"/>
  <c r="H451" i="8"/>
  <c r="E451" i="8"/>
  <c r="AL450" i="8"/>
  <c r="AK450" i="8"/>
  <c r="L450" i="8"/>
  <c r="H450" i="8"/>
  <c r="E450" i="8"/>
  <c r="AL449" i="8"/>
  <c r="AK449" i="8"/>
  <c r="L449" i="8"/>
  <c r="H449" i="8"/>
  <c r="E449" i="8"/>
  <c r="AL448" i="8"/>
  <c r="AK448" i="8"/>
  <c r="L448" i="8"/>
  <c r="H448" i="8"/>
  <c r="E448" i="8"/>
  <c r="AL447" i="8"/>
  <c r="AK447" i="8"/>
  <c r="Z447" i="8"/>
  <c r="L447" i="8"/>
  <c r="H447" i="8"/>
  <c r="E447" i="8"/>
  <c r="Y447" i="8" s="1"/>
  <c r="AL446" i="8"/>
  <c r="AK446" i="8"/>
  <c r="L446" i="8"/>
  <c r="H446" i="8"/>
  <c r="E446" i="8"/>
  <c r="AL445" i="8"/>
  <c r="AK445" i="8"/>
  <c r="L445" i="8"/>
  <c r="H445" i="8"/>
  <c r="E445" i="8"/>
  <c r="AL444" i="8"/>
  <c r="AK444" i="8"/>
  <c r="Z444" i="8"/>
  <c r="Y444" i="8"/>
  <c r="L444" i="8"/>
  <c r="H444" i="8"/>
  <c r="E444" i="8"/>
  <c r="AL443" i="8"/>
  <c r="AK443" i="8"/>
  <c r="Y443" i="8"/>
  <c r="L443" i="8"/>
  <c r="H443" i="8"/>
  <c r="E443" i="8"/>
  <c r="AL442" i="8"/>
  <c r="AK442" i="8"/>
  <c r="L442" i="8"/>
  <c r="H442" i="8"/>
  <c r="E442" i="8"/>
  <c r="AL441" i="8"/>
  <c r="AK441" i="8"/>
  <c r="Y441" i="8"/>
  <c r="L441" i="8"/>
  <c r="H441" i="8"/>
  <c r="E441" i="8"/>
  <c r="AL440" i="8"/>
  <c r="AK440" i="8"/>
  <c r="L440" i="8"/>
  <c r="H440" i="8"/>
  <c r="E440" i="8"/>
  <c r="AL439" i="8"/>
  <c r="AK439" i="8"/>
  <c r="Z439" i="8"/>
  <c r="L439" i="8"/>
  <c r="H439" i="8"/>
  <c r="E439" i="8"/>
  <c r="Y439" i="8" s="1"/>
  <c r="AL438" i="8"/>
  <c r="AK438" i="8"/>
  <c r="Z438" i="8"/>
  <c r="Y438" i="8"/>
  <c r="L438" i="8"/>
  <c r="H438" i="8"/>
  <c r="E438" i="8"/>
  <c r="AL437" i="8"/>
  <c r="AK437" i="8"/>
  <c r="Z437" i="8"/>
  <c r="Y437" i="8"/>
  <c r="L437" i="8"/>
  <c r="H437" i="8"/>
  <c r="E437" i="8"/>
  <c r="AL436" i="8"/>
  <c r="AK436" i="8"/>
  <c r="L436" i="8"/>
  <c r="H436" i="8"/>
  <c r="E436" i="8"/>
  <c r="AL435" i="8"/>
  <c r="AK435" i="8"/>
  <c r="L435" i="8"/>
  <c r="H435" i="8"/>
  <c r="E435" i="8"/>
  <c r="AL434" i="8"/>
  <c r="AK434" i="8"/>
  <c r="L434" i="8"/>
  <c r="H434" i="8"/>
  <c r="E434" i="8"/>
  <c r="AL433" i="8"/>
  <c r="AK433" i="8"/>
  <c r="Z433" i="8"/>
  <c r="L433" i="8"/>
  <c r="H433" i="8"/>
  <c r="E433" i="8"/>
  <c r="AL432" i="8"/>
  <c r="AK432" i="8"/>
  <c r="Z432" i="8"/>
  <c r="L432" i="8"/>
  <c r="H432" i="8"/>
  <c r="E432" i="8"/>
  <c r="AL431" i="8"/>
  <c r="AK431" i="8"/>
  <c r="Z431" i="8"/>
  <c r="L431" i="8"/>
  <c r="H431" i="8"/>
  <c r="E431" i="8"/>
  <c r="AL430" i="8"/>
  <c r="AK430" i="8"/>
  <c r="L430" i="8"/>
  <c r="H430" i="8"/>
  <c r="E430" i="8"/>
  <c r="AL429" i="8"/>
  <c r="AK429" i="8"/>
  <c r="Z429" i="8"/>
  <c r="L429" i="8"/>
  <c r="H429" i="8"/>
  <c r="E429" i="8"/>
  <c r="AL428" i="8"/>
  <c r="AK428" i="8"/>
  <c r="Z428" i="8"/>
  <c r="L428" i="8"/>
  <c r="H428" i="8"/>
  <c r="E428" i="8"/>
  <c r="Y428" i="8" s="1"/>
  <c r="AL427" i="8"/>
  <c r="AK427" i="8"/>
  <c r="Z427" i="8"/>
  <c r="L427" i="8"/>
  <c r="H427" i="8"/>
  <c r="E427" i="8"/>
  <c r="Y427" i="8" s="1"/>
  <c r="AL426" i="8"/>
  <c r="AK426" i="8"/>
  <c r="L426" i="8"/>
  <c r="H426" i="8"/>
  <c r="E426" i="8"/>
  <c r="AL425" i="8"/>
  <c r="AK425" i="8"/>
  <c r="Z425" i="8"/>
  <c r="L425" i="8"/>
  <c r="H425" i="8"/>
  <c r="E425" i="8"/>
  <c r="AL424" i="8"/>
  <c r="AK424" i="8"/>
  <c r="Z424" i="8"/>
  <c r="L424" i="8"/>
  <c r="H424" i="8"/>
  <c r="E424" i="8"/>
  <c r="AL423" i="8"/>
  <c r="AK423" i="8"/>
  <c r="Z423" i="8"/>
  <c r="L423" i="8"/>
  <c r="H423" i="8"/>
  <c r="E423" i="8"/>
  <c r="AL422" i="8"/>
  <c r="AK422" i="8"/>
  <c r="L422" i="8"/>
  <c r="H422" i="8"/>
  <c r="E422" i="8"/>
  <c r="AL421" i="8"/>
  <c r="AK421" i="8"/>
  <c r="Z421" i="8"/>
  <c r="L421" i="8"/>
  <c r="H421" i="8"/>
  <c r="E421" i="8"/>
  <c r="AL420" i="8"/>
  <c r="AK420" i="8"/>
  <c r="Z420" i="8"/>
  <c r="L420" i="8"/>
  <c r="H420" i="8"/>
  <c r="E420" i="8"/>
  <c r="Y420" i="8" s="1"/>
  <c r="AL419" i="8"/>
  <c r="AK419" i="8"/>
  <c r="Z419" i="8"/>
  <c r="L419" i="8"/>
  <c r="H419" i="8"/>
  <c r="E419" i="8"/>
  <c r="Y419" i="8" s="1"/>
  <c r="AL418" i="8"/>
  <c r="AK418" i="8"/>
  <c r="Z418" i="8"/>
  <c r="Y418" i="8"/>
  <c r="L418" i="8"/>
  <c r="H418" i="8"/>
  <c r="E418" i="8"/>
  <c r="AL417" i="8"/>
  <c r="AK417" i="8"/>
  <c r="Z417" i="8"/>
  <c r="L417" i="8"/>
  <c r="H417" i="8"/>
  <c r="E417" i="8"/>
  <c r="AL416" i="8"/>
  <c r="AK416" i="8"/>
  <c r="Z416" i="8"/>
  <c r="L416" i="8"/>
  <c r="H416" i="8"/>
  <c r="E416" i="8"/>
  <c r="AL415" i="8"/>
  <c r="AK415" i="8"/>
  <c r="Z415" i="8"/>
  <c r="L415" i="8"/>
  <c r="H415" i="8"/>
  <c r="E415" i="8"/>
  <c r="AL414" i="8"/>
  <c r="AK414" i="8"/>
  <c r="L414" i="8"/>
  <c r="H414" i="8"/>
  <c r="E414" i="8"/>
  <c r="AL413" i="8"/>
  <c r="AK413" i="8"/>
  <c r="Z413" i="8"/>
  <c r="L413" i="8"/>
  <c r="H413" i="8"/>
  <c r="E413" i="8"/>
  <c r="AL412" i="8"/>
  <c r="AK412" i="8"/>
  <c r="Z412" i="8"/>
  <c r="L412" i="8"/>
  <c r="H412" i="8"/>
  <c r="E412" i="8"/>
  <c r="Y412" i="8" s="1"/>
  <c r="AL411" i="8"/>
  <c r="AK411" i="8"/>
  <c r="Z411" i="8"/>
  <c r="L411" i="8"/>
  <c r="H411" i="8"/>
  <c r="E411" i="8"/>
  <c r="Y411" i="8" s="1"/>
  <c r="AL410" i="8"/>
  <c r="AK410" i="8"/>
  <c r="Z410" i="8"/>
  <c r="Y410" i="8"/>
  <c r="L410" i="8"/>
  <c r="H410" i="8"/>
  <c r="E410" i="8"/>
  <c r="AL409" i="8"/>
  <c r="AK409" i="8"/>
  <c r="Z409" i="8"/>
  <c r="L409" i="8"/>
  <c r="H409" i="8"/>
  <c r="E409" i="8"/>
  <c r="AL408" i="8"/>
  <c r="AK408" i="8"/>
  <c r="Z408" i="8"/>
  <c r="L408" i="8"/>
  <c r="H408" i="8"/>
  <c r="E408" i="8"/>
  <c r="AL407" i="8"/>
  <c r="AK407" i="8"/>
  <c r="Z407" i="8"/>
  <c r="L407" i="8"/>
  <c r="H407" i="8"/>
  <c r="E407" i="8"/>
  <c r="AL406" i="8"/>
  <c r="AK406" i="8"/>
  <c r="L406" i="8"/>
  <c r="H406" i="8"/>
  <c r="E406" i="8"/>
  <c r="AL405" i="8"/>
  <c r="AK405" i="8"/>
  <c r="Z405" i="8"/>
  <c r="L405" i="8"/>
  <c r="H405" i="8"/>
  <c r="E405" i="8"/>
  <c r="AL404" i="8"/>
  <c r="AK404" i="8"/>
  <c r="Z404" i="8"/>
  <c r="L404" i="8"/>
  <c r="H404" i="8"/>
  <c r="E404" i="8"/>
  <c r="Y404" i="8" s="1"/>
  <c r="AL403" i="8"/>
  <c r="AK403" i="8"/>
  <c r="Z403" i="8"/>
  <c r="L403" i="8"/>
  <c r="H403" i="8"/>
  <c r="E403" i="8"/>
  <c r="Y403" i="8" s="1"/>
  <c r="AL402" i="8"/>
  <c r="AK402" i="8"/>
  <c r="L402" i="8"/>
  <c r="H402" i="8"/>
  <c r="E402" i="8"/>
  <c r="AL401" i="8"/>
  <c r="AK401" i="8"/>
  <c r="L401" i="8"/>
  <c r="H401" i="8"/>
  <c r="E401" i="8"/>
  <c r="AL400" i="8"/>
  <c r="AK400" i="8"/>
  <c r="L400" i="8"/>
  <c r="H400" i="8"/>
  <c r="E400" i="8"/>
  <c r="AL399" i="8"/>
  <c r="AK399" i="8"/>
  <c r="L399" i="8"/>
  <c r="H399" i="8"/>
  <c r="E399" i="8"/>
  <c r="AL398" i="8"/>
  <c r="AK398" i="8"/>
  <c r="Z398" i="8"/>
  <c r="L398" i="8"/>
  <c r="H398" i="8"/>
  <c r="E398" i="8"/>
  <c r="Y398" i="8" s="1"/>
  <c r="AL397" i="8"/>
  <c r="AK397" i="8"/>
  <c r="Z397" i="8"/>
  <c r="L397" i="8"/>
  <c r="H397" i="8"/>
  <c r="E397" i="8"/>
  <c r="AL396" i="8"/>
  <c r="AK396" i="8"/>
  <c r="Z396" i="8"/>
  <c r="L396" i="8"/>
  <c r="H396" i="8"/>
  <c r="E396" i="8"/>
  <c r="AL395" i="8"/>
  <c r="AK395" i="8"/>
  <c r="Z395" i="8"/>
  <c r="L395" i="8"/>
  <c r="H395" i="8"/>
  <c r="E395" i="8"/>
  <c r="Y395" i="8" s="1"/>
  <c r="AL394" i="8"/>
  <c r="AK394" i="8"/>
  <c r="Z394" i="8"/>
  <c r="L394" i="8"/>
  <c r="H394" i="8"/>
  <c r="E394" i="8"/>
  <c r="AL393" i="8"/>
  <c r="AK393" i="8"/>
  <c r="Z393" i="8"/>
  <c r="L393" i="8"/>
  <c r="H393" i="8"/>
  <c r="E393" i="8"/>
  <c r="Y393" i="8" s="1"/>
  <c r="AL392" i="8"/>
  <c r="AK392" i="8"/>
  <c r="L392" i="8"/>
  <c r="H392" i="8"/>
  <c r="E392" i="8"/>
  <c r="AL391" i="8"/>
  <c r="AK391" i="8"/>
  <c r="Y391" i="8"/>
  <c r="L391" i="8"/>
  <c r="H391" i="8"/>
  <c r="E391" i="8"/>
  <c r="AL390" i="8"/>
  <c r="AK390" i="8"/>
  <c r="L390" i="8"/>
  <c r="H390" i="8"/>
  <c r="E390" i="8"/>
  <c r="AL389" i="8"/>
  <c r="AK389" i="8"/>
  <c r="L389" i="8"/>
  <c r="H389" i="8"/>
  <c r="E389" i="8"/>
  <c r="AL388" i="8"/>
  <c r="AK388" i="8"/>
  <c r="AJ388" i="8"/>
  <c r="AI388" i="8"/>
  <c r="AH388" i="8"/>
  <c r="AG388" i="8"/>
  <c r="AF388" i="8"/>
  <c r="H388" i="8"/>
  <c r="E388" i="8"/>
  <c r="AE388" i="8" s="1"/>
  <c r="AL387" i="8"/>
  <c r="AK387" i="8"/>
  <c r="AJ387" i="8"/>
  <c r="AI387" i="8"/>
  <c r="AG387" i="8"/>
  <c r="AF387" i="8"/>
  <c r="AE387" i="8"/>
  <c r="AD387" i="8"/>
  <c r="AC387" i="8"/>
  <c r="AB387" i="8"/>
  <c r="H387" i="8"/>
  <c r="E387" i="8"/>
  <c r="AA387" i="8" s="1"/>
  <c r="AL386" i="8"/>
  <c r="AK386" i="8"/>
  <c r="AE386" i="8"/>
  <c r="AC386" i="8"/>
  <c r="AA386" i="8"/>
  <c r="H386" i="8"/>
  <c r="E386" i="8"/>
  <c r="AL385" i="8"/>
  <c r="AK385" i="8"/>
  <c r="AA385" i="8"/>
  <c r="H385" i="8"/>
  <c r="E385" i="8"/>
  <c r="AL384" i="8"/>
  <c r="AK384" i="8"/>
  <c r="AJ384" i="8"/>
  <c r="AI384" i="8"/>
  <c r="AH384" i="8"/>
  <c r="AG384" i="8"/>
  <c r="AF384" i="8"/>
  <c r="H384" i="8"/>
  <c r="E384" i="8"/>
  <c r="AE384" i="8" s="1"/>
  <c r="AL383" i="8"/>
  <c r="AK383" i="8"/>
  <c r="AJ383" i="8"/>
  <c r="AI383" i="8"/>
  <c r="AG383" i="8"/>
  <c r="AF383" i="8"/>
  <c r="AE383" i="8"/>
  <c r="AD383" i="8"/>
  <c r="AC383" i="8"/>
  <c r="AB383" i="8"/>
  <c r="H383" i="8"/>
  <c r="E383" i="8"/>
  <c r="AA383" i="8" s="1"/>
  <c r="AL382" i="8"/>
  <c r="AK382" i="8"/>
  <c r="AE382" i="8"/>
  <c r="AC382" i="8"/>
  <c r="AA382" i="8"/>
  <c r="Y382" i="8"/>
  <c r="H382" i="8"/>
  <c r="E382" i="8"/>
  <c r="AL381" i="8"/>
  <c r="AK381" i="8"/>
  <c r="Y381" i="8"/>
  <c r="H381" i="8"/>
  <c r="E381" i="8"/>
  <c r="AL380" i="8"/>
  <c r="AK380" i="8"/>
  <c r="AJ380" i="8"/>
  <c r="AI380" i="8"/>
  <c r="AH380" i="8"/>
  <c r="AG380" i="8"/>
  <c r="AF380" i="8"/>
  <c r="H380" i="8"/>
  <c r="E380" i="8"/>
  <c r="AE380" i="8" s="1"/>
  <c r="AL379" i="8"/>
  <c r="AK379" i="8"/>
  <c r="AJ379" i="8"/>
  <c r="AI379" i="8"/>
  <c r="AH379" i="8"/>
  <c r="AG379" i="8"/>
  <c r="AF379" i="8"/>
  <c r="AE379" i="8"/>
  <c r="AD379" i="8"/>
  <c r="AC379" i="8"/>
  <c r="AB379" i="8"/>
  <c r="H379" i="8"/>
  <c r="E379" i="8"/>
  <c r="AA379" i="8" s="1"/>
  <c r="AL378" i="8"/>
  <c r="AK378" i="8"/>
  <c r="AE378" i="8"/>
  <c r="AC378" i="8"/>
  <c r="H378" i="8"/>
  <c r="E378" i="8"/>
  <c r="AL377" i="8"/>
  <c r="AK377" i="8"/>
  <c r="H377" i="8"/>
  <c r="E377" i="8"/>
  <c r="AL376" i="8"/>
  <c r="AK376" i="8"/>
  <c r="AJ376" i="8"/>
  <c r="AI376" i="8"/>
  <c r="AH376" i="8"/>
  <c r="AG376" i="8"/>
  <c r="AF376" i="8"/>
  <c r="H376" i="8"/>
  <c r="E376" i="8"/>
  <c r="AE376" i="8" s="1"/>
  <c r="AL375" i="8"/>
  <c r="AK375" i="8"/>
  <c r="AJ375" i="8"/>
  <c r="AI375" i="8"/>
  <c r="AH375" i="8"/>
  <c r="AG375" i="8"/>
  <c r="AF375" i="8"/>
  <c r="AE375" i="8"/>
  <c r="AD375" i="8"/>
  <c r="AC375" i="8"/>
  <c r="AB375" i="8"/>
  <c r="H375" i="8"/>
  <c r="E375" i="8"/>
  <c r="AA375" i="8" s="1"/>
  <c r="AL374" i="8"/>
  <c r="AK374" i="8"/>
  <c r="H374" i="8"/>
  <c r="E374" i="8"/>
  <c r="AL373" i="8"/>
  <c r="AK373" i="8"/>
  <c r="AA373" i="8"/>
  <c r="Y373" i="8"/>
  <c r="H373" i="8"/>
  <c r="E373" i="8"/>
  <c r="AL372" i="8"/>
  <c r="AK372" i="8"/>
  <c r="AI372" i="8"/>
  <c r="AH372" i="8"/>
  <c r="AG372" i="8"/>
  <c r="AF372" i="8"/>
  <c r="H372" i="8"/>
  <c r="E372" i="8"/>
  <c r="AE372" i="8" s="1"/>
  <c r="AL371" i="8"/>
  <c r="AK371" i="8"/>
  <c r="AJ371" i="8"/>
  <c r="AI371" i="8"/>
  <c r="AH371" i="8"/>
  <c r="AG371" i="8"/>
  <c r="AF371" i="8"/>
  <c r="AE371" i="8"/>
  <c r="AD371" i="8"/>
  <c r="AC371" i="8"/>
  <c r="AB371" i="8"/>
  <c r="H371" i="8"/>
  <c r="E371" i="8"/>
  <c r="AA371" i="8" s="1"/>
  <c r="AL370" i="8"/>
  <c r="AK370" i="8"/>
  <c r="Z370" i="8"/>
  <c r="H370" i="8"/>
  <c r="E370" i="8"/>
  <c r="AL369" i="8"/>
  <c r="AK369" i="8"/>
  <c r="H369" i="8"/>
  <c r="E369" i="8"/>
  <c r="AL368" i="8"/>
  <c r="AK368" i="8"/>
  <c r="AI368" i="8"/>
  <c r="AH368" i="8"/>
  <c r="AG368" i="8"/>
  <c r="AF368" i="8"/>
  <c r="H368" i="8"/>
  <c r="E368" i="8"/>
  <c r="AE368" i="8" s="1"/>
  <c r="AL367" i="8"/>
  <c r="AK367" i="8"/>
  <c r="AJ367" i="8"/>
  <c r="AI367" i="8"/>
  <c r="AH367" i="8"/>
  <c r="AG367" i="8"/>
  <c r="AF367" i="8"/>
  <c r="AE367" i="8"/>
  <c r="AD367" i="8"/>
  <c r="AC367" i="8"/>
  <c r="AB367" i="8"/>
  <c r="H367" i="8"/>
  <c r="E367" i="8"/>
  <c r="AA367" i="8" s="1"/>
  <c r="AL366" i="8"/>
  <c r="AK366" i="8"/>
  <c r="AE366" i="8"/>
  <c r="AC366" i="8"/>
  <c r="AA366" i="8"/>
  <c r="Z366" i="8"/>
  <c r="Y366" i="8"/>
  <c r="H366" i="8"/>
  <c r="E366" i="8"/>
  <c r="AL365" i="8"/>
  <c r="AK365" i="8"/>
  <c r="H365" i="8"/>
  <c r="E365" i="8"/>
  <c r="AL364" i="8"/>
  <c r="AK364" i="8"/>
  <c r="AI364" i="8"/>
  <c r="AH364" i="8"/>
  <c r="AG364" i="8"/>
  <c r="AF364" i="8"/>
  <c r="H364" i="8"/>
  <c r="E364" i="8"/>
  <c r="AE364" i="8" s="1"/>
  <c r="AL363" i="8"/>
  <c r="AK363" i="8"/>
  <c r="AJ363" i="8"/>
  <c r="AI363" i="8"/>
  <c r="AH363" i="8"/>
  <c r="AG363" i="8"/>
  <c r="AF363" i="8"/>
  <c r="AE363" i="8"/>
  <c r="AD363" i="8"/>
  <c r="AC363" i="8"/>
  <c r="AB363" i="8"/>
  <c r="H363" i="8"/>
  <c r="E363" i="8"/>
  <c r="AA363" i="8" s="1"/>
  <c r="AL362" i="8"/>
  <c r="AK362" i="8"/>
  <c r="AE362" i="8"/>
  <c r="AC362" i="8"/>
  <c r="AA362" i="8"/>
  <c r="Z362" i="8"/>
  <c r="Y362" i="8"/>
  <c r="H362" i="8"/>
  <c r="E362" i="8"/>
  <c r="AL361" i="8"/>
  <c r="AK361" i="8"/>
  <c r="H361" i="8"/>
  <c r="E361" i="8"/>
  <c r="AL360" i="8"/>
  <c r="AK360" i="8"/>
  <c r="AI360" i="8"/>
  <c r="AH360" i="8"/>
  <c r="AG360" i="8"/>
  <c r="AF360" i="8"/>
  <c r="H360" i="8"/>
  <c r="E360" i="8"/>
  <c r="AE360" i="8" s="1"/>
  <c r="AL359" i="8"/>
  <c r="AK359" i="8"/>
  <c r="AI359" i="8"/>
  <c r="AH359" i="8"/>
  <c r="AG359" i="8"/>
  <c r="AF359" i="8"/>
  <c r="AE359" i="8"/>
  <c r="AD359" i="8"/>
  <c r="AC359" i="8"/>
  <c r="AB359" i="8"/>
  <c r="H359" i="8"/>
  <c r="E359" i="8"/>
  <c r="AA359" i="8" s="1"/>
  <c r="AL358" i="8"/>
  <c r="AK358" i="8"/>
  <c r="AE358" i="8"/>
  <c r="AC358" i="8"/>
  <c r="AA358" i="8"/>
  <c r="Z358" i="8"/>
  <c r="Y358" i="8"/>
  <c r="H358" i="8"/>
  <c r="E358" i="8"/>
  <c r="AL357" i="8"/>
  <c r="AK357" i="8"/>
  <c r="H357" i="8"/>
  <c r="E357" i="8"/>
  <c r="AL356" i="8"/>
  <c r="AK356" i="8"/>
  <c r="AI356" i="8"/>
  <c r="AH356" i="8"/>
  <c r="AG356" i="8"/>
  <c r="AF356" i="8"/>
  <c r="H356" i="8"/>
  <c r="E356" i="8"/>
  <c r="AE356" i="8" s="1"/>
  <c r="AL355" i="8"/>
  <c r="AK355" i="8"/>
  <c r="AI355" i="8"/>
  <c r="AH355" i="8"/>
  <c r="AG355" i="8"/>
  <c r="AF355" i="8"/>
  <c r="AE355" i="8"/>
  <c r="AD355" i="8"/>
  <c r="AC355" i="8"/>
  <c r="AB355" i="8"/>
  <c r="H355" i="8"/>
  <c r="E355" i="8"/>
  <c r="AA355" i="8" s="1"/>
  <c r="AL354" i="8"/>
  <c r="AK354" i="8"/>
  <c r="AE354" i="8"/>
  <c r="H354" i="8"/>
  <c r="E354" i="8"/>
  <c r="AL353" i="8"/>
  <c r="AK353" i="8"/>
  <c r="Y353" i="8"/>
  <c r="H353" i="8"/>
  <c r="E353" i="8"/>
  <c r="AA353" i="8" s="1"/>
  <c r="AL352" i="8"/>
  <c r="AK352" i="8"/>
  <c r="AI352" i="8"/>
  <c r="AH352" i="8"/>
  <c r="AG352" i="8"/>
  <c r="AF352" i="8"/>
  <c r="Y352" i="8"/>
  <c r="H352" i="8"/>
  <c r="E352" i="8"/>
  <c r="AE352" i="8" s="1"/>
  <c r="AL351" i="8"/>
  <c r="AK351" i="8"/>
  <c r="AI351" i="8"/>
  <c r="AH351" i="8"/>
  <c r="AG351" i="8"/>
  <c r="AE351" i="8"/>
  <c r="AD351" i="8"/>
  <c r="AC351" i="8"/>
  <c r="AB351" i="8"/>
  <c r="H351" i="8"/>
  <c r="E351" i="8"/>
  <c r="AA351" i="8" s="1"/>
  <c r="AL350" i="8"/>
  <c r="AK350" i="8"/>
  <c r="H350" i="8"/>
  <c r="E350" i="8"/>
  <c r="AL349" i="8"/>
  <c r="AK349" i="8"/>
  <c r="AA349" i="8"/>
  <c r="Y349" i="8"/>
  <c r="H349" i="8"/>
  <c r="E349" i="8"/>
  <c r="AL348" i="8"/>
  <c r="AK348" i="8"/>
  <c r="AI348" i="8"/>
  <c r="AH348" i="8"/>
  <c r="AG348" i="8"/>
  <c r="AF348" i="8"/>
  <c r="Y348" i="8"/>
  <c r="H348" i="8"/>
  <c r="E348" i="8"/>
  <c r="AE348" i="8" s="1"/>
  <c r="AL347" i="8"/>
  <c r="AK347" i="8"/>
  <c r="AI347" i="8"/>
  <c r="AH347" i="8"/>
  <c r="AG347" i="8"/>
  <c r="AE347" i="8"/>
  <c r="AD347" i="8"/>
  <c r="AC347" i="8"/>
  <c r="AB347" i="8"/>
  <c r="H347" i="8"/>
  <c r="E347" i="8"/>
  <c r="AA347" i="8" s="1"/>
  <c r="AL346" i="8"/>
  <c r="AK346" i="8"/>
  <c r="H346" i="8"/>
  <c r="E346" i="8"/>
  <c r="AL345" i="8"/>
  <c r="AK345" i="8"/>
  <c r="AA345" i="8"/>
  <c r="Y345" i="8"/>
  <c r="H345" i="8"/>
  <c r="E345" i="8"/>
  <c r="AL344" i="8"/>
  <c r="AK344" i="8"/>
  <c r="AI344" i="8"/>
  <c r="AH344" i="8"/>
  <c r="AG344" i="8"/>
  <c r="AF344" i="8"/>
  <c r="Y344" i="8"/>
  <c r="H344" i="8"/>
  <c r="E344" i="8"/>
  <c r="AE344" i="8" s="1"/>
  <c r="AL343" i="8"/>
  <c r="AK343" i="8"/>
  <c r="AI343" i="8"/>
  <c r="AG343" i="8"/>
  <c r="AE343" i="8"/>
  <c r="AD343" i="8"/>
  <c r="AC343" i="8"/>
  <c r="AB343" i="8"/>
  <c r="H343" i="8"/>
  <c r="E343" i="8"/>
  <c r="AA343" i="8" s="1"/>
  <c r="AL342" i="8"/>
  <c r="AK342" i="8"/>
  <c r="Y342" i="8"/>
  <c r="H342" i="8"/>
  <c r="E342" i="8"/>
  <c r="AL341" i="8"/>
  <c r="AK341" i="8"/>
  <c r="AA341" i="8"/>
  <c r="Y341" i="8"/>
  <c r="H341" i="8"/>
  <c r="E341" i="8"/>
  <c r="AL340" i="8"/>
  <c r="AK340" i="8"/>
  <c r="AI340" i="8"/>
  <c r="AH340" i="8"/>
  <c r="AG340" i="8"/>
  <c r="AF340" i="8"/>
  <c r="AE340" i="8"/>
  <c r="AD340" i="8"/>
  <c r="Y340" i="8"/>
  <c r="H340" i="8"/>
  <c r="E340" i="8"/>
  <c r="AC340" i="8" s="1"/>
  <c r="AL339" i="8"/>
  <c r="AK339" i="8"/>
  <c r="AI339" i="8"/>
  <c r="AG339" i="8"/>
  <c r="AD339" i="8"/>
  <c r="AC339" i="8"/>
  <c r="H339" i="8"/>
  <c r="E339" i="8"/>
  <c r="AE339" i="8" s="1"/>
  <c r="AL338" i="8"/>
  <c r="AK338" i="8"/>
  <c r="AE338" i="8"/>
  <c r="AC338" i="8"/>
  <c r="AA338" i="8"/>
  <c r="Z338" i="8"/>
  <c r="Y338" i="8"/>
  <c r="H338" i="8"/>
  <c r="E338" i="8"/>
  <c r="AL337" i="8"/>
  <c r="AK337" i="8"/>
  <c r="AI337" i="8"/>
  <c r="AH337" i="8"/>
  <c r="AC337" i="8"/>
  <c r="AA337" i="8"/>
  <c r="Y337" i="8"/>
  <c r="H337" i="8"/>
  <c r="E337" i="8"/>
  <c r="AJ337" i="8" s="1"/>
  <c r="AL336" i="8"/>
  <c r="AK336" i="8"/>
  <c r="AI336" i="8"/>
  <c r="AH336" i="8"/>
  <c r="AE336" i="8"/>
  <c r="AD336" i="8"/>
  <c r="Y336" i="8"/>
  <c r="H336" i="8"/>
  <c r="E336" i="8"/>
  <c r="AF336" i="8" s="1"/>
  <c r="AL335" i="8"/>
  <c r="AK335" i="8"/>
  <c r="AI335" i="8"/>
  <c r="AG335" i="8"/>
  <c r="AF335" i="8"/>
  <c r="H335" i="8"/>
  <c r="E335" i="8"/>
  <c r="AD335" i="8" s="1"/>
  <c r="AL334" i="8"/>
  <c r="AK334" i="8"/>
  <c r="AD334" i="8"/>
  <c r="AA334" i="8"/>
  <c r="Z334" i="8"/>
  <c r="H334" i="8"/>
  <c r="E334" i="8"/>
  <c r="AF334" i="8" s="1"/>
  <c r="AL333" i="8"/>
  <c r="AK333" i="8"/>
  <c r="AJ333" i="8"/>
  <c r="AI333" i="8"/>
  <c r="AH333" i="8"/>
  <c r="AG333" i="8"/>
  <c r="AF333" i="8"/>
  <c r="AE333" i="8"/>
  <c r="AD333" i="8"/>
  <c r="AC333" i="8"/>
  <c r="Y333" i="8"/>
  <c r="H333" i="8"/>
  <c r="E333" i="8"/>
  <c r="AB333" i="8" s="1"/>
  <c r="AL332" i="8"/>
  <c r="AK332" i="8"/>
  <c r="AI332" i="8"/>
  <c r="AF332" i="8"/>
  <c r="AE332" i="8"/>
  <c r="AC332" i="8"/>
  <c r="AB332" i="8"/>
  <c r="H332" i="8"/>
  <c r="E332" i="8"/>
  <c r="AA332" i="8" s="1"/>
  <c r="AL331" i="8"/>
  <c r="AK331" i="8"/>
  <c r="AE331" i="8"/>
  <c r="Y331" i="8"/>
  <c r="H331" i="8"/>
  <c r="E331" i="8"/>
  <c r="AJ331" i="8" s="1"/>
  <c r="AL330" i="8"/>
  <c r="AK330" i="8"/>
  <c r="H330" i="8"/>
  <c r="E330" i="8"/>
  <c r="AL329" i="8"/>
  <c r="AK329" i="8"/>
  <c r="AJ329" i="8"/>
  <c r="AI329" i="8"/>
  <c r="AH329" i="8"/>
  <c r="AG329" i="8"/>
  <c r="AF329" i="8"/>
  <c r="AE329" i="8"/>
  <c r="AD329" i="8"/>
  <c r="AB329" i="8"/>
  <c r="Y329" i="8"/>
  <c r="H329" i="8"/>
  <c r="E329" i="8"/>
  <c r="AC329" i="8" s="1"/>
  <c r="AL328" i="8"/>
  <c r="AK328" i="8"/>
  <c r="AI328" i="8"/>
  <c r="AF328" i="8"/>
  <c r="AE328" i="8"/>
  <c r="AC328" i="8"/>
  <c r="AB328" i="8"/>
  <c r="H328" i="8"/>
  <c r="E328" i="8"/>
  <c r="AA328" i="8" s="1"/>
  <c r="AL327" i="8"/>
  <c r="AK327" i="8"/>
  <c r="AE327" i="8"/>
  <c r="Y327" i="8"/>
  <c r="H327" i="8"/>
  <c r="E327" i="8"/>
  <c r="AJ327" i="8" s="1"/>
  <c r="AL326" i="8"/>
  <c r="AK326" i="8"/>
  <c r="AJ326" i="8"/>
  <c r="AA326" i="8"/>
  <c r="H326" i="8"/>
  <c r="E326" i="8"/>
  <c r="AL325" i="8"/>
  <c r="AK325" i="8"/>
  <c r="AJ325" i="8"/>
  <c r="AI325" i="8"/>
  <c r="AH325" i="8"/>
  <c r="AG325" i="8"/>
  <c r="AF325" i="8"/>
  <c r="AE325" i="8"/>
  <c r="AD325" i="8"/>
  <c r="AB325" i="8"/>
  <c r="Y325" i="8"/>
  <c r="H325" i="8"/>
  <c r="E325" i="8"/>
  <c r="AC325" i="8" s="1"/>
  <c r="AL324" i="8"/>
  <c r="AK324" i="8"/>
  <c r="AI324" i="8"/>
  <c r="AF324" i="8"/>
  <c r="AE324" i="8"/>
  <c r="AC324" i="8"/>
  <c r="AB324" i="8"/>
  <c r="H324" i="8"/>
  <c r="E324" i="8"/>
  <c r="AA324" i="8" s="1"/>
  <c r="AL323" i="8"/>
  <c r="AK323" i="8"/>
  <c r="AE323" i="8"/>
  <c r="H323" i="8"/>
  <c r="E323" i="8"/>
  <c r="AL322" i="8"/>
  <c r="AK322" i="8"/>
  <c r="AJ322" i="8"/>
  <c r="AA322" i="8"/>
  <c r="H322" i="8"/>
  <c r="E322" i="8"/>
  <c r="AL321" i="8"/>
  <c r="AK321" i="8"/>
  <c r="AJ321" i="8"/>
  <c r="AI321" i="8"/>
  <c r="AH321" i="8"/>
  <c r="AG321" i="8"/>
  <c r="AF321" i="8"/>
  <c r="AE321" i="8"/>
  <c r="AD321" i="8"/>
  <c r="AB321" i="8"/>
  <c r="Y321" i="8"/>
  <c r="H321" i="8"/>
  <c r="E321" i="8"/>
  <c r="AC321" i="8" s="1"/>
  <c r="AL320" i="8"/>
  <c r="AK320" i="8"/>
  <c r="AI320" i="8"/>
  <c r="AF320" i="8"/>
  <c r="AE320" i="8"/>
  <c r="AC320" i="8"/>
  <c r="AB320" i="8"/>
  <c r="H320" i="8"/>
  <c r="E320" i="8"/>
  <c r="AA320" i="8" s="1"/>
  <c r="AL319" i="8"/>
  <c r="AK319" i="8"/>
  <c r="H319" i="8"/>
  <c r="E319" i="8"/>
  <c r="AL318" i="8"/>
  <c r="AK318" i="8"/>
  <c r="AJ318" i="8"/>
  <c r="AA318" i="8"/>
  <c r="H318" i="8"/>
  <c r="E318" i="8"/>
  <c r="AL317" i="8"/>
  <c r="AK317" i="8"/>
  <c r="AJ317" i="8"/>
  <c r="AI317" i="8"/>
  <c r="AH317" i="8"/>
  <c r="AG317" i="8"/>
  <c r="AF317" i="8"/>
  <c r="AE317" i="8"/>
  <c r="AB317" i="8"/>
  <c r="Y317" i="8"/>
  <c r="H317" i="8"/>
  <c r="E317" i="8"/>
  <c r="AD317" i="8" s="1"/>
  <c r="AL316" i="8"/>
  <c r="AK316" i="8"/>
  <c r="AI316" i="8"/>
  <c r="AF316" i="8"/>
  <c r="AE316" i="8"/>
  <c r="AC316" i="8"/>
  <c r="AB316" i="8"/>
  <c r="H316" i="8"/>
  <c r="E316" i="8"/>
  <c r="AA316" i="8" s="1"/>
  <c r="AL315" i="8"/>
  <c r="AK315" i="8"/>
  <c r="H315" i="8"/>
  <c r="E315" i="8"/>
  <c r="AL314" i="8"/>
  <c r="AK314" i="8"/>
  <c r="H314" i="8"/>
  <c r="E314" i="8"/>
  <c r="AL313" i="8"/>
  <c r="AK313" i="8"/>
  <c r="AJ313" i="8"/>
  <c r="AI313" i="8"/>
  <c r="AH313" i="8"/>
  <c r="AG313" i="8"/>
  <c r="AF313" i="8"/>
  <c r="AE313" i="8"/>
  <c r="AB313" i="8"/>
  <c r="Y313" i="8"/>
  <c r="H313" i="8"/>
  <c r="E313" i="8"/>
  <c r="AD313" i="8" s="1"/>
  <c r="AL312" i="8"/>
  <c r="AK312" i="8"/>
  <c r="AI312" i="8"/>
  <c r="AF312" i="8"/>
  <c r="AE312" i="8"/>
  <c r="AC312" i="8"/>
  <c r="AB312" i="8"/>
  <c r="H312" i="8"/>
  <c r="E312" i="8"/>
  <c r="AA312" i="8" s="1"/>
  <c r="AL311" i="8"/>
  <c r="AK311" i="8"/>
  <c r="AE311" i="8"/>
  <c r="AA311" i="8"/>
  <c r="H311" i="8"/>
  <c r="E311" i="8"/>
  <c r="AL310" i="8"/>
  <c r="AK310" i="8"/>
  <c r="AJ310" i="8"/>
  <c r="AA310" i="8"/>
  <c r="H310" i="8"/>
  <c r="E310" i="8"/>
  <c r="AL309" i="8"/>
  <c r="AK309" i="8"/>
  <c r="AJ309" i="8"/>
  <c r="AI309" i="8"/>
  <c r="AH309" i="8"/>
  <c r="AG309" i="8"/>
  <c r="AF309" i="8"/>
  <c r="AE309" i="8"/>
  <c r="AB309" i="8"/>
  <c r="Y309" i="8"/>
  <c r="H309" i="8"/>
  <c r="E309" i="8"/>
  <c r="AD309" i="8" s="1"/>
  <c r="AL308" i="8"/>
  <c r="AK308" i="8"/>
  <c r="AI308" i="8"/>
  <c r="AF308" i="8"/>
  <c r="AE308" i="8"/>
  <c r="AC308" i="8"/>
  <c r="AB308" i="8"/>
  <c r="H308" i="8"/>
  <c r="E308" i="8"/>
  <c r="AA308" i="8" s="1"/>
  <c r="AL307" i="8"/>
  <c r="AK307" i="8"/>
  <c r="AE307" i="8"/>
  <c r="AA307" i="8"/>
  <c r="Y307" i="8"/>
  <c r="H307" i="8"/>
  <c r="E307" i="8"/>
  <c r="AL306" i="8"/>
  <c r="AK306" i="8"/>
  <c r="H306" i="8"/>
  <c r="E306" i="8"/>
  <c r="AL305" i="8"/>
  <c r="AK305" i="8"/>
  <c r="AJ305" i="8"/>
  <c r="AI305" i="8"/>
  <c r="AH305" i="8"/>
  <c r="AG305" i="8"/>
  <c r="AF305" i="8"/>
  <c r="AE305" i="8"/>
  <c r="Y305" i="8"/>
  <c r="H305" i="8"/>
  <c r="E305" i="8"/>
  <c r="AD305" i="8" s="1"/>
  <c r="AL304" i="8"/>
  <c r="AK304" i="8"/>
  <c r="AI304" i="8"/>
  <c r="AF304" i="8"/>
  <c r="AE304" i="8"/>
  <c r="AC304" i="8"/>
  <c r="AB304" i="8"/>
  <c r="H304" i="8"/>
  <c r="E304" i="8"/>
  <c r="AA304" i="8" s="1"/>
  <c r="AL303" i="8"/>
  <c r="AK303" i="8"/>
  <c r="H303" i="8"/>
  <c r="E303" i="8"/>
  <c r="AL302" i="8"/>
  <c r="AK302" i="8"/>
  <c r="H302" i="8"/>
  <c r="E302" i="8"/>
  <c r="AL301" i="8"/>
  <c r="AK301" i="8"/>
  <c r="AJ301" i="8"/>
  <c r="AI301" i="8"/>
  <c r="AG301" i="8"/>
  <c r="AF301" i="8"/>
  <c r="AE301" i="8"/>
  <c r="H301" i="8"/>
  <c r="E301" i="8"/>
  <c r="AD301" i="8" s="1"/>
  <c r="AL300" i="8"/>
  <c r="AK300" i="8"/>
  <c r="AI300" i="8"/>
  <c r="AF300" i="8"/>
  <c r="AE300" i="8"/>
  <c r="AC300" i="8"/>
  <c r="AB300" i="8"/>
  <c r="H300" i="8"/>
  <c r="E300" i="8"/>
  <c r="AA300" i="8" s="1"/>
  <c r="AL299" i="8"/>
  <c r="AK299" i="8"/>
  <c r="H299" i="8"/>
  <c r="E299" i="8"/>
  <c r="AL298" i="8"/>
  <c r="AK298" i="8"/>
  <c r="AJ298" i="8"/>
  <c r="AA298" i="8"/>
  <c r="H298" i="8"/>
  <c r="E298" i="8"/>
  <c r="AL297" i="8"/>
  <c r="AK297" i="8"/>
  <c r="AJ297" i="8"/>
  <c r="AI297" i="8"/>
  <c r="AH297" i="8"/>
  <c r="AG297" i="8"/>
  <c r="AF297" i="8"/>
  <c r="H297" i="8"/>
  <c r="E297" i="8"/>
  <c r="AE297" i="8" s="1"/>
  <c r="AL296" i="8"/>
  <c r="AK296" i="8"/>
  <c r="AI296" i="8"/>
  <c r="AF296" i="8"/>
  <c r="AE296" i="8"/>
  <c r="AD296" i="8"/>
  <c r="AC296" i="8"/>
  <c r="AB296" i="8"/>
  <c r="H296" i="8"/>
  <c r="E296" i="8"/>
  <c r="AA296" i="8" s="1"/>
  <c r="AL295" i="8"/>
  <c r="AK295" i="8"/>
  <c r="AA295" i="8"/>
  <c r="Z295" i="8"/>
  <c r="Y295" i="8"/>
  <c r="H295" i="8"/>
  <c r="E295" i="8"/>
  <c r="AE295" i="8" s="1"/>
  <c r="AL294" i="8"/>
  <c r="AK294" i="8"/>
  <c r="AI294" i="8"/>
  <c r="AH294" i="8"/>
  <c r="AE294" i="8"/>
  <c r="AA294" i="8"/>
  <c r="Z294" i="8"/>
  <c r="H294" i="8"/>
  <c r="E294" i="8"/>
  <c r="AC294" i="8" s="1"/>
  <c r="AL293" i="8"/>
  <c r="AK293" i="8"/>
  <c r="AJ293" i="8"/>
  <c r="AI293" i="8"/>
  <c r="AH293" i="8"/>
  <c r="AF293" i="8"/>
  <c r="AE293" i="8"/>
  <c r="AD293" i="8"/>
  <c r="AA293" i="8"/>
  <c r="Z293" i="8"/>
  <c r="Y293" i="8"/>
  <c r="H293" i="8"/>
  <c r="E293" i="8"/>
  <c r="AB293" i="8" s="1"/>
  <c r="AL292" i="8"/>
  <c r="AK292" i="8"/>
  <c r="AI292" i="8"/>
  <c r="AG292" i="8"/>
  <c r="AF292" i="8"/>
  <c r="AE292" i="8"/>
  <c r="AD292" i="8"/>
  <c r="AC292" i="8"/>
  <c r="AB292" i="8"/>
  <c r="H292" i="8"/>
  <c r="E292" i="8"/>
  <c r="AJ292" i="8" s="1"/>
  <c r="AL291" i="8"/>
  <c r="AK291" i="8"/>
  <c r="AF291" i="8"/>
  <c r="AE291" i="8"/>
  <c r="AC291" i="8"/>
  <c r="Z291" i="8"/>
  <c r="Y291" i="8"/>
  <c r="H291" i="8"/>
  <c r="E291" i="8"/>
  <c r="AJ291" i="8" s="1"/>
  <c r="AL290" i="8"/>
  <c r="AK290" i="8"/>
  <c r="AJ290" i="8"/>
  <c r="AA290" i="8"/>
  <c r="H290" i="8"/>
  <c r="E290" i="8"/>
  <c r="AL289" i="8"/>
  <c r="AK289" i="8"/>
  <c r="AJ289" i="8"/>
  <c r="AI289" i="8"/>
  <c r="AH289" i="8"/>
  <c r="AG289" i="8"/>
  <c r="AF289" i="8"/>
  <c r="AE289" i="8"/>
  <c r="AC289" i="8"/>
  <c r="Y289" i="8"/>
  <c r="H289" i="8"/>
  <c r="E289" i="8"/>
  <c r="AD289" i="8" s="1"/>
  <c r="AL288" i="8"/>
  <c r="AK288" i="8"/>
  <c r="AJ288" i="8"/>
  <c r="AI288" i="8"/>
  <c r="AG288" i="8"/>
  <c r="AF288" i="8"/>
  <c r="AE288" i="8"/>
  <c r="AD288" i="8"/>
  <c r="AC288" i="8"/>
  <c r="AB288" i="8"/>
  <c r="H288" i="8"/>
  <c r="E288" i="8"/>
  <c r="AA288" i="8" s="1"/>
  <c r="AL287" i="8"/>
  <c r="AK287" i="8"/>
  <c r="AF287" i="8"/>
  <c r="AE287" i="8"/>
  <c r="AC287" i="8"/>
  <c r="Z287" i="8"/>
  <c r="Y287" i="8"/>
  <c r="H287" i="8"/>
  <c r="E287" i="8"/>
  <c r="AJ287" i="8" s="1"/>
  <c r="AL286" i="8"/>
  <c r="AK286" i="8"/>
  <c r="AJ286" i="8"/>
  <c r="AA286" i="8"/>
  <c r="H286" i="8"/>
  <c r="E286" i="8"/>
  <c r="AL285" i="8"/>
  <c r="AK285" i="8"/>
  <c r="AJ285" i="8"/>
  <c r="AI285" i="8"/>
  <c r="AH285" i="8"/>
  <c r="AG285" i="8"/>
  <c r="AF285" i="8"/>
  <c r="AE285" i="8"/>
  <c r="AC285" i="8"/>
  <c r="Y285" i="8"/>
  <c r="H285" i="8"/>
  <c r="E285" i="8"/>
  <c r="AD285" i="8" s="1"/>
  <c r="AL284" i="8"/>
  <c r="AK284" i="8"/>
  <c r="AJ284" i="8"/>
  <c r="AI284" i="8"/>
  <c r="AG284" i="8"/>
  <c r="AD284" i="8"/>
  <c r="AC284" i="8"/>
  <c r="AB284" i="8"/>
  <c r="H284" i="8"/>
  <c r="E284" i="8"/>
  <c r="AA284" i="8" s="1"/>
  <c r="AL283" i="8"/>
  <c r="AK283" i="8"/>
  <c r="AF283" i="8"/>
  <c r="AE283" i="8"/>
  <c r="AC283" i="8"/>
  <c r="Z283" i="8"/>
  <c r="Y283" i="8"/>
  <c r="H283" i="8"/>
  <c r="E283" i="8"/>
  <c r="AJ283" i="8" s="1"/>
  <c r="AL282" i="8"/>
  <c r="AK282" i="8"/>
  <c r="AJ282" i="8"/>
  <c r="AA282" i="8"/>
  <c r="H282" i="8"/>
  <c r="E282" i="8"/>
  <c r="AL281" i="8"/>
  <c r="AK281" i="8"/>
  <c r="AJ281" i="8"/>
  <c r="AI281" i="8"/>
  <c r="AH281" i="8"/>
  <c r="AG281" i="8"/>
  <c r="AF281" i="8"/>
  <c r="AE281" i="8"/>
  <c r="AC281" i="8"/>
  <c r="Y281" i="8"/>
  <c r="H281" i="8"/>
  <c r="E281" i="8"/>
  <c r="AD281" i="8" s="1"/>
  <c r="AL280" i="8"/>
  <c r="AK280" i="8"/>
  <c r="AJ280" i="8"/>
  <c r="AI280" i="8"/>
  <c r="AG280" i="8"/>
  <c r="AD280" i="8"/>
  <c r="AC280" i="8"/>
  <c r="AB280" i="8"/>
  <c r="H280" i="8"/>
  <c r="E280" i="8"/>
  <c r="AA280" i="8" s="1"/>
  <c r="AL279" i="8"/>
  <c r="AK279" i="8"/>
  <c r="AF279" i="8"/>
  <c r="AE279" i="8"/>
  <c r="AC279" i="8"/>
  <c r="Z279" i="8"/>
  <c r="Y279" i="8"/>
  <c r="H279" i="8"/>
  <c r="E279" i="8"/>
  <c r="AJ279" i="8" s="1"/>
  <c r="AL278" i="8"/>
  <c r="AK278" i="8"/>
  <c r="H278" i="8"/>
  <c r="E278" i="8"/>
  <c r="AL277" i="8"/>
  <c r="AK277" i="8"/>
  <c r="AJ277" i="8"/>
  <c r="AI277" i="8"/>
  <c r="AH277" i="8"/>
  <c r="AG277" i="8"/>
  <c r="AF277" i="8"/>
  <c r="AE277" i="8"/>
  <c r="AC277" i="8"/>
  <c r="Y277" i="8"/>
  <c r="H277" i="8"/>
  <c r="E277" i="8"/>
  <c r="AD277" i="8" s="1"/>
  <c r="AL276" i="8"/>
  <c r="AK276" i="8"/>
  <c r="AJ276" i="8"/>
  <c r="AI276" i="8"/>
  <c r="AG276" i="8"/>
  <c r="AD276" i="8"/>
  <c r="AC276" i="8"/>
  <c r="AB276" i="8"/>
  <c r="H276" i="8"/>
  <c r="E276" i="8"/>
  <c r="AA276" i="8" s="1"/>
  <c r="AL275" i="8"/>
  <c r="AK275" i="8"/>
  <c r="AF275" i="8"/>
  <c r="AE275" i="8"/>
  <c r="AC275" i="8"/>
  <c r="Z275" i="8"/>
  <c r="Y275" i="8"/>
  <c r="H275" i="8"/>
  <c r="E275" i="8"/>
  <c r="AJ275" i="8" s="1"/>
  <c r="AL274" i="8"/>
  <c r="AK274" i="8"/>
  <c r="AJ274" i="8"/>
  <c r="AB274" i="8"/>
  <c r="AA274" i="8"/>
  <c r="H274" i="8"/>
  <c r="E274" i="8"/>
  <c r="AL273" i="8"/>
  <c r="AK273" i="8"/>
  <c r="AJ273" i="8"/>
  <c r="AI273" i="8"/>
  <c r="AH273" i="8"/>
  <c r="AG273" i="8"/>
  <c r="AF273" i="8"/>
  <c r="AE273" i="8"/>
  <c r="AC273" i="8"/>
  <c r="Y273" i="8"/>
  <c r="H273" i="8"/>
  <c r="E273" i="8"/>
  <c r="AD273" i="8" s="1"/>
  <c r="AL272" i="8"/>
  <c r="AK272" i="8"/>
  <c r="AJ272" i="8"/>
  <c r="AI272" i="8"/>
  <c r="AG272" i="8"/>
  <c r="AD272" i="8"/>
  <c r="AC272" i="8"/>
  <c r="AB272" i="8"/>
  <c r="Y272" i="8"/>
  <c r="H272" i="8"/>
  <c r="E272" i="8"/>
  <c r="AA272" i="8" s="1"/>
  <c r="AL271" i="8"/>
  <c r="AK271" i="8"/>
  <c r="AF271" i="8"/>
  <c r="AE271" i="8"/>
  <c r="AC271" i="8"/>
  <c r="Z271" i="8"/>
  <c r="Y271" i="8"/>
  <c r="H271" i="8"/>
  <c r="E271" i="8"/>
  <c r="AJ271" i="8" s="1"/>
  <c r="AL270" i="8"/>
  <c r="AK270" i="8"/>
  <c r="AJ270" i="8"/>
  <c r="AB270" i="8"/>
  <c r="AA270" i="8"/>
  <c r="H270" i="8"/>
  <c r="E270" i="8"/>
  <c r="AL269" i="8"/>
  <c r="AK269" i="8"/>
  <c r="AI269" i="8"/>
  <c r="AH269" i="8"/>
  <c r="AG269" i="8"/>
  <c r="AF269" i="8"/>
  <c r="AE269" i="8"/>
  <c r="AC269" i="8"/>
  <c r="Y269" i="8"/>
  <c r="H269" i="8"/>
  <c r="E269" i="8"/>
  <c r="AD269" i="8" s="1"/>
  <c r="AL268" i="8"/>
  <c r="AK268" i="8"/>
  <c r="AJ268" i="8"/>
  <c r="AI268" i="8"/>
  <c r="AG268" i="8"/>
  <c r="AE268" i="8"/>
  <c r="AD268" i="8"/>
  <c r="AC268" i="8"/>
  <c r="AB268" i="8"/>
  <c r="Y268" i="8"/>
  <c r="H268" i="8"/>
  <c r="E268" i="8"/>
  <c r="AA268" i="8" s="1"/>
  <c r="AL267" i="8"/>
  <c r="AK267" i="8"/>
  <c r="AF267" i="8"/>
  <c r="AE267" i="8"/>
  <c r="AC267" i="8"/>
  <c r="Z267" i="8"/>
  <c r="Y267" i="8"/>
  <c r="H267" i="8"/>
  <c r="E267" i="8"/>
  <c r="AJ267" i="8" s="1"/>
  <c r="AL266" i="8"/>
  <c r="AK266" i="8"/>
  <c r="H266" i="8"/>
  <c r="E266" i="8"/>
  <c r="AL265" i="8"/>
  <c r="AK265" i="8"/>
  <c r="AI265" i="8"/>
  <c r="AH265" i="8"/>
  <c r="AG265" i="8"/>
  <c r="AF265" i="8"/>
  <c r="AE265" i="8"/>
  <c r="AC265" i="8"/>
  <c r="AB265" i="8"/>
  <c r="Z265" i="8"/>
  <c r="Y265" i="8"/>
  <c r="H265" i="8"/>
  <c r="E265" i="8"/>
  <c r="AD265" i="8" s="1"/>
  <c r="AL264" i="8"/>
  <c r="AK264" i="8"/>
  <c r="AJ264" i="8"/>
  <c r="AI264" i="8"/>
  <c r="AG264" i="8"/>
  <c r="AE264" i="8"/>
  <c r="AD264" i="8"/>
  <c r="AC264" i="8"/>
  <c r="AB264" i="8"/>
  <c r="Y264" i="8"/>
  <c r="H264" i="8"/>
  <c r="E264" i="8"/>
  <c r="AA264" i="8" s="1"/>
  <c r="AL263" i="8"/>
  <c r="AK263" i="8"/>
  <c r="AF263" i="8"/>
  <c r="AE263" i="8"/>
  <c r="AC263" i="8"/>
  <c r="Z263" i="8"/>
  <c r="Y263" i="8"/>
  <c r="H263" i="8"/>
  <c r="E263" i="8"/>
  <c r="AJ263" i="8" s="1"/>
  <c r="AL262" i="8"/>
  <c r="AK262" i="8"/>
  <c r="H262" i="8"/>
  <c r="E262" i="8"/>
  <c r="AL261" i="8"/>
  <c r="AK261" i="8"/>
  <c r="AI261" i="8"/>
  <c r="AH261" i="8"/>
  <c r="AG261" i="8"/>
  <c r="AF261" i="8"/>
  <c r="AE261" i="8"/>
  <c r="AC261" i="8"/>
  <c r="AB261" i="8"/>
  <c r="Z261" i="8"/>
  <c r="Y261" i="8"/>
  <c r="H261" i="8"/>
  <c r="E261" i="8"/>
  <c r="AD261" i="8" s="1"/>
  <c r="AL260" i="8"/>
  <c r="AK260" i="8"/>
  <c r="AJ260" i="8"/>
  <c r="AI260" i="8"/>
  <c r="AG260" i="8"/>
  <c r="AD260" i="8"/>
  <c r="AC260" i="8"/>
  <c r="AB260" i="8"/>
  <c r="Y260" i="8"/>
  <c r="H260" i="8"/>
  <c r="E260" i="8"/>
  <c r="AA260" i="8" s="1"/>
  <c r="AL259" i="8"/>
  <c r="AK259" i="8"/>
  <c r="AF259" i="8"/>
  <c r="AE259" i="8"/>
  <c r="AC259" i="8"/>
  <c r="Z259" i="8"/>
  <c r="Y259" i="8"/>
  <c r="H259" i="8"/>
  <c r="E259" i="8"/>
  <c r="AJ259" i="8" s="1"/>
  <c r="AL258" i="8"/>
  <c r="AK258" i="8"/>
  <c r="H258" i="8"/>
  <c r="E258" i="8"/>
  <c r="AL257" i="8"/>
  <c r="AK257" i="8"/>
  <c r="AI257" i="8"/>
  <c r="AH257" i="8"/>
  <c r="AG257" i="8"/>
  <c r="AF257" i="8"/>
  <c r="AE257" i="8"/>
  <c r="AC257" i="8"/>
  <c r="Y257" i="8"/>
  <c r="H257" i="8"/>
  <c r="E257" i="8"/>
  <c r="AD257" i="8" s="1"/>
  <c r="AL256" i="8"/>
  <c r="AK256" i="8"/>
  <c r="AJ256" i="8"/>
  <c r="AI256" i="8"/>
  <c r="AG256" i="8"/>
  <c r="AD256" i="8"/>
  <c r="AC256" i="8"/>
  <c r="AB256" i="8"/>
  <c r="Y256" i="8"/>
  <c r="H256" i="8"/>
  <c r="E256" i="8"/>
  <c r="AA256" i="8" s="1"/>
  <c r="AL255" i="8"/>
  <c r="AK255" i="8"/>
  <c r="AF255" i="8"/>
  <c r="AE255" i="8"/>
  <c r="AC255" i="8"/>
  <c r="Z255" i="8"/>
  <c r="Y255" i="8"/>
  <c r="H255" i="8"/>
  <c r="E255" i="8"/>
  <c r="AJ255" i="8" s="1"/>
  <c r="AL254" i="8"/>
  <c r="AK254" i="8"/>
  <c r="AJ254" i="8"/>
  <c r="AB254" i="8"/>
  <c r="AA254" i="8"/>
  <c r="H254" i="8"/>
  <c r="E254" i="8"/>
  <c r="AL253" i="8"/>
  <c r="AK253" i="8"/>
  <c r="AI253" i="8"/>
  <c r="AH253" i="8"/>
  <c r="AG253" i="8"/>
  <c r="AF253" i="8"/>
  <c r="AE253" i="8"/>
  <c r="AC253" i="8"/>
  <c r="Y253" i="8"/>
  <c r="H253" i="8"/>
  <c r="E253" i="8"/>
  <c r="AD253" i="8" s="1"/>
  <c r="AL252" i="8"/>
  <c r="AK252" i="8"/>
  <c r="AJ252" i="8"/>
  <c r="AI252" i="8"/>
  <c r="AG252" i="8"/>
  <c r="AD252" i="8"/>
  <c r="AC252" i="8"/>
  <c r="AB252" i="8"/>
  <c r="Y252" i="8"/>
  <c r="H252" i="8"/>
  <c r="E252" i="8"/>
  <c r="AA252" i="8" s="1"/>
  <c r="AL251" i="8"/>
  <c r="AK251" i="8"/>
  <c r="AF251" i="8"/>
  <c r="AE251" i="8"/>
  <c r="AC251" i="8"/>
  <c r="Z251" i="8"/>
  <c r="Y251" i="8"/>
  <c r="H251" i="8"/>
  <c r="E251" i="8"/>
  <c r="AJ251" i="8" s="1"/>
  <c r="AL250" i="8"/>
  <c r="AK250" i="8"/>
  <c r="AJ250" i="8"/>
  <c r="AB250" i="8"/>
  <c r="AA250" i="8"/>
  <c r="H250" i="8"/>
  <c r="E250" i="8"/>
  <c r="AL249" i="8"/>
  <c r="AK249" i="8"/>
  <c r="AI249" i="8"/>
  <c r="AH249" i="8"/>
  <c r="AG249" i="8"/>
  <c r="AF249" i="8"/>
  <c r="AE249" i="8"/>
  <c r="AC249" i="8"/>
  <c r="Y249" i="8"/>
  <c r="H249" i="8"/>
  <c r="E249" i="8"/>
  <c r="AD249" i="8" s="1"/>
  <c r="AL248" i="8"/>
  <c r="AK248" i="8"/>
  <c r="AJ248" i="8"/>
  <c r="AI248" i="8"/>
  <c r="AG248" i="8"/>
  <c r="AD248" i="8"/>
  <c r="AC248" i="8"/>
  <c r="AB248" i="8"/>
  <c r="Y248" i="8"/>
  <c r="H248" i="8"/>
  <c r="E248" i="8"/>
  <c r="AA248" i="8" s="1"/>
  <c r="AL247" i="8"/>
  <c r="AK247" i="8"/>
  <c r="AF247" i="8"/>
  <c r="AE247" i="8"/>
  <c r="AC247" i="8"/>
  <c r="Z247" i="8"/>
  <c r="Y247" i="8"/>
  <c r="H247" i="8"/>
  <c r="E247" i="8"/>
  <c r="AJ247" i="8" s="1"/>
  <c r="AL246" i="8"/>
  <c r="AK246" i="8"/>
  <c r="H246" i="8"/>
  <c r="E246" i="8"/>
  <c r="AL245" i="8"/>
  <c r="AK245" i="8"/>
  <c r="AI245" i="8"/>
  <c r="AH245" i="8"/>
  <c r="AG245" i="8"/>
  <c r="AF245" i="8"/>
  <c r="AE245" i="8"/>
  <c r="AC245" i="8"/>
  <c r="Y245" i="8"/>
  <c r="H245" i="8"/>
  <c r="E245" i="8"/>
  <c r="AD245" i="8" s="1"/>
  <c r="AL244" i="8"/>
  <c r="AK244" i="8"/>
  <c r="AJ244" i="8"/>
  <c r="AI244" i="8"/>
  <c r="AG244" i="8"/>
  <c r="AD244" i="8"/>
  <c r="AC244" i="8"/>
  <c r="AB244" i="8"/>
  <c r="Y244" i="8"/>
  <c r="H244" i="8"/>
  <c r="E244" i="8"/>
  <c r="AA244" i="8" s="1"/>
  <c r="AL243" i="8"/>
  <c r="AK243" i="8"/>
  <c r="AF243" i="8"/>
  <c r="AE243" i="8"/>
  <c r="AC243" i="8"/>
  <c r="Z243" i="8"/>
  <c r="Y243" i="8"/>
  <c r="H243" i="8"/>
  <c r="E243" i="8"/>
  <c r="AJ243" i="8" s="1"/>
  <c r="AL242" i="8"/>
  <c r="AK242" i="8"/>
  <c r="AJ242" i="8"/>
  <c r="AB242" i="8"/>
  <c r="AA242" i="8"/>
  <c r="Y242" i="8"/>
  <c r="H242" i="8"/>
  <c r="E242" i="8"/>
  <c r="AL241" i="8"/>
  <c r="AK241" i="8"/>
  <c r="AH241" i="8"/>
  <c r="AG241" i="8"/>
  <c r="AF241" i="8"/>
  <c r="AE241" i="8"/>
  <c r="AC241" i="8"/>
  <c r="Y241" i="8"/>
  <c r="H241" i="8"/>
  <c r="E241" i="8"/>
  <c r="AD241" i="8" s="1"/>
  <c r="AL240" i="8"/>
  <c r="AK240" i="8"/>
  <c r="AJ240" i="8"/>
  <c r="AI240" i="8"/>
  <c r="AG240" i="8"/>
  <c r="AD240" i="8"/>
  <c r="AC240" i="8"/>
  <c r="AB240" i="8"/>
  <c r="Y240" i="8"/>
  <c r="H240" i="8"/>
  <c r="E240" i="8"/>
  <c r="AA240" i="8" s="1"/>
  <c r="AL239" i="8"/>
  <c r="AK239" i="8"/>
  <c r="AG239" i="8"/>
  <c r="AF239" i="8"/>
  <c r="AE239" i="8"/>
  <c r="AC239" i="8"/>
  <c r="Z239" i="8"/>
  <c r="Y239" i="8"/>
  <c r="H239" i="8"/>
  <c r="E239" i="8"/>
  <c r="AJ239" i="8" s="1"/>
  <c r="AL238" i="8"/>
  <c r="AK238" i="8"/>
  <c r="H238" i="8"/>
  <c r="E238" i="8"/>
  <c r="AL237" i="8"/>
  <c r="AK237" i="8"/>
  <c r="AH237" i="8"/>
  <c r="AG237" i="8"/>
  <c r="AF237" i="8"/>
  <c r="AE237" i="8"/>
  <c r="AC237" i="8"/>
  <c r="Y237" i="8"/>
  <c r="H237" i="8"/>
  <c r="E237" i="8"/>
  <c r="AD237" i="8" s="1"/>
  <c r="AL236" i="8"/>
  <c r="AK236" i="8"/>
  <c r="AB236" i="8"/>
  <c r="Y236" i="8"/>
  <c r="H236" i="8"/>
  <c r="E236" i="8"/>
  <c r="AJ236" i="8" s="1"/>
  <c r="AL235" i="8"/>
  <c r="AK235" i="8"/>
  <c r="AC235" i="8"/>
  <c r="Z235" i="8"/>
  <c r="Y235" i="8"/>
  <c r="H235" i="8"/>
  <c r="E235" i="8"/>
  <c r="AE235" i="8" s="1"/>
  <c r="AL234" i="8"/>
  <c r="AK234" i="8"/>
  <c r="AE234" i="8"/>
  <c r="AC234" i="8"/>
  <c r="H234" i="8"/>
  <c r="E234" i="8"/>
  <c r="AL233" i="8"/>
  <c r="AK233" i="8"/>
  <c r="AC233" i="8"/>
  <c r="Y233" i="8"/>
  <c r="H233" i="8"/>
  <c r="E233" i="8"/>
  <c r="AJ233" i="8" s="1"/>
  <c r="AL232" i="8"/>
  <c r="AK232" i="8"/>
  <c r="F25" i="8" s="1"/>
  <c r="AJ232" i="8"/>
  <c r="AI232" i="8"/>
  <c r="AH232" i="8"/>
  <c r="Y232" i="8"/>
  <c r="H232" i="8"/>
  <c r="E232" i="8"/>
  <c r="AG232" i="8" s="1"/>
  <c r="AL231" i="8"/>
  <c r="AK231" i="8"/>
  <c r="AI231" i="8"/>
  <c r="AH231" i="8"/>
  <c r="AG231" i="8"/>
  <c r="AF231" i="8"/>
  <c r="AE231" i="8"/>
  <c r="AD231" i="8"/>
  <c r="H231" i="8"/>
  <c r="E231" i="8"/>
  <c r="AC231" i="8" s="1"/>
  <c r="AL230" i="8"/>
  <c r="AK230" i="8"/>
  <c r="AG230" i="8"/>
  <c r="AC230" i="8"/>
  <c r="AA230" i="8"/>
  <c r="Z230" i="8"/>
  <c r="H230" i="8"/>
  <c r="E230" i="8"/>
  <c r="AL229" i="8"/>
  <c r="AK229" i="8"/>
  <c r="AC229" i="8"/>
  <c r="Y229" i="8"/>
  <c r="H229" i="8"/>
  <c r="E229" i="8"/>
  <c r="AJ229" i="8" s="1"/>
  <c r="AL228" i="8"/>
  <c r="AK228" i="8"/>
  <c r="AJ228" i="8"/>
  <c r="AI228" i="8"/>
  <c r="AH228" i="8"/>
  <c r="Y228" i="8"/>
  <c r="H228" i="8"/>
  <c r="E228" i="8"/>
  <c r="AG228" i="8" s="1"/>
  <c r="AL227" i="8"/>
  <c r="AK227" i="8"/>
  <c r="AI227" i="8"/>
  <c r="AH227" i="8"/>
  <c r="AG227" i="8"/>
  <c r="AF227" i="8"/>
  <c r="AE227" i="8"/>
  <c r="AD227" i="8"/>
  <c r="H227" i="8"/>
  <c r="E227" i="8"/>
  <c r="AC227" i="8" s="1"/>
  <c r="AL226" i="8"/>
  <c r="AK226" i="8"/>
  <c r="Z226" i="8"/>
  <c r="H226" i="8"/>
  <c r="E226" i="8"/>
  <c r="AL225" i="8"/>
  <c r="AK225" i="8"/>
  <c r="AC225" i="8"/>
  <c r="Y225" i="8"/>
  <c r="H225" i="8"/>
  <c r="E225" i="8"/>
  <c r="AJ225" i="8" s="1"/>
  <c r="AL224" i="8"/>
  <c r="AK224" i="8"/>
  <c r="AJ224" i="8"/>
  <c r="AI224" i="8"/>
  <c r="AH224" i="8"/>
  <c r="Y224" i="8"/>
  <c r="H224" i="8"/>
  <c r="E224" i="8"/>
  <c r="AG224" i="8" s="1"/>
  <c r="AL223" i="8"/>
  <c r="AK223" i="8"/>
  <c r="AI223" i="8"/>
  <c r="AH223" i="8"/>
  <c r="AG223" i="8"/>
  <c r="AF223" i="8"/>
  <c r="AE223" i="8"/>
  <c r="AD223" i="8"/>
  <c r="H223" i="8"/>
  <c r="E223" i="8"/>
  <c r="AC223" i="8" s="1"/>
  <c r="AL222" i="8"/>
  <c r="AK222" i="8"/>
  <c r="H222" i="8"/>
  <c r="E222" i="8"/>
  <c r="AL221" i="8"/>
  <c r="AK221" i="8"/>
  <c r="AC221" i="8"/>
  <c r="Y221" i="8"/>
  <c r="H221" i="8"/>
  <c r="E221" i="8"/>
  <c r="AJ221" i="8" s="1"/>
  <c r="AL220" i="8"/>
  <c r="AK220" i="8"/>
  <c r="AJ220" i="8"/>
  <c r="AI220" i="8"/>
  <c r="AH220" i="8"/>
  <c r="Y220" i="8"/>
  <c r="H220" i="8"/>
  <c r="E220" i="8"/>
  <c r="AG220" i="8" s="1"/>
  <c r="AL219" i="8"/>
  <c r="AK219" i="8"/>
  <c r="AI219" i="8"/>
  <c r="AH219" i="8"/>
  <c r="AG219" i="8"/>
  <c r="AF219" i="8"/>
  <c r="AE219" i="8"/>
  <c r="AD219" i="8"/>
  <c r="H219" i="8"/>
  <c r="E219" i="8"/>
  <c r="AC219" i="8" s="1"/>
  <c r="AL218" i="8"/>
  <c r="AK218" i="8"/>
  <c r="AG218" i="8"/>
  <c r="AC218" i="8"/>
  <c r="AA218" i="8"/>
  <c r="H218" i="8"/>
  <c r="E218" i="8"/>
  <c r="AL217" i="8"/>
  <c r="AK217" i="8"/>
  <c r="AC217" i="8"/>
  <c r="Y217" i="8"/>
  <c r="H217" i="8"/>
  <c r="E217" i="8"/>
  <c r="AJ217" i="8" s="1"/>
  <c r="AL216" i="8"/>
  <c r="AK216" i="8"/>
  <c r="AJ216" i="8"/>
  <c r="AI216" i="8"/>
  <c r="AH216" i="8"/>
  <c r="Y216" i="8"/>
  <c r="H216" i="8"/>
  <c r="E216" i="8"/>
  <c r="AG216" i="8" s="1"/>
  <c r="AL215" i="8"/>
  <c r="AK215" i="8"/>
  <c r="AI215" i="8"/>
  <c r="AH215" i="8"/>
  <c r="AG215" i="8"/>
  <c r="AF215" i="8"/>
  <c r="AE215" i="8"/>
  <c r="AD215" i="8"/>
  <c r="H215" i="8"/>
  <c r="E215" i="8"/>
  <c r="AC215" i="8" s="1"/>
  <c r="AL214" i="8"/>
  <c r="AK214" i="8"/>
  <c r="AG214" i="8"/>
  <c r="AC214" i="8"/>
  <c r="AA214" i="8"/>
  <c r="Z214" i="8"/>
  <c r="H214" i="8"/>
  <c r="E214" i="8"/>
  <c r="AL213" i="8"/>
  <c r="AK213" i="8"/>
  <c r="AC213" i="8"/>
  <c r="Y213" i="8"/>
  <c r="H213" i="8"/>
  <c r="E213" i="8"/>
  <c r="AJ213" i="8" s="1"/>
  <c r="AL212" i="8"/>
  <c r="AK212" i="8"/>
  <c r="AJ212" i="8"/>
  <c r="AI212" i="8"/>
  <c r="AH212" i="8"/>
  <c r="Y212" i="8"/>
  <c r="H212" i="8"/>
  <c r="E212" i="8"/>
  <c r="AG212" i="8" s="1"/>
  <c r="AL211" i="8"/>
  <c r="AK211" i="8"/>
  <c r="AI211" i="8"/>
  <c r="AH211" i="8"/>
  <c r="AG211" i="8"/>
  <c r="AF211" i="8"/>
  <c r="AE211" i="8"/>
  <c r="AD211" i="8"/>
  <c r="H211" i="8"/>
  <c r="E211" i="8"/>
  <c r="AC211" i="8" s="1"/>
  <c r="AL210" i="8"/>
  <c r="AK210" i="8"/>
  <c r="Z210" i="8"/>
  <c r="H210" i="8"/>
  <c r="E210" i="8"/>
  <c r="AL209" i="8"/>
  <c r="AK209" i="8"/>
  <c r="AC209" i="8"/>
  <c r="Y209" i="8"/>
  <c r="H209" i="8"/>
  <c r="E209" i="8"/>
  <c r="AJ209" i="8" s="1"/>
  <c r="AL208" i="8"/>
  <c r="AK208" i="8"/>
  <c r="AJ208" i="8"/>
  <c r="AI208" i="8"/>
  <c r="AH208" i="8"/>
  <c r="Y208" i="8"/>
  <c r="H208" i="8"/>
  <c r="E208" i="8"/>
  <c r="AG208" i="8" s="1"/>
  <c r="AL207" i="8"/>
  <c r="AK207" i="8"/>
  <c r="AI207" i="8"/>
  <c r="AG207" i="8"/>
  <c r="AF207" i="8"/>
  <c r="AE207" i="8"/>
  <c r="AD207" i="8"/>
  <c r="H207" i="8"/>
  <c r="E207" i="8"/>
  <c r="AC207" i="8" s="1"/>
  <c r="AL206" i="8"/>
  <c r="AK206" i="8"/>
  <c r="H206" i="8"/>
  <c r="E206" i="8"/>
  <c r="AL205" i="8"/>
  <c r="AK205" i="8"/>
  <c r="AC205" i="8"/>
  <c r="Y205" i="8"/>
  <c r="H205" i="8"/>
  <c r="E205" i="8"/>
  <c r="AJ205" i="8" s="1"/>
  <c r="AL204" i="8"/>
  <c r="AK204" i="8"/>
  <c r="AJ204" i="8"/>
  <c r="AI204" i="8"/>
  <c r="AH204" i="8"/>
  <c r="Y204" i="8"/>
  <c r="H204" i="8"/>
  <c r="E204" i="8"/>
  <c r="AG204" i="8" s="1"/>
  <c r="AL203" i="8"/>
  <c r="AK203" i="8"/>
  <c r="AI203" i="8"/>
  <c r="AG203" i="8"/>
  <c r="AF203" i="8"/>
  <c r="AE203" i="8"/>
  <c r="AD203" i="8"/>
  <c r="H203" i="8"/>
  <c r="E203" i="8"/>
  <c r="AC203" i="8" s="1"/>
  <c r="AL202" i="8"/>
  <c r="AK202" i="8"/>
  <c r="AG202" i="8"/>
  <c r="AC202" i="8"/>
  <c r="AA202" i="8"/>
  <c r="Z202" i="8"/>
  <c r="H202" i="8"/>
  <c r="E202" i="8"/>
  <c r="AL201" i="8"/>
  <c r="AK201" i="8"/>
  <c r="AC201" i="8"/>
  <c r="Y201" i="8"/>
  <c r="H201" i="8"/>
  <c r="E201" i="8"/>
  <c r="AJ201" i="8" s="1"/>
  <c r="AL200" i="8"/>
  <c r="AK200" i="8"/>
  <c r="AJ200" i="8"/>
  <c r="AI200" i="8"/>
  <c r="AH200" i="8"/>
  <c r="AE200" i="8"/>
  <c r="Y200" i="8"/>
  <c r="H200" i="8"/>
  <c r="E200" i="8"/>
  <c r="AG200" i="8" s="1"/>
  <c r="AL199" i="8"/>
  <c r="AK199" i="8"/>
  <c r="AI199" i="8"/>
  <c r="AG199" i="8"/>
  <c r="AF199" i="8"/>
  <c r="AE199" i="8"/>
  <c r="AD199" i="8"/>
  <c r="H199" i="8"/>
  <c r="E199" i="8"/>
  <c r="AC199" i="8" s="1"/>
  <c r="AL198" i="8"/>
  <c r="AK198" i="8"/>
  <c r="AC198" i="8"/>
  <c r="H198" i="8"/>
  <c r="E198" i="8"/>
  <c r="AL197" i="8"/>
  <c r="AK197" i="8"/>
  <c r="AC197" i="8"/>
  <c r="Y197" i="8"/>
  <c r="H197" i="8"/>
  <c r="E197" i="8"/>
  <c r="AJ197" i="8" s="1"/>
  <c r="AL196" i="8"/>
  <c r="AK196" i="8"/>
  <c r="AJ196" i="8"/>
  <c r="AI196" i="8"/>
  <c r="AH196" i="8"/>
  <c r="AE196" i="8"/>
  <c r="Y196" i="8"/>
  <c r="H196" i="8"/>
  <c r="E196" i="8"/>
  <c r="AG196" i="8" s="1"/>
  <c r="AL195" i="8"/>
  <c r="AK195" i="8"/>
  <c r="AI195" i="8"/>
  <c r="AG195" i="8"/>
  <c r="AE195" i="8"/>
  <c r="AD195" i="8"/>
  <c r="H195" i="8"/>
  <c r="E195" i="8"/>
  <c r="AC195" i="8" s="1"/>
  <c r="AL194" i="8"/>
  <c r="AK194" i="8"/>
  <c r="H194" i="8"/>
  <c r="E194" i="8"/>
  <c r="AL193" i="8"/>
  <c r="AK193" i="8"/>
  <c r="AC193" i="8"/>
  <c r="Y193" i="8"/>
  <c r="H193" i="8"/>
  <c r="E193" i="8"/>
  <c r="AJ193" i="8" s="1"/>
  <c r="AL192" i="8"/>
  <c r="AK192" i="8"/>
  <c r="AJ192" i="8"/>
  <c r="AI192" i="8"/>
  <c r="AH192" i="8"/>
  <c r="AE192" i="8"/>
  <c r="Y192" i="8"/>
  <c r="H192" i="8"/>
  <c r="E192" i="8"/>
  <c r="AG192" i="8" s="1"/>
  <c r="AL191" i="8"/>
  <c r="AK191" i="8"/>
  <c r="AI191" i="8"/>
  <c r="AG191" i="8"/>
  <c r="AE191" i="8"/>
  <c r="AD191" i="8"/>
  <c r="H191" i="8"/>
  <c r="E191" i="8"/>
  <c r="AC191" i="8" s="1"/>
  <c r="AL190" i="8"/>
  <c r="AK190" i="8"/>
  <c r="AG190" i="8"/>
  <c r="AE190" i="8"/>
  <c r="H190" i="8"/>
  <c r="E190" i="8"/>
  <c r="AL189" i="8"/>
  <c r="AK189" i="8"/>
  <c r="AC189" i="8"/>
  <c r="AA189" i="8"/>
  <c r="Y189" i="8"/>
  <c r="H189" i="8"/>
  <c r="E189" i="8"/>
  <c r="AL188" i="8"/>
  <c r="AK188" i="8"/>
  <c r="AJ188" i="8"/>
  <c r="AI188" i="8"/>
  <c r="AH188" i="8"/>
  <c r="AE188" i="8"/>
  <c r="Y188" i="8"/>
  <c r="H188" i="8"/>
  <c r="E188" i="8"/>
  <c r="AG188" i="8" s="1"/>
  <c r="AL187" i="8"/>
  <c r="AK187" i="8"/>
  <c r="AI187" i="8"/>
  <c r="AG187" i="8"/>
  <c r="AE187" i="8"/>
  <c r="AD187" i="8"/>
  <c r="H187" i="8"/>
  <c r="E187" i="8"/>
  <c r="AC187" i="8" s="1"/>
  <c r="AL186" i="8"/>
  <c r="AK186" i="8"/>
  <c r="AG186" i="8"/>
  <c r="AE186" i="8"/>
  <c r="H186" i="8"/>
  <c r="E186" i="8"/>
  <c r="AL185" i="8"/>
  <c r="AK185" i="8"/>
  <c r="AC185" i="8"/>
  <c r="AA185" i="8"/>
  <c r="Y185" i="8"/>
  <c r="H185" i="8"/>
  <c r="E185" i="8"/>
  <c r="AL184" i="8"/>
  <c r="AK184" i="8"/>
  <c r="AJ184" i="8"/>
  <c r="AI184" i="8"/>
  <c r="AH184" i="8"/>
  <c r="AE184" i="8"/>
  <c r="Y184" i="8"/>
  <c r="H184" i="8"/>
  <c r="E184" i="8"/>
  <c r="AG184" i="8" s="1"/>
  <c r="AL183" i="8"/>
  <c r="AK183" i="8"/>
  <c r="AI183" i="8"/>
  <c r="AG183" i="8"/>
  <c r="AE183" i="8"/>
  <c r="AD183" i="8"/>
  <c r="H183" i="8"/>
  <c r="E183" i="8"/>
  <c r="AC183" i="8" s="1"/>
  <c r="AL182" i="8"/>
  <c r="AK182" i="8"/>
  <c r="AG182" i="8"/>
  <c r="AE182" i="8"/>
  <c r="H182" i="8"/>
  <c r="E182" i="8"/>
  <c r="AL181" i="8"/>
  <c r="AK181" i="8"/>
  <c r="AC181" i="8"/>
  <c r="AA181" i="8"/>
  <c r="Y181" i="8"/>
  <c r="H181" i="8"/>
  <c r="E181" i="8"/>
  <c r="AL180" i="8"/>
  <c r="AK180" i="8"/>
  <c r="AJ180" i="8"/>
  <c r="AI180" i="8"/>
  <c r="AH180" i="8"/>
  <c r="AE180" i="8"/>
  <c r="Y180" i="8"/>
  <c r="H180" i="8"/>
  <c r="E180" i="8"/>
  <c r="AG180" i="8" s="1"/>
  <c r="AL179" i="8"/>
  <c r="AK179" i="8"/>
  <c r="AI179" i="8"/>
  <c r="AG179" i="8"/>
  <c r="AE179" i="8"/>
  <c r="AD179" i="8"/>
  <c r="H179" i="8"/>
  <c r="E179" i="8"/>
  <c r="AC179" i="8" s="1"/>
  <c r="AL178" i="8"/>
  <c r="AK178" i="8"/>
  <c r="AG178" i="8"/>
  <c r="AE178" i="8"/>
  <c r="H178" i="8"/>
  <c r="E178" i="8"/>
  <c r="AL177" i="8"/>
  <c r="F26" i="8" s="1"/>
  <c r="AK177" i="8"/>
  <c r="AC177" i="8"/>
  <c r="AA177" i="8"/>
  <c r="Y177" i="8"/>
  <c r="H177" i="8"/>
  <c r="E177" i="8"/>
  <c r="AL176" i="8"/>
  <c r="AK176" i="8"/>
  <c r="AI176" i="8"/>
  <c r="AH176" i="8"/>
  <c r="AE176" i="8"/>
  <c r="Y176" i="8"/>
  <c r="H176" i="8"/>
  <c r="E176" i="8"/>
  <c r="AG176" i="8" s="1"/>
  <c r="AL175" i="8"/>
  <c r="AK175" i="8"/>
  <c r="AI175" i="8"/>
  <c r="AG175" i="8"/>
  <c r="AE175" i="8"/>
  <c r="AD175" i="8"/>
  <c r="H175" i="8"/>
  <c r="E175" i="8"/>
  <c r="AC175" i="8" s="1"/>
  <c r="AL174" i="8"/>
  <c r="AK174" i="8"/>
  <c r="AG174" i="8"/>
  <c r="AE174" i="8"/>
  <c r="AC174" i="8"/>
  <c r="AA174" i="8"/>
  <c r="Z174" i="8"/>
  <c r="H174" i="8"/>
  <c r="E174" i="8"/>
  <c r="AL173" i="8"/>
  <c r="AK173" i="8"/>
  <c r="AC173" i="8"/>
  <c r="AA173" i="8"/>
  <c r="Y173" i="8"/>
  <c r="H173" i="8"/>
  <c r="E173" i="8"/>
  <c r="AL172" i="8"/>
  <c r="AK172" i="8"/>
  <c r="AI172" i="8"/>
  <c r="AH172" i="8"/>
  <c r="AE172" i="8"/>
  <c r="Y172" i="8"/>
  <c r="H172" i="8"/>
  <c r="E172" i="8"/>
  <c r="AG172" i="8" s="1"/>
  <c r="AL171" i="8"/>
  <c r="AK171" i="8"/>
  <c r="AI171" i="8"/>
  <c r="AG171" i="8"/>
  <c r="AE171" i="8"/>
  <c r="AD171" i="8"/>
  <c r="H171" i="8"/>
  <c r="E171" i="8"/>
  <c r="AC171" i="8" s="1"/>
  <c r="AL170" i="8"/>
  <c r="AK170" i="8"/>
  <c r="AG170" i="8"/>
  <c r="AE170" i="8"/>
  <c r="AC170" i="8"/>
  <c r="AA170" i="8"/>
  <c r="H170" i="8"/>
  <c r="E170" i="8"/>
  <c r="AL169" i="8"/>
  <c r="AK169" i="8"/>
  <c r="H169" i="8"/>
  <c r="E169" i="8"/>
  <c r="AC169" i="8" s="1"/>
  <c r="AL168" i="8"/>
  <c r="AK168" i="8"/>
  <c r="AI168" i="8"/>
  <c r="AH168" i="8"/>
  <c r="AE168" i="8"/>
  <c r="Y168" i="8"/>
  <c r="H168" i="8"/>
  <c r="E168" i="8"/>
  <c r="AG168" i="8" s="1"/>
  <c r="AL167" i="8"/>
  <c r="AK167" i="8"/>
  <c r="AI167" i="8"/>
  <c r="AG167" i="8"/>
  <c r="AE167" i="8"/>
  <c r="AD167" i="8"/>
  <c r="H167" i="8"/>
  <c r="E167" i="8"/>
  <c r="AC167" i="8" s="1"/>
  <c r="AL166" i="8"/>
  <c r="AK166" i="8"/>
  <c r="AG166" i="8"/>
  <c r="AE166" i="8"/>
  <c r="AC166" i="8"/>
  <c r="AA166" i="8"/>
  <c r="Z166" i="8"/>
  <c r="H166" i="8"/>
  <c r="E166" i="8"/>
  <c r="AL165" i="8"/>
  <c r="AK165" i="8"/>
  <c r="AA165" i="8"/>
  <c r="H165" i="8"/>
  <c r="E165" i="8"/>
  <c r="AL164" i="8"/>
  <c r="AK164" i="8"/>
  <c r="AI164" i="8"/>
  <c r="AH164" i="8"/>
  <c r="AE164" i="8"/>
  <c r="Y164" i="8"/>
  <c r="H164" i="8"/>
  <c r="E164" i="8"/>
  <c r="AG164" i="8" s="1"/>
  <c r="AL163" i="8"/>
  <c r="AK163" i="8"/>
  <c r="AI163" i="8"/>
  <c r="AG163" i="8"/>
  <c r="AE163" i="8"/>
  <c r="AD163" i="8"/>
  <c r="H163" i="8"/>
  <c r="E163" i="8"/>
  <c r="AC163" i="8" s="1"/>
  <c r="AL162" i="8"/>
  <c r="AK162" i="8"/>
  <c r="AG162" i="8"/>
  <c r="AE162" i="8"/>
  <c r="AC162" i="8"/>
  <c r="AA162" i="8"/>
  <c r="Z162" i="8"/>
  <c r="H162" i="8"/>
  <c r="E162" i="8"/>
  <c r="AL161" i="8"/>
  <c r="AK161" i="8"/>
  <c r="AA161" i="8"/>
  <c r="Y161" i="8"/>
  <c r="H161" i="8"/>
  <c r="E161" i="8"/>
  <c r="AL160" i="8"/>
  <c r="AK160" i="8"/>
  <c r="AI160" i="8"/>
  <c r="AH160" i="8"/>
  <c r="AE160" i="8"/>
  <c r="Y160" i="8"/>
  <c r="H160" i="8"/>
  <c r="E160" i="8"/>
  <c r="AG160" i="8" s="1"/>
  <c r="AL159" i="8"/>
  <c r="AK159" i="8"/>
  <c r="AI159" i="8"/>
  <c r="AG159" i="8"/>
  <c r="AE159" i="8"/>
  <c r="AD159" i="8"/>
  <c r="H159" i="8"/>
  <c r="E159" i="8"/>
  <c r="AC159" i="8" s="1"/>
  <c r="AL158" i="8"/>
  <c r="AK158" i="8"/>
  <c r="AG158" i="8"/>
  <c r="AE158" i="8"/>
  <c r="AC158" i="8"/>
  <c r="AA158" i="8"/>
  <c r="Z158" i="8"/>
  <c r="H158" i="8"/>
  <c r="E158" i="8"/>
  <c r="AL157" i="8"/>
  <c r="AK157" i="8"/>
  <c r="H157" i="8"/>
  <c r="E157" i="8"/>
  <c r="AL156" i="8"/>
  <c r="AK156" i="8"/>
  <c r="AI156" i="8"/>
  <c r="AH156" i="8"/>
  <c r="AE156" i="8"/>
  <c r="Y156" i="8"/>
  <c r="H156" i="8"/>
  <c r="E156" i="8"/>
  <c r="AG156" i="8" s="1"/>
  <c r="AL155" i="8"/>
  <c r="AK155" i="8"/>
  <c r="AI155" i="8"/>
  <c r="AG155" i="8"/>
  <c r="AE155" i="8"/>
  <c r="AD155" i="8"/>
  <c r="H155" i="8"/>
  <c r="E155" i="8"/>
  <c r="AC155" i="8" s="1"/>
  <c r="AL154" i="8"/>
  <c r="AK154" i="8"/>
  <c r="AG154" i="8"/>
  <c r="AE154" i="8"/>
  <c r="AC154" i="8"/>
  <c r="AA154" i="8"/>
  <c r="Z154" i="8"/>
  <c r="H154" i="8"/>
  <c r="E154" i="8"/>
  <c r="AL153" i="8"/>
  <c r="AK153" i="8"/>
  <c r="H153" i="8"/>
  <c r="E153" i="8"/>
  <c r="AL152" i="8"/>
  <c r="AK152" i="8"/>
  <c r="AI152" i="8"/>
  <c r="AH152" i="8"/>
  <c r="AE152" i="8"/>
  <c r="Y152" i="8"/>
  <c r="H152" i="8"/>
  <c r="E152" i="8"/>
  <c r="AG152" i="8" s="1"/>
  <c r="AL151" i="8"/>
  <c r="AK151" i="8"/>
  <c r="AI151" i="8"/>
  <c r="AG151" i="8"/>
  <c r="AE151" i="8"/>
  <c r="AD151" i="8"/>
  <c r="H151" i="8"/>
  <c r="E151" i="8"/>
  <c r="AC151" i="8" s="1"/>
  <c r="AL150" i="8"/>
  <c r="AK150" i="8"/>
  <c r="AG150" i="8"/>
  <c r="AE150" i="8"/>
  <c r="AC150" i="8"/>
  <c r="AA150" i="8"/>
  <c r="Z150" i="8"/>
  <c r="H150" i="8"/>
  <c r="E150" i="8"/>
  <c r="AL149" i="8"/>
  <c r="AK149" i="8"/>
  <c r="H149" i="8"/>
  <c r="E149" i="8"/>
  <c r="AL148" i="8"/>
  <c r="AK148" i="8"/>
  <c r="AI148" i="8"/>
  <c r="AH148" i="8"/>
  <c r="AE148" i="8"/>
  <c r="Y148" i="8"/>
  <c r="H148" i="8"/>
  <c r="E148" i="8"/>
  <c r="AG148" i="8" s="1"/>
  <c r="AL147" i="8"/>
  <c r="AK147" i="8"/>
  <c r="AI147" i="8"/>
  <c r="AG147" i="8"/>
  <c r="AE147" i="8"/>
  <c r="AD147" i="8"/>
  <c r="H147" i="8"/>
  <c r="E147" i="8"/>
  <c r="AC147" i="8" s="1"/>
  <c r="AL146" i="8"/>
  <c r="AK146" i="8"/>
  <c r="H146" i="8"/>
  <c r="E146" i="8"/>
  <c r="AL145" i="8"/>
  <c r="AK145" i="8"/>
  <c r="H145" i="8"/>
  <c r="E145" i="8"/>
  <c r="AL144" i="8"/>
  <c r="AK144" i="8"/>
  <c r="AI144" i="8"/>
  <c r="AH144" i="8"/>
  <c r="AE144" i="8"/>
  <c r="Y144" i="8"/>
  <c r="H144" i="8"/>
  <c r="E144" i="8"/>
  <c r="AG144" i="8" s="1"/>
  <c r="AL143" i="8"/>
  <c r="AK143" i="8"/>
  <c r="AI143" i="8"/>
  <c r="AG143" i="8"/>
  <c r="AE143" i="8"/>
  <c r="AD143" i="8"/>
  <c r="H143" i="8"/>
  <c r="E143" i="8"/>
  <c r="AC143" i="8" s="1"/>
  <c r="AL142" i="8"/>
  <c r="AK142" i="8"/>
  <c r="AA142" i="8"/>
  <c r="H142" i="8"/>
  <c r="E142" i="8"/>
  <c r="AL141" i="8"/>
  <c r="AK141" i="8"/>
  <c r="H141" i="8"/>
  <c r="E141" i="8"/>
  <c r="AL140" i="8"/>
  <c r="AK140" i="8"/>
  <c r="AI140" i="8"/>
  <c r="AH140" i="8"/>
  <c r="AE140" i="8"/>
  <c r="Y140" i="8"/>
  <c r="H140" i="8"/>
  <c r="E140" i="8"/>
  <c r="AG140" i="8" s="1"/>
  <c r="AL139" i="8"/>
  <c r="AK139" i="8"/>
  <c r="AI139" i="8"/>
  <c r="AG139" i="8"/>
  <c r="AE139" i="8"/>
  <c r="AD139" i="8"/>
  <c r="H139" i="8"/>
  <c r="E139" i="8"/>
  <c r="AC139" i="8" s="1"/>
  <c r="AL138" i="8"/>
  <c r="AK138" i="8"/>
  <c r="H138" i="8"/>
  <c r="E138" i="8"/>
  <c r="AL137" i="8"/>
  <c r="AK137" i="8"/>
  <c r="H137" i="8"/>
  <c r="E137" i="8"/>
  <c r="AL136" i="8"/>
  <c r="AK136" i="8"/>
  <c r="AA136" i="8"/>
  <c r="Z136" i="8"/>
  <c r="Y136" i="8"/>
  <c r="H136" i="8"/>
  <c r="E136" i="8"/>
  <c r="AC136" i="8" s="1"/>
  <c r="AL135" i="8"/>
  <c r="AK135" i="8"/>
  <c r="AJ135" i="8"/>
  <c r="AI135" i="8"/>
  <c r="AH135" i="8"/>
  <c r="AG135" i="8"/>
  <c r="AF135" i="8"/>
  <c r="AE135" i="8"/>
  <c r="AD135" i="8"/>
  <c r="AC135" i="8"/>
  <c r="AB135" i="8"/>
  <c r="Z135" i="8"/>
  <c r="Y135" i="8"/>
  <c r="H135" i="8"/>
  <c r="E135" i="8"/>
  <c r="AA135" i="8" s="1"/>
  <c r="AL134" i="8"/>
  <c r="AK134" i="8"/>
  <c r="AA134" i="8"/>
  <c r="H134" i="8"/>
  <c r="E134" i="8"/>
  <c r="AH134" i="8" s="1"/>
  <c r="AL133" i="8"/>
  <c r="AK133" i="8"/>
  <c r="AD133" i="8"/>
  <c r="AC133" i="8"/>
  <c r="AB133" i="8"/>
  <c r="Z133" i="8"/>
  <c r="H133" i="8"/>
  <c r="E133" i="8"/>
  <c r="AJ133" i="8" s="1"/>
  <c r="AL132" i="8"/>
  <c r="AK132" i="8"/>
  <c r="AJ132" i="8"/>
  <c r="AI132" i="8"/>
  <c r="Z132" i="8"/>
  <c r="Y132" i="8"/>
  <c r="H132" i="8"/>
  <c r="E132" i="8"/>
  <c r="AH132" i="8" s="1"/>
  <c r="AL131" i="8"/>
  <c r="AK131" i="8"/>
  <c r="AJ131" i="8"/>
  <c r="AI131" i="8"/>
  <c r="AH131" i="8"/>
  <c r="AG131" i="8"/>
  <c r="AF131" i="8"/>
  <c r="AE131" i="8"/>
  <c r="AD131" i="8"/>
  <c r="AC131" i="8"/>
  <c r="AB131" i="8"/>
  <c r="Z131" i="8"/>
  <c r="Y131" i="8"/>
  <c r="H131" i="8"/>
  <c r="E131" i="8"/>
  <c r="AA131" i="8" s="1"/>
  <c r="AL130" i="8"/>
  <c r="AK130" i="8"/>
  <c r="H130" i="8"/>
  <c r="E130" i="8"/>
  <c r="AH130" i="8" s="1"/>
  <c r="AL129" i="8"/>
  <c r="AK129" i="8"/>
  <c r="AD129" i="8"/>
  <c r="AC129" i="8"/>
  <c r="AB129" i="8"/>
  <c r="Z129" i="8"/>
  <c r="H129" i="8"/>
  <c r="E129" i="8"/>
  <c r="AJ129" i="8" s="1"/>
  <c r="AL128" i="8"/>
  <c r="AK128" i="8"/>
  <c r="AJ128" i="8"/>
  <c r="AI128" i="8"/>
  <c r="Z128" i="8"/>
  <c r="Y128" i="8"/>
  <c r="H128" i="8"/>
  <c r="E128" i="8"/>
  <c r="AH128" i="8" s="1"/>
  <c r="AL127" i="8"/>
  <c r="AK127" i="8"/>
  <c r="AJ127" i="8"/>
  <c r="AI127" i="8"/>
  <c r="AH127" i="8"/>
  <c r="AG127" i="8"/>
  <c r="AF127" i="8"/>
  <c r="AE127" i="8"/>
  <c r="AD127" i="8"/>
  <c r="AC127" i="8"/>
  <c r="AB127" i="8"/>
  <c r="Z127" i="8"/>
  <c r="Y127" i="8"/>
  <c r="H127" i="8"/>
  <c r="E127" i="8"/>
  <c r="AA127" i="8" s="1"/>
  <c r="AL126" i="8"/>
  <c r="AK126" i="8"/>
  <c r="AH126" i="8"/>
  <c r="AD126" i="8"/>
  <c r="AB126" i="8"/>
  <c r="AA126" i="8"/>
  <c r="H126" i="8"/>
  <c r="E126" i="8"/>
  <c r="AL125" i="8"/>
  <c r="AK125" i="8"/>
  <c r="AD125" i="8"/>
  <c r="AC125" i="8"/>
  <c r="AB125" i="8"/>
  <c r="Z125" i="8"/>
  <c r="H125" i="8"/>
  <c r="E125" i="8"/>
  <c r="AJ125" i="8" s="1"/>
  <c r="AL124" i="8"/>
  <c r="AK124" i="8"/>
  <c r="AJ124" i="8"/>
  <c r="AI124" i="8"/>
  <c r="Z124" i="8"/>
  <c r="Y124" i="8"/>
  <c r="H124" i="8"/>
  <c r="E124" i="8"/>
  <c r="AH124" i="8" s="1"/>
  <c r="AL123" i="8"/>
  <c r="AK123" i="8"/>
  <c r="AJ123" i="8"/>
  <c r="AI123" i="8"/>
  <c r="AH123" i="8"/>
  <c r="AG123" i="8"/>
  <c r="AF123" i="8"/>
  <c r="AE123" i="8"/>
  <c r="AD123" i="8"/>
  <c r="AC123" i="8"/>
  <c r="AB123" i="8"/>
  <c r="Z123" i="8"/>
  <c r="Y123" i="8"/>
  <c r="H123" i="8"/>
  <c r="E123" i="8"/>
  <c r="AA123" i="8" s="1"/>
  <c r="AL122" i="8"/>
  <c r="AK122" i="8"/>
  <c r="AH122" i="8"/>
  <c r="AD122" i="8"/>
  <c r="H122" i="8"/>
  <c r="E122" i="8"/>
  <c r="AL121" i="8"/>
  <c r="AK121" i="8"/>
  <c r="AD121" i="8"/>
  <c r="AC121" i="8"/>
  <c r="AB121" i="8"/>
  <c r="Z121" i="8"/>
  <c r="H121" i="8"/>
  <c r="E121" i="8"/>
  <c r="AJ121" i="8" s="1"/>
  <c r="AL120" i="8"/>
  <c r="AK120" i="8"/>
  <c r="AJ120" i="8"/>
  <c r="AI120" i="8"/>
  <c r="Z120" i="8"/>
  <c r="Y120" i="8"/>
  <c r="H120" i="8"/>
  <c r="E120" i="8"/>
  <c r="AH120" i="8" s="1"/>
  <c r="AL119" i="8"/>
  <c r="AK119" i="8"/>
  <c r="AJ119" i="8"/>
  <c r="AI119" i="8"/>
  <c r="AH119" i="8"/>
  <c r="AG119" i="8"/>
  <c r="AF119" i="8"/>
  <c r="AE119" i="8"/>
  <c r="AD119" i="8"/>
  <c r="AC119" i="8"/>
  <c r="Z119" i="8"/>
  <c r="Y119" i="8"/>
  <c r="H119" i="8"/>
  <c r="E119" i="8"/>
  <c r="AB119" i="8" s="1"/>
  <c r="AL118" i="8"/>
  <c r="AK118" i="8"/>
  <c r="H118" i="8"/>
  <c r="E118" i="8"/>
  <c r="AD118" i="8" s="1"/>
  <c r="AL117" i="8"/>
  <c r="AK117" i="8"/>
  <c r="AD117" i="8"/>
  <c r="AC117" i="8"/>
  <c r="AB117" i="8"/>
  <c r="Z117" i="8"/>
  <c r="H117" i="8"/>
  <c r="E117" i="8"/>
  <c r="AJ117" i="8" s="1"/>
  <c r="AL116" i="8"/>
  <c r="AK116" i="8"/>
  <c r="AJ116" i="8"/>
  <c r="AI116" i="8"/>
  <c r="Z116" i="8"/>
  <c r="Y116" i="8"/>
  <c r="H116" i="8"/>
  <c r="E116" i="8"/>
  <c r="AH116" i="8" s="1"/>
  <c r="AL115" i="8"/>
  <c r="AK115" i="8"/>
  <c r="AJ115" i="8"/>
  <c r="AI115" i="8"/>
  <c r="AH115" i="8"/>
  <c r="AG115" i="8"/>
  <c r="AF115" i="8"/>
  <c r="AE115" i="8"/>
  <c r="AD115" i="8"/>
  <c r="AC115" i="8"/>
  <c r="Z115" i="8"/>
  <c r="Y115" i="8"/>
  <c r="H115" i="8"/>
  <c r="E115" i="8"/>
  <c r="AB115" i="8" s="1"/>
  <c r="AL114" i="8"/>
  <c r="AK114" i="8"/>
  <c r="H114" i="8"/>
  <c r="E114" i="8"/>
  <c r="AL113" i="8"/>
  <c r="AK113" i="8"/>
  <c r="AD113" i="8"/>
  <c r="AC113" i="8"/>
  <c r="AB113" i="8"/>
  <c r="Z113" i="8"/>
  <c r="H113" i="8"/>
  <c r="E113" i="8"/>
  <c r="AJ113" i="8" s="1"/>
  <c r="AL112" i="8"/>
  <c r="AK112" i="8"/>
  <c r="AJ112" i="8"/>
  <c r="AI112" i="8"/>
  <c r="Z112" i="8"/>
  <c r="Y112" i="8"/>
  <c r="H112" i="8"/>
  <c r="E112" i="8"/>
  <c r="AH112" i="8" s="1"/>
  <c r="AL111" i="8"/>
  <c r="AK111" i="8"/>
  <c r="AJ111" i="8"/>
  <c r="AI111" i="8"/>
  <c r="AH111" i="8"/>
  <c r="AG111" i="8"/>
  <c r="AF111" i="8"/>
  <c r="AE111" i="8"/>
  <c r="AD111" i="8"/>
  <c r="AC111" i="8"/>
  <c r="Z111" i="8"/>
  <c r="Y111" i="8"/>
  <c r="H111" i="8"/>
  <c r="E111" i="8"/>
  <c r="AB111" i="8" s="1"/>
  <c r="AL110" i="8"/>
  <c r="AK110" i="8"/>
  <c r="AA110" i="8"/>
  <c r="H110" i="8"/>
  <c r="E110" i="8"/>
  <c r="AL109" i="8"/>
  <c r="AK109" i="8"/>
  <c r="AD109" i="8"/>
  <c r="AC109" i="8"/>
  <c r="AB109" i="8"/>
  <c r="Z109" i="8"/>
  <c r="H109" i="8"/>
  <c r="E109" i="8"/>
  <c r="AJ109" i="8" s="1"/>
  <c r="AL108" i="8"/>
  <c r="AK108" i="8"/>
  <c r="AJ108" i="8"/>
  <c r="AI108" i="8"/>
  <c r="Z108" i="8"/>
  <c r="Y108" i="8"/>
  <c r="H108" i="8"/>
  <c r="E108" i="8"/>
  <c r="AH108" i="8" s="1"/>
  <c r="AL107" i="8"/>
  <c r="AK107" i="8"/>
  <c r="AJ107" i="8"/>
  <c r="AI107" i="8"/>
  <c r="AH107" i="8"/>
  <c r="AG107" i="8"/>
  <c r="AF107" i="8"/>
  <c r="AE107" i="8"/>
  <c r="AD107" i="8"/>
  <c r="AC107" i="8"/>
  <c r="Z107" i="8"/>
  <c r="Y107" i="8"/>
  <c r="H107" i="8"/>
  <c r="E107" i="8"/>
  <c r="AB107" i="8" s="1"/>
  <c r="AL106" i="8"/>
  <c r="AK106" i="8"/>
  <c r="H106" i="8"/>
  <c r="E106" i="8"/>
  <c r="AA106" i="8" s="1"/>
  <c r="AL105" i="8"/>
  <c r="AK105" i="8"/>
  <c r="AD105" i="8"/>
  <c r="AC105" i="8"/>
  <c r="AB105" i="8"/>
  <c r="Z105" i="8"/>
  <c r="H105" i="8"/>
  <c r="E105" i="8"/>
  <c r="AJ105" i="8" s="1"/>
  <c r="AL104" i="8"/>
  <c r="AK104" i="8"/>
  <c r="AJ104" i="8"/>
  <c r="AI104" i="8"/>
  <c r="Z104" i="8"/>
  <c r="Y104" i="8"/>
  <c r="H104" i="8"/>
  <c r="E104" i="8"/>
  <c r="AH104" i="8" s="1"/>
  <c r="AL103" i="8"/>
  <c r="AK103" i="8"/>
  <c r="AJ103" i="8"/>
  <c r="AI103" i="8"/>
  <c r="AH103" i="8"/>
  <c r="AG103" i="8"/>
  <c r="AF103" i="8"/>
  <c r="AE103" i="8"/>
  <c r="AD103" i="8"/>
  <c r="AC103" i="8"/>
  <c r="Z103" i="8"/>
  <c r="Y103" i="8"/>
  <c r="H103" i="8"/>
  <c r="E103" i="8"/>
  <c r="AB103" i="8" s="1"/>
  <c r="AL102" i="8"/>
  <c r="AK102" i="8"/>
  <c r="AD102" i="8"/>
  <c r="AA102" i="8"/>
  <c r="H102" i="8"/>
  <c r="E102" i="8"/>
  <c r="AH102" i="8" s="1"/>
  <c r="AL101" i="8"/>
  <c r="AK101" i="8"/>
  <c r="AD101" i="8"/>
  <c r="AC101" i="8"/>
  <c r="AB101" i="8"/>
  <c r="Z101" i="8"/>
  <c r="H101" i="8"/>
  <c r="E101" i="8"/>
  <c r="AJ101" i="8" s="1"/>
  <c r="AL100" i="8"/>
  <c r="AK100" i="8"/>
  <c r="AJ100" i="8"/>
  <c r="AI100" i="8"/>
  <c r="Z100" i="8"/>
  <c r="Y100" i="8"/>
  <c r="H100" i="8"/>
  <c r="E100" i="8"/>
  <c r="AH100" i="8" s="1"/>
  <c r="AL99" i="8"/>
  <c r="AK99" i="8"/>
  <c r="AJ99" i="8"/>
  <c r="AI99" i="8"/>
  <c r="AH99" i="8"/>
  <c r="AG99" i="8"/>
  <c r="AF99" i="8"/>
  <c r="AE99" i="8"/>
  <c r="AD99" i="8"/>
  <c r="AC99" i="8"/>
  <c r="Z99" i="8"/>
  <c r="Y99" i="8"/>
  <c r="H99" i="8"/>
  <c r="E99" i="8"/>
  <c r="AB99" i="8" s="1"/>
  <c r="AL98" i="8"/>
  <c r="AK98" i="8"/>
  <c r="AH98" i="8"/>
  <c r="AD98" i="8"/>
  <c r="AA98" i="8"/>
  <c r="H98" i="8"/>
  <c r="E98" i="8"/>
  <c r="AB98" i="8" s="1"/>
  <c r="AL97" i="8"/>
  <c r="AK97" i="8"/>
  <c r="AD97" i="8"/>
  <c r="AC97" i="8"/>
  <c r="AB97" i="8"/>
  <c r="Z97" i="8"/>
  <c r="H97" i="8"/>
  <c r="E97" i="8"/>
  <c r="AJ97" i="8" s="1"/>
  <c r="AL96" i="8"/>
  <c r="AK96" i="8"/>
  <c r="AJ96" i="8"/>
  <c r="AI96" i="8"/>
  <c r="Z96" i="8"/>
  <c r="Y96" i="8"/>
  <c r="H96" i="8"/>
  <c r="E96" i="8"/>
  <c r="AH96" i="8" s="1"/>
  <c r="AL95" i="8"/>
  <c r="AK95" i="8"/>
  <c r="AJ95" i="8"/>
  <c r="AI95" i="8"/>
  <c r="AH95" i="8"/>
  <c r="AG95" i="8"/>
  <c r="AF95" i="8"/>
  <c r="AE95" i="8"/>
  <c r="AD95" i="8"/>
  <c r="AC95" i="8"/>
  <c r="Z95" i="8"/>
  <c r="Y95" i="8"/>
  <c r="H95" i="8"/>
  <c r="E95" i="8"/>
  <c r="AB95" i="8" s="1"/>
  <c r="AL94" i="8"/>
  <c r="AK94" i="8"/>
  <c r="AH94" i="8"/>
  <c r="AD94" i="8"/>
  <c r="AB94" i="8"/>
  <c r="AA94" i="8"/>
  <c r="H94" i="8"/>
  <c r="E94" i="8"/>
  <c r="AL93" i="8"/>
  <c r="AK93" i="8"/>
  <c r="AD93" i="8"/>
  <c r="AC93" i="8"/>
  <c r="AB93" i="8"/>
  <c r="Z93" i="8"/>
  <c r="H93" i="8"/>
  <c r="E93" i="8"/>
  <c r="AJ93" i="8" s="1"/>
  <c r="AL92" i="8"/>
  <c r="AK92" i="8"/>
  <c r="AJ92" i="8"/>
  <c r="AI92" i="8"/>
  <c r="Z92" i="8"/>
  <c r="Y92" i="8"/>
  <c r="H92" i="8"/>
  <c r="E92" i="8"/>
  <c r="AH92" i="8" s="1"/>
  <c r="AL91" i="8"/>
  <c r="AK91" i="8"/>
  <c r="AJ91" i="8"/>
  <c r="AI91" i="8"/>
  <c r="AH91" i="8"/>
  <c r="AG91" i="8"/>
  <c r="AF91" i="8"/>
  <c r="AE91" i="8"/>
  <c r="AD91" i="8"/>
  <c r="AC91" i="8"/>
  <c r="Z91" i="8"/>
  <c r="Y91" i="8"/>
  <c r="H91" i="8"/>
  <c r="E91" i="8"/>
  <c r="AB91" i="8" s="1"/>
  <c r="AL90" i="8"/>
  <c r="AK90" i="8"/>
  <c r="AH90" i="8"/>
  <c r="AD90" i="8"/>
  <c r="AA90" i="8"/>
  <c r="H90" i="8"/>
  <c r="E90" i="8"/>
  <c r="AL89" i="8"/>
  <c r="AK89" i="8"/>
  <c r="AD89" i="8"/>
  <c r="AC89" i="8"/>
  <c r="AB89" i="8"/>
  <c r="Z89" i="8"/>
  <c r="H89" i="8"/>
  <c r="E89" i="8"/>
  <c r="AJ89" i="8" s="1"/>
  <c r="AL88" i="8"/>
  <c r="AK88" i="8"/>
  <c r="AJ88" i="8"/>
  <c r="AI88" i="8"/>
  <c r="Z88" i="8"/>
  <c r="Y88" i="8"/>
  <c r="H88" i="8"/>
  <c r="E88" i="8"/>
  <c r="AH88" i="8" s="1"/>
  <c r="AL87" i="8"/>
  <c r="AK87" i="8"/>
  <c r="AJ87" i="8"/>
  <c r="AI87" i="8"/>
  <c r="AH87" i="8"/>
  <c r="AG87" i="8"/>
  <c r="AF87" i="8"/>
  <c r="AE87" i="8"/>
  <c r="AD87" i="8"/>
  <c r="AC87" i="8"/>
  <c r="Z87" i="8"/>
  <c r="Y87" i="8"/>
  <c r="H87" i="8"/>
  <c r="E87" i="8"/>
  <c r="AB87" i="8" s="1"/>
  <c r="AL86" i="8"/>
  <c r="AK86" i="8"/>
  <c r="H86" i="8"/>
  <c r="E86" i="8"/>
  <c r="AL85" i="8"/>
  <c r="AK85" i="8"/>
  <c r="AD85" i="8"/>
  <c r="AC85" i="8"/>
  <c r="AB85" i="8"/>
  <c r="Z85" i="8"/>
  <c r="H85" i="8"/>
  <c r="E85" i="8"/>
  <c r="AJ85" i="8" s="1"/>
  <c r="AL84" i="8"/>
  <c r="AK84" i="8"/>
  <c r="AJ84" i="8"/>
  <c r="AI84" i="8"/>
  <c r="Z84" i="8"/>
  <c r="Y84" i="8"/>
  <c r="H84" i="8"/>
  <c r="E84" i="8"/>
  <c r="AH84" i="8" s="1"/>
  <c r="AL83" i="8"/>
  <c r="AK83" i="8"/>
  <c r="AJ83" i="8"/>
  <c r="AI83" i="8"/>
  <c r="AH83" i="8"/>
  <c r="AG83" i="8"/>
  <c r="AF83" i="8"/>
  <c r="AE83" i="8"/>
  <c r="AD83" i="8"/>
  <c r="Z83" i="8"/>
  <c r="Y83" i="8"/>
  <c r="H83" i="8"/>
  <c r="E83" i="8"/>
  <c r="AC83" i="8" s="1"/>
  <c r="AL82" i="8"/>
  <c r="AK82" i="8"/>
  <c r="AH82" i="8"/>
  <c r="AD82" i="8"/>
  <c r="H82" i="8"/>
  <c r="E82" i="8"/>
  <c r="AL81" i="8"/>
  <c r="AK81" i="8"/>
  <c r="AD81" i="8"/>
  <c r="AC81" i="8"/>
  <c r="AB81" i="8"/>
  <c r="Z81" i="8"/>
  <c r="H81" i="8"/>
  <c r="E81" i="8"/>
  <c r="AJ81" i="8" s="1"/>
  <c r="AL80" i="8"/>
  <c r="AK80" i="8"/>
  <c r="AJ80" i="8"/>
  <c r="AI80" i="8"/>
  <c r="Z80" i="8"/>
  <c r="Y80" i="8"/>
  <c r="H80" i="8"/>
  <c r="E80" i="8"/>
  <c r="AH80" i="8" s="1"/>
  <c r="AL79" i="8"/>
  <c r="AK79" i="8"/>
  <c r="AJ79" i="8"/>
  <c r="AI79" i="8"/>
  <c r="AH79" i="8"/>
  <c r="AG79" i="8"/>
  <c r="AF79" i="8"/>
  <c r="AE79" i="8"/>
  <c r="AD79" i="8"/>
  <c r="Z79" i="8"/>
  <c r="H79" i="8"/>
  <c r="E79" i="8"/>
  <c r="AC79" i="8" s="1"/>
  <c r="AL78" i="8"/>
  <c r="AK78" i="8"/>
  <c r="AH78" i="8"/>
  <c r="AD78" i="8"/>
  <c r="H78" i="8"/>
  <c r="E78" i="8"/>
  <c r="AL77" i="8"/>
  <c r="AK77" i="8"/>
  <c r="AD77" i="8"/>
  <c r="AC77" i="8"/>
  <c r="AB77" i="8"/>
  <c r="Z77" i="8"/>
  <c r="H77" i="8"/>
  <c r="E77" i="8"/>
  <c r="AJ77" i="8" s="1"/>
  <c r="AL76" i="8"/>
  <c r="AK76" i="8"/>
  <c r="AJ76" i="8"/>
  <c r="AI76" i="8"/>
  <c r="Z76" i="8"/>
  <c r="Y76" i="8"/>
  <c r="H76" i="8"/>
  <c r="E76" i="8"/>
  <c r="AH76" i="8" s="1"/>
  <c r="AL75" i="8"/>
  <c r="AK75" i="8"/>
  <c r="AJ75" i="8"/>
  <c r="AI75" i="8"/>
  <c r="AH75" i="8"/>
  <c r="AG75" i="8"/>
  <c r="AF75" i="8"/>
  <c r="AE75" i="8"/>
  <c r="AD75" i="8"/>
  <c r="Z75" i="8"/>
  <c r="H75" i="8"/>
  <c r="E75" i="8"/>
  <c r="AC75" i="8" s="1"/>
  <c r="AL74" i="8"/>
  <c r="AK74" i="8"/>
  <c r="AH74" i="8"/>
  <c r="AD74" i="8"/>
  <c r="AB74" i="8"/>
  <c r="H74" i="8"/>
  <c r="E74" i="8"/>
  <c r="AL73" i="8"/>
  <c r="AK73" i="8"/>
  <c r="AD73" i="8"/>
  <c r="AC73" i="8"/>
  <c r="AB73" i="8"/>
  <c r="Z73" i="8"/>
  <c r="H73" i="8"/>
  <c r="E73" i="8"/>
  <c r="AJ73" i="8" s="1"/>
  <c r="AL72" i="8"/>
  <c r="AK72" i="8"/>
  <c r="AJ72" i="8"/>
  <c r="AI72" i="8"/>
  <c r="Z72" i="8"/>
  <c r="Y72" i="8"/>
  <c r="H72" i="8"/>
  <c r="E72" i="8"/>
  <c r="AH72" i="8" s="1"/>
  <c r="AL71" i="8"/>
  <c r="AK71" i="8"/>
  <c r="AJ71" i="8"/>
  <c r="AI71" i="8"/>
  <c r="AH71" i="8"/>
  <c r="AG71" i="8"/>
  <c r="AF71" i="8"/>
  <c r="AE71" i="8"/>
  <c r="AD71" i="8"/>
  <c r="Z71" i="8"/>
  <c r="H71" i="8"/>
  <c r="E71" i="8"/>
  <c r="AC71" i="8" s="1"/>
  <c r="AL70" i="8"/>
  <c r="AK70" i="8"/>
  <c r="AH70" i="8"/>
  <c r="AB70" i="8"/>
  <c r="H70" i="8"/>
  <c r="E70" i="8"/>
  <c r="AL69" i="8"/>
  <c r="AK69" i="8"/>
  <c r="AD69" i="8"/>
  <c r="AC69" i="8"/>
  <c r="AB69" i="8"/>
  <c r="Z69" i="8"/>
  <c r="H69" i="8"/>
  <c r="E69" i="8"/>
  <c r="AJ69" i="8" s="1"/>
  <c r="AL68" i="8"/>
  <c r="AK68" i="8"/>
  <c r="AJ68" i="8"/>
  <c r="AI68" i="8"/>
  <c r="Z68" i="8"/>
  <c r="Y68" i="8"/>
  <c r="H68" i="8"/>
  <c r="E68" i="8"/>
  <c r="AH68" i="8" s="1"/>
  <c r="AL67" i="8"/>
  <c r="AK67" i="8"/>
  <c r="AJ67" i="8"/>
  <c r="AI67" i="8"/>
  <c r="AH67" i="8"/>
  <c r="AG67" i="8"/>
  <c r="AF67" i="8"/>
  <c r="AE67" i="8"/>
  <c r="AD67" i="8"/>
  <c r="Z67" i="8"/>
  <c r="H67" i="8"/>
  <c r="E67" i="8"/>
  <c r="AC67" i="8" s="1"/>
  <c r="AL66" i="8"/>
  <c r="AK66" i="8"/>
  <c r="AB66" i="8"/>
  <c r="H66" i="8"/>
  <c r="E66" i="8"/>
  <c r="AL65" i="8"/>
  <c r="AK65" i="8"/>
  <c r="AD65" i="8"/>
  <c r="AC65" i="8"/>
  <c r="AB65" i="8"/>
  <c r="Z65" i="8"/>
  <c r="H65" i="8"/>
  <c r="E65" i="8"/>
  <c r="AJ65" i="8" s="1"/>
  <c r="AL64" i="8"/>
  <c r="AK64" i="8"/>
  <c r="AJ64" i="8"/>
  <c r="AI64" i="8"/>
  <c r="Z64" i="8"/>
  <c r="Y64" i="8"/>
  <c r="H64" i="8"/>
  <c r="E64" i="8"/>
  <c r="AH64" i="8" s="1"/>
  <c r="AL63" i="8"/>
  <c r="AK63" i="8"/>
  <c r="AJ63" i="8"/>
  <c r="AI63" i="8"/>
  <c r="AH63" i="8"/>
  <c r="AG63" i="8"/>
  <c r="AF63" i="8"/>
  <c r="AE63" i="8"/>
  <c r="AD63" i="8"/>
  <c r="Z63" i="8"/>
  <c r="H63" i="8"/>
  <c r="E63" i="8"/>
  <c r="AC63" i="8" s="1"/>
  <c r="AL62" i="8"/>
  <c r="AK62" i="8"/>
  <c r="AB62" i="8"/>
  <c r="H62" i="8"/>
  <c r="E62" i="8"/>
  <c r="AL61" i="8"/>
  <c r="AK61" i="8"/>
  <c r="AD61" i="8"/>
  <c r="AC61" i="8"/>
  <c r="AB61" i="8"/>
  <c r="Z61" i="8"/>
  <c r="H61" i="8"/>
  <c r="E61" i="8"/>
  <c r="AJ61" i="8" s="1"/>
  <c r="AL60" i="8"/>
  <c r="AK60" i="8"/>
  <c r="AJ60" i="8"/>
  <c r="AI60" i="8"/>
  <c r="Z60" i="8"/>
  <c r="Y60" i="8"/>
  <c r="H60" i="8"/>
  <c r="E60" i="8"/>
  <c r="AH60" i="8" s="1"/>
  <c r="AL59" i="8"/>
  <c r="AK59" i="8"/>
  <c r="AJ59" i="8"/>
  <c r="AI59" i="8"/>
  <c r="AH59" i="8"/>
  <c r="AG59" i="8"/>
  <c r="AF59" i="8"/>
  <c r="AE59" i="8"/>
  <c r="AD59" i="8"/>
  <c r="Z59" i="8"/>
  <c r="H59" i="8"/>
  <c r="E59" i="8"/>
  <c r="AC59" i="8" s="1"/>
  <c r="AL58" i="8"/>
  <c r="AK58" i="8"/>
  <c r="AB58" i="8"/>
  <c r="H58" i="8"/>
  <c r="E58" i="8"/>
  <c r="AL57" i="8"/>
  <c r="AK57" i="8"/>
  <c r="AD57" i="8"/>
  <c r="AC57" i="8"/>
  <c r="AB57" i="8"/>
  <c r="Z57" i="8"/>
  <c r="H57" i="8"/>
  <c r="E57" i="8"/>
  <c r="AJ57" i="8" s="1"/>
  <c r="AL56" i="8"/>
  <c r="AK56" i="8"/>
  <c r="AJ56" i="8"/>
  <c r="AI56" i="8"/>
  <c r="Z56" i="8"/>
  <c r="Y56" i="8"/>
  <c r="H56" i="8"/>
  <c r="E56" i="8"/>
  <c r="AH56" i="8" s="1"/>
  <c r="AL55" i="8"/>
  <c r="AK55" i="8"/>
  <c r="AJ55" i="8"/>
  <c r="AI55" i="8"/>
  <c r="AH55" i="8"/>
  <c r="AG55" i="8"/>
  <c r="AF55" i="8"/>
  <c r="AE55" i="8"/>
  <c r="AD55" i="8"/>
  <c r="Z55" i="8"/>
  <c r="H55" i="8"/>
  <c r="E55" i="8"/>
  <c r="AC55" i="8" s="1"/>
  <c r="AL54" i="8"/>
  <c r="AK54" i="8"/>
  <c r="AB54" i="8"/>
  <c r="H54" i="8"/>
  <c r="E54" i="8"/>
  <c r="AL53" i="8"/>
  <c r="AK53" i="8"/>
  <c r="AD53" i="8"/>
  <c r="AC53" i="8"/>
  <c r="Z53" i="8"/>
  <c r="H53" i="8"/>
  <c r="E53" i="8"/>
  <c r="AJ53" i="8" s="1"/>
  <c r="AL52" i="8"/>
  <c r="AK52" i="8"/>
  <c r="AJ52" i="8"/>
  <c r="AI52" i="8"/>
  <c r="Z52" i="8"/>
  <c r="Y52" i="8"/>
  <c r="H52" i="8"/>
  <c r="E52" i="8"/>
  <c r="AH52" i="8" s="1"/>
  <c r="AL51" i="8"/>
  <c r="AK51" i="8"/>
  <c r="AJ51" i="8"/>
  <c r="AI51" i="8"/>
  <c r="AH51" i="8"/>
  <c r="AG51" i="8"/>
  <c r="AF51" i="8"/>
  <c r="AE51" i="8"/>
  <c r="AD51" i="8"/>
  <c r="Z51" i="8"/>
  <c r="H51" i="8"/>
  <c r="E51" i="8"/>
  <c r="AC51" i="8" s="1"/>
  <c r="AL50" i="8"/>
  <c r="AK50" i="8"/>
  <c r="H50" i="8"/>
  <c r="E50" i="8"/>
  <c r="AL49" i="8"/>
  <c r="AK49" i="8"/>
  <c r="AD49" i="8"/>
  <c r="AC49" i="8"/>
  <c r="Z49" i="8"/>
  <c r="M49" i="8"/>
  <c r="H49" i="8"/>
  <c r="E49" i="8"/>
  <c r="AJ49" i="8" s="1"/>
  <c r="I46" i="8"/>
  <c r="G46" i="8"/>
  <c r="I45" i="8"/>
  <c r="G45" i="8"/>
  <c r="I44" i="8"/>
  <c r="G44" i="8"/>
  <c r="I43" i="8"/>
  <c r="G43" i="8"/>
  <c r="D43" i="8"/>
  <c r="I42" i="8"/>
  <c r="G42" i="8"/>
  <c r="I41" i="8"/>
  <c r="G41" i="8"/>
  <c r="I40" i="8"/>
  <c r="G40" i="8"/>
  <c r="I39" i="8"/>
  <c r="G39" i="8"/>
  <c r="I38" i="8"/>
  <c r="G38" i="8"/>
  <c r="I37" i="8"/>
  <c r="G37" i="8"/>
  <c r="I36" i="8"/>
  <c r="G36" i="8"/>
  <c r="I35" i="8"/>
  <c r="G35" i="8"/>
  <c r="I34" i="8"/>
  <c r="G34" i="8"/>
  <c r="F32" i="8"/>
  <c r="F27" i="8"/>
  <c r="F23" i="8"/>
  <c r="F22" i="8"/>
  <c r="I21" i="8"/>
  <c r="F13" i="8"/>
  <c r="F12" i="8"/>
  <c r="W79" i="7" l="1"/>
  <c r="N18" i="9"/>
  <c r="F10" i="9"/>
  <c r="G10" i="9"/>
  <c r="P18" i="9"/>
  <c r="P10" i="9"/>
  <c r="T83" i="7"/>
  <c r="M19" i="9" s="1"/>
  <c r="Q83" i="7"/>
  <c r="J19" i="9" s="1"/>
  <c r="K83" i="7"/>
  <c r="D19" i="9" s="1"/>
  <c r="V83" i="7"/>
  <c r="O19" i="9" s="1"/>
  <c r="U83" i="7"/>
  <c r="N19" i="9" s="1"/>
  <c r="S83" i="7"/>
  <c r="L19" i="9" s="1"/>
  <c r="W82" i="7"/>
  <c r="R83" i="7"/>
  <c r="K19" i="9" s="1"/>
  <c r="W76" i="7"/>
  <c r="AA130" i="8"/>
  <c r="AB134" i="8"/>
  <c r="Z110" i="8"/>
  <c r="Y110" i="8"/>
  <c r="AJ110" i="8"/>
  <c r="AI110" i="8"/>
  <c r="AG110" i="8"/>
  <c r="AF110" i="8"/>
  <c r="AE110" i="8"/>
  <c r="AC110" i="8"/>
  <c r="AB130" i="8"/>
  <c r="AB102" i="8"/>
  <c r="Z114" i="8"/>
  <c r="Y114" i="8"/>
  <c r="AJ114" i="8"/>
  <c r="AI114" i="8"/>
  <c r="AG114" i="8"/>
  <c r="AF114" i="8"/>
  <c r="AE114" i="8"/>
  <c r="AC114" i="8"/>
  <c r="Z106" i="8"/>
  <c r="Y106" i="8"/>
  <c r="AJ106" i="8"/>
  <c r="AI106" i="8"/>
  <c r="AG106" i="8"/>
  <c r="AF106" i="8"/>
  <c r="AE106" i="8"/>
  <c r="AC106" i="8"/>
  <c r="Z54" i="8"/>
  <c r="Y54" i="8"/>
  <c r="AJ54" i="8"/>
  <c r="AI54" i="8"/>
  <c r="AG54" i="8"/>
  <c r="AF54" i="8"/>
  <c r="AE54" i="8"/>
  <c r="AC54" i="8"/>
  <c r="Z58" i="8"/>
  <c r="Y58" i="8"/>
  <c r="AJ58" i="8"/>
  <c r="AI58" i="8"/>
  <c r="AG58" i="8"/>
  <c r="AF58" i="8"/>
  <c r="AE58" i="8"/>
  <c r="AC58" i="8"/>
  <c r="Z62" i="8"/>
  <c r="Y62" i="8"/>
  <c r="AJ62" i="8"/>
  <c r="AI62" i="8"/>
  <c r="AG62" i="8"/>
  <c r="AF62" i="8"/>
  <c r="AE62" i="8"/>
  <c r="AC62" i="8"/>
  <c r="Z66" i="8"/>
  <c r="Y66" i="8"/>
  <c r="AJ66" i="8"/>
  <c r="AI66" i="8"/>
  <c r="AG66" i="8"/>
  <c r="AF66" i="8"/>
  <c r="AE66" i="8"/>
  <c r="AC66" i="8"/>
  <c r="Z70" i="8"/>
  <c r="Y70" i="8"/>
  <c r="AJ70" i="8"/>
  <c r="AI70" i="8"/>
  <c r="AG70" i="8"/>
  <c r="AF70" i="8"/>
  <c r="AE70" i="8"/>
  <c r="AC70" i="8"/>
  <c r="Z74" i="8"/>
  <c r="Y74" i="8"/>
  <c r="AJ74" i="8"/>
  <c r="AI74" i="8"/>
  <c r="AG74" i="8"/>
  <c r="AF74" i="8"/>
  <c r="AE74" i="8"/>
  <c r="AC74" i="8"/>
  <c r="Z78" i="8"/>
  <c r="Y78" i="8"/>
  <c r="AJ78" i="8"/>
  <c r="AI78" i="8"/>
  <c r="AG78" i="8"/>
  <c r="AF78" i="8"/>
  <c r="AE78" i="8"/>
  <c r="AC78" i="8"/>
  <c r="Z82" i="8"/>
  <c r="Y82" i="8"/>
  <c r="AJ82" i="8"/>
  <c r="AI82" i="8"/>
  <c r="AG82" i="8"/>
  <c r="AF82" i="8"/>
  <c r="AE82" i="8"/>
  <c r="AC82" i="8"/>
  <c r="AB106" i="8"/>
  <c r="Y138" i="8"/>
  <c r="AJ138" i="8"/>
  <c r="AI138" i="8"/>
  <c r="AH138" i="8"/>
  <c r="AF138" i="8"/>
  <c r="AD138" i="8"/>
  <c r="AB138" i="8"/>
  <c r="AG138" i="8"/>
  <c r="AE138" i="8"/>
  <c r="AC138" i="8"/>
  <c r="AA138" i="8"/>
  <c r="Z50" i="8"/>
  <c r="Y50" i="8"/>
  <c r="AJ50" i="8"/>
  <c r="AI50" i="8"/>
  <c r="AG50" i="8"/>
  <c r="AF50" i="8"/>
  <c r="AE50" i="8"/>
  <c r="AC50" i="8"/>
  <c r="Z86" i="8"/>
  <c r="Y86" i="8"/>
  <c r="AJ86" i="8"/>
  <c r="AI86" i="8"/>
  <c r="AG86" i="8"/>
  <c r="AF86" i="8"/>
  <c r="AE86" i="8"/>
  <c r="AC86" i="8"/>
  <c r="AH106" i="8"/>
  <c r="AB110" i="8"/>
  <c r="Z138" i="8"/>
  <c r="Z90" i="8"/>
  <c r="Y90" i="8"/>
  <c r="AJ90" i="8"/>
  <c r="AI90" i="8"/>
  <c r="AG90" i="8"/>
  <c r="AF90" i="8"/>
  <c r="AE90" i="8"/>
  <c r="AC90" i="8"/>
  <c r="AD110" i="8"/>
  <c r="AA114" i="8"/>
  <c r="Z122" i="8"/>
  <c r="Y122" i="8"/>
  <c r="AJ122" i="8"/>
  <c r="AI122" i="8"/>
  <c r="AG122" i="8"/>
  <c r="AF122" i="8"/>
  <c r="AE122" i="8"/>
  <c r="AC122" i="8"/>
  <c r="AA54" i="8"/>
  <c r="AA58" i="8"/>
  <c r="AA62" i="8"/>
  <c r="AA66" i="8"/>
  <c r="AA70" i="8"/>
  <c r="AA74" i="8"/>
  <c r="AA78" i="8"/>
  <c r="AA82" i="8"/>
  <c r="AH110" i="8"/>
  <c r="AB114" i="8"/>
  <c r="AD106" i="8"/>
  <c r="AB78" i="8"/>
  <c r="AB82" i="8"/>
  <c r="AA86" i="8"/>
  <c r="Z94" i="8"/>
  <c r="Y94" i="8"/>
  <c r="AJ94" i="8"/>
  <c r="AI94" i="8"/>
  <c r="AG94" i="8"/>
  <c r="AF94" i="8"/>
  <c r="AE94" i="8"/>
  <c r="AC94" i="8"/>
  <c r="AD114" i="8"/>
  <c r="AA118" i="8"/>
  <c r="AA50" i="8"/>
  <c r="AB50" i="8"/>
  <c r="AD54" i="8"/>
  <c r="AD58" i="8"/>
  <c r="AD62" i="8"/>
  <c r="AD66" i="8"/>
  <c r="AD70" i="8"/>
  <c r="AB86" i="8"/>
  <c r="AH114" i="8"/>
  <c r="AB118" i="8"/>
  <c r="Z126" i="8"/>
  <c r="Y126" i="8"/>
  <c r="AJ126" i="8"/>
  <c r="AI126" i="8"/>
  <c r="AG126" i="8"/>
  <c r="AF126" i="8"/>
  <c r="AE126" i="8"/>
  <c r="AC126" i="8"/>
  <c r="Y146" i="8"/>
  <c r="AJ146" i="8"/>
  <c r="AI146" i="8"/>
  <c r="AH146" i="8"/>
  <c r="AF146" i="8"/>
  <c r="AD146" i="8"/>
  <c r="AB146" i="8"/>
  <c r="AG146" i="8"/>
  <c r="AE146" i="8"/>
  <c r="AA146" i="8"/>
  <c r="Z146" i="8"/>
  <c r="AD50" i="8"/>
  <c r="AH54" i="8"/>
  <c r="AH58" i="8"/>
  <c r="AH62" i="8"/>
  <c r="AH66" i="8"/>
  <c r="AD86" i="8"/>
  <c r="Z98" i="8"/>
  <c r="Y98" i="8"/>
  <c r="AJ98" i="8"/>
  <c r="AI98" i="8"/>
  <c r="AG98" i="8"/>
  <c r="AF98" i="8"/>
  <c r="AE98" i="8"/>
  <c r="AC98" i="8"/>
  <c r="AA122" i="8"/>
  <c r="AJ169" i="8"/>
  <c r="AI169" i="8"/>
  <c r="AH169" i="8"/>
  <c r="AG169" i="8"/>
  <c r="AF169" i="8"/>
  <c r="AE169" i="8"/>
  <c r="AD169" i="8"/>
  <c r="AB169" i="8"/>
  <c r="Z169" i="8"/>
  <c r="AA169" i="8"/>
  <c r="Y169" i="8"/>
  <c r="Z118" i="8"/>
  <c r="Y118" i="8"/>
  <c r="AJ118" i="8"/>
  <c r="AI118" i="8"/>
  <c r="AG118" i="8"/>
  <c r="AF118" i="8"/>
  <c r="AE118" i="8"/>
  <c r="AC118" i="8"/>
  <c r="AH50" i="8"/>
  <c r="AH86" i="8"/>
  <c r="AB90" i="8"/>
  <c r="AH118" i="8"/>
  <c r="AB122" i="8"/>
  <c r="Z134" i="8"/>
  <c r="Y134" i="8"/>
  <c r="AJ134" i="8"/>
  <c r="AI134" i="8"/>
  <c r="AG134" i="8"/>
  <c r="AF134" i="8"/>
  <c r="AE134" i="8"/>
  <c r="AD134" i="8"/>
  <c r="AC134" i="8"/>
  <c r="AJ141" i="8"/>
  <c r="AI141" i="8"/>
  <c r="AH141" i="8"/>
  <c r="AG141" i="8"/>
  <c r="AF141" i="8"/>
  <c r="AE141" i="8"/>
  <c r="AD141" i="8"/>
  <c r="AB141" i="8"/>
  <c r="Z141" i="8"/>
  <c r="AC141" i="8"/>
  <c r="AA141" i="8"/>
  <c r="Y141" i="8"/>
  <c r="AC146" i="8"/>
  <c r="O49" i="8"/>
  <c r="N49" i="8"/>
  <c r="Z102" i="8"/>
  <c r="Y102" i="8"/>
  <c r="AJ102" i="8"/>
  <c r="AI102" i="8"/>
  <c r="AG102" i="8"/>
  <c r="AF102" i="8"/>
  <c r="AE102" i="8"/>
  <c r="AC102" i="8"/>
  <c r="Z130" i="8"/>
  <c r="Y130" i="8"/>
  <c r="AJ130" i="8"/>
  <c r="AI130" i="8"/>
  <c r="AG130" i="8"/>
  <c r="AF130" i="8"/>
  <c r="AE130" i="8"/>
  <c r="AD130" i="8"/>
  <c r="AC130" i="8"/>
  <c r="Y222" i="8"/>
  <c r="AJ222" i="8"/>
  <c r="AI222" i="8"/>
  <c r="AH222" i="8"/>
  <c r="AF222" i="8"/>
  <c r="AE222" i="8"/>
  <c r="AD222" i="8"/>
  <c r="AB222" i="8"/>
  <c r="AG222" i="8"/>
  <c r="AC222" i="8"/>
  <c r="AA222" i="8"/>
  <c r="Z222" i="8"/>
  <c r="Y142" i="8"/>
  <c r="AJ142" i="8"/>
  <c r="AI142" i="8"/>
  <c r="AH142" i="8"/>
  <c r="AF142" i="8"/>
  <c r="AD142" i="8"/>
  <c r="AB142" i="8"/>
  <c r="AJ165" i="8"/>
  <c r="AI165" i="8"/>
  <c r="AH165" i="8"/>
  <c r="AG165" i="8"/>
  <c r="AF165" i="8"/>
  <c r="AE165" i="8"/>
  <c r="AD165" i="8"/>
  <c r="AB165" i="8"/>
  <c r="Z165" i="8"/>
  <c r="Y198" i="8"/>
  <c r="AJ198" i="8"/>
  <c r="AI198" i="8"/>
  <c r="AH198" i="8"/>
  <c r="AF198" i="8"/>
  <c r="AE198" i="8"/>
  <c r="AD198" i="8"/>
  <c r="AB198" i="8"/>
  <c r="AI278" i="8"/>
  <c r="AH278" i="8"/>
  <c r="AG278" i="8"/>
  <c r="AF278" i="8"/>
  <c r="AE278" i="8"/>
  <c r="AD278" i="8"/>
  <c r="AC278" i="8"/>
  <c r="AB278" i="8"/>
  <c r="Z278" i="8"/>
  <c r="Y278" i="8"/>
  <c r="AJ278" i="8"/>
  <c r="AA278" i="8"/>
  <c r="Y49" i="8"/>
  <c r="Y53" i="8"/>
  <c r="Y57" i="8"/>
  <c r="Y61" i="8"/>
  <c r="Y65" i="8"/>
  <c r="Y69" i="8"/>
  <c r="Y73" i="8"/>
  <c r="Y77" i="8"/>
  <c r="Y81" i="8"/>
  <c r="Y85" i="8"/>
  <c r="Y89" i="8"/>
  <c r="Y93" i="8"/>
  <c r="Y97" i="8"/>
  <c r="Y101" i="8"/>
  <c r="Y105" i="8"/>
  <c r="Y109" i="8"/>
  <c r="Y113" i="8"/>
  <c r="Y117" i="8"/>
  <c r="Y121" i="8"/>
  <c r="Y125" i="8"/>
  <c r="Y129" i="8"/>
  <c r="Y133" i="8"/>
  <c r="AJ137" i="8"/>
  <c r="AH137" i="8"/>
  <c r="AG137" i="8"/>
  <c r="AF137" i="8"/>
  <c r="AE137" i="8"/>
  <c r="AD137" i="8"/>
  <c r="AB137" i="8"/>
  <c r="Z137" i="8"/>
  <c r="AJ161" i="8"/>
  <c r="AI161" i="8"/>
  <c r="AH161" i="8"/>
  <c r="AG161" i="8"/>
  <c r="AF161" i="8"/>
  <c r="AE161" i="8"/>
  <c r="AD161" i="8"/>
  <c r="AB161" i="8"/>
  <c r="Z161" i="8"/>
  <c r="AJ157" i="8"/>
  <c r="AI157" i="8"/>
  <c r="AH157" i="8"/>
  <c r="AG157" i="8"/>
  <c r="AF157" i="8"/>
  <c r="AE157" i="8"/>
  <c r="AD157" i="8"/>
  <c r="AB157" i="8"/>
  <c r="Z157" i="8"/>
  <c r="Y226" i="8"/>
  <c r="AJ226" i="8"/>
  <c r="AI226" i="8"/>
  <c r="AH226" i="8"/>
  <c r="AF226" i="8"/>
  <c r="AE226" i="8"/>
  <c r="AD226" i="8"/>
  <c r="AB226" i="8"/>
  <c r="AA49" i="8"/>
  <c r="AA53" i="8"/>
  <c r="AA57" i="8"/>
  <c r="AA61" i="8"/>
  <c r="AA65" i="8"/>
  <c r="AA69" i="8"/>
  <c r="AA73" i="8"/>
  <c r="AA77" i="8"/>
  <c r="AA81" i="8"/>
  <c r="AA85" i="8"/>
  <c r="AA89" i="8"/>
  <c r="AA93" i="8"/>
  <c r="AA97" i="8"/>
  <c r="AA101" i="8"/>
  <c r="AA105" i="8"/>
  <c r="AA109" i="8"/>
  <c r="AA113" i="8"/>
  <c r="AA117" i="8"/>
  <c r="AA121" i="8"/>
  <c r="AA125" i="8"/>
  <c r="AA129" i="8"/>
  <c r="AA133" i="8"/>
  <c r="AJ153" i="8"/>
  <c r="AI153" i="8"/>
  <c r="AH153" i="8"/>
  <c r="AG153" i="8"/>
  <c r="AF153" i="8"/>
  <c r="AE153" i="8"/>
  <c r="AD153" i="8"/>
  <c r="AB153" i="8"/>
  <c r="Z153" i="8"/>
  <c r="AI238" i="8"/>
  <c r="AH238" i="8"/>
  <c r="AF238" i="8"/>
  <c r="AE238" i="8"/>
  <c r="AD238" i="8"/>
  <c r="Z238" i="8"/>
  <c r="AJ238" i="8"/>
  <c r="AG238" i="8"/>
  <c r="AC238" i="8"/>
  <c r="AB238" i="8"/>
  <c r="AA238" i="8"/>
  <c r="Y238" i="8"/>
  <c r="AJ319" i="8"/>
  <c r="AI319" i="8"/>
  <c r="AH319" i="8"/>
  <c r="AG319" i="8"/>
  <c r="AF319" i="8"/>
  <c r="AD319" i="8"/>
  <c r="AC319" i="8"/>
  <c r="AB319" i="8"/>
  <c r="Z319" i="8"/>
  <c r="AE319" i="8"/>
  <c r="AA319" i="8"/>
  <c r="Y319" i="8"/>
  <c r="Y210" i="8"/>
  <c r="AJ210" i="8"/>
  <c r="AI210" i="8"/>
  <c r="AH210" i="8"/>
  <c r="AF210" i="8"/>
  <c r="AE210" i="8"/>
  <c r="AD210" i="8"/>
  <c r="AB210" i="8"/>
  <c r="AA487" i="8"/>
  <c r="AH510" i="8"/>
  <c r="AH502" i="8"/>
  <c r="AH494" i="8"/>
  <c r="AA515" i="8"/>
  <c r="AA507" i="8"/>
  <c r="AA499" i="8"/>
  <c r="AA491" i="8"/>
  <c r="AH488" i="8"/>
  <c r="AH513" i="8"/>
  <c r="AA510" i="8"/>
  <c r="AA494" i="8"/>
  <c r="AA466" i="8"/>
  <c r="AA458" i="8"/>
  <c r="AA450" i="8"/>
  <c r="AH484" i="8"/>
  <c r="AH476" i="8"/>
  <c r="AH471" i="8"/>
  <c r="AA502" i="8"/>
  <c r="AH464" i="8"/>
  <c r="AH492" i="8"/>
  <c r="AA486" i="8"/>
  <c r="AA478" i="8"/>
  <c r="AH472" i="8"/>
  <c r="AA509" i="8"/>
  <c r="AH466" i="8"/>
  <c r="AA471" i="8"/>
  <c r="AA463" i="8"/>
  <c r="AA455" i="8"/>
  <c r="AA447" i="8"/>
  <c r="AA428" i="8"/>
  <c r="AA420" i="8"/>
  <c r="AA412" i="8"/>
  <c r="AA404" i="8"/>
  <c r="AH477" i="8"/>
  <c r="AA462" i="8"/>
  <c r="AA477" i="8"/>
  <c r="AA439" i="8"/>
  <c r="AA446" i="8"/>
  <c r="AA475" i="8"/>
  <c r="AA453" i="8"/>
  <c r="AH443" i="8"/>
  <c r="AA431" i="8"/>
  <c r="AA423" i="8"/>
  <c r="AA415" i="8"/>
  <c r="AA407" i="8"/>
  <c r="AH485" i="8"/>
  <c r="AH490" i="8"/>
  <c r="AA485" i="8"/>
  <c r="AA470" i="8"/>
  <c r="AH451" i="8"/>
  <c r="AH509" i="8"/>
  <c r="AA483" i="8"/>
  <c r="AA454" i="8"/>
  <c r="AA437" i="8"/>
  <c r="AA394" i="8"/>
  <c r="AA438" i="8"/>
  <c r="AH441" i="8"/>
  <c r="AA436" i="8"/>
  <c r="AH405" i="8"/>
  <c r="AH427" i="8"/>
  <c r="AH404" i="8"/>
  <c r="AH411" i="8"/>
  <c r="AA395" i="8"/>
  <c r="AA444" i="8"/>
  <c r="AH393" i="8"/>
  <c r="AA427" i="8"/>
  <c r="AH412" i="8"/>
  <c r="AH403" i="8"/>
  <c r="AA442" i="8"/>
  <c r="AH428" i="8"/>
  <c r="AA461" i="8"/>
  <c r="AH419" i="8"/>
  <c r="AH397" i="8"/>
  <c r="AH420" i="8"/>
  <c r="AA419" i="8"/>
  <c r="AH395" i="8"/>
  <c r="AA468" i="8"/>
  <c r="AA393" i="8"/>
  <c r="AH440" i="8"/>
  <c r="AA392" i="8"/>
  <c r="AA411" i="8"/>
  <c r="AA403" i="8"/>
  <c r="AB49" i="8"/>
  <c r="AB53" i="8"/>
  <c r="AJ149" i="8"/>
  <c r="AI149" i="8"/>
  <c r="AH149" i="8"/>
  <c r="AG149" i="8"/>
  <c r="AF149" i="8"/>
  <c r="AE149" i="8"/>
  <c r="AD149" i="8"/>
  <c r="AB149" i="8"/>
  <c r="Z149" i="8"/>
  <c r="Z198" i="8"/>
  <c r="Z142" i="8"/>
  <c r="AJ145" i="8"/>
  <c r="AI145" i="8"/>
  <c r="AH145" i="8"/>
  <c r="AG145" i="8"/>
  <c r="AF145" i="8"/>
  <c r="AE145" i="8"/>
  <c r="AD145" i="8"/>
  <c r="AB145" i="8"/>
  <c r="Z145" i="8"/>
  <c r="Y165" i="8"/>
  <c r="Y194" i="8"/>
  <c r="AJ194" i="8"/>
  <c r="AI194" i="8"/>
  <c r="AH194" i="8"/>
  <c r="AF194" i="8"/>
  <c r="AE194" i="8"/>
  <c r="AD194" i="8"/>
  <c r="AB194" i="8"/>
  <c r="AA198" i="8"/>
  <c r="AI258" i="8"/>
  <c r="AH258" i="8"/>
  <c r="AG258" i="8"/>
  <c r="AF258" i="8"/>
  <c r="AE258" i="8"/>
  <c r="AD258" i="8"/>
  <c r="AC258" i="8"/>
  <c r="Z258" i="8"/>
  <c r="Y258" i="8"/>
  <c r="AJ258" i="8"/>
  <c r="AB258" i="8"/>
  <c r="AA258" i="8"/>
  <c r="AE49" i="8"/>
  <c r="AA52" i="8"/>
  <c r="AE53" i="8"/>
  <c r="AA56" i="8"/>
  <c r="AE57" i="8"/>
  <c r="AA60" i="8"/>
  <c r="AE61" i="8"/>
  <c r="AA64" i="8"/>
  <c r="AE65" i="8"/>
  <c r="AA68" i="8"/>
  <c r="AE69" i="8"/>
  <c r="AA72" i="8"/>
  <c r="AE73" i="8"/>
  <c r="AA76" i="8"/>
  <c r="AE77" i="8"/>
  <c r="AA80" i="8"/>
  <c r="AE81" i="8"/>
  <c r="AA84" i="8"/>
  <c r="AE85" i="8"/>
  <c r="AA88" i="8"/>
  <c r="AE89" i="8"/>
  <c r="AA92" i="8"/>
  <c r="AE93" i="8"/>
  <c r="AA96" i="8"/>
  <c r="AE97" i="8"/>
  <c r="AA100" i="8"/>
  <c r="AE101" i="8"/>
  <c r="AA104" i="8"/>
  <c r="AE105" i="8"/>
  <c r="AA108" i="8"/>
  <c r="AE109" i="8"/>
  <c r="AA112" i="8"/>
  <c r="AE113" i="8"/>
  <c r="AA116" i="8"/>
  <c r="AE117" i="8"/>
  <c r="AA120" i="8"/>
  <c r="AE121" i="8"/>
  <c r="AA124" i="8"/>
  <c r="AE125" i="8"/>
  <c r="AA128" i="8"/>
  <c r="AE129" i="8"/>
  <c r="AA132" i="8"/>
  <c r="AE133" i="8"/>
  <c r="AB136" i="8"/>
  <c r="AC142" i="8"/>
  <c r="Y157" i="8"/>
  <c r="AC165" i="8"/>
  <c r="Y178" i="8"/>
  <c r="AJ178" i="8"/>
  <c r="AI178" i="8"/>
  <c r="AH178" i="8"/>
  <c r="AF178" i="8"/>
  <c r="AD178" i="8"/>
  <c r="AB178" i="8"/>
  <c r="Y182" i="8"/>
  <c r="AJ182" i="8"/>
  <c r="AI182" i="8"/>
  <c r="AH182" i="8"/>
  <c r="AF182" i="8"/>
  <c r="AD182" i="8"/>
  <c r="AB182" i="8"/>
  <c r="Y186" i="8"/>
  <c r="AJ186" i="8"/>
  <c r="AI186" i="8"/>
  <c r="AH186" i="8"/>
  <c r="AF186" i="8"/>
  <c r="AD186" i="8"/>
  <c r="AB186" i="8"/>
  <c r="Y190" i="8"/>
  <c r="AJ190" i="8"/>
  <c r="AI190" i="8"/>
  <c r="AH190" i="8"/>
  <c r="AF190" i="8"/>
  <c r="AD190" i="8"/>
  <c r="AB190" i="8"/>
  <c r="AG198" i="8"/>
  <c r="Y206" i="8"/>
  <c r="AJ206" i="8"/>
  <c r="AI206" i="8"/>
  <c r="AH206" i="8"/>
  <c r="AF206" i="8"/>
  <c r="AE206" i="8"/>
  <c r="AD206" i="8"/>
  <c r="AB206" i="8"/>
  <c r="AA210" i="8"/>
  <c r="AA226" i="8"/>
  <c r="AF49" i="8"/>
  <c r="AB52" i="8"/>
  <c r="AF53" i="8"/>
  <c r="AB56" i="8"/>
  <c r="AF57" i="8"/>
  <c r="AB60" i="8"/>
  <c r="AF61" i="8"/>
  <c r="AB64" i="8"/>
  <c r="AF65" i="8"/>
  <c r="AB68" i="8"/>
  <c r="AF69" i="8"/>
  <c r="AB72" i="8"/>
  <c r="AF73" i="8"/>
  <c r="AB76" i="8"/>
  <c r="AF77" i="8"/>
  <c r="AB80" i="8"/>
  <c r="AF81" i="8"/>
  <c r="AB84" i="8"/>
  <c r="AF85" i="8"/>
  <c r="AB88" i="8"/>
  <c r="AF89" i="8"/>
  <c r="AB92" i="8"/>
  <c r="AF93" i="8"/>
  <c r="AB96" i="8"/>
  <c r="AF97" i="8"/>
  <c r="AB100" i="8"/>
  <c r="AF101" i="8"/>
  <c r="AB104" i="8"/>
  <c r="AF105" i="8"/>
  <c r="AB108" i="8"/>
  <c r="AF109" i="8"/>
  <c r="AB112" i="8"/>
  <c r="AF113" i="8"/>
  <c r="AB116" i="8"/>
  <c r="AF117" i="8"/>
  <c r="AB120" i="8"/>
  <c r="AF121" i="8"/>
  <c r="AB124" i="8"/>
  <c r="AF125" i="8"/>
  <c r="AB128" i="8"/>
  <c r="AF129" i="8"/>
  <c r="AB132" i="8"/>
  <c r="AF133" i="8"/>
  <c r="AD136" i="8"/>
  <c r="AE142" i="8"/>
  <c r="Y153" i="8"/>
  <c r="AA157" i="8"/>
  <c r="AC161" i="8"/>
  <c r="Y174" i="8"/>
  <c r="AJ174" i="8"/>
  <c r="AI174" i="8"/>
  <c r="AH174" i="8"/>
  <c r="AF174" i="8"/>
  <c r="AD174" i="8"/>
  <c r="AB174" i="8"/>
  <c r="AC210" i="8"/>
  <c r="AC226" i="8"/>
  <c r="AI357" i="8"/>
  <c r="AH357" i="8"/>
  <c r="AG357" i="8"/>
  <c r="AF357" i="8"/>
  <c r="AE357" i="8"/>
  <c r="AD357" i="8"/>
  <c r="AC357" i="8"/>
  <c r="AB357" i="8"/>
  <c r="Z357" i="8"/>
  <c r="AJ357" i="8"/>
  <c r="Y357" i="8"/>
  <c r="AA357" i="8"/>
  <c r="AG49" i="8"/>
  <c r="Y51" i="8"/>
  <c r="AC52" i="8"/>
  <c r="AG53" i="8"/>
  <c r="Y55" i="8"/>
  <c r="AC56" i="8"/>
  <c r="AG57" i="8"/>
  <c r="Y59" i="8"/>
  <c r="AC60" i="8"/>
  <c r="AG61" i="8"/>
  <c r="Y63" i="8"/>
  <c r="AC64" i="8"/>
  <c r="AG65" i="8"/>
  <c r="Y67" i="8"/>
  <c r="AC68" i="8"/>
  <c r="AG69" i="8"/>
  <c r="Y71" i="8"/>
  <c r="AC72" i="8"/>
  <c r="AG73" i="8"/>
  <c r="Y75" i="8"/>
  <c r="AC76" i="8"/>
  <c r="AG77" i="8"/>
  <c r="Y79" i="8"/>
  <c r="AC80" i="8"/>
  <c r="AG81" i="8"/>
  <c r="AC84" i="8"/>
  <c r="AG85" i="8"/>
  <c r="AC88" i="8"/>
  <c r="AG89" i="8"/>
  <c r="AC92" i="8"/>
  <c r="AG93" i="8"/>
  <c r="AC96" i="8"/>
  <c r="AG97" i="8"/>
  <c r="AC100" i="8"/>
  <c r="AG101" i="8"/>
  <c r="AC104" i="8"/>
  <c r="AG105" i="8"/>
  <c r="AC108" i="8"/>
  <c r="AG109" i="8"/>
  <c r="AC112" i="8"/>
  <c r="AG113" i="8"/>
  <c r="AC116" i="8"/>
  <c r="AG117" i="8"/>
  <c r="AC120" i="8"/>
  <c r="AG121" i="8"/>
  <c r="AC124" i="8"/>
  <c r="AG125" i="8"/>
  <c r="AC128" i="8"/>
  <c r="AG129" i="8"/>
  <c r="AC132" i="8"/>
  <c r="AG133" i="8"/>
  <c r="AE136" i="8"/>
  <c r="AG142" i="8"/>
  <c r="Y149" i="8"/>
  <c r="AA153" i="8"/>
  <c r="AC157" i="8"/>
  <c r="Y170" i="8"/>
  <c r="AJ170" i="8"/>
  <c r="AI170" i="8"/>
  <c r="AH170" i="8"/>
  <c r="AF170" i="8"/>
  <c r="AD170" i="8"/>
  <c r="AB170" i="8"/>
  <c r="Z194" i="8"/>
  <c r="AG210" i="8"/>
  <c r="AG226" i="8"/>
  <c r="AH49" i="8"/>
  <c r="AD52" i="8"/>
  <c r="AH53" i="8"/>
  <c r="AD56" i="8"/>
  <c r="AH57" i="8"/>
  <c r="AD60" i="8"/>
  <c r="AH61" i="8"/>
  <c r="AD64" i="8"/>
  <c r="AH65" i="8"/>
  <c r="AD68" i="8"/>
  <c r="AH69" i="8"/>
  <c r="AD72" i="8"/>
  <c r="AH73" i="8"/>
  <c r="AD76" i="8"/>
  <c r="AH77" i="8"/>
  <c r="AD80" i="8"/>
  <c r="AH81" i="8"/>
  <c r="AD84" i="8"/>
  <c r="AH85" i="8"/>
  <c r="AD88" i="8"/>
  <c r="AH89" i="8"/>
  <c r="AD92" i="8"/>
  <c r="AH93" i="8"/>
  <c r="AD96" i="8"/>
  <c r="AH97" i="8"/>
  <c r="AD100" i="8"/>
  <c r="AH101" i="8"/>
  <c r="AD104" i="8"/>
  <c r="AH105" i="8"/>
  <c r="AD108" i="8"/>
  <c r="AH109" i="8"/>
  <c r="AD112" i="8"/>
  <c r="AH113" i="8"/>
  <c r="AD116" i="8"/>
  <c r="AH117" i="8"/>
  <c r="AD120" i="8"/>
  <c r="AH121" i="8"/>
  <c r="AD124" i="8"/>
  <c r="AH125" i="8"/>
  <c r="AD128" i="8"/>
  <c r="AH129" i="8"/>
  <c r="AD132" i="8"/>
  <c r="AH133" i="8"/>
  <c r="AF136" i="8"/>
  <c r="Y137" i="8"/>
  <c r="Y145" i="8"/>
  <c r="AA149" i="8"/>
  <c r="AC153" i="8"/>
  <c r="Y166" i="8"/>
  <c r="AJ166" i="8"/>
  <c r="AI166" i="8"/>
  <c r="AH166" i="8"/>
  <c r="AF166" i="8"/>
  <c r="AD166" i="8"/>
  <c r="AB166" i="8"/>
  <c r="AA194" i="8"/>
  <c r="Y218" i="8"/>
  <c r="AJ218" i="8"/>
  <c r="AI218" i="8"/>
  <c r="AH218" i="8"/>
  <c r="AF218" i="8"/>
  <c r="AE218" i="8"/>
  <c r="AD218" i="8"/>
  <c r="AB218" i="8"/>
  <c r="AH234" i="8"/>
  <c r="AF234" i="8"/>
  <c r="Z234" i="8"/>
  <c r="AA234" i="8"/>
  <c r="Y234" i="8"/>
  <c r="AJ234" i="8"/>
  <c r="AI234" i="8"/>
  <c r="AG234" i="8"/>
  <c r="AD234" i="8"/>
  <c r="AI49" i="8"/>
  <c r="AA51" i="8"/>
  <c r="AE52" i="8"/>
  <c r="AI53" i="8"/>
  <c r="AA55" i="8"/>
  <c r="AE56" i="8"/>
  <c r="AI57" i="8"/>
  <c r="AA59" i="8"/>
  <c r="AE60" i="8"/>
  <c r="AI61" i="8"/>
  <c r="AA63" i="8"/>
  <c r="AE64" i="8"/>
  <c r="AI65" i="8"/>
  <c r="AA67" i="8"/>
  <c r="AE68" i="8"/>
  <c r="AI69" i="8"/>
  <c r="AA71" i="8"/>
  <c r="AE72" i="8"/>
  <c r="AI73" i="8"/>
  <c r="AA75" i="8"/>
  <c r="AE76" i="8"/>
  <c r="AI77" i="8"/>
  <c r="AA79" i="8"/>
  <c r="AE80" i="8"/>
  <c r="AI81" i="8"/>
  <c r="AA83" i="8"/>
  <c r="AE84" i="8"/>
  <c r="AI85" i="8"/>
  <c r="AA87" i="8"/>
  <c r="AE88" i="8"/>
  <c r="AI89" i="8"/>
  <c r="AA91" i="8"/>
  <c r="AE92" i="8"/>
  <c r="AI93" i="8"/>
  <c r="AA95" i="8"/>
  <c r="AE96" i="8"/>
  <c r="AI97" i="8"/>
  <c r="AA99" i="8"/>
  <c r="AE100" i="8"/>
  <c r="AI101" i="8"/>
  <c r="AA103" i="8"/>
  <c r="AE104" i="8"/>
  <c r="AI105" i="8"/>
  <c r="AA107" i="8"/>
  <c r="AE108" i="8"/>
  <c r="AI109" i="8"/>
  <c r="AA111" i="8"/>
  <c r="AE112" i="8"/>
  <c r="AI113" i="8"/>
  <c r="AA115" i="8"/>
  <c r="AE116" i="8"/>
  <c r="AI117" i="8"/>
  <c r="AA119" i="8"/>
  <c r="AE120" i="8"/>
  <c r="AI121" i="8"/>
  <c r="AE124" i="8"/>
  <c r="AI125" i="8"/>
  <c r="AE128" i="8"/>
  <c r="AI129" i="8"/>
  <c r="AE132" i="8"/>
  <c r="AI133" i="8"/>
  <c r="AG136" i="8"/>
  <c r="AA137" i="8"/>
  <c r="AA145" i="8"/>
  <c r="AC149" i="8"/>
  <c r="Y162" i="8"/>
  <c r="AJ162" i="8"/>
  <c r="AI162" i="8"/>
  <c r="AH162" i="8"/>
  <c r="AF162" i="8"/>
  <c r="AD162" i="8"/>
  <c r="AB162" i="8"/>
  <c r="AC194" i="8"/>
  <c r="Z206" i="8"/>
  <c r="AB51" i="8"/>
  <c r="AF52" i="8"/>
  <c r="AB55" i="8"/>
  <c r="AF56" i="8"/>
  <c r="AB59" i="8"/>
  <c r="AF60" i="8"/>
  <c r="AB63" i="8"/>
  <c r="AF64" i="8"/>
  <c r="AB67" i="8"/>
  <c r="AF68" i="8"/>
  <c r="AB71" i="8"/>
  <c r="AF72" i="8"/>
  <c r="AB75" i="8"/>
  <c r="AF76" i="8"/>
  <c r="AB79" i="8"/>
  <c r="AF80" i="8"/>
  <c r="AB83" i="8"/>
  <c r="AF84" i="8"/>
  <c r="AF88" i="8"/>
  <c r="AF92" i="8"/>
  <c r="AF96" i="8"/>
  <c r="AF100" i="8"/>
  <c r="AF104" i="8"/>
  <c r="AF108" i="8"/>
  <c r="AF112" i="8"/>
  <c r="AF116" i="8"/>
  <c r="AF120" i="8"/>
  <c r="AF124" i="8"/>
  <c r="AF128" i="8"/>
  <c r="AF132" i="8"/>
  <c r="AH136" i="8"/>
  <c r="AC137" i="8"/>
  <c r="AC145" i="8"/>
  <c r="Y158" i="8"/>
  <c r="AJ158" i="8"/>
  <c r="AI158" i="8"/>
  <c r="AH158" i="8"/>
  <c r="AF158" i="8"/>
  <c r="AD158" i="8"/>
  <c r="AB158" i="8"/>
  <c r="Z178" i="8"/>
  <c r="Z182" i="8"/>
  <c r="Z186" i="8"/>
  <c r="Z190" i="8"/>
  <c r="AG194" i="8"/>
  <c r="Y202" i="8"/>
  <c r="AJ202" i="8"/>
  <c r="AI202" i="8"/>
  <c r="AH202" i="8"/>
  <c r="AF202" i="8"/>
  <c r="AE202" i="8"/>
  <c r="AD202" i="8"/>
  <c r="AB202" i="8"/>
  <c r="AA206" i="8"/>
  <c r="AG52" i="8"/>
  <c r="AG56" i="8"/>
  <c r="AG60" i="8"/>
  <c r="AG64" i="8"/>
  <c r="AG68" i="8"/>
  <c r="AG72" i="8"/>
  <c r="AG76" i="8"/>
  <c r="AG80" i="8"/>
  <c r="AG84" i="8"/>
  <c r="AG88" i="8"/>
  <c r="AG92" i="8"/>
  <c r="AG96" i="8"/>
  <c r="AG100" i="8"/>
  <c r="AG104" i="8"/>
  <c r="AG108" i="8"/>
  <c r="AG112" i="8"/>
  <c r="AG116" i="8"/>
  <c r="AG120" i="8"/>
  <c r="AG124" i="8"/>
  <c r="AG128" i="8"/>
  <c r="AG132" i="8"/>
  <c r="AI136" i="8"/>
  <c r="AI137" i="8"/>
  <c r="Y154" i="8"/>
  <c r="AJ154" i="8"/>
  <c r="AI154" i="8"/>
  <c r="AH154" i="8"/>
  <c r="AF154" i="8"/>
  <c r="AD154" i="8"/>
  <c r="AB154" i="8"/>
  <c r="AJ177" i="8"/>
  <c r="AI177" i="8"/>
  <c r="AH177" i="8"/>
  <c r="AG177" i="8"/>
  <c r="AF177" i="8"/>
  <c r="AE177" i="8"/>
  <c r="AD177" i="8"/>
  <c r="AB177" i="8"/>
  <c r="Z177" i="8"/>
  <c r="AA178" i="8"/>
  <c r="AJ181" i="8"/>
  <c r="AI181" i="8"/>
  <c r="AH181" i="8"/>
  <c r="AG181" i="8"/>
  <c r="AF181" i="8"/>
  <c r="AE181" i="8"/>
  <c r="AD181" i="8"/>
  <c r="AB181" i="8"/>
  <c r="Z181" i="8"/>
  <c r="AA182" i="8"/>
  <c r="AJ185" i="8"/>
  <c r="AI185" i="8"/>
  <c r="AH185" i="8"/>
  <c r="AG185" i="8"/>
  <c r="AF185" i="8"/>
  <c r="AE185" i="8"/>
  <c r="AD185" i="8"/>
  <c r="AB185" i="8"/>
  <c r="Z185" i="8"/>
  <c r="AA186" i="8"/>
  <c r="AJ189" i="8"/>
  <c r="AI189" i="8"/>
  <c r="AH189" i="8"/>
  <c r="AG189" i="8"/>
  <c r="AF189" i="8"/>
  <c r="AE189" i="8"/>
  <c r="AD189" i="8"/>
  <c r="AB189" i="8"/>
  <c r="Z189" i="8"/>
  <c r="AA190" i="8"/>
  <c r="AC206" i="8"/>
  <c r="AJ136" i="8"/>
  <c r="Y150" i="8"/>
  <c r="AJ150" i="8"/>
  <c r="AI150" i="8"/>
  <c r="AH150" i="8"/>
  <c r="AF150" i="8"/>
  <c r="AD150" i="8"/>
  <c r="AB150" i="8"/>
  <c r="Z170" i="8"/>
  <c r="AJ173" i="8"/>
  <c r="AI173" i="8"/>
  <c r="AH173" i="8"/>
  <c r="AG173" i="8"/>
  <c r="AF173" i="8"/>
  <c r="AE173" i="8"/>
  <c r="AD173" i="8"/>
  <c r="AB173" i="8"/>
  <c r="Z173" i="8"/>
  <c r="AC178" i="8"/>
  <c r="AC182" i="8"/>
  <c r="AC186" i="8"/>
  <c r="AC190" i="8"/>
  <c r="AG206" i="8"/>
  <c r="Y214" i="8"/>
  <c r="AJ214" i="8"/>
  <c r="AI214" i="8"/>
  <c r="AH214" i="8"/>
  <c r="AF214" i="8"/>
  <c r="AE214" i="8"/>
  <c r="AD214" i="8"/>
  <c r="AB214" i="8"/>
  <c r="Z218" i="8"/>
  <c r="Y230" i="8"/>
  <c r="AJ230" i="8"/>
  <c r="AI230" i="8"/>
  <c r="AH230" i="8"/>
  <c r="AF230" i="8"/>
  <c r="AE230" i="8"/>
  <c r="AD230" i="8"/>
  <c r="AB230" i="8"/>
  <c r="AB234" i="8"/>
  <c r="AF139" i="8"/>
  <c r="AJ140" i="8"/>
  <c r="AF143" i="8"/>
  <c r="AJ144" i="8"/>
  <c r="AF147" i="8"/>
  <c r="AJ148" i="8"/>
  <c r="AF151" i="8"/>
  <c r="AJ152" i="8"/>
  <c r="AF155" i="8"/>
  <c r="AJ156" i="8"/>
  <c r="AF159" i="8"/>
  <c r="AJ160" i="8"/>
  <c r="F34" i="8" s="1"/>
  <c r="AF163" i="8"/>
  <c r="AJ164" i="8"/>
  <c r="AF167" i="8"/>
  <c r="AJ168" i="8"/>
  <c r="AF171" i="8"/>
  <c r="AJ172" i="8"/>
  <c r="AF175" i="8"/>
  <c r="AJ176" i="8"/>
  <c r="AF179" i="8"/>
  <c r="AF183" i="8"/>
  <c r="AF187" i="8"/>
  <c r="AF191" i="8"/>
  <c r="AF195" i="8"/>
  <c r="AH139" i="8"/>
  <c r="AH143" i="8"/>
  <c r="AH147" i="8"/>
  <c r="AH151" i="8"/>
  <c r="AH155" i="8"/>
  <c r="AH159" i="8"/>
  <c r="AH163" i="8"/>
  <c r="AH167" i="8"/>
  <c r="AH171" i="8"/>
  <c r="AH175" i="8"/>
  <c r="AH179" i="8"/>
  <c r="AH183" i="8"/>
  <c r="AH187" i="8"/>
  <c r="AH191" i="8"/>
  <c r="Z193" i="8"/>
  <c r="AH195" i="8"/>
  <c r="Z197" i="8"/>
  <c r="AH199" i="8"/>
  <c r="Z201" i="8"/>
  <c r="AH203" i="8"/>
  <c r="Z205" i="8"/>
  <c r="AH207" i="8"/>
  <c r="Z209" i="8"/>
  <c r="Z213" i="8"/>
  <c r="Z217" i="8"/>
  <c r="Z221" i="8"/>
  <c r="Z225" i="8"/>
  <c r="Z229" i="8"/>
  <c r="Z233" i="8"/>
  <c r="AI246" i="8"/>
  <c r="AH246" i="8"/>
  <c r="AG246" i="8"/>
  <c r="AF246" i="8"/>
  <c r="AE246" i="8"/>
  <c r="AD246" i="8"/>
  <c r="AC246" i="8"/>
  <c r="Z246" i="8"/>
  <c r="AI262" i="8"/>
  <c r="AH262" i="8"/>
  <c r="AG262" i="8"/>
  <c r="AF262" i="8"/>
  <c r="AE262" i="8"/>
  <c r="AD262" i="8"/>
  <c r="AC262" i="8"/>
  <c r="Z262" i="8"/>
  <c r="Y262" i="8"/>
  <c r="AA193" i="8"/>
  <c r="AA197" i="8"/>
  <c r="AA201" i="8"/>
  <c r="AA205" i="8"/>
  <c r="AA209" i="8"/>
  <c r="AA213" i="8"/>
  <c r="AA217" i="8"/>
  <c r="AA221" i="8"/>
  <c r="AA225" i="8"/>
  <c r="AA229" i="8"/>
  <c r="AA233" i="8"/>
  <c r="AJ139" i="8"/>
  <c r="AJ143" i="8"/>
  <c r="AJ147" i="8"/>
  <c r="AJ151" i="8"/>
  <c r="AJ155" i="8"/>
  <c r="AJ159" i="8"/>
  <c r="AJ163" i="8"/>
  <c r="AJ167" i="8"/>
  <c r="AJ171" i="8"/>
  <c r="AJ175" i="8"/>
  <c r="AJ179" i="8"/>
  <c r="AJ183" i="8"/>
  <c r="AJ187" i="8"/>
  <c r="AJ191" i="8"/>
  <c r="AB193" i="8"/>
  <c r="AJ195" i="8"/>
  <c r="AB197" i="8"/>
  <c r="AJ199" i="8"/>
  <c r="AB201" i="8"/>
  <c r="AJ203" i="8"/>
  <c r="AB205" i="8"/>
  <c r="AJ207" i="8"/>
  <c r="AB209" i="8"/>
  <c r="AJ211" i="8"/>
  <c r="AB213" i="8"/>
  <c r="AJ215" i="8"/>
  <c r="AB217" i="8"/>
  <c r="AJ219" i="8"/>
  <c r="AB221" i="8"/>
  <c r="AJ223" i="8"/>
  <c r="AB225" i="8"/>
  <c r="AJ227" i="8"/>
  <c r="AB229" i="8"/>
  <c r="AJ231" i="8"/>
  <c r="AB233" i="8"/>
  <c r="AA235" i="8"/>
  <c r="AA236" i="8"/>
  <c r="AI302" i="8"/>
  <c r="AH302" i="8"/>
  <c r="AG302" i="8"/>
  <c r="AF302" i="8"/>
  <c r="AE302" i="8"/>
  <c r="AD302" i="8"/>
  <c r="AC302" i="8"/>
  <c r="AB302" i="8"/>
  <c r="Z302" i="8"/>
  <c r="Y302" i="8"/>
  <c r="AJ302" i="8"/>
  <c r="AA302" i="8"/>
  <c r="Z140" i="8"/>
  <c r="Z144" i="8"/>
  <c r="Z148" i="8"/>
  <c r="Z152" i="8"/>
  <c r="Z156" i="8"/>
  <c r="Z160" i="8"/>
  <c r="F28" i="8" s="1"/>
  <c r="AI400" i="8" s="1"/>
  <c r="Z164" i="8"/>
  <c r="Z168" i="8"/>
  <c r="Z172" i="8"/>
  <c r="Z176" i="8"/>
  <c r="Z180" i="8"/>
  <c r="Z184" i="8"/>
  <c r="Z188" i="8"/>
  <c r="Z192" i="8"/>
  <c r="AD193" i="8"/>
  <c r="Z196" i="8"/>
  <c r="AD197" i="8"/>
  <c r="Z200" i="8"/>
  <c r="AD201" i="8"/>
  <c r="Z204" i="8"/>
  <c r="AD205" i="8"/>
  <c r="Z208" i="8"/>
  <c r="AD209" i="8"/>
  <c r="Z212" i="8"/>
  <c r="AD213" i="8"/>
  <c r="Z216" i="8"/>
  <c r="AD217" i="8"/>
  <c r="Z220" i="8"/>
  <c r="AD221" i="8"/>
  <c r="Z224" i="8"/>
  <c r="AD225" i="8"/>
  <c r="Z228" i="8"/>
  <c r="AD229" i="8"/>
  <c r="Z232" i="8"/>
  <c r="AD233" i="8"/>
  <c r="AC236" i="8"/>
  <c r="Y246" i="8"/>
  <c r="AA262" i="8"/>
  <c r="AA140" i="8"/>
  <c r="AA144" i="8"/>
  <c r="AA148" i="8"/>
  <c r="AA152" i="8"/>
  <c r="AA156" i="8"/>
  <c r="AA160" i="8"/>
  <c r="F29" i="8" s="1"/>
  <c r="AA164" i="8"/>
  <c r="AA168" i="8"/>
  <c r="AA172" i="8"/>
  <c r="AA176" i="8"/>
  <c r="AA180" i="8"/>
  <c r="AA184" i="8"/>
  <c r="AA188" i="8"/>
  <c r="AA192" i="8"/>
  <c r="AE193" i="8"/>
  <c r="AA196" i="8"/>
  <c r="AE197" i="8"/>
  <c r="AA200" i="8"/>
  <c r="AE201" i="8"/>
  <c r="AA204" i="8"/>
  <c r="AE205" i="8"/>
  <c r="AA208" i="8"/>
  <c r="AE209" i="8"/>
  <c r="AA212" i="8"/>
  <c r="AE213" i="8"/>
  <c r="AA216" i="8"/>
  <c r="AE217" i="8"/>
  <c r="AA220" i="8"/>
  <c r="AE221" i="8"/>
  <c r="AA224" i="8"/>
  <c r="AE225" i="8"/>
  <c r="AA228" i="8"/>
  <c r="AE229" i="8"/>
  <c r="AA232" i="8"/>
  <c r="AE233" i="8"/>
  <c r="AJ235" i="8"/>
  <c r="AI235" i="8"/>
  <c r="AH235" i="8"/>
  <c r="AD235" i="8"/>
  <c r="AB235" i="8"/>
  <c r="AF235" i="8"/>
  <c r="AD236" i="8"/>
  <c r="AA246" i="8"/>
  <c r="AB262" i="8"/>
  <c r="AI266" i="8"/>
  <c r="AH266" i="8"/>
  <c r="AG266" i="8"/>
  <c r="AF266" i="8"/>
  <c r="AE266" i="8"/>
  <c r="AD266" i="8"/>
  <c r="AC266" i="8"/>
  <c r="Z266" i="8"/>
  <c r="Y266" i="8"/>
  <c r="AI314" i="8"/>
  <c r="AH314" i="8"/>
  <c r="AG314" i="8"/>
  <c r="AF314" i="8"/>
  <c r="AE314" i="8"/>
  <c r="AD314" i="8"/>
  <c r="AC314" i="8"/>
  <c r="AB314" i="8"/>
  <c r="Z314" i="8"/>
  <c r="Y314" i="8"/>
  <c r="AJ314" i="8"/>
  <c r="AA314" i="8"/>
  <c r="AI377" i="8"/>
  <c r="AH377" i="8"/>
  <c r="AG377" i="8"/>
  <c r="AF377" i="8"/>
  <c r="AE377" i="8"/>
  <c r="AD377" i="8"/>
  <c r="AC377" i="8"/>
  <c r="AB377" i="8"/>
  <c r="Z377" i="8"/>
  <c r="AJ377" i="8"/>
  <c r="AA377" i="8"/>
  <c r="Y377" i="8"/>
  <c r="AB140" i="8"/>
  <c r="AB144" i="8"/>
  <c r="AB148" i="8"/>
  <c r="AB152" i="8"/>
  <c r="AB156" i="8"/>
  <c r="AB160" i="8"/>
  <c r="F35" i="8" s="1"/>
  <c r="AB164" i="8"/>
  <c r="AB168" i="8"/>
  <c r="AB172" i="8"/>
  <c r="AB176" i="8"/>
  <c r="AB180" i="8"/>
  <c r="AB184" i="8"/>
  <c r="AB188" i="8"/>
  <c r="AB192" i="8"/>
  <c r="AF193" i="8"/>
  <c r="AB196" i="8"/>
  <c r="AF197" i="8"/>
  <c r="AB200" i="8"/>
  <c r="AF201" i="8"/>
  <c r="AB204" i="8"/>
  <c r="AF205" i="8"/>
  <c r="AB208" i="8"/>
  <c r="AF209" i="8"/>
  <c r="AB212" i="8"/>
  <c r="AF213" i="8"/>
  <c r="AB216" i="8"/>
  <c r="AF217" i="8"/>
  <c r="AB220" i="8"/>
  <c r="AF221" i="8"/>
  <c r="AB224" i="8"/>
  <c r="AF225" i="8"/>
  <c r="AB228" i="8"/>
  <c r="AF229" i="8"/>
  <c r="AB232" i="8"/>
  <c r="AF233" i="8"/>
  <c r="AG235" i="8"/>
  <c r="AG236" i="8"/>
  <c r="AB246" i="8"/>
  <c r="AI250" i="8"/>
  <c r="AH250" i="8"/>
  <c r="AG250" i="8"/>
  <c r="AF250" i="8"/>
  <c r="AE250" i="8"/>
  <c r="AD250" i="8"/>
  <c r="AC250" i="8"/>
  <c r="Z250" i="8"/>
  <c r="AJ262" i="8"/>
  <c r="Y139" i="8"/>
  <c r="AC140" i="8"/>
  <c r="Y143" i="8"/>
  <c r="AC144" i="8"/>
  <c r="Y147" i="8"/>
  <c r="AC148" i="8"/>
  <c r="Y151" i="8"/>
  <c r="AC152" i="8"/>
  <c r="Y155" i="8"/>
  <c r="AC156" i="8"/>
  <c r="Y159" i="8"/>
  <c r="AC160" i="8"/>
  <c r="Y163" i="8"/>
  <c r="AC164" i="8"/>
  <c r="Y167" i="8"/>
  <c r="AC168" i="8"/>
  <c r="Y171" i="8"/>
  <c r="AC172" i="8"/>
  <c r="Y175" i="8"/>
  <c r="AC176" i="8"/>
  <c r="Y179" i="8"/>
  <c r="AC180" i="8"/>
  <c r="Y183" i="8"/>
  <c r="AC184" i="8"/>
  <c r="Y187" i="8"/>
  <c r="AC188" i="8"/>
  <c r="Y191" i="8"/>
  <c r="AC192" i="8"/>
  <c r="AG193" i="8"/>
  <c r="Y195" i="8"/>
  <c r="AC196" i="8"/>
  <c r="AG197" i="8"/>
  <c r="Y199" i="8"/>
  <c r="AC200" i="8"/>
  <c r="AG201" i="8"/>
  <c r="Y203" i="8"/>
  <c r="AC204" i="8"/>
  <c r="AG205" i="8"/>
  <c r="Y207" i="8"/>
  <c r="AC208" i="8"/>
  <c r="AG209" i="8"/>
  <c r="Y211" i="8"/>
  <c r="AC212" i="8"/>
  <c r="AG213" i="8"/>
  <c r="Y215" i="8"/>
  <c r="AC216" i="8"/>
  <c r="AG217" i="8"/>
  <c r="Y219" i="8"/>
  <c r="AC220" i="8"/>
  <c r="AG221" i="8"/>
  <c r="Y223" i="8"/>
  <c r="AC224" i="8"/>
  <c r="AG225" i="8"/>
  <c r="Y227" i="8"/>
  <c r="AC228" i="8"/>
  <c r="AG229" i="8"/>
  <c r="Y231" i="8"/>
  <c r="AC232" i="8"/>
  <c r="AG233" i="8"/>
  <c r="AI236" i="8"/>
  <c r="AJ246" i="8"/>
  <c r="AJ303" i="8"/>
  <c r="AI303" i="8"/>
  <c r="AH303" i="8"/>
  <c r="AG303" i="8"/>
  <c r="AF303" i="8"/>
  <c r="AD303" i="8"/>
  <c r="AC303" i="8"/>
  <c r="AB303" i="8"/>
  <c r="Z303" i="8"/>
  <c r="AE303" i="8"/>
  <c r="AA303" i="8"/>
  <c r="Y303" i="8"/>
  <c r="Z139" i="8"/>
  <c r="AD140" i="8"/>
  <c r="Z143" i="8"/>
  <c r="AD144" i="8"/>
  <c r="Z147" i="8"/>
  <c r="AD148" i="8"/>
  <c r="Z151" i="8"/>
  <c r="AD152" i="8"/>
  <c r="Z155" i="8"/>
  <c r="AD156" i="8"/>
  <c r="Z159" i="8"/>
  <c r="AD160" i="8"/>
  <c r="Z163" i="8"/>
  <c r="AD164" i="8"/>
  <c r="Z167" i="8"/>
  <c r="AD168" i="8"/>
  <c r="Z171" i="8"/>
  <c r="AD172" i="8"/>
  <c r="Z175" i="8"/>
  <c r="AD176" i="8"/>
  <c r="Z179" i="8"/>
  <c r="AD180" i="8"/>
  <c r="Z183" i="8"/>
  <c r="AD184" i="8"/>
  <c r="Z187" i="8"/>
  <c r="AD188" i="8"/>
  <c r="Z191" i="8"/>
  <c r="AD192" i="8"/>
  <c r="AH193" i="8"/>
  <c r="Z195" i="8"/>
  <c r="AD196" i="8"/>
  <c r="AH197" i="8"/>
  <c r="Z199" i="8"/>
  <c r="AD200" i="8"/>
  <c r="AH201" i="8"/>
  <c r="Z203" i="8"/>
  <c r="AD204" i="8"/>
  <c r="AH205" i="8"/>
  <c r="Z207" i="8"/>
  <c r="AD208" i="8"/>
  <c r="AH209" i="8"/>
  <c r="Z211" i="8"/>
  <c r="AD212" i="8"/>
  <c r="AH213" i="8"/>
  <c r="Z215" i="8"/>
  <c r="AD216" i="8"/>
  <c r="AH217" i="8"/>
  <c r="Z219" i="8"/>
  <c r="AD220" i="8"/>
  <c r="AH221" i="8"/>
  <c r="Z223" i="8"/>
  <c r="AD224" i="8"/>
  <c r="AH225" i="8"/>
  <c r="Z227" i="8"/>
  <c r="AD228" i="8"/>
  <c r="AH229" i="8"/>
  <c r="Z231" i="8"/>
  <c r="AD232" i="8"/>
  <c r="AH233" i="8"/>
  <c r="AI270" i="8"/>
  <c r="AH270" i="8"/>
  <c r="AG270" i="8"/>
  <c r="AF270" i="8"/>
  <c r="AE270" i="8"/>
  <c r="AD270" i="8"/>
  <c r="AC270" i="8"/>
  <c r="Z270" i="8"/>
  <c r="Y270" i="8"/>
  <c r="AA139" i="8"/>
  <c r="AA143" i="8"/>
  <c r="AA147" i="8"/>
  <c r="AA151" i="8"/>
  <c r="AA155" i="8"/>
  <c r="AA159" i="8"/>
  <c r="AA163" i="8"/>
  <c r="AA167" i="8"/>
  <c r="AA171" i="8"/>
  <c r="AA175" i="8"/>
  <c r="AA179" i="8"/>
  <c r="AA183" i="8"/>
  <c r="AA187" i="8"/>
  <c r="AA191" i="8"/>
  <c r="AI193" i="8"/>
  <c r="AA195" i="8"/>
  <c r="AI197" i="8"/>
  <c r="AA199" i="8"/>
  <c r="AI201" i="8"/>
  <c r="AA203" i="8"/>
  <c r="AE204" i="8"/>
  <c r="AI205" i="8"/>
  <c r="AA207" i="8"/>
  <c r="AE208" i="8"/>
  <c r="AI209" i="8"/>
  <c r="AA211" i="8"/>
  <c r="AE212" i="8"/>
  <c r="AI213" i="8"/>
  <c r="AA215" i="8"/>
  <c r="AE216" i="8"/>
  <c r="AI217" i="8"/>
  <c r="AA219" i="8"/>
  <c r="AE220" i="8"/>
  <c r="AI221" i="8"/>
  <c r="AA223" i="8"/>
  <c r="AE224" i="8"/>
  <c r="AI225" i="8"/>
  <c r="AA227" i="8"/>
  <c r="AE228" i="8"/>
  <c r="AI229" i="8"/>
  <c r="AA231" i="8"/>
  <c r="AE232" i="8"/>
  <c r="AI233" i="8"/>
  <c r="Z236" i="8"/>
  <c r="AH236" i="8"/>
  <c r="AF236" i="8"/>
  <c r="AE236" i="8"/>
  <c r="AA266" i="8"/>
  <c r="AI286" i="8"/>
  <c r="AH286" i="8"/>
  <c r="AG286" i="8"/>
  <c r="AF286" i="8"/>
  <c r="AE286" i="8"/>
  <c r="AD286" i="8"/>
  <c r="AC286" i="8"/>
  <c r="AB286" i="8"/>
  <c r="Z286" i="8"/>
  <c r="Y286" i="8"/>
  <c r="AI290" i="8"/>
  <c r="AH290" i="8"/>
  <c r="AG290" i="8"/>
  <c r="AF290" i="8"/>
  <c r="AE290" i="8"/>
  <c r="AD290" i="8"/>
  <c r="AC290" i="8"/>
  <c r="AB290" i="8"/>
  <c r="Z290" i="8"/>
  <c r="Y290" i="8"/>
  <c r="AB139" i="8"/>
  <c r="AF140" i="8"/>
  <c r="AB143" i="8"/>
  <c r="AF144" i="8"/>
  <c r="AB147" i="8"/>
  <c r="AF148" i="8"/>
  <c r="AB151" i="8"/>
  <c r="AF152" i="8"/>
  <c r="AB155" i="8"/>
  <c r="AF156" i="8"/>
  <c r="AB159" i="8"/>
  <c r="AF160" i="8"/>
  <c r="F33" i="8" s="1"/>
  <c r="AB163" i="8"/>
  <c r="AF164" i="8"/>
  <c r="AB167" i="8"/>
  <c r="AF168" i="8"/>
  <c r="AB171" i="8"/>
  <c r="AF172" i="8"/>
  <c r="AB175" i="8"/>
  <c r="AF176" i="8"/>
  <c r="AB179" i="8"/>
  <c r="AF180" i="8"/>
  <c r="AB183" i="8"/>
  <c r="AF184" i="8"/>
  <c r="AB187" i="8"/>
  <c r="AF188" i="8"/>
  <c r="AB191" i="8"/>
  <c r="AF192" i="8"/>
  <c r="AB195" i="8"/>
  <c r="AF196" i="8"/>
  <c r="AB199" i="8"/>
  <c r="AF200" i="8"/>
  <c r="AB203" i="8"/>
  <c r="AF204" i="8"/>
  <c r="AB207" i="8"/>
  <c r="AF208" i="8"/>
  <c r="AB211" i="8"/>
  <c r="AF212" i="8"/>
  <c r="AB215" i="8"/>
  <c r="AF216" i="8"/>
  <c r="AB219" i="8"/>
  <c r="AF220" i="8"/>
  <c r="AB223" i="8"/>
  <c r="AF224" i="8"/>
  <c r="AB227" i="8"/>
  <c r="AF228" i="8"/>
  <c r="AB231" i="8"/>
  <c r="AF232" i="8"/>
  <c r="AI242" i="8"/>
  <c r="AH242" i="8"/>
  <c r="AG242" i="8"/>
  <c r="AF242" i="8"/>
  <c r="AE242" i="8"/>
  <c r="AD242" i="8"/>
  <c r="AC242" i="8"/>
  <c r="Z242" i="8"/>
  <c r="Y250" i="8"/>
  <c r="AI254" i="8"/>
  <c r="AH254" i="8"/>
  <c r="AG254" i="8"/>
  <c r="AF254" i="8"/>
  <c r="AE254" i="8"/>
  <c r="AD254" i="8"/>
  <c r="AC254" i="8"/>
  <c r="Z254" i="8"/>
  <c r="Y254" i="8"/>
  <c r="AB266" i="8"/>
  <c r="AJ266" i="8"/>
  <c r="AI274" i="8"/>
  <c r="AH274" i="8"/>
  <c r="AG274" i="8"/>
  <c r="AF274" i="8"/>
  <c r="AE274" i="8"/>
  <c r="AD274" i="8"/>
  <c r="AC274" i="8"/>
  <c r="Z274" i="8"/>
  <c r="Y274" i="8"/>
  <c r="AI282" i="8"/>
  <c r="AH282" i="8"/>
  <c r="AG282" i="8"/>
  <c r="AF282" i="8"/>
  <c r="AE282" i="8"/>
  <c r="AD282" i="8"/>
  <c r="AC282" i="8"/>
  <c r="AB282" i="8"/>
  <c r="Z282" i="8"/>
  <c r="Y282" i="8"/>
  <c r="AI310" i="8"/>
  <c r="AH310" i="8"/>
  <c r="AG310" i="8"/>
  <c r="AF310" i="8"/>
  <c r="AE310" i="8"/>
  <c r="AD310" i="8"/>
  <c r="AC310" i="8"/>
  <c r="AB310" i="8"/>
  <c r="Z310" i="8"/>
  <c r="Y310" i="8"/>
  <c r="AI237" i="8"/>
  <c r="AA239" i="8"/>
  <c r="AE240" i="8"/>
  <c r="AI241" i="8"/>
  <c r="AA243" i="8"/>
  <c r="AE244" i="8"/>
  <c r="AA247" i="8"/>
  <c r="AE248" i="8"/>
  <c r="AA251" i="8"/>
  <c r="AE252" i="8"/>
  <c r="AA255" i="8"/>
  <c r="AE256" i="8"/>
  <c r="AA259" i="8"/>
  <c r="AE260" i="8"/>
  <c r="AA263" i="8"/>
  <c r="AA267" i="8"/>
  <c r="AA271" i="8"/>
  <c r="AE272" i="8"/>
  <c r="AA275" i="8"/>
  <c r="AE276" i="8"/>
  <c r="AA279" i="8"/>
  <c r="AE280" i="8"/>
  <c r="AA283" i="8"/>
  <c r="AE284" i="8"/>
  <c r="AA287" i="8"/>
  <c r="AA291" i="8"/>
  <c r="AJ237" i="8"/>
  <c r="AB239" i="8"/>
  <c r="AF240" i="8"/>
  <c r="AJ241" i="8"/>
  <c r="AB243" i="8"/>
  <c r="AF244" i="8"/>
  <c r="AJ245" i="8"/>
  <c r="AB247" i="8"/>
  <c r="AF248" i="8"/>
  <c r="AJ249" i="8"/>
  <c r="AB251" i="8"/>
  <c r="AF252" i="8"/>
  <c r="AJ253" i="8"/>
  <c r="AB255" i="8"/>
  <c r="AF256" i="8"/>
  <c r="AJ257" i="8"/>
  <c r="AB259" i="8"/>
  <c r="AF260" i="8"/>
  <c r="AJ261" i="8"/>
  <c r="AB263" i="8"/>
  <c r="AF264" i="8"/>
  <c r="AJ265" i="8"/>
  <c r="AB267" i="8"/>
  <c r="AF268" i="8"/>
  <c r="AJ269" i="8"/>
  <c r="AB271" i="8"/>
  <c r="AF272" i="8"/>
  <c r="AB275" i="8"/>
  <c r="AF276" i="8"/>
  <c r="AB279" i="8"/>
  <c r="AF280" i="8"/>
  <c r="AB283" i="8"/>
  <c r="AF284" i="8"/>
  <c r="AB287" i="8"/>
  <c r="AB291" i="8"/>
  <c r="AF294" i="8"/>
  <c r="AB294" i="8"/>
  <c r="Y294" i="8"/>
  <c r="AD294" i="8"/>
  <c r="AI306" i="8"/>
  <c r="AH306" i="8"/>
  <c r="AG306" i="8"/>
  <c r="AF306" i="8"/>
  <c r="AE306" i="8"/>
  <c r="AD306" i="8"/>
  <c r="AC306" i="8"/>
  <c r="AB306" i="8"/>
  <c r="Z306" i="8"/>
  <c r="Y306" i="8"/>
  <c r="AJ299" i="8"/>
  <c r="AI299" i="8"/>
  <c r="AH299" i="8"/>
  <c r="AG299" i="8"/>
  <c r="AF299" i="8"/>
  <c r="AD299" i="8"/>
  <c r="AC299" i="8"/>
  <c r="AB299" i="8"/>
  <c r="Z299" i="8"/>
  <c r="AD239" i="8"/>
  <c r="AH240" i="8"/>
  <c r="AD243" i="8"/>
  <c r="AH244" i="8"/>
  <c r="AD247" i="8"/>
  <c r="AH248" i="8"/>
  <c r="AD251" i="8"/>
  <c r="AH252" i="8"/>
  <c r="AD255" i="8"/>
  <c r="AH256" i="8"/>
  <c r="AD259" i="8"/>
  <c r="AH260" i="8"/>
  <c r="AD263" i="8"/>
  <c r="AH264" i="8"/>
  <c r="AD267" i="8"/>
  <c r="AH268" i="8"/>
  <c r="AD271" i="8"/>
  <c r="AH272" i="8"/>
  <c r="AD275" i="8"/>
  <c r="AH276" i="8"/>
  <c r="AD279" i="8"/>
  <c r="AH280" i="8"/>
  <c r="AD283" i="8"/>
  <c r="AH284" i="8"/>
  <c r="AD287" i="8"/>
  <c r="AH288" i="8"/>
  <c r="AD291" i="8"/>
  <c r="AH292" i="8"/>
  <c r="AG294" i="8"/>
  <c r="AJ323" i="8"/>
  <c r="AI323" i="8"/>
  <c r="AH323" i="8"/>
  <c r="AG323" i="8"/>
  <c r="AF323" i="8"/>
  <c r="AD323" i="8"/>
  <c r="AC323" i="8"/>
  <c r="AB323" i="8"/>
  <c r="Z323" i="8"/>
  <c r="AI330" i="8"/>
  <c r="AH330" i="8"/>
  <c r="AG330" i="8"/>
  <c r="AF330" i="8"/>
  <c r="AE330" i="8"/>
  <c r="AD330" i="8"/>
  <c r="AC330" i="8"/>
  <c r="AB330" i="8"/>
  <c r="Z330" i="8"/>
  <c r="Y330" i="8"/>
  <c r="AG243" i="8"/>
  <c r="AG247" i="8"/>
  <c r="AG251" i="8"/>
  <c r="AG255" i="8"/>
  <c r="AG259" i="8"/>
  <c r="AG263" i="8"/>
  <c r="AG267" i="8"/>
  <c r="AG271" i="8"/>
  <c r="AG275" i="8"/>
  <c r="AG279" i="8"/>
  <c r="AG283" i="8"/>
  <c r="AG287" i="8"/>
  <c r="AG291" i="8"/>
  <c r="AJ294" i="8"/>
  <c r="Y299" i="8"/>
  <c r="AA306" i="8"/>
  <c r="AJ315" i="8"/>
  <c r="AI315" i="8"/>
  <c r="AH315" i="8"/>
  <c r="AG315" i="8"/>
  <c r="AF315" i="8"/>
  <c r="AD315" i="8"/>
  <c r="AC315" i="8"/>
  <c r="AB315" i="8"/>
  <c r="Z315" i="8"/>
  <c r="Z237" i="8"/>
  <c r="AH239" i="8"/>
  <c r="Z241" i="8"/>
  <c r="AH243" i="8"/>
  <c r="Z245" i="8"/>
  <c r="AH247" i="8"/>
  <c r="Z249" i="8"/>
  <c r="AH251" i="8"/>
  <c r="Z253" i="8"/>
  <c r="AH255" i="8"/>
  <c r="Z257" i="8"/>
  <c r="AH259" i="8"/>
  <c r="AH263" i="8"/>
  <c r="AH267" i="8"/>
  <c r="Z269" i="8"/>
  <c r="AH271" i="8"/>
  <c r="Z273" i="8"/>
  <c r="AH275" i="8"/>
  <c r="Z277" i="8"/>
  <c r="AH279" i="8"/>
  <c r="Z281" i="8"/>
  <c r="AH283" i="8"/>
  <c r="Z285" i="8"/>
  <c r="AH287" i="8"/>
  <c r="Z289" i="8"/>
  <c r="AH291" i="8"/>
  <c r="AC293" i="8"/>
  <c r="AB295" i="8"/>
  <c r="AA299" i="8"/>
  <c r="AJ306" i="8"/>
  <c r="Y323" i="8"/>
  <c r="AA237" i="8"/>
  <c r="AI239" i="8"/>
  <c r="AA241" i="8"/>
  <c r="AI243" i="8"/>
  <c r="AA245" i="8"/>
  <c r="AI247" i="8"/>
  <c r="AA249" i="8"/>
  <c r="AI251" i="8"/>
  <c r="AA253" i="8"/>
  <c r="AI255" i="8"/>
  <c r="AA257" i="8"/>
  <c r="AI259" i="8"/>
  <c r="AA261" i="8"/>
  <c r="AI263" i="8"/>
  <c r="AA265" i="8"/>
  <c r="AI267" i="8"/>
  <c r="AA269" i="8"/>
  <c r="AI271" i="8"/>
  <c r="AA273" i="8"/>
  <c r="AI275" i="8"/>
  <c r="AA277" i="8"/>
  <c r="AI279" i="8"/>
  <c r="AA281" i="8"/>
  <c r="AI283" i="8"/>
  <c r="AA285" i="8"/>
  <c r="AI287" i="8"/>
  <c r="AA289" i="8"/>
  <c r="AI291" i="8"/>
  <c r="AE299" i="8"/>
  <c r="AJ311" i="8"/>
  <c r="AI311" i="8"/>
  <c r="AH311" i="8"/>
  <c r="AG311" i="8"/>
  <c r="AF311" i="8"/>
  <c r="AD311" i="8"/>
  <c r="AC311" i="8"/>
  <c r="AB311" i="8"/>
  <c r="Z311" i="8"/>
  <c r="AA323" i="8"/>
  <c r="AB237" i="8"/>
  <c r="AB241" i="8"/>
  <c r="AB245" i="8"/>
  <c r="AB249" i="8"/>
  <c r="AB253" i="8"/>
  <c r="AB257" i="8"/>
  <c r="AB269" i="8"/>
  <c r="AB273" i="8"/>
  <c r="AB277" i="8"/>
  <c r="AB281" i="8"/>
  <c r="AB285" i="8"/>
  <c r="AB289" i="8"/>
  <c r="AJ295" i="8"/>
  <c r="AI295" i="8"/>
  <c r="AH295" i="8"/>
  <c r="AG295" i="8"/>
  <c r="AF295" i="8"/>
  <c r="AD295" i="8"/>
  <c r="AC295" i="8"/>
  <c r="AI298" i="8"/>
  <c r="AH298" i="8"/>
  <c r="AG298" i="8"/>
  <c r="AF298" i="8"/>
  <c r="AE298" i="8"/>
  <c r="AD298" i="8"/>
  <c r="AC298" i="8"/>
  <c r="AB298" i="8"/>
  <c r="Z298" i="8"/>
  <c r="Y298" i="8"/>
  <c r="AI326" i="8"/>
  <c r="AH326" i="8"/>
  <c r="AG326" i="8"/>
  <c r="AF326" i="8"/>
  <c r="AE326" i="8"/>
  <c r="AD326" i="8"/>
  <c r="AC326" i="8"/>
  <c r="AB326" i="8"/>
  <c r="Z326" i="8"/>
  <c r="Y326" i="8"/>
  <c r="AA330" i="8"/>
  <c r="Y276" i="8"/>
  <c r="Y280" i="8"/>
  <c r="Y284" i="8"/>
  <c r="Y288" i="8"/>
  <c r="Y292" i="8"/>
  <c r="AJ307" i="8"/>
  <c r="AI307" i="8"/>
  <c r="AH307" i="8"/>
  <c r="AG307" i="8"/>
  <c r="AF307" i="8"/>
  <c r="AD307" i="8"/>
  <c r="AC307" i="8"/>
  <c r="AB307" i="8"/>
  <c r="Z307" i="8"/>
  <c r="Y315" i="8"/>
  <c r="AI322" i="8"/>
  <c r="AH322" i="8"/>
  <c r="AG322" i="8"/>
  <c r="AF322" i="8"/>
  <c r="AE322" i="8"/>
  <c r="AD322" i="8"/>
  <c r="AC322" i="8"/>
  <c r="AB322" i="8"/>
  <c r="Z322" i="8"/>
  <c r="Y322" i="8"/>
  <c r="AJ330" i="8"/>
  <c r="Z240" i="8"/>
  <c r="Z244" i="8"/>
  <c r="Z248" i="8"/>
  <c r="Z252" i="8"/>
  <c r="Z256" i="8"/>
  <c r="Z260" i="8"/>
  <c r="Z264" i="8"/>
  <c r="Z268" i="8"/>
  <c r="Z272" i="8"/>
  <c r="Z276" i="8"/>
  <c r="Z280" i="8"/>
  <c r="Z284" i="8"/>
  <c r="Z288" i="8"/>
  <c r="Z292" i="8"/>
  <c r="AG293" i="8"/>
  <c r="AA315" i="8"/>
  <c r="AI318" i="8"/>
  <c r="AH318" i="8"/>
  <c r="AG318" i="8"/>
  <c r="AF318" i="8"/>
  <c r="AE318" i="8"/>
  <c r="AD318" i="8"/>
  <c r="AC318" i="8"/>
  <c r="AB318" i="8"/>
  <c r="Z318" i="8"/>
  <c r="Y318" i="8"/>
  <c r="AA292" i="8"/>
  <c r="Y311" i="8"/>
  <c r="AE315" i="8"/>
  <c r="AD300" i="8"/>
  <c r="AH301" i="8"/>
  <c r="AD304" i="8"/>
  <c r="AD308" i="8"/>
  <c r="AD312" i="8"/>
  <c r="AD316" i="8"/>
  <c r="AD320" i="8"/>
  <c r="AD324" i="8"/>
  <c r="Z327" i="8"/>
  <c r="AD328" i="8"/>
  <c r="Z331" i="8"/>
  <c r="AD332" i="8"/>
  <c r="Y334" i="8"/>
  <c r="AH335" i="8"/>
  <c r="AA336" i="8"/>
  <c r="AJ370" i="8"/>
  <c r="AI370" i="8"/>
  <c r="AH370" i="8"/>
  <c r="AG370" i="8"/>
  <c r="AF370" i="8"/>
  <c r="AD370" i="8"/>
  <c r="AB370" i="8"/>
  <c r="AI385" i="8"/>
  <c r="AH385" i="8"/>
  <c r="AG385" i="8"/>
  <c r="AF385" i="8"/>
  <c r="AE385" i="8"/>
  <c r="AD385" i="8"/>
  <c r="AC385" i="8"/>
  <c r="AB385" i="8"/>
  <c r="Z385" i="8"/>
  <c r="AJ385" i="8"/>
  <c r="AH391" i="8"/>
  <c r="Z391" i="8"/>
  <c r="AA327" i="8"/>
  <c r="AA331" i="8"/>
  <c r="AJ342" i="8"/>
  <c r="AI342" i="8"/>
  <c r="AH342" i="8"/>
  <c r="AG342" i="8"/>
  <c r="AF342" i="8"/>
  <c r="AD342" i="8"/>
  <c r="AB342" i="8"/>
  <c r="AI361" i="8"/>
  <c r="AH361" i="8"/>
  <c r="AG361" i="8"/>
  <c r="AF361" i="8"/>
  <c r="AE361" i="8"/>
  <c r="AD361" i="8"/>
  <c r="AC361" i="8"/>
  <c r="AB361" i="8"/>
  <c r="Z361" i="8"/>
  <c r="AJ361" i="8"/>
  <c r="AI381" i="8"/>
  <c r="AH381" i="8"/>
  <c r="AG381" i="8"/>
  <c r="AF381" i="8"/>
  <c r="AE381" i="8"/>
  <c r="AD381" i="8"/>
  <c r="AC381" i="8"/>
  <c r="AB381" i="8"/>
  <c r="Z381" i="8"/>
  <c r="AJ381" i="8"/>
  <c r="AB327" i="8"/>
  <c r="AB331" i="8"/>
  <c r="AJ346" i="8"/>
  <c r="AI346" i="8"/>
  <c r="AH346" i="8"/>
  <c r="AG346" i="8"/>
  <c r="AF346" i="8"/>
  <c r="AD346" i="8"/>
  <c r="AB346" i="8"/>
  <c r="AA396" i="8"/>
  <c r="AG296" i="8"/>
  <c r="AG300" i="8"/>
  <c r="AG304" i="8"/>
  <c r="AG308" i="8"/>
  <c r="AG312" i="8"/>
  <c r="AG316" i="8"/>
  <c r="AG320" i="8"/>
  <c r="AG324" i="8"/>
  <c r="AC327" i="8"/>
  <c r="AG328" i="8"/>
  <c r="AC331" i="8"/>
  <c r="AG332" i="8"/>
  <c r="AB334" i="8"/>
  <c r="AJ374" i="8"/>
  <c r="AI374" i="8"/>
  <c r="AH374" i="8"/>
  <c r="AG374" i="8"/>
  <c r="AF374" i="8"/>
  <c r="AD374" i="8"/>
  <c r="AB374" i="8"/>
  <c r="AH296" i="8"/>
  <c r="AH300" i="8"/>
  <c r="AH304" i="8"/>
  <c r="AH308" i="8"/>
  <c r="AH312" i="8"/>
  <c r="AH316" i="8"/>
  <c r="AH320" i="8"/>
  <c r="AH324" i="8"/>
  <c r="AD327" i="8"/>
  <c r="AH328" i="8"/>
  <c r="AD331" i="8"/>
  <c r="AH332" i="8"/>
  <c r="AC334" i="8"/>
  <c r="AC336" i="8"/>
  <c r="AB336" i="8"/>
  <c r="Z336" i="8"/>
  <c r="AJ336" i="8"/>
  <c r="AG336" i="8"/>
  <c r="AJ350" i="8"/>
  <c r="AI350" i="8"/>
  <c r="AH350" i="8"/>
  <c r="AG350" i="8"/>
  <c r="AF350" i="8"/>
  <c r="AD350" i="8"/>
  <c r="AB350" i="8"/>
  <c r="AI365" i="8"/>
  <c r="AH365" i="8"/>
  <c r="AG365" i="8"/>
  <c r="AF365" i="8"/>
  <c r="AE365" i="8"/>
  <c r="AD365" i="8"/>
  <c r="AC365" i="8"/>
  <c r="AB365" i="8"/>
  <c r="Z365" i="8"/>
  <c r="AJ365" i="8"/>
  <c r="Y370" i="8"/>
  <c r="Y385" i="8"/>
  <c r="AJ296" i="8"/>
  <c r="AJ300" i="8"/>
  <c r="AJ304" i="8"/>
  <c r="AJ308" i="8"/>
  <c r="AJ312" i="8"/>
  <c r="AJ316" i="8"/>
  <c r="AJ320" i="8"/>
  <c r="AJ324" i="8"/>
  <c r="AF327" i="8"/>
  <c r="AJ328" i="8"/>
  <c r="AF331" i="8"/>
  <c r="AJ332" i="8"/>
  <c r="AE334" i="8"/>
  <c r="Z342" i="8"/>
  <c r="Y346" i="8"/>
  <c r="AJ354" i="8"/>
  <c r="AI354" i="8"/>
  <c r="AH354" i="8"/>
  <c r="AG354" i="8"/>
  <c r="AF354" i="8"/>
  <c r="AD354" i="8"/>
  <c r="AB354" i="8"/>
  <c r="Y361" i="8"/>
  <c r="AA370" i="8"/>
  <c r="AA381" i="8"/>
  <c r="AA391" i="8"/>
  <c r="Y297" i="8"/>
  <c r="Y301" i="8"/>
  <c r="AG327" i="8"/>
  <c r="AG331" i="8"/>
  <c r="AG334" i="8"/>
  <c r="AA342" i="8"/>
  <c r="Z346" i="8"/>
  <c r="AA361" i="8"/>
  <c r="AI369" i="8"/>
  <c r="AH369" i="8"/>
  <c r="AG369" i="8"/>
  <c r="AF369" i="8"/>
  <c r="AE369" i="8"/>
  <c r="AD369" i="8"/>
  <c r="AC369" i="8"/>
  <c r="AB369" i="8"/>
  <c r="Z369" i="8"/>
  <c r="AJ369" i="8"/>
  <c r="AC370" i="8"/>
  <c r="Y374" i="8"/>
  <c r="AJ378" i="8"/>
  <c r="AI378" i="8"/>
  <c r="AH378" i="8"/>
  <c r="AG378" i="8"/>
  <c r="AF378" i="8"/>
  <c r="AD378" i="8"/>
  <c r="AB378" i="8"/>
  <c r="Z297" i="8"/>
  <c r="Z301" i="8"/>
  <c r="Z305" i="8"/>
  <c r="Z309" i="8"/>
  <c r="Z313" i="8"/>
  <c r="Z317" i="8"/>
  <c r="Z321" i="8"/>
  <c r="Z325" i="8"/>
  <c r="AH327" i="8"/>
  <c r="Z329" i="8"/>
  <c r="AH331" i="8"/>
  <c r="Z333" i="8"/>
  <c r="AH334" i="8"/>
  <c r="Z335" i="8"/>
  <c r="AI341" i="8"/>
  <c r="AH341" i="8"/>
  <c r="AG341" i="8"/>
  <c r="AF341" i="8"/>
  <c r="AE341" i="8"/>
  <c r="AD341" i="8"/>
  <c r="AC341" i="8"/>
  <c r="AB341" i="8"/>
  <c r="Z341" i="8"/>
  <c r="AJ341" i="8"/>
  <c r="AC342" i="8"/>
  <c r="AA346" i="8"/>
  <c r="Y350" i="8"/>
  <c r="AJ358" i="8"/>
  <c r="AI358" i="8"/>
  <c r="AH358" i="8"/>
  <c r="AG358" i="8"/>
  <c r="AF358" i="8"/>
  <c r="AD358" i="8"/>
  <c r="AB358" i="8"/>
  <c r="AE370" i="8"/>
  <c r="Z374" i="8"/>
  <c r="AJ386" i="8"/>
  <c r="AI386" i="8"/>
  <c r="AH386" i="8"/>
  <c r="AG386" i="8"/>
  <c r="AF386" i="8"/>
  <c r="AD386" i="8"/>
  <c r="AB386" i="8"/>
  <c r="Z386" i="8"/>
  <c r="AA390" i="8"/>
  <c r="Z390" i="8"/>
  <c r="AA297" i="8"/>
  <c r="AA301" i="8"/>
  <c r="AA305" i="8"/>
  <c r="AA309" i="8"/>
  <c r="AA313" i="8"/>
  <c r="AA317" i="8"/>
  <c r="AA321" i="8"/>
  <c r="AA325" i="8"/>
  <c r="AI327" i="8"/>
  <c r="AA329" i="8"/>
  <c r="AI331" i="8"/>
  <c r="AA333" i="8"/>
  <c r="AI334" i="8"/>
  <c r="AA335" i="8"/>
  <c r="AG337" i="8"/>
  <c r="AF337" i="8"/>
  <c r="AE337" i="8"/>
  <c r="AD337" i="8"/>
  <c r="AB337" i="8"/>
  <c r="Z337" i="8"/>
  <c r="AE342" i="8"/>
  <c r="AI345" i="8"/>
  <c r="AH345" i="8"/>
  <c r="AG345" i="8"/>
  <c r="AF345" i="8"/>
  <c r="AE345" i="8"/>
  <c r="AD345" i="8"/>
  <c r="AC345" i="8"/>
  <c r="AB345" i="8"/>
  <c r="Z345" i="8"/>
  <c r="AJ345" i="8"/>
  <c r="AC346" i="8"/>
  <c r="Z350" i="8"/>
  <c r="Y365" i="8"/>
  <c r="AA374" i="8"/>
  <c r="AJ382" i="8"/>
  <c r="AI382" i="8"/>
  <c r="AH382" i="8"/>
  <c r="AG382" i="8"/>
  <c r="AF382" i="8"/>
  <c r="AD382" i="8"/>
  <c r="AB382" i="8"/>
  <c r="Z382" i="8"/>
  <c r="Z392" i="8"/>
  <c r="AB297" i="8"/>
  <c r="AB301" i="8"/>
  <c r="AB305" i="8"/>
  <c r="AJ334" i="8"/>
  <c r="AB335" i="8"/>
  <c r="AA339" i="8"/>
  <c r="Z339" i="8"/>
  <c r="Y339" i="8"/>
  <c r="AJ339" i="8"/>
  <c r="AH339" i="8"/>
  <c r="AF339" i="8"/>
  <c r="AB339" i="8"/>
  <c r="AE346" i="8"/>
  <c r="AA350" i="8"/>
  <c r="Y354" i="8"/>
  <c r="AJ362" i="8"/>
  <c r="AI362" i="8"/>
  <c r="AH362" i="8"/>
  <c r="AG362" i="8"/>
  <c r="AF362" i="8"/>
  <c r="AD362" i="8"/>
  <c r="AB362" i="8"/>
  <c r="AA365" i="8"/>
  <c r="AI373" i="8"/>
  <c r="AH373" i="8"/>
  <c r="AG373" i="8"/>
  <c r="AF373" i="8"/>
  <c r="AE373" i="8"/>
  <c r="AD373" i="8"/>
  <c r="AC373" i="8"/>
  <c r="AB373" i="8"/>
  <c r="Z373" i="8"/>
  <c r="AJ373" i="8"/>
  <c r="AC374" i="8"/>
  <c r="Y296" i="8"/>
  <c r="AC297" i="8"/>
  <c r="Y300" i="8"/>
  <c r="AC301" i="8"/>
  <c r="Y304" i="8"/>
  <c r="AC305" i="8"/>
  <c r="Y308" i="8"/>
  <c r="AC309" i="8"/>
  <c r="Y312" i="8"/>
  <c r="AC313" i="8"/>
  <c r="Y316" i="8"/>
  <c r="AC317" i="8"/>
  <c r="Y320" i="8"/>
  <c r="Y324" i="8"/>
  <c r="Y328" i="8"/>
  <c r="Y332" i="8"/>
  <c r="AC335" i="8"/>
  <c r="AJ338" i="8"/>
  <c r="AI338" i="8"/>
  <c r="AH338" i="8"/>
  <c r="AG338" i="8"/>
  <c r="AF338" i="8"/>
  <c r="AD338" i="8"/>
  <c r="AB338" i="8"/>
  <c r="AI349" i="8"/>
  <c r="AH349" i="8"/>
  <c r="AG349" i="8"/>
  <c r="AF349" i="8"/>
  <c r="AE349" i="8"/>
  <c r="AD349" i="8"/>
  <c r="AC349" i="8"/>
  <c r="AB349" i="8"/>
  <c r="Z349" i="8"/>
  <c r="AJ349" i="8"/>
  <c r="AC350" i="8"/>
  <c r="Z354" i="8"/>
  <c r="AE374" i="8"/>
  <c r="Y378" i="8"/>
  <c r="Z296" i="8"/>
  <c r="AD297" i="8"/>
  <c r="Z300" i="8"/>
  <c r="Z304" i="8"/>
  <c r="Z308" i="8"/>
  <c r="Z312" i="8"/>
  <c r="Z316" i="8"/>
  <c r="Z320" i="8"/>
  <c r="Z324" i="8"/>
  <c r="Z328" i="8"/>
  <c r="Z332" i="8"/>
  <c r="AE350" i="8"/>
  <c r="AA354" i="8"/>
  <c r="Y369" i="8"/>
  <c r="Z378" i="8"/>
  <c r="Y386" i="8"/>
  <c r="AA401" i="8"/>
  <c r="Z401" i="8"/>
  <c r="Y401" i="8"/>
  <c r="AA434" i="8"/>
  <c r="Z434" i="8"/>
  <c r="Y434" i="8"/>
  <c r="AH434" i="8" s="1"/>
  <c r="Y335" i="8"/>
  <c r="AJ335" i="8"/>
  <c r="AE335" i="8"/>
  <c r="AI353" i="8"/>
  <c r="AH353" i="8"/>
  <c r="AG353" i="8"/>
  <c r="AF353" i="8"/>
  <c r="AE353" i="8"/>
  <c r="AD353" i="8"/>
  <c r="AC353" i="8"/>
  <c r="AB353" i="8"/>
  <c r="Z353" i="8"/>
  <c r="AJ353" i="8"/>
  <c r="AC354" i="8"/>
  <c r="AJ366" i="8"/>
  <c r="AI366" i="8"/>
  <c r="AH366" i="8"/>
  <c r="AG366" i="8"/>
  <c r="AF366" i="8"/>
  <c r="AD366" i="8"/>
  <c r="AB366" i="8"/>
  <c r="AA369" i="8"/>
  <c r="AA378" i="8"/>
  <c r="Y390" i="8"/>
  <c r="AH390" i="8" s="1"/>
  <c r="Y392" i="8"/>
  <c r="AH392" i="8" s="1"/>
  <c r="AH389" i="8"/>
  <c r="Y399" i="8"/>
  <c r="AH399" i="8" s="1"/>
  <c r="AH423" i="8"/>
  <c r="AH431" i="8"/>
  <c r="AJ340" i="8"/>
  <c r="AF343" i="8"/>
  <c r="AJ344" i="8"/>
  <c r="AF347" i="8"/>
  <c r="AJ348" i="8"/>
  <c r="AF351" i="8"/>
  <c r="AJ352" i="8"/>
  <c r="AJ356" i="8"/>
  <c r="AJ360" i="8"/>
  <c r="AJ364" i="8"/>
  <c r="AJ368" i="8"/>
  <c r="AJ372" i="8"/>
  <c r="AH400" i="8"/>
  <c r="AA400" i="8"/>
  <c r="AH426" i="8"/>
  <c r="AA426" i="8"/>
  <c r="AH343" i="8"/>
  <c r="AH383" i="8"/>
  <c r="AH387" i="8"/>
  <c r="Y389" i="8"/>
  <c r="AH415" i="8"/>
  <c r="AJ343" i="8"/>
  <c r="AJ347" i="8"/>
  <c r="AJ351" i="8"/>
  <c r="AJ355" i="8"/>
  <c r="AJ359" i="8"/>
  <c r="Z389" i="8"/>
  <c r="AH467" i="8"/>
  <c r="AE560" i="8"/>
  <c r="AD560" i="8"/>
  <c r="AC560" i="8"/>
  <c r="AB560" i="8"/>
  <c r="Z560" i="8"/>
  <c r="Y560" i="8"/>
  <c r="AJ560" i="8"/>
  <c r="AI560" i="8"/>
  <c r="AA560" i="8"/>
  <c r="AH560" i="8"/>
  <c r="AG560" i="8"/>
  <c r="AF560" i="8"/>
  <c r="Y356" i="8"/>
  <c r="Y360" i="8"/>
  <c r="Y364" i="8"/>
  <c r="Y368" i="8"/>
  <c r="Y372" i="8"/>
  <c r="Y376" i="8"/>
  <c r="Y380" i="8"/>
  <c r="Y384" i="8"/>
  <c r="Y388" i="8"/>
  <c r="AA389" i="8"/>
  <c r="AA398" i="8"/>
  <c r="Y426" i="8"/>
  <c r="Z340" i="8"/>
  <c r="Z344" i="8"/>
  <c r="Z348" i="8"/>
  <c r="Z352" i="8"/>
  <c r="Z356" i="8"/>
  <c r="Z360" i="8"/>
  <c r="Z364" i="8"/>
  <c r="Z368" i="8"/>
  <c r="Z372" i="8"/>
  <c r="Z376" i="8"/>
  <c r="Z380" i="8"/>
  <c r="Z384" i="8"/>
  <c r="Z388" i="8"/>
  <c r="AH418" i="8"/>
  <c r="AA418" i="8"/>
  <c r="Z426" i="8"/>
  <c r="AH452" i="8"/>
  <c r="Z452" i="8"/>
  <c r="AA452" i="8"/>
  <c r="Y452" i="8"/>
  <c r="AH460" i="8"/>
  <c r="Z460" i="8"/>
  <c r="Y460" i="8"/>
  <c r="AA340" i="8"/>
  <c r="AA344" i="8"/>
  <c r="AA348" i="8"/>
  <c r="AA352" i="8"/>
  <c r="AA356" i="8"/>
  <c r="AA360" i="8"/>
  <c r="AA364" i="8"/>
  <c r="AA368" i="8"/>
  <c r="AA372" i="8"/>
  <c r="AA376" i="8"/>
  <c r="AA380" i="8"/>
  <c r="AA384" i="8"/>
  <c r="AA388" i="8"/>
  <c r="AH398" i="8"/>
  <c r="AB340" i="8"/>
  <c r="AB344" i="8"/>
  <c r="AB348" i="8"/>
  <c r="AB352" i="8"/>
  <c r="AB356" i="8"/>
  <c r="AB360" i="8"/>
  <c r="AB364" i="8"/>
  <c r="AB368" i="8"/>
  <c r="AB372" i="8"/>
  <c r="AB376" i="8"/>
  <c r="AB380" i="8"/>
  <c r="AB384" i="8"/>
  <c r="AB388" i="8"/>
  <c r="Y402" i="8"/>
  <c r="AH402" i="8" s="1"/>
  <c r="Y343" i="8"/>
  <c r="AC344" i="8"/>
  <c r="Y347" i="8"/>
  <c r="AC348" i="8"/>
  <c r="Y351" i="8"/>
  <c r="AC352" i="8"/>
  <c r="Y355" i="8"/>
  <c r="AC356" i="8"/>
  <c r="Y359" i="8"/>
  <c r="AC360" i="8"/>
  <c r="Y363" i="8"/>
  <c r="AC364" i="8"/>
  <c r="Y367" i="8"/>
  <c r="AC368" i="8"/>
  <c r="Y371" i="8"/>
  <c r="AC372" i="8"/>
  <c r="Y375" i="8"/>
  <c r="AC376" i="8"/>
  <c r="Y379" i="8"/>
  <c r="AC380" i="8"/>
  <c r="Y383" i="8"/>
  <c r="AC384" i="8"/>
  <c r="Y387" i="8"/>
  <c r="AC388" i="8"/>
  <c r="Y394" i="8"/>
  <c r="AH394" i="8" s="1"/>
  <c r="Z399" i="8"/>
  <c r="Y400" i="8"/>
  <c r="Z402" i="8"/>
  <c r="AA460" i="8"/>
  <c r="Z343" i="8"/>
  <c r="AD344" i="8"/>
  <c r="Z347" i="8"/>
  <c r="AD348" i="8"/>
  <c r="Z351" i="8"/>
  <c r="AD352" i="8"/>
  <c r="Z355" i="8"/>
  <c r="AD356" i="8"/>
  <c r="Z359" i="8"/>
  <c r="AD360" i="8"/>
  <c r="Z363" i="8"/>
  <c r="AD364" i="8"/>
  <c r="Z367" i="8"/>
  <c r="AD368" i="8"/>
  <c r="Z371" i="8"/>
  <c r="AD372" i="8"/>
  <c r="Z375" i="8"/>
  <c r="AD376" i="8"/>
  <c r="Z379" i="8"/>
  <c r="AD380" i="8"/>
  <c r="Z383" i="8"/>
  <c r="AD384" i="8"/>
  <c r="Z387" i="8"/>
  <c r="AD388" i="8"/>
  <c r="AA399" i="8"/>
  <c r="Z400" i="8"/>
  <c r="AA402" i="8"/>
  <c r="AH473" i="8"/>
  <c r="AH410" i="8"/>
  <c r="AA410" i="8"/>
  <c r="Y409" i="8"/>
  <c r="AH409" i="8" s="1"/>
  <c r="Y417" i="8"/>
  <c r="Y425" i="8"/>
  <c r="Y433" i="8"/>
  <c r="AH453" i="8"/>
  <c r="Z453" i="8"/>
  <c r="AA456" i="8"/>
  <c r="Y408" i="8"/>
  <c r="AA409" i="8"/>
  <c r="Y416" i="8"/>
  <c r="AA417" i="8"/>
  <c r="Y424" i="8"/>
  <c r="AA425" i="8"/>
  <c r="Y432" i="8"/>
  <c r="AH432" i="8" s="1"/>
  <c r="AA433" i="8"/>
  <c r="AA440" i="8"/>
  <c r="AH469" i="8"/>
  <c r="Z469" i="8"/>
  <c r="AA501" i="8"/>
  <c r="Z501" i="8"/>
  <c r="Y501" i="8"/>
  <c r="Y407" i="8"/>
  <c r="AA408" i="8"/>
  <c r="Y415" i="8"/>
  <c r="AA416" i="8"/>
  <c r="Y423" i="8"/>
  <c r="AA424" i="8"/>
  <c r="Y431" i="8"/>
  <c r="AA432" i="8"/>
  <c r="AH437" i="8"/>
  <c r="AA459" i="8"/>
  <c r="Z459" i="8"/>
  <c r="AA495" i="8"/>
  <c r="Y406" i="8"/>
  <c r="AH406" i="8" s="1"/>
  <c r="Y414" i="8"/>
  <c r="Y422" i="8"/>
  <c r="AH422" i="8" s="1"/>
  <c r="Y430" i="8"/>
  <c r="AH430" i="8" s="1"/>
  <c r="Z493" i="8"/>
  <c r="Y493" i="8"/>
  <c r="AH493" i="8" s="1"/>
  <c r="Z406" i="8"/>
  <c r="Z414" i="8"/>
  <c r="Z422" i="8"/>
  <c r="Z430" i="8"/>
  <c r="AH438" i="8"/>
  <c r="AA441" i="8"/>
  <c r="Z441" i="8"/>
  <c r="AH445" i="8"/>
  <c r="Z445" i="8"/>
  <c r="AA448" i="8"/>
  <c r="Z468" i="8"/>
  <c r="Y469" i="8"/>
  <c r="Y397" i="8"/>
  <c r="Y405" i="8"/>
  <c r="AA406" i="8"/>
  <c r="Y413" i="8"/>
  <c r="AA414" i="8"/>
  <c r="Y421" i="8"/>
  <c r="AH421" i="8" s="1"/>
  <c r="AA422" i="8"/>
  <c r="Y429" i="8"/>
  <c r="AA430" i="8"/>
  <c r="Y435" i="8"/>
  <c r="AA469" i="8"/>
  <c r="AH425" i="8"/>
  <c r="AH433" i="8"/>
  <c r="AA435" i="8"/>
  <c r="AH461" i="8"/>
  <c r="Z461" i="8"/>
  <c r="AA464" i="8"/>
  <c r="AA493" i="8"/>
  <c r="Y396" i="8"/>
  <c r="AA397" i="8"/>
  <c r="AA405" i="8"/>
  <c r="AA413" i="8"/>
  <c r="AA421" i="8"/>
  <c r="AA429" i="8"/>
  <c r="AH444" i="8"/>
  <c r="Y459" i="8"/>
  <c r="AH408" i="8"/>
  <c r="AH416" i="8"/>
  <c r="AH424" i="8"/>
  <c r="Z435" i="8"/>
  <c r="AA451" i="8"/>
  <c r="Z451" i="8"/>
  <c r="AH459" i="8"/>
  <c r="AA511" i="8"/>
  <c r="Y436" i="8"/>
  <c r="AA443" i="8"/>
  <c r="Z443" i="8"/>
  <c r="Y445" i="8"/>
  <c r="AH435" i="8"/>
  <c r="Z436" i="8"/>
  <c r="AA445" i="8"/>
  <c r="AA467" i="8"/>
  <c r="Z467" i="8"/>
  <c r="Y468" i="8"/>
  <c r="AH468" i="8" s="1"/>
  <c r="Y446" i="8"/>
  <c r="Y454" i="8"/>
  <c r="Y462" i="8"/>
  <c r="Y470" i="8"/>
  <c r="AH442" i="8"/>
  <c r="Z446" i="8"/>
  <c r="Z454" i="8"/>
  <c r="AH458" i="8"/>
  <c r="Z462" i="8"/>
  <c r="Z470" i="8"/>
  <c r="AH457" i="8"/>
  <c r="AH465" i="8"/>
  <c r="Z517" i="8"/>
  <c r="AH439" i="8"/>
  <c r="AH447" i="8"/>
  <c r="AH455" i="8"/>
  <c r="AH463" i="8"/>
  <c r="AH474" i="8"/>
  <c r="AH482" i="8"/>
  <c r="AH500" i="8"/>
  <c r="AA500" i="8"/>
  <c r="Z500" i="8"/>
  <c r="Y442" i="8"/>
  <c r="Y450" i="8"/>
  <c r="Y458" i="8"/>
  <c r="Y466" i="8"/>
  <c r="AA473" i="8"/>
  <c r="Y473" i="8"/>
  <c r="Y517" i="8"/>
  <c r="AH517" i="8" s="1"/>
  <c r="Z442" i="8"/>
  <c r="Z450" i="8"/>
  <c r="AH454" i="8"/>
  <c r="Z458" i="8"/>
  <c r="Z466" i="8"/>
  <c r="AA492" i="8"/>
  <c r="Z492" i="8"/>
  <c r="AA517" i="8"/>
  <c r="Y449" i="8"/>
  <c r="Y457" i="8"/>
  <c r="Y465" i="8"/>
  <c r="AA479" i="8"/>
  <c r="AJ536" i="8"/>
  <c r="AI536" i="8"/>
  <c r="AH536" i="8"/>
  <c r="AG536" i="8"/>
  <c r="AF536" i="8"/>
  <c r="AE536" i="8"/>
  <c r="AD536" i="8"/>
  <c r="AC536" i="8"/>
  <c r="AB536" i="8"/>
  <c r="AA536" i="8"/>
  <c r="Z536" i="8"/>
  <c r="AI601" i="8"/>
  <c r="AH601" i="8"/>
  <c r="AG601" i="8"/>
  <c r="AF601" i="8"/>
  <c r="AE601" i="8"/>
  <c r="AD601" i="8"/>
  <c r="AC601" i="8"/>
  <c r="AB601" i="8"/>
  <c r="Z601" i="8"/>
  <c r="AJ601" i="8"/>
  <c r="AA601" i="8"/>
  <c r="Y601" i="8"/>
  <c r="Z449" i="8"/>
  <c r="Z457" i="8"/>
  <c r="Z465" i="8"/>
  <c r="AA474" i="8"/>
  <c r="Z474" i="8"/>
  <c r="AA482" i="8"/>
  <c r="Z482" i="8"/>
  <c r="AA503" i="8"/>
  <c r="AH516" i="8"/>
  <c r="AA516" i="8"/>
  <c r="Z516" i="8"/>
  <c r="Y440" i="8"/>
  <c r="Y448" i="8"/>
  <c r="AA449" i="8"/>
  <c r="Y456" i="8"/>
  <c r="AA457" i="8"/>
  <c r="Y464" i="8"/>
  <c r="AA465" i="8"/>
  <c r="Z472" i="8"/>
  <c r="AA476" i="8"/>
  <c r="Z476" i="8"/>
  <c r="AA484" i="8"/>
  <c r="Z484" i="8"/>
  <c r="Y536" i="8"/>
  <c r="AJ556" i="8"/>
  <c r="AI556" i="8"/>
  <c r="AH556" i="8"/>
  <c r="AG556" i="8"/>
  <c r="AF556" i="8"/>
  <c r="AE556" i="8"/>
  <c r="AD556" i="8"/>
  <c r="AC556" i="8"/>
  <c r="AB556" i="8"/>
  <c r="AA556" i="8"/>
  <c r="Z556" i="8"/>
  <c r="Y556" i="8"/>
  <c r="Z440" i="8"/>
  <c r="Z448" i="8"/>
  <c r="Z456" i="8"/>
  <c r="Z464" i="8"/>
  <c r="AA472" i="8"/>
  <c r="Y500" i="8"/>
  <c r="AH508" i="8"/>
  <c r="AA508" i="8"/>
  <c r="Z508" i="8"/>
  <c r="AJ532" i="8"/>
  <c r="AI532" i="8"/>
  <c r="AH532" i="8"/>
  <c r="AG532" i="8"/>
  <c r="AF532" i="8"/>
  <c r="AE532" i="8"/>
  <c r="AD532" i="8"/>
  <c r="AC532" i="8"/>
  <c r="AJ528" i="8"/>
  <c r="AI528" i="8"/>
  <c r="AH528" i="8"/>
  <c r="AG528" i="8"/>
  <c r="AF528" i="8"/>
  <c r="AE528" i="8"/>
  <c r="AD528" i="8"/>
  <c r="AC528" i="8"/>
  <c r="AA605" i="8"/>
  <c r="Z605" i="8"/>
  <c r="AJ605" i="8"/>
  <c r="AI605" i="8"/>
  <c r="AH605" i="8"/>
  <c r="AG605" i="8"/>
  <c r="AF605" i="8"/>
  <c r="AE605" i="8"/>
  <c r="AD605" i="8"/>
  <c r="AB605" i="8"/>
  <c r="AC605" i="8"/>
  <c r="Y605" i="8"/>
  <c r="Y475" i="8"/>
  <c r="Y483" i="8"/>
  <c r="Y491" i="8"/>
  <c r="Y499" i="8"/>
  <c r="Y507" i="8"/>
  <c r="Y515" i="8"/>
  <c r="AH515" i="8" s="1"/>
  <c r="Y532" i="8"/>
  <c r="AG655" i="8"/>
  <c r="AF655" i="8"/>
  <c r="AC655" i="8"/>
  <c r="AJ655" i="8"/>
  <c r="AE655" i="8"/>
  <c r="AD655" i="8"/>
  <c r="AB655" i="8"/>
  <c r="AA655" i="8"/>
  <c r="Z655" i="8"/>
  <c r="Y655" i="8"/>
  <c r="AI655" i="8"/>
  <c r="AH655" i="8"/>
  <c r="Z475" i="8"/>
  <c r="AH479" i="8"/>
  <c r="Z483" i="8"/>
  <c r="AH487" i="8"/>
  <c r="Z491" i="8"/>
  <c r="AH495" i="8"/>
  <c r="Z499" i="8"/>
  <c r="Z507" i="8"/>
  <c r="AH511" i="8"/>
  <c r="Z515" i="8"/>
  <c r="AJ524" i="8"/>
  <c r="AI524" i="8"/>
  <c r="AH524" i="8"/>
  <c r="AG524" i="8"/>
  <c r="AF524" i="8"/>
  <c r="AE524" i="8"/>
  <c r="AD524" i="8"/>
  <c r="AC524" i="8"/>
  <c r="Z532" i="8"/>
  <c r="AJ552" i="8"/>
  <c r="AI552" i="8"/>
  <c r="AH552" i="8"/>
  <c r="AG552" i="8"/>
  <c r="AF552" i="8"/>
  <c r="AE552" i="8"/>
  <c r="AD552" i="8"/>
  <c r="AC552" i="8"/>
  <c r="AB552" i="8"/>
  <c r="Y490" i="8"/>
  <c r="Y498" i="8"/>
  <c r="AH498" i="8" s="1"/>
  <c r="Y506" i="8"/>
  <c r="AH506" i="8" s="1"/>
  <c r="Y514" i="8"/>
  <c r="AH514" i="8" s="1"/>
  <c r="AA532" i="8"/>
  <c r="AH478" i="8"/>
  <c r="AH486" i="8"/>
  <c r="Z490" i="8"/>
  <c r="Z498" i="8"/>
  <c r="Z506" i="8"/>
  <c r="Z514" i="8"/>
  <c r="AJ520" i="8"/>
  <c r="AI520" i="8"/>
  <c r="AH520" i="8"/>
  <c r="AG520" i="8"/>
  <c r="AF520" i="8"/>
  <c r="AE520" i="8"/>
  <c r="AD520" i="8"/>
  <c r="AC520" i="8"/>
  <c r="AB532" i="8"/>
  <c r="Y481" i="8"/>
  <c r="AH481" i="8" s="1"/>
  <c r="Y489" i="8"/>
  <c r="AH489" i="8" s="1"/>
  <c r="AA490" i="8"/>
  <c r="Y497" i="8"/>
  <c r="AH497" i="8" s="1"/>
  <c r="AA498" i="8"/>
  <c r="Y505" i="8"/>
  <c r="AA506" i="8"/>
  <c r="Y513" i="8"/>
  <c r="AA514" i="8"/>
  <c r="AA528" i="8"/>
  <c r="AB528" i="8"/>
  <c r="AJ548" i="8"/>
  <c r="AI548" i="8"/>
  <c r="AH548" i="8"/>
  <c r="AG548" i="8"/>
  <c r="AF548" i="8"/>
  <c r="AE548" i="8"/>
  <c r="AD548" i="8"/>
  <c r="AC548" i="8"/>
  <c r="AB548" i="8"/>
  <c r="Y480" i="8"/>
  <c r="AA481" i="8"/>
  <c r="Y488" i="8"/>
  <c r="AA489" i="8"/>
  <c r="Y496" i="8"/>
  <c r="AH496" i="8" s="1"/>
  <c r="AA497" i="8"/>
  <c r="Y504" i="8"/>
  <c r="AA505" i="8"/>
  <c r="Y512" i="8"/>
  <c r="AA513" i="8"/>
  <c r="Y520" i="8"/>
  <c r="AA524" i="8"/>
  <c r="AA552" i="8"/>
  <c r="AI585" i="8"/>
  <c r="AH585" i="8"/>
  <c r="AG585" i="8"/>
  <c r="AF585" i="8"/>
  <c r="AE585" i="8"/>
  <c r="AD585" i="8"/>
  <c r="AC585" i="8"/>
  <c r="AB585" i="8"/>
  <c r="Z585" i="8"/>
  <c r="AJ585" i="8"/>
  <c r="AA585" i="8"/>
  <c r="Y585" i="8"/>
  <c r="Z504" i="8"/>
  <c r="Z512" i="8"/>
  <c r="Z520" i="8"/>
  <c r="AB524" i="8"/>
  <c r="AI589" i="8"/>
  <c r="AH589" i="8"/>
  <c r="AG589" i="8"/>
  <c r="AF589" i="8"/>
  <c r="AE589" i="8"/>
  <c r="AD589" i="8"/>
  <c r="AC589" i="8"/>
  <c r="AB589" i="8"/>
  <c r="Z589" i="8"/>
  <c r="AJ589" i="8"/>
  <c r="AA589" i="8"/>
  <c r="Y589" i="8"/>
  <c r="AI593" i="8"/>
  <c r="AH593" i="8"/>
  <c r="AG593" i="8"/>
  <c r="AF593" i="8"/>
  <c r="AE593" i="8"/>
  <c r="AD593" i="8"/>
  <c r="AC593" i="8"/>
  <c r="AB593" i="8"/>
  <c r="Z593" i="8"/>
  <c r="AJ593" i="8"/>
  <c r="AA593" i="8"/>
  <c r="Y593" i="8"/>
  <c r="AJ607" i="8"/>
  <c r="AI607" i="8"/>
  <c r="AH607" i="8"/>
  <c r="AG607" i="8"/>
  <c r="AF607" i="8"/>
  <c r="AD607" i="8"/>
  <c r="AC607" i="8"/>
  <c r="AB607" i="8"/>
  <c r="AA607" i="8"/>
  <c r="Z607" i="8"/>
  <c r="AE607" i="8"/>
  <c r="Y607" i="8"/>
  <c r="Y479" i="8"/>
  <c r="AA480" i="8"/>
  <c r="Y487" i="8"/>
  <c r="AA488" i="8"/>
  <c r="Y495" i="8"/>
  <c r="AA496" i="8"/>
  <c r="Y503" i="8"/>
  <c r="AA504" i="8"/>
  <c r="Y511" i="8"/>
  <c r="AA512" i="8"/>
  <c r="AA520" i="8"/>
  <c r="Y548" i="8"/>
  <c r="Z479" i="8"/>
  <c r="AH483" i="8"/>
  <c r="AH491" i="8"/>
  <c r="Z495" i="8"/>
  <c r="AH499" i="8"/>
  <c r="Z503" i="8"/>
  <c r="Z511" i="8"/>
  <c r="AB520" i="8"/>
  <c r="AJ544" i="8"/>
  <c r="AI544" i="8"/>
  <c r="AH544" i="8"/>
  <c r="AG544" i="8"/>
  <c r="AF544" i="8"/>
  <c r="AE544" i="8"/>
  <c r="AD544" i="8"/>
  <c r="AC544" i="8"/>
  <c r="Z548" i="8"/>
  <c r="AI597" i="8"/>
  <c r="AH597" i="8"/>
  <c r="AG597" i="8"/>
  <c r="AF597" i="8"/>
  <c r="AE597" i="8"/>
  <c r="AD597" i="8"/>
  <c r="AC597" i="8"/>
  <c r="AB597" i="8"/>
  <c r="Z597" i="8"/>
  <c r="AJ597" i="8"/>
  <c r="AA597" i="8"/>
  <c r="Y597" i="8"/>
  <c r="AJ540" i="8"/>
  <c r="AI540" i="8"/>
  <c r="AH540" i="8"/>
  <c r="AG540" i="8"/>
  <c r="AF540" i="8"/>
  <c r="AE540" i="8"/>
  <c r="AD540" i="8"/>
  <c r="AC540" i="8"/>
  <c r="AA548" i="8"/>
  <c r="AI573" i="8"/>
  <c r="AH573" i="8"/>
  <c r="AG573" i="8"/>
  <c r="AF573" i="8"/>
  <c r="AE573" i="8"/>
  <c r="AD573" i="8"/>
  <c r="AC573" i="8"/>
  <c r="Z573" i="8"/>
  <c r="AJ573" i="8"/>
  <c r="AB573" i="8"/>
  <c r="AA573" i="8"/>
  <c r="Y573" i="8"/>
  <c r="AI581" i="8"/>
  <c r="AH581" i="8"/>
  <c r="AG581" i="8"/>
  <c r="AF581" i="8"/>
  <c r="AE581" i="8"/>
  <c r="AD581" i="8"/>
  <c r="AC581" i="8"/>
  <c r="AB581" i="8"/>
  <c r="Z581" i="8"/>
  <c r="Y519" i="8"/>
  <c r="AG521" i="8"/>
  <c r="Y523" i="8"/>
  <c r="AG525" i="8"/>
  <c r="Y527" i="8"/>
  <c r="AG529" i="8"/>
  <c r="Y531" i="8"/>
  <c r="AG533" i="8"/>
  <c r="Y535" i="8"/>
  <c r="AG537" i="8"/>
  <c r="Y539" i="8"/>
  <c r="AG541" i="8"/>
  <c r="Y543" i="8"/>
  <c r="AG545" i="8"/>
  <c r="Y547" i="8"/>
  <c r="AG549" i="8"/>
  <c r="Y551" i="8"/>
  <c r="AG553" i="8"/>
  <c r="Y555" i="8"/>
  <c r="Y559" i="8"/>
  <c r="AI561" i="8"/>
  <c r="AH561" i="8"/>
  <c r="AG561" i="8"/>
  <c r="AF561" i="8"/>
  <c r="AE561" i="8"/>
  <c r="AD561" i="8"/>
  <c r="AC561" i="8"/>
  <c r="Z561" i="8"/>
  <c r="AI577" i="8"/>
  <c r="AH577" i="8"/>
  <c r="AG577" i="8"/>
  <c r="AF577" i="8"/>
  <c r="AE577" i="8"/>
  <c r="AD577" i="8"/>
  <c r="AC577" i="8"/>
  <c r="AB577" i="8"/>
  <c r="Z577" i="8"/>
  <c r="Z519" i="8"/>
  <c r="AH521" i="8"/>
  <c r="Z523" i="8"/>
  <c r="AH525" i="8"/>
  <c r="Z527" i="8"/>
  <c r="AH529" i="8"/>
  <c r="Z531" i="8"/>
  <c r="AH533" i="8"/>
  <c r="Z535" i="8"/>
  <c r="AH537" i="8"/>
  <c r="Z539" i="8"/>
  <c r="AH541" i="8"/>
  <c r="Z543" i="8"/>
  <c r="AH545" i="8"/>
  <c r="Z547" i="8"/>
  <c r="AH549" i="8"/>
  <c r="Z551" i="8"/>
  <c r="AH553" i="8"/>
  <c r="Z555" i="8"/>
  <c r="Z559" i="8"/>
  <c r="AG639" i="8"/>
  <c r="AF639" i="8"/>
  <c r="AC639" i="8"/>
  <c r="AJ639" i="8"/>
  <c r="AE639" i="8"/>
  <c r="AD639" i="8"/>
  <c r="AB639" i="8"/>
  <c r="AA639" i="8"/>
  <c r="Z639" i="8"/>
  <c r="Y639" i="8"/>
  <c r="AI639" i="8"/>
  <c r="AH639" i="8"/>
  <c r="Y518" i="8"/>
  <c r="AA519" i="8"/>
  <c r="AI521" i="8"/>
  <c r="AA523" i="8"/>
  <c r="AI525" i="8"/>
  <c r="AA527" i="8"/>
  <c r="AI529" i="8"/>
  <c r="AA531" i="8"/>
  <c r="AI533" i="8"/>
  <c r="AA535" i="8"/>
  <c r="AA539" i="8"/>
  <c r="AA543" i="8"/>
  <c r="AA547" i="8"/>
  <c r="AA551" i="8"/>
  <c r="AA555" i="8"/>
  <c r="AA559" i="8"/>
  <c r="AG631" i="8"/>
  <c r="AF631" i="8"/>
  <c r="AC631" i="8"/>
  <c r="AJ631" i="8"/>
  <c r="AE631" i="8"/>
  <c r="AD631" i="8"/>
  <c r="AB631" i="8"/>
  <c r="AA631" i="8"/>
  <c r="Z631" i="8"/>
  <c r="Y631" i="8"/>
  <c r="AI631" i="8"/>
  <c r="AH631" i="8"/>
  <c r="Z518" i="8"/>
  <c r="AJ521" i="8"/>
  <c r="AB523" i="8"/>
  <c r="AJ525" i="8"/>
  <c r="AB527" i="8"/>
  <c r="AJ529" i="8"/>
  <c r="AB531" i="8"/>
  <c r="AJ533" i="8"/>
  <c r="AB535" i="8"/>
  <c r="AJ537" i="8"/>
  <c r="AB539" i="8"/>
  <c r="AJ541" i="8"/>
  <c r="AB543" i="8"/>
  <c r="AJ545" i="8"/>
  <c r="AB547" i="8"/>
  <c r="AJ549" i="8"/>
  <c r="AB551" i="8"/>
  <c r="AJ553" i="8"/>
  <c r="AB555" i="8"/>
  <c r="AB559" i="8"/>
  <c r="Y581" i="8"/>
  <c r="AG623" i="8"/>
  <c r="AF623" i="8"/>
  <c r="AC623" i="8"/>
  <c r="AJ623" i="8"/>
  <c r="AE623" i="8"/>
  <c r="AD623" i="8"/>
  <c r="AB623" i="8"/>
  <c r="AA623" i="8"/>
  <c r="Z623" i="8"/>
  <c r="Y623" i="8"/>
  <c r="AI623" i="8"/>
  <c r="AH623" i="8"/>
  <c r="AA518" i="8"/>
  <c r="Y522" i="8"/>
  <c r="AC523" i="8"/>
  <c r="Y526" i="8"/>
  <c r="AC527" i="8"/>
  <c r="Y530" i="8"/>
  <c r="AC531" i="8"/>
  <c r="Y534" i="8"/>
  <c r="AC535" i="8"/>
  <c r="Y538" i="8"/>
  <c r="AC539" i="8"/>
  <c r="Y542" i="8"/>
  <c r="AC543" i="8"/>
  <c r="Y546" i="8"/>
  <c r="AC547" i="8"/>
  <c r="Y550" i="8"/>
  <c r="AC551" i="8"/>
  <c r="Y554" i="8"/>
  <c r="AC555" i="8"/>
  <c r="Y558" i="8"/>
  <c r="AC559" i="8"/>
  <c r="AA581" i="8"/>
  <c r="Z522" i="8"/>
  <c r="AD523" i="8"/>
  <c r="Z526" i="8"/>
  <c r="AD527" i="8"/>
  <c r="Z530" i="8"/>
  <c r="AD531" i="8"/>
  <c r="Z534" i="8"/>
  <c r="AD535" i="8"/>
  <c r="Z538" i="8"/>
  <c r="AD539" i="8"/>
  <c r="Z542" i="8"/>
  <c r="AD543" i="8"/>
  <c r="Z546" i="8"/>
  <c r="AD547" i="8"/>
  <c r="Z550" i="8"/>
  <c r="AD551" i="8"/>
  <c r="Z554" i="8"/>
  <c r="AD555" i="8"/>
  <c r="Z558" i="8"/>
  <c r="AD559" i="8"/>
  <c r="AJ581" i="8"/>
  <c r="AA522" i="8"/>
  <c r="AE523" i="8"/>
  <c r="AA526" i="8"/>
  <c r="AE527" i="8"/>
  <c r="AA530" i="8"/>
  <c r="AE531" i="8"/>
  <c r="AA534" i="8"/>
  <c r="AE535" i="8"/>
  <c r="AA538" i="8"/>
  <c r="AE539" i="8"/>
  <c r="AA542" i="8"/>
  <c r="AE543" i="8"/>
  <c r="AA546" i="8"/>
  <c r="AE547" i="8"/>
  <c r="AA550" i="8"/>
  <c r="AE551" i="8"/>
  <c r="AA554" i="8"/>
  <c r="AE555" i="8"/>
  <c r="AA558" i="8"/>
  <c r="AE559" i="8"/>
  <c r="AI565" i="8"/>
  <c r="AH565" i="8"/>
  <c r="AG565" i="8"/>
  <c r="AF565" i="8"/>
  <c r="AE565" i="8"/>
  <c r="AD565" i="8"/>
  <c r="AC565" i="8"/>
  <c r="Z565" i="8"/>
  <c r="AF606" i="8"/>
  <c r="AE606" i="8"/>
  <c r="AD606" i="8"/>
  <c r="AB606" i="8"/>
  <c r="AA606" i="8"/>
  <c r="Z606" i="8"/>
  <c r="Y606" i="8"/>
  <c r="AJ606" i="8"/>
  <c r="AI606" i="8"/>
  <c r="AH606" i="8"/>
  <c r="AB522" i="8"/>
  <c r="AF523" i="8"/>
  <c r="AB526" i="8"/>
  <c r="AF527" i="8"/>
  <c r="AB530" i="8"/>
  <c r="AF531" i="8"/>
  <c r="AB534" i="8"/>
  <c r="AF535" i="8"/>
  <c r="AB538" i="8"/>
  <c r="AF539" i="8"/>
  <c r="AB542" i="8"/>
  <c r="AF543" i="8"/>
  <c r="AB546" i="8"/>
  <c r="AF547" i="8"/>
  <c r="AB550" i="8"/>
  <c r="AF551" i="8"/>
  <c r="AB554" i="8"/>
  <c r="AF555" i="8"/>
  <c r="AB558" i="8"/>
  <c r="AF559" i="8"/>
  <c r="Y521" i="8"/>
  <c r="AC522" i="8"/>
  <c r="AG523" i="8"/>
  <c r="Y525" i="8"/>
  <c r="AC526" i="8"/>
  <c r="AG527" i="8"/>
  <c r="Y529" i="8"/>
  <c r="AC530" i="8"/>
  <c r="AG531" i="8"/>
  <c r="Y533" i="8"/>
  <c r="AC534" i="8"/>
  <c r="AG535" i="8"/>
  <c r="Y537" i="8"/>
  <c r="AC538" i="8"/>
  <c r="AG539" i="8"/>
  <c r="Y541" i="8"/>
  <c r="AC542" i="8"/>
  <c r="AG543" i="8"/>
  <c r="Y545" i="8"/>
  <c r="AC546" i="8"/>
  <c r="AG547" i="8"/>
  <c r="Y549" i="8"/>
  <c r="AC550" i="8"/>
  <c r="AG551" i="8"/>
  <c r="Y553" i="8"/>
  <c r="AC554" i="8"/>
  <c r="AG555" i="8"/>
  <c r="AC558" i="8"/>
  <c r="AG559" i="8"/>
  <c r="Z521" i="8"/>
  <c r="AD522" i="8"/>
  <c r="AH523" i="8"/>
  <c r="Z525" i="8"/>
  <c r="AD526" i="8"/>
  <c r="AH527" i="8"/>
  <c r="Z529" i="8"/>
  <c r="AD530" i="8"/>
  <c r="AH531" i="8"/>
  <c r="Z533" i="8"/>
  <c r="AD534" i="8"/>
  <c r="AH535" i="8"/>
  <c r="Z537" i="8"/>
  <c r="AD538" i="8"/>
  <c r="AH539" i="8"/>
  <c r="Z541" i="8"/>
  <c r="AD542" i="8"/>
  <c r="AH543" i="8"/>
  <c r="Z545" i="8"/>
  <c r="AD546" i="8"/>
  <c r="AH547" i="8"/>
  <c r="Z549" i="8"/>
  <c r="AH551" i="8"/>
  <c r="Z553" i="8"/>
  <c r="AD554" i="8"/>
  <c r="AH555" i="8"/>
  <c r="AD558" i="8"/>
  <c r="AH559" i="8"/>
  <c r="AI569" i="8"/>
  <c r="AH569" i="8"/>
  <c r="AG569" i="8"/>
  <c r="AF569" i="8"/>
  <c r="AE569" i="8"/>
  <c r="AD569" i="8"/>
  <c r="AC569" i="8"/>
  <c r="Z569" i="8"/>
  <c r="AC606" i="8"/>
  <c r="Y565" i="8"/>
  <c r="AG606" i="8"/>
  <c r="AA562" i="8"/>
  <c r="AE563" i="8"/>
  <c r="AI564" i="8"/>
  <c r="AA566" i="8"/>
  <c r="AE567" i="8"/>
  <c r="AI568" i="8"/>
  <c r="AA570" i="8"/>
  <c r="AE571" i="8"/>
  <c r="AI572" i="8"/>
  <c r="AA574" i="8"/>
  <c r="AA578" i="8"/>
  <c r="AA582" i="8"/>
  <c r="AA586" i="8"/>
  <c r="AA590" i="8"/>
  <c r="AA594" i="8"/>
  <c r="AA598" i="8"/>
  <c r="AA602" i="8"/>
  <c r="AB562" i="8"/>
  <c r="AF563" i="8"/>
  <c r="AJ564" i="8"/>
  <c r="AB566" i="8"/>
  <c r="AF567" i="8"/>
  <c r="AJ568" i="8"/>
  <c r="AB570" i="8"/>
  <c r="AF571" i="8"/>
  <c r="AJ572" i="8"/>
  <c r="AB574" i="8"/>
  <c r="AF575" i="8"/>
  <c r="AJ576" i="8"/>
  <c r="AB578" i="8"/>
  <c r="AF579" i="8"/>
  <c r="AJ580" i="8"/>
  <c r="AB582" i="8"/>
  <c r="AF583" i="8"/>
  <c r="AJ584" i="8"/>
  <c r="AB586" i="8"/>
  <c r="AF587" i="8"/>
  <c r="AJ588" i="8"/>
  <c r="AB590" i="8"/>
  <c r="AF591" i="8"/>
  <c r="AJ592" i="8"/>
  <c r="AB594" i="8"/>
  <c r="AF595" i="8"/>
  <c r="AJ596" i="8"/>
  <c r="AB598" i="8"/>
  <c r="AF599" i="8"/>
  <c r="AJ600" i="8"/>
  <c r="AB602" i="8"/>
  <c r="AJ604" i="8"/>
  <c r="Y608" i="8"/>
  <c r="AF610" i="8"/>
  <c r="AE610" i="8"/>
  <c r="AD610" i="8"/>
  <c r="AC610" i="8"/>
  <c r="AB610" i="8"/>
  <c r="Y610" i="8"/>
  <c r="AJ610" i="8"/>
  <c r="AI610" i="8"/>
  <c r="AG647" i="8"/>
  <c r="AF647" i="8"/>
  <c r="AC647" i="8"/>
  <c r="AJ647" i="8"/>
  <c r="AE647" i="8"/>
  <c r="AD647" i="8"/>
  <c r="AB647" i="8"/>
  <c r="AA647" i="8"/>
  <c r="Z647" i="8"/>
  <c r="Y647" i="8"/>
  <c r="AD562" i="8"/>
  <c r="AH563" i="8"/>
  <c r="AD566" i="8"/>
  <c r="AH567" i="8"/>
  <c r="AD570" i="8"/>
  <c r="AH571" i="8"/>
  <c r="AD574" i="8"/>
  <c r="AH575" i="8"/>
  <c r="AD578" i="8"/>
  <c r="AH579" i="8"/>
  <c r="AD582" i="8"/>
  <c r="AH583" i="8"/>
  <c r="AD586" i="8"/>
  <c r="AH587" i="8"/>
  <c r="AD590" i="8"/>
  <c r="AH591" i="8"/>
  <c r="AD594" i="8"/>
  <c r="AH595" i="8"/>
  <c r="AD598" i="8"/>
  <c r="AH599" i="8"/>
  <c r="AD602" i="8"/>
  <c r="AH603" i="8"/>
  <c r="AA608" i="8"/>
  <c r="AF578" i="8"/>
  <c r="AJ579" i="8"/>
  <c r="AF582" i="8"/>
  <c r="AJ583" i="8"/>
  <c r="AF586" i="8"/>
  <c r="AJ587" i="8"/>
  <c r="AF590" i="8"/>
  <c r="AJ591" i="8"/>
  <c r="AF594" i="8"/>
  <c r="AJ595" i="8"/>
  <c r="AF598" i="8"/>
  <c r="AJ599" i="8"/>
  <c r="AF602" i="8"/>
  <c r="AG562" i="8"/>
  <c r="AH647" i="8"/>
  <c r="AH562" i="8"/>
  <c r="Z564" i="8"/>
  <c r="AH566" i="8"/>
  <c r="Z568" i="8"/>
  <c r="AH570" i="8"/>
  <c r="Z572" i="8"/>
  <c r="AH574" i="8"/>
  <c r="Z576" i="8"/>
  <c r="AH578" i="8"/>
  <c r="Z580" i="8"/>
  <c r="AH582" i="8"/>
  <c r="Z584" i="8"/>
  <c r="AH586" i="8"/>
  <c r="Z588" i="8"/>
  <c r="AH590" i="8"/>
  <c r="Z592" i="8"/>
  <c r="AH594" i="8"/>
  <c r="AH598" i="8"/>
  <c r="AH602" i="8"/>
  <c r="AI647" i="8"/>
  <c r="AI562" i="8"/>
  <c r="AA564" i="8"/>
  <c r="AI566" i="8"/>
  <c r="AA568" i="8"/>
  <c r="AI570" i="8"/>
  <c r="AA572" i="8"/>
  <c r="AI574" i="8"/>
  <c r="AA576" i="8"/>
  <c r="AI578" i="8"/>
  <c r="AA580" i="8"/>
  <c r="AI582" i="8"/>
  <c r="AA584" i="8"/>
  <c r="AI586" i="8"/>
  <c r="AA588" i="8"/>
  <c r="AI590" i="8"/>
  <c r="AA592" i="8"/>
  <c r="AI594" i="8"/>
  <c r="AA596" i="8"/>
  <c r="AI598" i="8"/>
  <c r="AA600" i="8"/>
  <c r="AI602" i="8"/>
  <c r="AA604" i="8"/>
  <c r="AJ608" i="8"/>
  <c r="AG608" i="8"/>
  <c r="AE608" i="8"/>
  <c r="AH608" i="8"/>
  <c r="AB564" i="8"/>
  <c r="AB568" i="8"/>
  <c r="AB572" i="8"/>
  <c r="AB576" i="8"/>
  <c r="AB580" i="8"/>
  <c r="AB584" i="8"/>
  <c r="AB588" i="8"/>
  <c r="AB592" i="8"/>
  <c r="AB596" i="8"/>
  <c r="AB600" i="8"/>
  <c r="AB604" i="8"/>
  <c r="AI608" i="8"/>
  <c r="Z610" i="8"/>
  <c r="Y563" i="8"/>
  <c r="Y567" i="8"/>
  <c r="AC568" i="8"/>
  <c r="Y571" i="8"/>
  <c r="AC572" i="8"/>
  <c r="Y575" i="8"/>
  <c r="AC576" i="8"/>
  <c r="Y579" i="8"/>
  <c r="AC580" i="8"/>
  <c r="Y583" i="8"/>
  <c r="AC584" i="8"/>
  <c r="Y587" i="8"/>
  <c r="AC588" i="8"/>
  <c r="Y591" i="8"/>
  <c r="AC592" i="8"/>
  <c r="Y595" i="8"/>
  <c r="AC596" i="8"/>
  <c r="Y599" i="8"/>
  <c r="AC600" i="8"/>
  <c r="Y603" i="8"/>
  <c r="AC604" i="8"/>
  <c r="AA610" i="8"/>
  <c r="Z563" i="8"/>
  <c r="AD564" i="8"/>
  <c r="Z567" i="8"/>
  <c r="AD568" i="8"/>
  <c r="Z571" i="8"/>
  <c r="AD572" i="8"/>
  <c r="Z575" i="8"/>
  <c r="AD576" i="8"/>
  <c r="Z579" i="8"/>
  <c r="AD580" i="8"/>
  <c r="Z583" i="8"/>
  <c r="AD584" i="8"/>
  <c r="Z587" i="8"/>
  <c r="AD588" i="8"/>
  <c r="Z591" i="8"/>
  <c r="AD592" i="8"/>
  <c r="Z595" i="8"/>
  <c r="AD596" i="8"/>
  <c r="Z599" i="8"/>
  <c r="AD600" i="8"/>
  <c r="Z603" i="8"/>
  <c r="AD604" i="8"/>
  <c r="AG610" i="8"/>
  <c r="AG663" i="8"/>
  <c r="AF663" i="8"/>
  <c r="AC663" i="8"/>
  <c r="AJ663" i="8"/>
  <c r="AE663" i="8"/>
  <c r="AD663" i="8"/>
  <c r="AB663" i="8"/>
  <c r="AA663" i="8"/>
  <c r="Z663" i="8"/>
  <c r="Y663" i="8"/>
  <c r="AH610" i="8"/>
  <c r="AA612" i="8"/>
  <c r="AI614" i="8"/>
  <c r="AJ616" i="8"/>
  <c r="AG616" i="8"/>
  <c r="AC616" i="8"/>
  <c r="AC618" i="8"/>
  <c r="AB618" i="8"/>
  <c r="Y618" i="8"/>
  <c r="AF618" i="8"/>
  <c r="AG618" i="8"/>
  <c r="Y621" i="8"/>
  <c r="AB621" i="8"/>
  <c r="AE621" i="8"/>
  <c r="AC624" i="8"/>
  <c r="AC626" i="8"/>
  <c r="AB626" i="8"/>
  <c r="Y626" i="8"/>
  <c r="AF626" i="8"/>
  <c r="AG626" i="8"/>
  <c r="Y629" i="8"/>
  <c r="AB629" i="8"/>
  <c r="AE629" i="8"/>
  <c r="AC632" i="8"/>
  <c r="AC634" i="8"/>
  <c r="AB634" i="8"/>
  <c r="Y634" i="8"/>
  <c r="AF634" i="8"/>
  <c r="AG634" i="8"/>
  <c r="Y637" i="8"/>
  <c r="AB637" i="8"/>
  <c r="AE637" i="8"/>
  <c r="AC640" i="8"/>
  <c r="AC642" i="8"/>
  <c r="AB642" i="8"/>
  <c r="Y642" i="8"/>
  <c r="AF642" i="8"/>
  <c r="AG642" i="8"/>
  <c r="Y643" i="8"/>
  <c r="Y645" i="8"/>
  <c r="AB645" i="8"/>
  <c r="AE645" i="8"/>
  <c r="AC648" i="8"/>
  <c r="AC650" i="8"/>
  <c r="AB650" i="8"/>
  <c r="Y650" i="8"/>
  <c r="AF650" i="8"/>
  <c r="AG650" i="8"/>
  <c r="Y651" i="8"/>
  <c r="Y653" i="8"/>
  <c r="AB653" i="8"/>
  <c r="AE653" i="8"/>
  <c r="AC656" i="8"/>
  <c r="AC658" i="8"/>
  <c r="AB658" i="8"/>
  <c r="Y658" i="8"/>
  <c r="AF658" i="8"/>
  <c r="AG658" i="8"/>
  <c r="Y659" i="8"/>
  <c r="Y661" i="8"/>
  <c r="AB661" i="8"/>
  <c r="AE661" i="8"/>
  <c r="AC664" i="8"/>
  <c r="AC666" i="8"/>
  <c r="AB666" i="8"/>
  <c r="Y666" i="8"/>
  <c r="AF666" i="8"/>
  <c r="AG666" i="8"/>
  <c r="Y667" i="8"/>
  <c r="AB612" i="8"/>
  <c r="AJ614" i="8"/>
  <c r="AD616" i="8"/>
  <c r="AH618" i="8"/>
  <c r="Z619" i="8"/>
  <c r="AF621" i="8"/>
  <c r="AH626" i="8"/>
  <c r="Z627" i="8"/>
  <c r="AF629" i="8"/>
  <c r="AH634" i="8"/>
  <c r="Z635" i="8"/>
  <c r="AF637" i="8"/>
  <c r="AH642" i="8"/>
  <c r="Z643" i="8"/>
  <c r="AF645" i="8"/>
  <c r="AH650" i="8"/>
  <c r="Z651" i="8"/>
  <c r="AF653" i="8"/>
  <c r="AH658" i="8"/>
  <c r="Z659" i="8"/>
  <c r="AF661" i="8"/>
  <c r="AH666" i="8"/>
  <c r="Z667" i="8"/>
  <c r="AJ624" i="8"/>
  <c r="AG624" i="8"/>
  <c r="AE624" i="8"/>
  <c r="AJ632" i="8"/>
  <c r="AG632" i="8"/>
  <c r="AE632" i="8"/>
  <c r="AJ640" i="8"/>
  <c r="AG640" i="8"/>
  <c r="AE640" i="8"/>
  <c r="AJ648" i="8"/>
  <c r="AG648" i="8"/>
  <c r="AE648" i="8"/>
  <c r="AJ656" i="8"/>
  <c r="AG656" i="8"/>
  <c r="AE656" i="8"/>
  <c r="AJ664" i="8"/>
  <c r="AG664" i="8"/>
  <c r="AE664" i="8"/>
  <c r="AA611" i="8"/>
  <c r="AE612" i="8"/>
  <c r="AA615" i="8"/>
  <c r="AH616" i="8"/>
  <c r="Z617" i="8"/>
  <c r="AI621" i="8"/>
  <c r="Z622" i="8"/>
  <c r="AH624" i="8"/>
  <c r="Z625" i="8"/>
  <c r="AI629" i="8"/>
  <c r="Z630" i="8"/>
  <c r="AH632" i="8"/>
  <c r="Z633" i="8"/>
  <c r="AI637" i="8"/>
  <c r="Z638" i="8"/>
  <c r="AH640" i="8"/>
  <c r="Z641" i="8"/>
  <c r="AI645" i="8"/>
  <c r="Z646" i="8"/>
  <c r="AH648" i="8"/>
  <c r="Z649" i="8"/>
  <c r="AI653" i="8"/>
  <c r="Z654" i="8"/>
  <c r="AH656" i="8"/>
  <c r="Z657" i="8"/>
  <c r="AI661" i="8"/>
  <c r="Z662" i="8"/>
  <c r="AH664" i="8"/>
  <c r="Z665" i="8"/>
  <c r="AC611" i="8"/>
  <c r="AG612" i="8"/>
  <c r="Y614" i="8"/>
  <c r="AC615" i="8"/>
  <c r="AG619" i="8"/>
  <c r="AF619" i="8"/>
  <c r="AC619" i="8"/>
  <c r="AJ619" i="8"/>
  <c r="AH619" i="8"/>
  <c r="AG627" i="8"/>
  <c r="AF627" i="8"/>
  <c r="AC627" i="8"/>
  <c r="AJ627" i="8"/>
  <c r="AH627" i="8"/>
  <c r="AG635" i="8"/>
  <c r="AF635" i="8"/>
  <c r="AC635" i="8"/>
  <c r="AJ635" i="8"/>
  <c r="AH635" i="8"/>
  <c r="AG643" i="8"/>
  <c r="AF643" i="8"/>
  <c r="AC643" i="8"/>
  <c r="AJ643" i="8"/>
  <c r="AH643" i="8"/>
  <c r="AD646" i="8"/>
  <c r="AC649" i="8"/>
  <c r="AG651" i="8"/>
  <c r="AF651" i="8"/>
  <c r="AC651" i="8"/>
  <c r="AJ651" i="8"/>
  <c r="AH651" i="8"/>
  <c r="AD654" i="8"/>
  <c r="AC657" i="8"/>
  <c r="AG659" i="8"/>
  <c r="AF659" i="8"/>
  <c r="AC659" i="8"/>
  <c r="AJ659" i="8"/>
  <c r="AH659" i="8"/>
  <c r="AG667" i="8"/>
  <c r="AF667" i="8"/>
  <c r="AC667" i="8"/>
  <c r="AJ667" i="8"/>
  <c r="AH667" i="8"/>
  <c r="AI651" i="8"/>
  <c r="AI659" i="8"/>
  <c r="AI667" i="8"/>
  <c r="AJ672" i="8"/>
  <c r="AI672" i="8"/>
  <c r="AH672" i="8"/>
  <c r="AG672" i="8"/>
  <c r="AF672" i="8"/>
  <c r="AE672" i="8"/>
  <c r="AD672" i="8"/>
  <c r="AC672" i="8"/>
  <c r="AB672" i="8"/>
  <c r="AA672" i="8"/>
  <c r="Z672" i="8"/>
  <c r="Y672" i="8"/>
  <c r="AA614" i="8"/>
  <c r="Y617" i="8"/>
  <c r="AB617" i="8"/>
  <c r="AE617" i="8"/>
  <c r="AC622" i="8"/>
  <c r="AB622" i="8"/>
  <c r="Y622" i="8"/>
  <c r="AF622" i="8"/>
  <c r="AG622" i="8"/>
  <c r="Y625" i="8"/>
  <c r="AB625" i="8"/>
  <c r="AE625" i="8"/>
  <c r="AC630" i="8"/>
  <c r="AB630" i="8"/>
  <c r="Y630" i="8"/>
  <c r="AF630" i="8"/>
  <c r="AG630" i="8"/>
  <c r="Y633" i="8"/>
  <c r="AB633" i="8"/>
  <c r="AE633" i="8"/>
  <c r="AC638" i="8"/>
  <c r="AB638" i="8"/>
  <c r="Y638" i="8"/>
  <c r="AF638" i="8"/>
  <c r="AG638" i="8"/>
  <c r="Y641" i="8"/>
  <c r="AB641" i="8"/>
  <c r="AE641" i="8"/>
  <c r="AC646" i="8"/>
  <c r="AB646" i="8"/>
  <c r="Y646" i="8"/>
  <c r="AF646" i="8"/>
  <c r="AG646" i="8"/>
  <c r="Y649" i="8"/>
  <c r="AB649" i="8"/>
  <c r="AE649" i="8"/>
  <c r="AC654" i="8"/>
  <c r="AB654" i="8"/>
  <c r="Y654" i="8"/>
  <c r="AF654" i="8"/>
  <c r="AG654" i="8"/>
  <c r="Y657" i="8"/>
  <c r="AB657" i="8"/>
  <c r="AE657" i="8"/>
  <c r="AC662" i="8"/>
  <c r="AB662" i="8"/>
  <c r="Y662" i="8"/>
  <c r="AF662" i="8"/>
  <c r="AG662" i="8"/>
  <c r="Y665" i="8"/>
  <c r="AB665" i="8"/>
  <c r="AE665" i="8"/>
  <c r="AF611" i="8"/>
  <c r="AB614" i="8"/>
  <c r="AF615" i="8"/>
  <c r="AF617" i="8"/>
  <c r="AH622" i="8"/>
  <c r="AF625" i="8"/>
  <c r="AH630" i="8"/>
  <c r="AF633" i="8"/>
  <c r="AH638" i="8"/>
  <c r="AF641" i="8"/>
  <c r="AH646" i="8"/>
  <c r="AF649" i="8"/>
  <c r="AH654" i="8"/>
  <c r="AF657" i="8"/>
  <c r="AH662" i="8"/>
  <c r="AF665" i="8"/>
  <c r="AG671" i="8"/>
  <c r="AF671" i="8"/>
  <c r="AE671" i="8"/>
  <c r="AC671" i="8"/>
  <c r="Z671" i="8"/>
  <c r="Y671" i="8"/>
  <c r="AJ671" i="8"/>
  <c r="AI671" i="8"/>
  <c r="Y609" i="8"/>
  <c r="AG611" i="8"/>
  <c r="Y613" i="8"/>
  <c r="AC614" i="8"/>
  <c r="AG615" i="8"/>
  <c r="AG617" i="8"/>
  <c r="AJ620" i="8"/>
  <c r="AG620" i="8"/>
  <c r="AE620" i="8"/>
  <c r="AI622" i="8"/>
  <c r="AG625" i="8"/>
  <c r="AJ628" i="8"/>
  <c r="AG628" i="8"/>
  <c r="AE628" i="8"/>
  <c r="AI630" i="8"/>
  <c r="AG633" i="8"/>
  <c r="AJ636" i="8"/>
  <c r="AG636" i="8"/>
  <c r="AE636" i="8"/>
  <c r="AI638" i="8"/>
  <c r="AG641" i="8"/>
  <c r="AJ644" i="8"/>
  <c r="AG644" i="8"/>
  <c r="AE644" i="8"/>
  <c r="AI646" i="8"/>
  <c r="AG649" i="8"/>
  <c r="AJ652" i="8"/>
  <c r="AG652" i="8"/>
  <c r="AE652" i="8"/>
  <c r="AI654" i="8"/>
  <c r="AG657" i="8"/>
  <c r="AJ660" i="8"/>
  <c r="AG660" i="8"/>
  <c r="AE660" i="8"/>
  <c r="AI662" i="8"/>
  <c r="AG665" i="8"/>
  <c r="AJ668" i="8"/>
  <c r="AG668" i="8"/>
  <c r="AE668" i="8"/>
  <c r="Z609" i="8"/>
  <c r="AH611" i="8"/>
  <c r="Z613" i="8"/>
  <c r="AD614" i="8"/>
  <c r="AH615" i="8"/>
  <c r="AH617" i="8"/>
  <c r="AF620" i="8"/>
  <c r="AJ622" i="8"/>
  <c r="AH625" i="8"/>
  <c r="AF628" i="8"/>
  <c r="AJ630" i="8"/>
  <c r="AH633" i="8"/>
  <c r="AF636" i="8"/>
  <c r="AJ638" i="8"/>
  <c r="AH641" i="8"/>
  <c r="AF644" i="8"/>
  <c r="AJ646" i="8"/>
  <c r="AH649" i="8"/>
  <c r="AF652" i="8"/>
  <c r="AJ654" i="8"/>
  <c r="AH657" i="8"/>
  <c r="AF660" i="8"/>
  <c r="AJ662" i="8"/>
  <c r="AH665" i="8"/>
  <c r="AF668" i="8"/>
  <c r="AA609" i="8"/>
  <c r="AI611" i="8"/>
  <c r="AA613" i="8"/>
  <c r="AE614" i="8"/>
  <c r="AI615" i="8"/>
  <c r="Y616" i="8"/>
  <c r="AI617" i="8"/>
  <c r="Z618" i="8"/>
  <c r="AH620" i="8"/>
  <c r="Z621" i="8"/>
  <c r="Y624" i="8"/>
  <c r="AI625" i="8"/>
  <c r="Z626" i="8"/>
  <c r="AH628" i="8"/>
  <c r="Z629" i="8"/>
  <c r="Y632" i="8"/>
  <c r="AI633" i="8"/>
  <c r="Z634" i="8"/>
  <c r="AH636" i="8"/>
  <c r="Z637" i="8"/>
  <c r="Y640" i="8"/>
  <c r="AI641" i="8"/>
  <c r="Z642" i="8"/>
  <c r="AH644" i="8"/>
  <c r="Z645" i="8"/>
  <c r="Y648" i="8"/>
  <c r="AI649" i="8"/>
  <c r="Z650" i="8"/>
  <c r="AH652" i="8"/>
  <c r="Z653" i="8"/>
  <c r="Y656" i="8"/>
  <c r="AI657" i="8"/>
  <c r="Z658" i="8"/>
  <c r="AH660" i="8"/>
  <c r="Z661" i="8"/>
  <c r="Y664" i="8"/>
  <c r="AI665" i="8"/>
  <c r="Z666" i="8"/>
  <c r="AH668" i="8"/>
  <c r="Z616" i="8"/>
  <c r="AJ617" i="8"/>
  <c r="AA618" i="8"/>
  <c r="AI620" i="8"/>
  <c r="AA621" i="8"/>
  <c r="Z624" i="8"/>
  <c r="AJ625" i="8"/>
  <c r="AA626" i="8"/>
  <c r="AI628" i="8"/>
  <c r="AA629" i="8"/>
  <c r="Z632" i="8"/>
  <c r="AJ633" i="8"/>
  <c r="AA634" i="8"/>
  <c r="AI636" i="8"/>
  <c r="AA637" i="8"/>
  <c r="Z640" i="8"/>
  <c r="AJ641" i="8"/>
  <c r="AA642" i="8"/>
  <c r="AI644" i="8"/>
  <c r="AA645" i="8"/>
  <c r="Z648" i="8"/>
  <c r="AJ649" i="8"/>
  <c r="AA650" i="8"/>
  <c r="AI652" i="8"/>
  <c r="AA653" i="8"/>
  <c r="Z656" i="8"/>
  <c r="AJ657" i="8"/>
  <c r="AA658" i="8"/>
  <c r="AI660" i="8"/>
  <c r="AA661" i="8"/>
  <c r="Z664" i="8"/>
  <c r="AJ665" i="8"/>
  <c r="AA666" i="8"/>
  <c r="AI668" i="8"/>
  <c r="AA669" i="8"/>
  <c r="AE670" i="8"/>
  <c r="AB669" i="8"/>
  <c r="AF670" i="8"/>
  <c r="Y670" i="8"/>
  <c r="AA670" i="8"/>
  <c r="AB670" i="8"/>
  <c r="P19" i="9" l="1"/>
  <c r="W83" i="7"/>
  <c r="AI409" i="8"/>
  <c r="AI509" i="8"/>
  <c r="AI500" i="8"/>
  <c r="AI478" i="8"/>
  <c r="AI504" i="8"/>
  <c r="AI432" i="8"/>
  <c r="AI496" i="8"/>
  <c r="AI510" i="8"/>
  <c r="AI508" i="8"/>
  <c r="AI488" i="8"/>
  <c r="AI502" i="8"/>
  <c r="AI414" i="8"/>
  <c r="AI452" i="8"/>
  <c r="AI516" i="8"/>
  <c r="AI494" i="8"/>
  <c r="AI444" i="8"/>
  <c r="AI483" i="8"/>
  <c r="AI433" i="8"/>
  <c r="AI454" i="8"/>
  <c r="AI486" i="8"/>
  <c r="AI474" i="8"/>
  <c r="AI430" i="8"/>
  <c r="AI491" i="8"/>
  <c r="AI477" i="8"/>
  <c r="AI467" i="8"/>
  <c r="AI476" i="8"/>
  <c r="AI482" i="8"/>
  <c r="AI470" i="8"/>
  <c r="AI473" i="8"/>
  <c r="AI438" i="8"/>
  <c r="AI475" i="8"/>
  <c r="AI517" i="8"/>
  <c r="AI468" i="8"/>
  <c r="AI446" i="8"/>
  <c r="AI480" i="8"/>
  <c r="AI436" i="8"/>
  <c r="AI398" i="8"/>
  <c r="AI416" i="8"/>
  <c r="AI417" i="8"/>
  <c r="AI437" i="8"/>
  <c r="AI408" i="8"/>
  <c r="AI410" i="8"/>
  <c r="AI392" i="8"/>
  <c r="AI418" i="8"/>
  <c r="AI485" i="8"/>
  <c r="AI426" i="8"/>
  <c r="AI461" i="8"/>
  <c r="AI453" i="8"/>
  <c r="AJ463" i="8"/>
  <c r="AI434" i="8"/>
  <c r="AJ479" i="8"/>
  <c r="AI394" i="8"/>
  <c r="AI390" i="8"/>
  <c r="AI493" i="8"/>
  <c r="AI391" i="8"/>
  <c r="AI501" i="8"/>
  <c r="AI401" i="8"/>
  <c r="AI424" i="8"/>
  <c r="AI425" i="8"/>
  <c r="AI515" i="8"/>
  <c r="AI469" i="8"/>
  <c r="AI460" i="8"/>
  <c r="AJ496" i="8"/>
  <c r="AJ424" i="8"/>
  <c r="AJ445" i="8"/>
  <c r="AJ492" i="8"/>
  <c r="AJ512" i="8"/>
  <c r="AJ446" i="8"/>
  <c r="AJ416" i="8"/>
  <c r="AJ487" i="8"/>
  <c r="AJ509" i="8"/>
  <c r="AJ454" i="8"/>
  <c r="AJ439" i="8"/>
  <c r="AJ390" i="8"/>
  <c r="AJ471" i="8"/>
  <c r="AJ443" i="8"/>
  <c r="AJ409" i="8"/>
  <c r="AJ480" i="8"/>
  <c r="AJ516" i="8"/>
  <c r="AJ455" i="8"/>
  <c r="AJ500" i="8"/>
  <c r="AJ501" i="8"/>
  <c r="AJ474" i="8"/>
  <c r="AJ447" i="8"/>
  <c r="AJ508" i="8"/>
  <c r="AJ441" i="8"/>
  <c r="AJ477" i="8"/>
  <c r="AJ460" i="8"/>
  <c r="AJ469" i="8"/>
  <c r="AJ410" i="8"/>
  <c r="AJ467" i="8"/>
  <c r="AJ437" i="8"/>
  <c r="AJ438" i="8"/>
  <c r="AJ392" i="8"/>
  <c r="AJ485" i="8"/>
  <c r="AJ389" i="8"/>
  <c r="AJ434" i="8"/>
  <c r="AJ400" i="8"/>
  <c r="AJ452" i="8"/>
  <c r="AJ401" i="8"/>
  <c r="AJ417" i="8"/>
  <c r="AJ398" i="8"/>
  <c r="AJ462" i="8"/>
  <c r="AJ418" i="8"/>
  <c r="AJ461" i="8"/>
  <c r="AH518" i="8"/>
  <c r="AH449" i="8"/>
  <c r="AH414" i="8"/>
  <c r="AJ456" i="8"/>
  <c r="AJ426" i="8"/>
  <c r="AH480" i="8"/>
  <c r="AH475" i="8"/>
  <c r="AH505" i="8"/>
  <c r="AJ453" i="8"/>
  <c r="AI445" i="8"/>
  <c r="AJ408" i="8"/>
  <c r="AJ482" i="8"/>
  <c r="AJ517" i="8"/>
  <c r="AH519" i="8"/>
  <c r="AI406" i="8"/>
  <c r="AI459" i="8"/>
  <c r="AJ473" i="8"/>
  <c r="AI422" i="8"/>
  <c r="AH456" i="8"/>
  <c r="AI492" i="8"/>
  <c r="AJ433" i="8"/>
  <c r="AH417" i="8"/>
  <c r="AI519" i="8"/>
  <c r="AH504" i="8"/>
  <c r="AJ484" i="8"/>
  <c r="AJ470" i="8"/>
  <c r="AH446" i="8"/>
  <c r="AH396" i="8"/>
  <c r="AJ425" i="8"/>
  <c r="AJ493" i="8"/>
  <c r="AJ391" i="8"/>
  <c r="AH507" i="8"/>
  <c r="AI499" i="8"/>
  <c r="AJ476" i="8"/>
  <c r="AJ504" i="8"/>
  <c r="AJ432" i="8"/>
  <c r="AH503" i="8"/>
  <c r="AJ440" i="8"/>
  <c r="AH470" i="8"/>
  <c r="AI451" i="8"/>
  <c r="AH407" i="8"/>
  <c r="AI462" i="8"/>
  <c r="AJ518" i="8"/>
  <c r="AJ511" i="8"/>
  <c r="AJ503" i="8"/>
  <c r="AJ495" i="8"/>
  <c r="AJ519" i="8"/>
  <c r="AJ513" i="8"/>
  <c r="AJ505" i="8"/>
  <c r="AJ497" i="8"/>
  <c r="AJ489" i="8"/>
  <c r="AJ481" i="8"/>
  <c r="AJ514" i="8"/>
  <c r="AJ507" i="8"/>
  <c r="AJ483" i="8"/>
  <c r="AJ475" i="8"/>
  <c r="AJ515" i="8"/>
  <c r="AJ502" i="8"/>
  <c r="AJ498" i="8"/>
  <c r="AJ490" i="8"/>
  <c r="AJ486" i="8"/>
  <c r="AJ478" i="8"/>
  <c r="AJ472" i="8"/>
  <c r="AJ465" i="8"/>
  <c r="AJ457" i="8"/>
  <c r="AJ449" i="8"/>
  <c r="AJ466" i="8"/>
  <c r="AJ458" i="8"/>
  <c r="AJ450" i="8"/>
  <c r="AJ491" i="8"/>
  <c r="AJ506" i="8"/>
  <c r="AJ499" i="8"/>
  <c r="AJ442" i="8"/>
  <c r="AJ510" i="8"/>
  <c r="AJ427" i="8"/>
  <c r="AJ419" i="8"/>
  <c r="AJ411" i="8"/>
  <c r="AJ403" i="8"/>
  <c r="AJ444" i="8"/>
  <c r="AJ494" i="8"/>
  <c r="AJ436" i="8"/>
  <c r="AJ430" i="8"/>
  <c r="AJ422" i="8"/>
  <c r="AJ405" i="8"/>
  <c r="AJ396" i="8"/>
  <c r="AJ423" i="8"/>
  <c r="AJ404" i="8"/>
  <c r="AJ431" i="8"/>
  <c r="AJ393" i="8"/>
  <c r="AJ406" i="8"/>
  <c r="AJ412" i="8"/>
  <c r="AJ428" i="8"/>
  <c r="AJ413" i="8"/>
  <c r="AJ394" i="8"/>
  <c r="AJ397" i="8"/>
  <c r="AJ429" i="8"/>
  <c r="AJ414" i="8"/>
  <c r="AJ468" i="8"/>
  <c r="AJ421" i="8"/>
  <c r="AJ395" i="8"/>
  <c r="AJ415" i="8"/>
  <c r="AJ435" i="8"/>
  <c r="AJ399" i="8"/>
  <c r="AJ420" i="8"/>
  <c r="AJ407" i="8"/>
  <c r="AH413" i="8"/>
  <c r="AH436" i="8"/>
  <c r="AI399" i="8"/>
  <c r="AH512" i="8"/>
  <c r="AJ451" i="8"/>
  <c r="AJ459" i="8"/>
  <c r="AJ464" i="8"/>
  <c r="AI507" i="8"/>
  <c r="AI518" i="8"/>
  <c r="AI511" i="8"/>
  <c r="AI503" i="8"/>
  <c r="AI495" i="8"/>
  <c r="AI512" i="8"/>
  <c r="AI506" i="8"/>
  <c r="AI497" i="8"/>
  <c r="AI489" i="8"/>
  <c r="AI481" i="8"/>
  <c r="AI471" i="8"/>
  <c r="AI463" i="8"/>
  <c r="AI455" i="8"/>
  <c r="AI447" i="8"/>
  <c r="AI498" i="8"/>
  <c r="AI490" i="8"/>
  <c r="AI487" i="8"/>
  <c r="AI479" i="8"/>
  <c r="AI513" i="8"/>
  <c r="AI505" i="8"/>
  <c r="AI449" i="8"/>
  <c r="AI472" i="8"/>
  <c r="AI466" i="8"/>
  <c r="AI456" i="8"/>
  <c r="AI450" i="8"/>
  <c r="AI442" i="8"/>
  <c r="AI443" i="8"/>
  <c r="AI457" i="8"/>
  <c r="AI441" i="8"/>
  <c r="AI427" i="8"/>
  <c r="AI419" i="8"/>
  <c r="AI411" i="8"/>
  <c r="AI440" i="8"/>
  <c r="AI428" i="8"/>
  <c r="AI420" i="8"/>
  <c r="AI412" i="8"/>
  <c r="AI404" i="8"/>
  <c r="AI464" i="8"/>
  <c r="AI429" i="8"/>
  <c r="AI421" i="8"/>
  <c r="AI413" i="8"/>
  <c r="AI405" i="8"/>
  <c r="AI458" i="8"/>
  <c r="AI448" i="8"/>
  <c r="AI465" i="8"/>
  <c r="AI415" i="8"/>
  <c r="AI439" i="8"/>
  <c r="AI396" i="8"/>
  <c r="AI423" i="8"/>
  <c r="AI431" i="8"/>
  <c r="AI393" i="8"/>
  <c r="AI403" i="8"/>
  <c r="AI435" i="8"/>
  <c r="AI407" i="8"/>
  <c r="AI397" i="8"/>
  <c r="AI514" i="8"/>
  <c r="AI389" i="8"/>
  <c r="AI395" i="8"/>
  <c r="AH501" i="8"/>
  <c r="AI402" i="8"/>
  <c r="AJ488" i="8"/>
  <c r="AH450" i="8"/>
  <c r="AJ402" i="8"/>
  <c r="AH401" i="8"/>
  <c r="AH429" i="8"/>
  <c r="AI484" i="8"/>
  <c r="AJ448" i="8"/>
  <c r="AH462" i="8"/>
  <c r="AH448" i="8"/>
  <c r="P49" i="8"/>
  <c r="M50" i="8" l="1"/>
  <c r="O50" i="8" s="1"/>
  <c r="Q49" i="8"/>
  <c r="R49" i="8" s="1"/>
  <c r="S49" i="8" s="1"/>
  <c r="L72" i="7"/>
  <c r="L75" i="7" s="1"/>
  <c r="L78" i="7" s="1"/>
  <c r="E9" i="9" s="1"/>
  <c r="M72" i="7"/>
  <c r="M75" i="7" s="1"/>
  <c r="M78" i="7" s="1"/>
  <c r="F9" i="9" s="1"/>
  <c r="N72" i="7"/>
  <c r="N75" i="7" s="1"/>
  <c r="N78" i="7" s="1"/>
  <c r="G9" i="9" s="1"/>
  <c r="O72" i="7"/>
  <c r="O75" i="7" s="1"/>
  <c r="O78" i="7" s="1"/>
  <c r="H9" i="9" s="1"/>
  <c r="P72" i="7"/>
  <c r="P75" i="7" s="1"/>
  <c r="P78" i="7" s="1"/>
  <c r="I9" i="9" s="1"/>
  <c r="Q72" i="7"/>
  <c r="Q75" i="7" s="1"/>
  <c r="Q78" i="7" s="1"/>
  <c r="J9" i="9" s="1"/>
  <c r="R72" i="7"/>
  <c r="R75" i="7" s="1"/>
  <c r="R78" i="7" s="1"/>
  <c r="S72" i="7"/>
  <c r="S75" i="7" s="1"/>
  <c r="S78" i="7" s="1"/>
  <c r="L9" i="9" s="1"/>
  <c r="T72" i="7"/>
  <c r="T75" i="7" s="1"/>
  <c r="T78" i="7" s="1"/>
  <c r="M9" i="9" s="1"/>
  <c r="U72" i="7"/>
  <c r="U75" i="7" s="1"/>
  <c r="U78" i="7" s="1"/>
  <c r="N9" i="9" s="1"/>
  <c r="V72" i="7"/>
  <c r="V75" i="7" s="1"/>
  <c r="V78" i="7" s="1"/>
  <c r="O9" i="9" s="1"/>
  <c r="K72" i="7"/>
  <c r="L40" i="7"/>
  <c r="L53" i="7" s="1"/>
  <c r="M40" i="7"/>
  <c r="M53" i="7" s="1"/>
  <c r="N40" i="7"/>
  <c r="N53" i="7" s="1"/>
  <c r="O40" i="7"/>
  <c r="O53" i="7" s="1"/>
  <c r="P40" i="7"/>
  <c r="P53" i="7" s="1"/>
  <c r="Q40" i="7"/>
  <c r="Q53" i="7" s="1"/>
  <c r="R40" i="7"/>
  <c r="R53" i="7" s="1"/>
  <c r="S40" i="7"/>
  <c r="S53" i="7" s="1"/>
  <c r="T40" i="7"/>
  <c r="T53" i="7" s="1"/>
  <c r="U40" i="7"/>
  <c r="U53" i="7" s="1"/>
  <c r="V40" i="7"/>
  <c r="V53" i="7" s="1"/>
  <c r="L41" i="7"/>
  <c r="L54" i="7" s="1"/>
  <c r="M41" i="7"/>
  <c r="M54" i="7" s="1"/>
  <c r="N41" i="7"/>
  <c r="N54" i="7" s="1"/>
  <c r="O41" i="7"/>
  <c r="O54" i="7" s="1"/>
  <c r="P41" i="7"/>
  <c r="P54" i="7" s="1"/>
  <c r="Q41" i="7"/>
  <c r="Q54" i="7" s="1"/>
  <c r="R41" i="7"/>
  <c r="R54" i="7" s="1"/>
  <c r="S41" i="7"/>
  <c r="S54" i="7" s="1"/>
  <c r="T41" i="7"/>
  <c r="U41" i="7"/>
  <c r="U54" i="7" s="1"/>
  <c r="V41" i="7"/>
  <c r="V54" i="7" s="1"/>
  <c r="L42" i="7"/>
  <c r="L55" i="7" s="1"/>
  <c r="M42" i="7"/>
  <c r="M55" i="7" s="1"/>
  <c r="N42" i="7"/>
  <c r="N55" i="7" s="1"/>
  <c r="O42" i="7"/>
  <c r="O55" i="7" s="1"/>
  <c r="P42" i="7"/>
  <c r="P55" i="7" s="1"/>
  <c r="Q42" i="7"/>
  <c r="Q55" i="7" s="1"/>
  <c r="R42" i="7"/>
  <c r="R55" i="7" s="1"/>
  <c r="S42" i="7"/>
  <c r="S55" i="7" s="1"/>
  <c r="T42" i="7"/>
  <c r="T55" i="7" s="1"/>
  <c r="U42" i="7"/>
  <c r="U55" i="7" s="1"/>
  <c r="V42" i="7"/>
  <c r="V55" i="7" s="1"/>
  <c r="L43" i="7"/>
  <c r="L56" i="7" s="1"/>
  <c r="M43" i="7"/>
  <c r="M56" i="7" s="1"/>
  <c r="N43" i="7"/>
  <c r="N56" i="7" s="1"/>
  <c r="O43" i="7"/>
  <c r="O56" i="7" s="1"/>
  <c r="P43" i="7"/>
  <c r="P56" i="7" s="1"/>
  <c r="Q43" i="7"/>
  <c r="Q56" i="7" s="1"/>
  <c r="R43" i="7"/>
  <c r="R56" i="7" s="1"/>
  <c r="S43" i="7"/>
  <c r="S56" i="7" s="1"/>
  <c r="T43" i="7"/>
  <c r="T56" i="7" s="1"/>
  <c r="U43" i="7"/>
  <c r="U56" i="7" s="1"/>
  <c r="V43" i="7"/>
  <c r="V56" i="7" s="1"/>
  <c r="L44" i="7"/>
  <c r="L57" i="7" s="1"/>
  <c r="M44" i="7"/>
  <c r="M57" i="7" s="1"/>
  <c r="N44" i="7"/>
  <c r="N57" i="7" s="1"/>
  <c r="O44" i="7"/>
  <c r="O57" i="7" s="1"/>
  <c r="P44" i="7"/>
  <c r="P57" i="7" s="1"/>
  <c r="Q44" i="7"/>
  <c r="Q57" i="7" s="1"/>
  <c r="R44" i="7"/>
  <c r="R57" i="7" s="1"/>
  <c r="S44" i="7"/>
  <c r="T44" i="7"/>
  <c r="T57" i="7" s="1"/>
  <c r="U44" i="7"/>
  <c r="U57" i="7" s="1"/>
  <c r="V44" i="7"/>
  <c r="V57" i="7" s="1"/>
  <c r="L45" i="7"/>
  <c r="L58" i="7" s="1"/>
  <c r="M45" i="7"/>
  <c r="M58" i="7" s="1"/>
  <c r="N45" i="7"/>
  <c r="N58" i="7" s="1"/>
  <c r="O45" i="7"/>
  <c r="O58" i="7" s="1"/>
  <c r="P45" i="7"/>
  <c r="P58" i="7" s="1"/>
  <c r="Q45" i="7"/>
  <c r="Q58" i="7" s="1"/>
  <c r="R45" i="7"/>
  <c r="R58" i="7" s="1"/>
  <c r="S45" i="7"/>
  <c r="S58" i="7" s="1"/>
  <c r="T45" i="7"/>
  <c r="T58" i="7" s="1"/>
  <c r="U45" i="7"/>
  <c r="U58" i="7" s="1"/>
  <c r="V45" i="7"/>
  <c r="V58" i="7" s="1"/>
  <c r="L46" i="7"/>
  <c r="L66" i="7" s="1"/>
  <c r="E8" i="9" s="1"/>
  <c r="M46" i="7"/>
  <c r="M59" i="7" s="1"/>
  <c r="M67" i="7" s="1"/>
  <c r="F17" i="9" s="1"/>
  <c r="F20" i="9" s="1"/>
  <c r="N46" i="7"/>
  <c r="N66" i="7" s="1"/>
  <c r="G8" i="9" s="1"/>
  <c r="O46" i="7"/>
  <c r="O59" i="7" s="1"/>
  <c r="O67" i="7" s="1"/>
  <c r="H17" i="9" s="1"/>
  <c r="H20" i="9" s="1"/>
  <c r="H21" i="9" s="1"/>
  <c r="H22" i="9" s="1"/>
  <c r="P46" i="7"/>
  <c r="P66" i="7" s="1"/>
  <c r="I8" i="9" s="1"/>
  <c r="Q46" i="7"/>
  <c r="Q66" i="7" s="1"/>
  <c r="J8" i="9" s="1"/>
  <c r="R46" i="7"/>
  <c r="R66" i="7" s="1"/>
  <c r="K8" i="9" s="1"/>
  <c r="S46" i="7"/>
  <c r="S66" i="7" s="1"/>
  <c r="L8" i="9" s="1"/>
  <c r="L11" i="9" s="1"/>
  <c r="L12" i="9" s="1"/>
  <c r="L13" i="9" s="1"/>
  <c r="T46" i="7"/>
  <c r="T66" i="7" s="1"/>
  <c r="M8" i="9" s="1"/>
  <c r="U46" i="7"/>
  <c r="U59" i="7" s="1"/>
  <c r="U67" i="7" s="1"/>
  <c r="N17" i="9" s="1"/>
  <c r="N20" i="9" s="1"/>
  <c r="N21" i="9" s="1"/>
  <c r="N22" i="9" s="1"/>
  <c r="V46" i="7"/>
  <c r="V59" i="7" s="1"/>
  <c r="V67" i="7" s="1"/>
  <c r="O17" i="9" s="1"/>
  <c r="O20" i="9" s="1"/>
  <c r="O21" i="9" s="1"/>
  <c r="O22" i="9" s="1"/>
  <c r="L47" i="7"/>
  <c r="L60" i="7" s="1"/>
  <c r="M47" i="7"/>
  <c r="M60" i="7" s="1"/>
  <c r="N47" i="7"/>
  <c r="N60" i="7" s="1"/>
  <c r="O47" i="7"/>
  <c r="O60" i="7" s="1"/>
  <c r="P47" i="7"/>
  <c r="P60" i="7" s="1"/>
  <c r="Q47" i="7"/>
  <c r="R47" i="7"/>
  <c r="R60" i="7" s="1"/>
  <c r="S47" i="7"/>
  <c r="S60" i="7" s="1"/>
  <c r="T47" i="7"/>
  <c r="T60" i="7" s="1"/>
  <c r="U47" i="7"/>
  <c r="U60" i="7" s="1"/>
  <c r="V47" i="7"/>
  <c r="V60" i="7" s="1"/>
  <c r="L48" i="7"/>
  <c r="L61" i="7" s="1"/>
  <c r="M48" i="7"/>
  <c r="M61" i="7" s="1"/>
  <c r="N48" i="7"/>
  <c r="N61" i="7" s="1"/>
  <c r="O48" i="7"/>
  <c r="O61" i="7" s="1"/>
  <c r="P48" i="7"/>
  <c r="P61" i="7" s="1"/>
  <c r="Q48" i="7"/>
  <c r="Q61" i="7" s="1"/>
  <c r="R48" i="7"/>
  <c r="R61" i="7" s="1"/>
  <c r="S48" i="7"/>
  <c r="S61" i="7" s="1"/>
  <c r="T48" i="7"/>
  <c r="T61" i="7" s="1"/>
  <c r="U48" i="7"/>
  <c r="U61" i="7" s="1"/>
  <c r="V48" i="7"/>
  <c r="V61" i="7" s="1"/>
  <c r="K48" i="7"/>
  <c r="K61" i="7" s="1"/>
  <c r="K47" i="7"/>
  <c r="K60" i="7" s="1"/>
  <c r="K59" i="7"/>
  <c r="K67" i="7" s="1"/>
  <c r="D17" i="9" s="1"/>
  <c r="K45" i="7"/>
  <c r="K58" i="7" s="1"/>
  <c r="K44" i="7"/>
  <c r="K57" i="7" s="1"/>
  <c r="K43" i="7"/>
  <c r="K56" i="7" s="1"/>
  <c r="K42" i="7"/>
  <c r="K55" i="7" s="1"/>
  <c r="K41" i="7"/>
  <c r="K54" i="7" s="1"/>
  <c r="K40" i="7"/>
  <c r="K53" i="7" s="1"/>
  <c r="H48" i="7"/>
  <c r="H47" i="7"/>
  <c r="H46" i="7"/>
  <c r="H45" i="7"/>
  <c r="H44" i="7"/>
  <c r="H43" i="7"/>
  <c r="H42" i="7"/>
  <c r="H41" i="7"/>
  <c r="H4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6" i="7"/>
  <c r="D75" i="7"/>
  <c r="D74" i="7"/>
  <c r="D73" i="7"/>
  <c r="D72" i="7"/>
  <c r="D71" i="7"/>
  <c r="D70" i="7"/>
  <c r="D69" i="7"/>
  <c r="M66" i="7"/>
  <c r="F8" i="9" s="1"/>
  <c r="D68" i="7"/>
  <c r="D67" i="7"/>
  <c r="D66" i="7"/>
  <c r="D65" i="7"/>
  <c r="D64" i="7"/>
  <c r="D63" i="7"/>
  <c r="D62" i="7"/>
  <c r="D61" i="7"/>
  <c r="D60" i="7"/>
  <c r="D59" i="7"/>
  <c r="Q60" i="7"/>
  <c r="D58" i="7"/>
  <c r="D57" i="7"/>
  <c r="D56" i="7"/>
  <c r="S57" i="7"/>
  <c r="D55" i="7"/>
  <c r="D54" i="7"/>
  <c r="D53" i="7"/>
  <c r="T54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C7" i="7"/>
  <c r="B7" i="7"/>
  <c r="C6" i="7"/>
  <c r="B6" i="7"/>
  <c r="C4" i="7"/>
  <c r="B4" i="7"/>
  <c r="C3" i="7"/>
  <c r="B3" i="7"/>
  <c r="C57" i="6"/>
  <c r="D57" i="6"/>
  <c r="E57" i="6"/>
  <c r="F57" i="6"/>
  <c r="G57" i="6"/>
  <c r="H57" i="6"/>
  <c r="I57" i="6"/>
  <c r="J57" i="6"/>
  <c r="K57" i="6"/>
  <c r="L57" i="6"/>
  <c r="M57" i="6"/>
  <c r="N57" i="6"/>
  <c r="D59" i="6"/>
  <c r="E59" i="6"/>
  <c r="F59" i="6"/>
  <c r="G59" i="6"/>
  <c r="H59" i="6"/>
  <c r="I59" i="6"/>
  <c r="J59" i="6"/>
  <c r="K59" i="6"/>
  <c r="L59" i="6"/>
  <c r="M59" i="6"/>
  <c r="N59" i="6"/>
  <c r="C59" i="6"/>
  <c r="D58" i="6"/>
  <c r="E58" i="6"/>
  <c r="F58" i="6"/>
  <c r="G58" i="6"/>
  <c r="H58" i="6"/>
  <c r="I58" i="6"/>
  <c r="J58" i="6"/>
  <c r="K58" i="6"/>
  <c r="L58" i="6"/>
  <c r="M58" i="6"/>
  <c r="N58" i="6"/>
  <c r="C58" i="6"/>
  <c r="O47" i="6"/>
  <c r="O48" i="6"/>
  <c r="O49" i="6"/>
  <c r="O50" i="6"/>
  <c r="O51" i="6"/>
  <c r="O52" i="6"/>
  <c r="O53" i="6"/>
  <c r="O54" i="6"/>
  <c r="O55" i="6"/>
  <c r="O56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R673" i="4"/>
  <c r="R672" i="4"/>
  <c r="R671" i="4"/>
  <c r="R670" i="4"/>
  <c r="R669" i="4"/>
  <c r="R668" i="4"/>
  <c r="R667" i="4"/>
  <c r="R666" i="4"/>
  <c r="R665" i="4"/>
  <c r="R664" i="4"/>
  <c r="R663" i="4"/>
  <c r="R662" i="4"/>
  <c r="R661" i="4"/>
  <c r="R660" i="4"/>
  <c r="R659" i="4"/>
  <c r="R658" i="4"/>
  <c r="R657" i="4"/>
  <c r="R656" i="4"/>
  <c r="R655" i="4"/>
  <c r="R654" i="4"/>
  <c r="R653" i="4"/>
  <c r="R652" i="4"/>
  <c r="R651" i="4"/>
  <c r="R650" i="4"/>
  <c r="R649" i="4"/>
  <c r="R648" i="4"/>
  <c r="R647" i="4"/>
  <c r="R646" i="4"/>
  <c r="R645" i="4"/>
  <c r="R644" i="4"/>
  <c r="R643" i="4"/>
  <c r="R642" i="4"/>
  <c r="R641" i="4"/>
  <c r="R640" i="4"/>
  <c r="R639" i="4"/>
  <c r="R638" i="4"/>
  <c r="R637" i="4"/>
  <c r="R636" i="4"/>
  <c r="R635" i="4"/>
  <c r="R634" i="4"/>
  <c r="R633" i="4"/>
  <c r="R632" i="4"/>
  <c r="R631" i="4"/>
  <c r="R630" i="4"/>
  <c r="R629" i="4"/>
  <c r="R628" i="4"/>
  <c r="R627" i="4"/>
  <c r="R626" i="4"/>
  <c r="R625" i="4"/>
  <c r="R624" i="4"/>
  <c r="R623" i="4"/>
  <c r="R622" i="4"/>
  <c r="R621" i="4"/>
  <c r="R620" i="4"/>
  <c r="R619" i="4"/>
  <c r="R618" i="4"/>
  <c r="R617" i="4"/>
  <c r="R616" i="4"/>
  <c r="R615" i="4"/>
  <c r="R614" i="4"/>
  <c r="R613" i="4"/>
  <c r="R612" i="4"/>
  <c r="R611" i="4"/>
  <c r="R610" i="4"/>
  <c r="R609" i="4"/>
  <c r="R608" i="4"/>
  <c r="R607" i="4"/>
  <c r="R606" i="4"/>
  <c r="R605" i="4"/>
  <c r="R604" i="4"/>
  <c r="R603" i="4"/>
  <c r="R602" i="4"/>
  <c r="R601" i="4"/>
  <c r="R600" i="4"/>
  <c r="R599" i="4"/>
  <c r="R598" i="4"/>
  <c r="R597" i="4"/>
  <c r="R596" i="4"/>
  <c r="R595" i="4"/>
  <c r="R594" i="4"/>
  <c r="R593" i="4"/>
  <c r="R592" i="4"/>
  <c r="R591" i="4"/>
  <c r="R590" i="4"/>
  <c r="R589" i="4"/>
  <c r="R588" i="4"/>
  <c r="R587" i="4"/>
  <c r="R586" i="4"/>
  <c r="R585" i="4"/>
  <c r="R584" i="4"/>
  <c r="R583" i="4"/>
  <c r="R582" i="4"/>
  <c r="R581" i="4"/>
  <c r="R580" i="4"/>
  <c r="R579" i="4"/>
  <c r="R578" i="4"/>
  <c r="R577" i="4"/>
  <c r="R576" i="4"/>
  <c r="R575" i="4"/>
  <c r="R574" i="4"/>
  <c r="R573" i="4"/>
  <c r="R572" i="4"/>
  <c r="R571" i="4"/>
  <c r="R570" i="4"/>
  <c r="R569" i="4"/>
  <c r="R568" i="4"/>
  <c r="R567" i="4"/>
  <c r="R566" i="4"/>
  <c r="R565" i="4"/>
  <c r="R564" i="4"/>
  <c r="R563" i="4"/>
  <c r="R562" i="4"/>
  <c r="R561" i="4"/>
  <c r="R560" i="4"/>
  <c r="R559" i="4"/>
  <c r="R558" i="4"/>
  <c r="R557" i="4"/>
  <c r="R556" i="4"/>
  <c r="R555" i="4"/>
  <c r="R554" i="4"/>
  <c r="R553" i="4"/>
  <c r="R552" i="4"/>
  <c r="R551" i="4"/>
  <c r="R550" i="4"/>
  <c r="R549" i="4"/>
  <c r="R548" i="4"/>
  <c r="R547" i="4"/>
  <c r="R546" i="4"/>
  <c r="R545" i="4"/>
  <c r="R544" i="4"/>
  <c r="R543" i="4"/>
  <c r="R542" i="4"/>
  <c r="R541" i="4"/>
  <c r="R540" i="4"/>
  <c r="R539" i="4"/>
  <c r="R538" i="4"/>
  <c r="R537" i="4"/>
  <c r="R536" i="4"/>
  <c r="R535" i="4"/>
  <c r="R534" i="4"/>
  <c r="R533" i="4"/>
  <c r="R532" i="4"/>
  <c r="R531" i="4"/>
  <c r="R530" i="4"/>
  <c r="R529" i="4"/>
  <c r="R528" i="4"/>
  <c r="R527" i="4"/>
  <c r="R526" i="4"/>
  <c r="R525" i="4"/>
  <c r="R524" i="4"/>
  <c r="R523" i="4"/>
  <c r="R522" i="4"/>
  <c r="R521" i="4"/>
  <c r="R520" i="4"/>
  <c r="R519" i="4"/>
  <c r="R518" i="4"/>
  <c r="R517" i="4"/>
  <c r="R516" i="4"/>
  <c r="R515" i="4"/>
  <c r="R514" i="4"/>
  <c r="R513" i="4"/>
  <c r="R512" i="4"/>
  <c r="R511" i="4"/>
  <c r="R510" i="4"/>
  <c r="R509" i="4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J12" i="4"/>
  <c r="J11" i="4"/>
  <c r="F50" i="4" s="1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I2" i="3"/>
  <c r="I3" i="3" s="1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H1" i="3"/>
  <c r="I1" i="3"/>
  <c r="J1" i="3"/>
  <c r="G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" i="3"/>
  <c r="K2" i="3" s="1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F2" i="3"/>
  <c r="AF3" i="3" s="1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E2" i="3"/>
  <c r="AE3" i="3" s="1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D2" i="3"/>
  <c r="AD3" i="3" s="1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C2" i="3"/>
  <c r="AC3" i="3" s="1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B2" i="3"/>
  <c r="AB3" i="3" s="1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A2" i="3"/>
  <c r="AG2" i="3" s="1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I11" i="9" l="1"/>
  <c r="I12" i="9" s="1"/>
  <c r="I13" i="9" s="1"/>
  <c r="F11" i="9"/>
  <c r="F12" i="9" s="1"/>
  <c r="F13" i="9" s="1"/>
  <c r="J11" i="9"/>
  <c r="J12" i="9" s="1"/>
  <c r="M11" i="9"/>
  <c r="M12" i="9" s="1"/>
  <c r="M13" i="9" s="1"/>
  <c r="K9" i="9"/>
  <c r="K11" i="9" s="1"/>
  <c r="G11" i="9"/>
  <c r="G12" i="9" s="1"/>
  <c r="G13" i="9" s="1"/>
  <c r="F21" i="9"/>
  <c r="F22" i="9" s="1"/>
  <c r="D20" i="9"/>
  <c r="E11" i="9"/>
  <c r="E12" i="9" s="1"/>
  <c r="E13" i="9" s="1"/>
  <c r="U66" i="7"/>
  <c r="N8" i="9" s="1"/>
  <c r="N11" i="9" s="1"/>
  <c r="N12" i="9" s="1"/>
  <c r="N13" i="9" s="1"/>
  <c r="P59" i="7"/>
  <c r="P67" i="7" s="1"/>
  <c r="I17" i="9" s="1"/>
  <c r="I20" i="9" s="1"/>
  <c r="I21" i="9" s="1"/>
  <c r="I22" i="9" s="1"/>
  <c r="N59" i="7"/>
  <c r="N67" i="7" s="1"/>
  <c r="G17" i="9" s="1"/>
  <c r="G20" i="9" s="1"/>
  <c r="G21" i="9" s="1"/>
  <c r="G22" i="9" s="1"/>
  <c r="T7" i="6"/>
  <c r="T11" i="6" s="1"/>
  <c r="T13" i="6" s="1"/>
  <c r="AA7" i="6"/>
  <c r="AA11" i="6" s="1"/>
  <c r="AA13" i="6" s="1"/>
  <c r="Z7" i="6"/>
  <c r="Z11" i="6" s="1"/>
  <c r="Z13" i="6" s="1"/>
  <c r="Y7" i="6"/>
  <c r="Y11" i="6" s="1"/>
  <c r="Y13" i="6" s="1"/>
  <c r="X7" i="6"/>
  <c r="X11" i="6" s="1"/>
  <c r="X13" i="6" s="1"/>
  <c r="W7" i="6"/>
  <c r="W11" i="6" s="1"/>
  <c r="W13" i="6" s="1"/>
  <c r="U7" i="6"/>
  <c r="U11" i="6" s="1"/>
  <c r="U13" i="6" s="1"/>
  <c r="S7" i="6"/>
  <c r="S11" i="6" s="1"/>
  <c r="S13" i="6" s="1"/>
  <c r="K75" i="7"/>
  <c r="K78" i="7" s="1"/>
  <c r="D9" i="9" s="1"/>
  <c r="W72" i="7"/>
  <c r="U49" i="8"/>
  <c r="T49" i="8"/>
  <c r="P50" i="8"/>
  <c r="Q50" i="8"/>
  <c r="N50" i="8"/>
  <c r="O66" i="7"/>
  <c r="H8" i="9" s="1"/>
  <c r="H11" i="9" s="1"/>
  <c r="Q59" i="7"/>
  <c r="Q67" i="7" s="1"/>
  <c r="J17" i="9" s="1"/>
  <c r="J20" i="9" s="1"/>
  <c r="L59" i="7"/>
  <c r="L67" i="7" s="1"/>
  <c r="E17" i="9" s="1"/>
  <c r="E20" i="9" s="1"/>
  <c r="E21" i="9" s="1"/>
  <c r="E22" i="9" s="1"/>
  <c r="R59" i="7"/>
  <c r="R67" i="7" s="1"/>
  <c r="K17" i="9" s="1"/>
  <c r="K20" i="9" s="1"/>
  <c r="S59" i="7"/>
  <c r="S67" i="7" s="1"/>
  <c r="L17" i="9" s="1"/>
  <c r="L20" i="9" s="1"/>
  <c r="T59" i="7"/>
  <c r="T67" i="7" s="1"/>
  <c r="M17" i="9" s="1"/>
  <c r="M20" i="9" s="1"/>
  <c r="M21" i="9" s="1"/>
  <c r="M22" i="9" s="1"/>
  <c r="V66" i="7"/>
  <c r="O8" i="9" s="1"/>
  <c r="O11" i="9" s="1"/>
  <c r="O12" i="9" s="1"/>
  <c r="O13" i="9" s="1"/>
  <c r="O58" i="6"/>
  <c r="O59" i="6"/>
  <c r="O57" i="6"/>
  <c r="H50" i="4"/>
  <c r="G50" i="4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AG3" i="3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J13" i="9" l="1"/>
  <c r="K12" i="9"/>
  <c r="K13" i="9"/>
  <c r="J21" i="9"/>
  <c r="J22" i="9" s="1"/>
  <c r="P8" i="9"/>
  <c r="Q10" i="9" s="1"/>
  <c r="P17" i="9"/>
  <c r="P9" i="9"/>
  <c r="Q9" i="9" s="1"/>
  <c r="D11" i="9"/>
  <c r="K21" i="9"/>
  <c r="K22" i="9" s="1"/>
  <c r="AB7" i="6"/>
  <c r="AB11" i="6" s="1"/>
  <c r="AB13" i="6" s="1"/>
  <c r="W78" i="7"/>
  <c r="H12" i="9"/>
  <c r="H13" i="9" s="1"/>
  <c r="D21" i="9"/>
  <c r="D22" i="9" s="1"/>
  <c r="P20" i="9"/>
  <c r="L21" i="9"/>
  <c r="L22" i="9" s="1"/>
  <c r="W66" i="7"/>
  <c r="W67" i="7"/>
  <c r="W75" i="7"/>
  <c r="V7" i="6"/>
  <c r="V11" i="6" s="1"/>
  <c r="V13" i="6" s="1"/>
  <c r="R7" i="6"/>
  <c r="R11" i="6" s="1"/>
  <c r="R13" i="6" s="1"/>
  <c r="AC7" i="6"/>
  <c r="AC11" i="6" s="1"/>
  <c r="AC13" i="6" s="1"/>
  <c r="R50" i="8"/>
  <c r="M51" i="8"/>
  <c r="O51" i="8" s="1"/>
  <c r="N51" i="8"/>
  <c r="W49" i="8"/>
  <c r="J49" i="8" s="1"/>
  <c r="I50" i="4"/>
  <c r="F51" i="4" l="1"/>
  <c r="G51" i="4" s="1"/>
  <c r="Q19" i="9"/>
  <c r="Q18" i="9"/>
  <c r="P21" i="9"/>
  <c r="D12" i="9"/>
  <c r="P12" i="9" s="1"/>
  <c r="P11" i="9"/>
  <c r="V49" i="8"/>
  <c r="S50" i="8" s="1"/>
  <c r="P51" i="8"/>
  <c r="J50" i="4"/>
  <c r="K50" i="4" s="1"/>
  <c r="L50" i="4" s="1"/>
  <c r="M50" i="4" s="1"/>
  <c r="H51" i="4" l="1"/>
  <c r="I51" i="4" s="1"/>
  <c r="F52" i="4" s="1"/>
  <c r="D13" i="9"/>
  <c r="M52" i="8"/>
  <c r="O52" i="8" s="1"/>
  <c r="U50" i="8"/>
  <c r="T50" i="8"/>
  <c r="Q51" i="8"/>
  <c r="R51" i="8" s="1"/>
  <c r="N50" i="4"/>
  <c r="W50" i="8" l="1"/>
  <c r="J50" i="8" s="1"/>
  <c r="P52" i="8"/>
  <c r="N52" i="8"/>
  <c r="H52" i="4"/>
  <c r="J51" i="4"/>
  <c r="K51" i="4" s="1"/>
  <c r="P50" i="4"/>
  <c r="T50" i="4" l="1"/>
  <c r="M53" i="8"/>
  <c r="O53" i="8" s="1"/>
  <c r="Q52" i="8"/>
  <c r="R52" i="8" s="1"/>
  <c r="V50" i="8"/>
  <c r="S51" i="8" s="1"/>
  <c r="O50" i="4"/>
  <c r="L51" i="4" s="1"/>
  <c r="M51" i="4" s="1"/>
  <c r="I52" i="4"/>
  <c r="F53" i="4" s="1"/>
  <c r="G52" i="4"/>
  <c r="P53" i="8" l="1"/>
  <c r="U51" i="8"/>
  <c r="T51" i="8"/>
  <c r="N53" i="8"/>
  <c r="H53" i="4"/>
  <c r="J52" i="4"/>
  <c r="K52" i="4" s="1"/>
  <c r="N51" i="4"/>
  <c r="W51" i="8" l="1"/>
  <c r="J51" i="8" s="1"/>
  <c r="V51" i="8"/>
  <c r="S52" i="8" s="1"/>
  <c r="M54" i="8"/>
  <c r="O54" i="8" s="1"/>
  <c r="Q53" i="8"/>
  <c r="R53" i="8" s="1"/>
  <c r="P51" i="4"/>
  <c r="I53" i="4"/>
  <c r="G53" i="4"/>
  <c r="T51" i="4" l="1"/>
  <c r="J53" i="4"/>
  <c r="K53" i="4" s="1"/>
  <c r="F54" i="4"/>
  <c r="H54" i="4" s="1"/>
  <c r="U52" i="8"/>
  <c r="T52" i="8"/>
  <c r="P54" i="8"/>
  <c r="Q54" i="8"/>
  <c r="N54" i="8"/>
  <c r="R54" i="8" s="1"/>
  <c r="O51" i="4"/>
  <c r="L52" i="4" s="1"/>
  <c r="N52" i="4" l="1"/>
  <c r="P52" i="4" s="1"/>
  <c r="M52" i="4"/>
  <c r="M55" i="8"/>
  <c r="O55" i="8" s="1"/>
  <c r="W52" i="8"/>
  <c r="J52" i="8" s="1"/>
  <c r="V52" i="8"/>
  <c r="S53" i="8" s="1"/>
  <c r="I54" i="4"/>
  <c r="F55" i="4" s="1"/>
  <c r="G54" i="4"/>
  <c r="T52" i="4" l="1"/>
  <c r="O52" i="4"/>
  <c r="L53" i="4" s="1"/>
  <c r="M53" i="4" s="1"/>
  <c r="U53" i="8"/>
  <c r="T53" i="8"/>
  <c r="N55" i="8"/>
  <c r="P55" i="8"/>
  <c r="Q55" i="8" s="1"/>
  <c r="H55" i="4"/>
  <c r="J54" i="4"/>
  <c r="K54" i="4" s="1"/>
  <c r="N53" i="4" l="1"/>
  <c r="P53" i="4" s="1"/>
  <c r="R55" i="8"/>
  <c r="M56" i="8"/>
  <c r="O56" i="8" s="1"/>
  <c r="W53" i="8"/>
  <c r="J53" i="8" s="1"/>
  <c r="I55" i="4"/>
  <c r="F56" i="4" s="1"/>
  <c r="G55" i="4"/>
  <c r="T53" i="4" l="1"/>
  <c r="P56" i="8"/>
  <c r="V53" i="8"/>
  <c r="S54" i="8" s="1"/>
  <c r="N56" i="8"/>
  <c r="O53" i="4"/>
  <c r="L54" i="4" s="1"/>
  <c r="H56" i="4"/>
  <c r="J55" i="4"/>
  <c r="K55" i="4" s="1"/>
  <c r="N54" i="4" l="1"/>
  <c r="P54" i="4" s="1"/>
  <c r="M54" i="4"/>
  <c r="U54" i="8"/>
  <c r="T54" i="8"/>
  <c r="M57" i="8"/>
  <c r="O57" i="8" s="1"/>
  <c r="Q56" i="8"/>
  <c r="R56" i="8" s="1"/>
  <c r="I56" i="4"/>
  <c r="F57" i="4" s="1"/>
  <c r="G56" i="4"/>
  <c r="T54" i="4" l="1"/>
  <c r="O54" i="4"/>
  <c r="L55" i="4" s="1"/>
  <c r="M55" i="4" s="1"/>
  <c r="P57" i="8"/>
  <c r="N57" i="8"/>
  <c r="W54" i="8"/>
  <c r="J54" i="8" s="1"/>
  <c r="V54" i="8"/>
  <c r="S55" i="8" s="1"/>
  <c r="H57" i="4"/>
  <c r="I57" i="4" s="1"/>
  <c r="J56" i="4"/>
  <c r="K56" i="4" s="1"/>
  <c r="N55" i="4" l="1"/>
  <c r="P55" i="4" s="1"/>
  <c r="U55" i="8"/>
  <c r="T55" i="8"/>
  <c r="M58" i="8"/>
  <c r="O58" i="8" s="1"/>
  <c r="Q57" i="8"/>
  <c r="R57" i="8" s="1"/>
  <c r="G57" i="4"/>
  <c r="T55" i="4" l="1"/>
  <c r="J57" i="4"/>
  <c r="K57" i="4" s="1"/>
  <c r="F58" i="4"/>
  <c r="H58" i="4" s="1"/>
  <c r="P58" i="8"/>
  <c r="Q58" i="8" s="1"/>
  <c r="N58" i="8"/>
  <c r="W55" i="8"/>
  <c r="J55" i="8" s="1"/>
  <c r="O55" i="4"/>
  <c r="L56" i="4" s="1"/>
  <c r="N56" i="4" l="1"/>
  <c r="P56" i="4" s="1"/>
  <c r="M56" i="4"/>
  <c r="R58" i="8"/>
  <c r="V55" i="8"/>
  <c r="S56" i="8" s="1"/>
  <c r="M59" i="8"/>
  <c r="O59" i="8" s="1"/>
  <c r="I58" i="4"/>
  <c r="F59" i="4" s="1"/>
  <c r="G58" i="4"/>
  <c r="T56" i="4" l="1"/>
  <c r="N59" i="8"/>
  <c r="P59" i="8"/>
  <c r="U56" i="8"/>
  <c r="T56" i="8"/>
  <c r="O56" i="4"/>
  <c r="L57" i="4" s="1"/>
  <c r="M57" i="4" s="1"/>
  <c r="H59" i="4"/>
  <c r="J58" i="4"/>
  <c r="K58" i="4" s="1"/>
  <c r="M60" i="8" l="1"/>
  <c r="O60" i="8" s="1"/>
  <c r="W56" i="8"/>
  <c r="J56" i="8" s="1"/>
  <c r="V56" i="8"/>
  <c r="S57" i="8" s="1"/>
  <c r="Q59" i="8"/>
  <c r="R59" i="8"/>
  <c r="N57" i="4"/>
  <c r="P57" i="4" s="1"/>
  <c r="I59" i="4"/>
  <c r="F60" i="4" s="1"/>
  <c r="G59" i="4"/>
  <c r="T57" i="4" l="1"/>
  <c r="U57" i="8"/>
  <c r="T57" i="8"/>
  <c r="P60" i="8"/>
  <c r="N60" i="8"/>
  <c r="H60" i="4"/>
  <c r="J59" i="4"/>
  <c r="K59" i="4" s="1"/>
  <c r="O57" i="4"/>
  <c r="L58" i="4" s="1"/>
  <c r="M58" i="4" s="1"/>
  <c r="M61" i="8" l="1"/>
  <c r="O61" i="8" s="1"/>
  <c r="Q60" i="8"/>
  <c r="R60" i="8" s="1"/>
  <c r="W57" i="8"/>
  <c r="J57" i="8" s="1"/>
  <c r="V57" i="8"/>
  <c r="S58" i="8" s="1"/>
  <c r="N58" i="4"/>
  <c r="I60" i="4"/>
  <c r="F61" i="4" s="1"/>
  <c r="G60" i="4"/>
  <c r="U58" i="8" l="1"/>
  <c r="T58" i="8"/>
  <c r="P61" i="8"/>
  <c r="N61" i="8"/>
  <c r="H61" i="4"/>
  <c r="J60" i="4"/>
  <c r="K60" i="4" s="1"/>
  <c r="P58" i="4"/>
  <c r="T58" i="4" l="1"/>
  <c r="M62" i="8"/>
  <c r="O62" i="8" s="1"/>
  <c r="Q61" i="8"/>
  <c r="R61" i="8" s="1"/>
  <c r="W58" i="8"/>
  <c r="J58" i="8" s="1"/>
  <c r="V58" i="8"/>
  <c r="S59" i="8" s="1"/>
  <c r="O58" i="4"/>
  <c r="L59" i="4" s="1"/>
  <c r="M59" i="4" s="1"/>
  <c r="I61" i="4"/>
  <c r="G61" i="4"/>
  <c r="J61" i="4" l="1"/>
  <c r="K61" i="4" s="1"/>
  <c r="F62" i="4"/>
  <c r="H62" i="4" s="1"/>
  <c r="U59" i="8"/>
  <c r="T59" i="8"/>
  <c r="N62" i="8"/>
  <c r="P62" i="8"/>
  <c r="N59" i="4"/>
  <c r="M63" i="8" l="1"/>
  <c r="O63" i="8" s="1"/>
  <c r="Q62" i="8"/>
  <c r="R62" i="8" s="1"/>
  <c r="W59" i="8"/>
  <c r="J59" i="8" s="1"/>
  <c r="V59" i="8"/>
  <c r="S60" i="8" s="1"/>
  <c r="P59" i="4"/>
  <c r="I62" i="4"/>
  <c r="F63" i="4" s="1"/>
  <c r="G62" i="4"/>
  <c r="T59" i="4" l="1"/>
  <c r="U60" i="8"/>
  <c r="T60" i="8"/>
  <c r="N63" i="8"/>
  <c r="P63" i="8"/>
  <c r="H63" i="4"/>
  <c r="J62" i="4"/>
  <c r="K62" i="4" s="1"/>
  <c r="O59" i="4"/>
  <c r="L60" i="4" s="1"/>
  <c r="M60" i="4" s="1"/>
  <c r="M64" i="8" l="1"/>
  <c r="O64" i="8" s="1"/>
  <c r="Q63" i="8"/>
  <c r="R63" i="8" s="1"/>
  <c r="W60" i="8"/>
  <c r="J60" i="8" s="1"/>
  <c r="V60" i="8"/>
  <c r="S61" i="8" s="1"/>
  <c r="N60" i="4"/>
  <c r="I63" i="4"/>
  <c r="F64" i="4" s="1"/>
  <c r="G63" i="4"/>
  <c r="T61" i="8" l="1"/>
  <c r="U61" i="8"/>
  <c r="P64" i="8"/>
  <c r="N64" i="8"/>
  <c r="P60" i="4"/>
  <c r="H64" i="4"/>
  <c r="J63" i="4"/>
  <c r="K63" i="4" s="1"/>
  <c r="T60" i="4" l="1"/>
  <c r="M65" i="8"/>
  <c r="O65" i="8" s="1"/>
  <c r="Q64" i="8"/>
  <c r="W61" i="8"/>
  <c r="J61" i="8" s="1"/>
  <c r="R64" i="8"/>
  <c r="O60" i="4"/>
  <c r="L61" i="4" s="1"/>
  <c r="G64" i="4"/>
  <c r="I64" i="4"/>
  <c r="F65" i="4" s="1"/>
  <c r="N61" i="4" l="1"/>
  <c r="P61" i="4" s="1"/>
  <c r="M61" i="4"/>
  <c r="V61" i="8"/>
  <c r="S62" i="8" s="1"/>
  <c r="P65" i="8"/>
  <c r="Q65" i="8" s="1"/>
  <c r="N65" i="8"/>
  <c r="H65" i="4"/>
  <c r="J64" i="4"/>
  <c r="K64" i="4" s="1"/>
  <c r="T61" i="4" l="1"/>
  <c r="R65" i="8"/>
  <c r="M66" i="8"/>
  <c r="O66" i="8" s="1"/>
  <c r="U62" i="8"/>
  <c r="T62" i="8"/>
  <c r="I65" i="4"/>
  <c r="G65" i="4"/>
  <c r="O61" i="4"/>
  <c r="L62" i="4" s="1"/>
  <c r="M62" i="4" s="1"/>
  <c r="J65" i="4" l="1"/>
  <c r="K65" i="4" s="1"/>
  <c r="F66" i="4"/>
  <c r="H66" i="4" s="1"/>
  <c r="W62" i="8"/>
  <c r="J62" i="8" s="1"/>
  <c r="P66" i="8"/>
  <c r="N66" i="8"/>
  <c r="N62" i="4"/>
  <c r="M67" i="8" l="1"/>
  <c r="O67" i="8" s="1"/>
  <c r="Q66" i="8"/>
  <c r="R66" i="8" s="1"/>
  <c r="V62" i="8"/>
  <c r="S63" i="8" s="1"/>
  <c r="I66" i="4"/>
  <c r="F67" i="4" s="1"/>
  <c r="G66" i="4"/>
  <c r="P62" i="4"/>
  <c r="T62" i="4" l="1"/>
  <c r="U63" i="8"/>
  <c r="T63" i="8"/>
  <c r="N67" i="8"/>
  <c r="P67" i="8"/>
  <c r="Q67" i="8" s="1"/>
  <c r="O62" i="4"/>
  <c r="L63" i="4" s="1"/>
  <c r="M63" i="4" s="1"/>
  <c r="H67" i="4"/>
  <c r="J66" i="4"/>
  <c r="K66" i="4" s="1"/>
  <c r="R67" i="8" l="1"/>
  <c r="M68" i="8"/>
  <c r="O68" i="8" s="1"/>
  <c r="W63" i="8"/>
  <c r="J63" i="8" s="1"/>
  <c r="I67" i="4"/>
  <c r="F68" i="4" s="1"/>
  <c r="G67" i="4"/>
  <c r="N63" i="4"/>
  <c r="P68" i="8" l="1"/>
  <c r="V63" i="8"/>
  <c r="S64" i="8" s="1"/>
  <c r="N68" i="8"/>
  <c r="P63" i="4"/>
  <c r="H68" i="4"/>
  <c r="J67" i="4"/>
  <c r="K67" i="4" s="1"/>
  <c r="T63" i="4" l="1"/>
  <c r="M69" i="8"/>
  <c r="O69" i="8" s="1"/>
  <c r="U64" i="8"/>
  <c r="T64" i="8"/>
  <c r="Q68" i="8"/>
  <c r="R68" i="8" s="1"/>
  <c r="I68" i="4"/>
  <c r="F69" i="4" s="1"/>
  <c r="G68" i="4"/>
  <c r="O63" i="4"/>
  <c r="L64" i="4" s="1"/>
  <c r="M64" i="4" s="1"/>
  <c r="P69" i="8" l="1"/>
  <c r="N69" i="8"/>
  <c r="W64" i="8"/>
  <c r="J64" i="8" s="1"/>
  <c r="N64" i="4"/>
  <c r="H69" i="4"/>
  <c r="J68" i="4"/>
  <c r="K68" i="4" s="1"/>
  <c r="V64" i="8" l="1"/>
  <c r="S65" i="8" s="1"/>
  <c r="M70" i="8"/>
  <c r="O70" i="8" s="1"/>
  <c r="Q69" i="8"/>
  <c r="R69" i="8" s="1"/>
  <c r="I69" i="4"/>
  <c r="G69" i="4"/>
  <c r="P64" i="4"/>
  <c r="T64" i="4" l="1"/>
  <c r="J69" i="4"/>
  <c r="K69" i="4" s="1"/>
  <c r="F70" i="4"/>
  <c r="H70" i="4" s="1"/>
  <c r="O64" i="4"/>
  <c r="L65" i="4" s="1"/>
  <c r="M65" i="4" s="1"/>
  <c r="P70" i="8"/>
  <c r="Q70" i="8" s="1"/>
  <c r="N70" i="8"/>
  <c r="T65" i="8"/>
  <c r="U65" i="8"/>
  <c r="N65" i="4" l="1"/>
  <c r="P65" i="4" s="1"/>
  <c r="R70" i="8"/>
  <c r="W65" i="8"/>
  <c r="J65" i="8" s="1"/>
  <c r="M71" i="8"/>
  <c r="O71" i="8" s="1"/>
  <c r="I70" i="4"/>
  <c r="F71" i="4" s="1"/>
  <c r="G70" i="4"/>
  <c r="T65" i="4" l="1"/>
  <c r="O65" i="4"/>
  <c r="L66" i="4" s="1"/>
  <c r="M66" i="4" s="1"/>
  <c r="P71" i="8"/>
  <c r="Q71" i="8" s="1"/>
  <c r="N71" i="8"/>
  <c r="V65" i="8"/>
  <c r="S66" i="8" s="1"/>
  <c r="H71" i="4"/>
  <c r="J70" i="4"/>
  <c r="K70" i="4" s="1"/>
  <c r="N66" i="4" l="1"/>
  <c r="P66" i="4" s="1"/>
  <c r="U66" i="8"/>
  <c r="T66" i="8"/>
  <c r="R71" i="8"/>
  <c r="M72" i="8"/>
  <c r="O72" i="8" s="1"/>
  <c r="I71" i="4"/>
  <c r="F72" i="4" s="1"/>
  <c r="G71" i="4"/>
  <c r="T66" i="4" l="1"/>
  <c r="N72" i="8"/>
  <c r="P72" i="8"/>
  <c r="Q72" i="8" s="1"/>
  <c r="W66" i="8"/>
  <c r="J66" i="8" s="1"/>
  <c r="V66" i="8"/>
  <c r="S67" i="8" s="1"/>
  <c r="O66" i="4"/>
  <c r="L67" i="4" s="1"/>
  <c r="M67" i="4" s="1"/>
  <c r="H72" i="4"/>
  <c r="J71" i="4"/>
  <c r="K71" i="4" s="1"/>
  <c r="U67" i="8" l="1"/>
  <c r="T67" i="8"/>
  <c r="M73" i="8"/>
  <c r="O73" i="8" s="1"/>
  <c r="R72" i="8"/>
  <c r="I72" i="4"/>
  <c r="F73" i="4" s="1"/>
  <c r="G72" i="4"/>
  <c r="N67" i="4"/>
  <c r="P73" i="8" l="1"/>
  <c r="N73" i="8"/>
  <c r="W67" i="8"/>
  <c r="J67" i="8" s="1"/>
  <c r="P67" i="4"/>
  <c r="H73" i="4"/>
  <c r="J72" i="4"/>
  <c r="K72" i="4" s="1"/>
  <c r="T67" i="4" l="1"/>
  <c r="V67" i="8"/>
  <c r="S68" i="8" s="1"/>
  <c r="M74" i="8"/>
  <c r="O74" i="8" s="1"/>
  <c r="Q73" i="8"/>
  <c r="R73" i="8" s="1"/>
  <c r="I73" i="4"/>
  <c r="G73" i="4"/>
  <c r="O67" i="4"/>
  <c r="L68" i="4" s="1"/>
  <c r="M68" i="4" s="1"/>
  <c r="J73" i="4" l="1"/>
  <c r="K73" i="4" s="1"/>
  <c r="F74" i="4"/>
  <c r="H74" i="4" s="1"/>
  <c r="N74" i="8"/>
  <c r="P74" i="8"/>
  <c r="U68" i="8"/>
  <c r="T68" i="8"/>
  <c r="N68" i="4"/>
  <c r="M75" i="8" l="1"/>
  <c r="O75" i="8" s="1"/>
  <c r="N75" i="8"/>
  <c r="W68" i="8"/>
  <c r="J68" i="8" s="1"/>
  <c r="V68" i="8"/>
  <c r="S69" i="8" s="1"/>
  <c r="Q74" i="8"/>
  <c r="R74" i="8"/>
  <c r="I74" i="4"/>
  <c r="F75" i="4" s="1"/>
  <c r="G74" i="4"/>
  <c r="P68" i="4"/>
  <c r="T68" i="4" l="1"/>
  <c r="T69" i="8"/>
  <c r="U69" i="8"/>
  <c r="P75" i="8"/>
  <c r="Q75" i="8" s="1"/>
  <c r="R75" i="8" s="1"/>
  <c r="O68" i="4"/>
  <c r="L69" i="4" s="1"/>
  <c r="M69" i="4" s="1"/>
  <c r="H75" i="4"/>
  <c r="J74" i="4"/>
  <c r="K74" i="4" s="1"/>
  <c r="N69" i="4" l="1"/>
  <c r="P69" i="4" s="1"/>
  <c r="W69" i="8"/>
  <c r="J69" i="8" s="1"/>
  <c r="V69" i="8"/>
  <c r="S70" i="8" s="1"/>
  <c r="M76" i="8"/>
  <c r="O76" i="8" s="1"/>
  <c r="I75" i="4"/>
  <c r="F76" i="4" s="1"/>
  <c r="G75" i="4"/>
  <c r="T69" i="4" l="1"/>
  <c r="O69" i="4"/>
  <c r="L70" i="4" s="1"/>
  <c r="P76" i="8"/>
  <c r="T70" i="8"/>
  <c r="U70" i="8"/>
  <c r="N76" i="8"/>
  <c r="H76" i="4"/>
  <c r="J75" i="4"/>
  <c r="K75" i="4" s="1"/>
  <c r="N70" i="4" l="1"/>
  <c r="P70" i="4" s="1"/>
  <c r="M70" i="4"/>
  <c r="M77" i="8"/>
  <c r="O77" i="8" s="1"/>
  <c r="W70" i="8"/>
  <c r="J70" i="8" s="1"/>
  <c r="Q76" i="8"/>
  <c r="R76" i="8" s="1"/>
  <c r="I76" i="4"/>
  <c r="F77" i="4" s="1"/>
  <c r="G76" i="4"/>
  <c r="T70" i="4" l="1"/>
  <c r="O70" i="4"/>
  <c r="L71" i="4" s="1"/>
  <c r="V70" i="8"/>
  <c r="S71" i="8" s="1"/>
  <c r="P77" i="8"/>
  <c r="N77" i="8"/>
  <c r="H77" i="4"/>
  <c r="J76" i="4"/>
  <c r="K76" i="4" s="1"/>
  <c r="N71" i="4" l="1"/>
  <c r="P71" i="4" s="1"/>
  <c r="M71" i="4"/>
  <c r="M78" i="8"/>
  <c r="O78" i="8" s="1"/>
  <c r="Q77" i="8"/>
  <c r="R77" i="8"/>
  <c r="U71" i="8"/>
  <c r="T71" i="8"/>
  <c r="I77" i="4"/>
  <c r="G77" i="4"/>
  <c r="T71" i="4" l="1"/>
  <c r="J77" i="4"/>
  <c r="K77" i="4" s="1"/>
  <c r="F78" i="4"/>
  <c r="H78" i="4" s="1"/>
  <c r="W71" i="8"/>
  <c r="J71" i="8" s="1"/>
  <c r="V71" i="8"/>
  <c r="S72" i="8" s="1"/>
  <c r="P78" i="8"/>
  <c r="N78" i="8"/>
  <c r="O71" i="4"/>
  <c r="L72" i="4" s="1"/>
  <c r="M72" i="4" s="1"/>
  <c r="M79" i="8" l="1"/>
  <c r="O79" i="8" s="1"/>
  <c r="Q78" i="8"/>
  <c r="R78" i="8" s="1"/>
  <c r="U72" i="8"/>
  <c r="T72" i="8"/>
  <c r="I78" i="4"/>
  <c r="F79" i="4" s="1"/>
  <c r="G78" i="4"/>
  <c r="N72" i="4"/>
  <c r="N79" i="8" l="1"/>
  <c r="W72" i="8"/>
  <c r="J72" i="8" s="1"/>
  <c r="P79" i="8"/>
  <c r="Q79" i="8" s="1"/>
  <c r="P72" i="4"/>
  <c r="H79" i="4"/>
  <c r="J78" i="4"/>
  <c r="K78" i="4" s="1"/>
  <c r="T72" i="4" l="1"/>
  <c r="V72" i="8"/>
  <c r="S73" i="8" s="1"/>
  <c r="M80" i="8"/>
  <c r="O80" i="8" s="1"/>
  <c r="R79" i="8"/>
  <c r="O72" i="4"/>
  <c r="L73" i="4" s="1"/>
  <c r="I79" i="4"/>
  <c r="F80" i="4" s="1"/>
  <c r="G79" i="4"/>
  <c r="N73" i="4" l="1"/>
  <c r="P73" i="4" s="1"/>
  <c r="M73" i="4"/>
  <c r="P80" i="8"/>
  <c r="N80" i="8"/>
  <c r="T73" i="8"/>
  <c r="U73" i="8"/>
  <c r="H80" i="4"/>
  <c r="J79" i="4"/>
  <c r="K79" i="4" s="1"/>
  <c r="T73" i="4" l="1"/>
  <c r="O73" i="4"/>
  <c r="L74" i="4" s="1"/>
  <c r="W73" i="8"/>
  <c r="J73" i="8" s="1"/>
  <c r="M81" i="8"/>
  <c r="O81" i="8" s="1"/>
  <c r="Q80" i="8"/>
  <c r="R80" i="8" s="1"/>
  <c r="G80" i="4"/>
  <c r="I80" i="4"/>
  <c r="F81" i="4" s="1"/>
  <c r="N74" i="4" l="1"/>
  <c r="P74" i="4" s="1"/>
  <c r="M74" i="4"/>
  <c r="P81" i="8"/>
  <c r="V73" i="8"/>
  <c r="S74" i="8" s="1"/>
  <c r="N81" i="8"/>
  <c r="H81" i="4"/>
  <c r="J80" i="4"/>
  <c r="K80" i="4" s="1"/>
  <c r="T74" i="4" l="1"/>
  <c r="M82" i="8"/>
  <c r="O82" i="8" s="1"/>
  <c r="U74" i="8"/>
  <c r="T74" i="8"/>
  <c r="Q81" i="8"/>
  <c r="R81" i="8" s="1"/>
  <c r="O74" i="4"/>
  <c r="L75" i="4" s="1"/>
  <c r="M75" i="4" s="1"/>
  <c r="I81" i="4"/>
  <c r="G81" i="4"/>
  <c r="J81" i="4" l="1"/>
  <c r="K81" i="4" s="1"/>
  <c r="F82" i="4"/>
  <c r="H82" i="4" s="1"/>
  <c r="P82" i="8"/>
  <c r="Q82" i="8"/>
  <c r="W74" i="8"/>
  <c r="J74" i="8" s="1"/>
  <c r="N82" i="8"/>
  <c r="R82" i="8" s="1"/>
  <c r="N75" i="4"/>
  <c r="P75" i="4" s="1"/>
  <c r="T75" i="4" l="1"/>
  <c r="V74" i="8"/>
  <c r="S75" i="8" s="1"/>
  <c r="M83" i="8"/>
  <c r="O83" i="8" s="1"/>
  <c r="I82" i="4"/>
  <c r="F83" i="4" s="1"/>
  <c r="G82" i="4"/>
  <c r="O75" i="4"/>
  <c r="L76" i="4" s="1"/>
  <c r="M76" i="4" s="1"/>
  <c r="N83" i="8" l="1"/>
  <c r="P83" i="8"/>
  <c r="Q83" i="8"/>
  <c r="U75" i="8"/>
  <c r="T75" i="8"/>
  <c r="N76" i="4"/>
  <c r="H83" i="4"/>
  <c r="J82" i="4"/>
  <c r="K82" i="4" s="1"/>
  <c r="W75" i="8" l="1"/>
  <c r="J75" i="8" s="1"/>
  <c r="V75" i="8"/>
  <c r="S76" i="8" s="1"/>
  <c r="M84" i="8"/>
  <c r="O84" i="8" s="1"/>
  <c r="R83" i="8"/>
  <c r="I83" i="4"/>
  <c r="F84" i="4" s="1"/>
  <c r="G83" i="4"/>
  <c r="P76" i="4"/>
  <c r="T76" i="4" l="1"/>
  <c r="O76" i="4"/>
  <c r="L77" i="4" s="1"/>
  <c r="M77" i="4" s="1"/>
  <c r="U76" i="8"/>
  <c r="T76" i="8"/>
  <c r="P84" i="8"/>
  <c r="N84" i="8"/>
  <c r="H84" i="4"/>
  <c r="J83" i="4"/>
  <c r="K83" i="4" s="1"/>
  <c r="N77" i="4" l="1"/>
  <c r="P77" i="4" s="1"/>
  <c r="M85" i="8"/>
  <c r="O85" i="8" s="1"/>
  <c r="Q84" i="8"/>
  <c r="R84" i="8" s="1"/>
  <c r="W76" i="8"/>
  <c r="J76" i="8" s="1"/>
  <c r="I84" i="4"/>
  <c r="F85" i="4" s="1"/>
  <c r="G84" i="4"/>
  <c r="T77" i="4" l="1"/>
  <c r="O77" i="4"/>
  <c r="L78" i="4" s="1"/>
  <c r="V76" i="8"/>
  <c r="S77" i="8" s="1"/>
  <c r="P85" i="8"/>
  <c r="N85" i="8"/>
  <c r="H85" i="4"/>
  <c r="J84" i="4"/>
  <c r="K84" i="4" s="1"/>
  <c r="N78" i="4" l="1"/>
  <c r="P78" i="4" s="1"/>
  <c r="M78" i="4"/>
  <c r="M86" i="8"/>
  <c r="O86" i="8" s="1"/>
  <c r="Q85" i="8"/>
  <c r="R85" i="8" s="1"/>
  <c r="T77" i="8"/>
  <c r="U77" i="8"/>
  <c r="I85" i="4"/>
  <c r="G85" i="4"/>
  <c r="T78" i="4" l="1"/>
  <c r="J85" i="4"/>
  <c r="K85" i="4" s="1"/>
  <c r="F86" i="4"/>
  <c r="H86" i="4" s="1"/>
  <c r="O78" i="4"/>
  <c r="L79" i="4" s="1"/>
  <c r="W77" i="8"/>
  <c r="J77" i="8" s="1"/>
  <c r="V77" i="8"/>
  <c r="S78" i="8" s="1"/>
  <c r="P86" i="8"/>
  <c r="N86" i="8"/>
  <c r="N79" i="4" l="1"/>
  <c r="M79" i="4"/>
  <c r="M87" i="8"/>
  <c r="O87" i="8" s="1"/>
  <c r="U78" i="8"/>
  <c r="T78" i="8"/>
  <c r="Q86" i="8"/>
  <c r="R86" i="8" s="1"/>
  <c r="I86" i="4"/>
  <c r="F87" i="4" s="1"/>
  <c r="P79" i="4"/>
  <c r="G86" i="4"/>
  <c r="T79" i="4" l="1"/>
  <c r="W78" i="8"/>
  <c r="J78" i="8" s="1"/>
  <c r="V78" i="8"/>
  <c r="S79" i="8" s="1"/>
  <c r="N87" i="8"/>
  <c r="P87" i="8"/>
  <c r="Q87" i="8" s="1"/>
  <c r="O79" i="4"/>
  <c r="L80" i="4" s="1"/>
  <c r="M80" i="4" s="1"/>
  <c r="H87" i="4"/>
  <c r="J86" i="4"/>
  <c r="K86" i="4" s="1"/>
  <c r="M88" i="8" l="1"/>
  <c r="O88" i="8" s="1"/>
  <c r="U79" i="8"/>
  <c r="T79" i="8"/>
  <c r="R87" i="8"/>
  <c r="I87" i="4"/>
  <c r="F88" i="4" s="1"/>
  <c r="G87" i="4"/>
  <c r="N80" i="4"/>
  <c r="P88" i="8" l="1"/>
  <c r="W79" i="8"/>
  <c r="J79" i="8" s="1"/>
  <c r="V79" i="8"/>
  <c r="S80" i="8" s="1"/>
  <c r="N88" i="8"/>
  <c r="P80" i="4"/>
  <c r="H88" i="4"/>
  <c r="J87" i="4"/>
  <c r="K87" i="4" s="1"/>
  <c r="T80" i="4" l="1"/>
  <c r="M89" i="8"/>
  <c r="O89" i="8" s="1"/>
  <c r="U80" i="8"/>
  <c r="T80" i="8"/>
  <c r="Q88" i="8"/>
  <c r="R88" i="8" s="1"/>
  <c r="O80" i="4"/>
  <c r="L81" i="4" s="1"/>
  <c r="M81" i="4" s="1"/>
  <c r="I88" i="4"/>
  <c r="F89" i="4" s="1"/>
  <c r="G88" i="4"/>
  <c r="N81" i="4" l="1"/>
  <c r="P81" i="4" s="1"/>
  <c r="W80" i="8"/>
  <c r="J80" i="8" s="1"/>
  <c r="V80" i="8"/>
  <c r="S81" i="8" s="1"/>
  <c r="P89" i="8"/>
  <c r="Q89" i="8" s="1"/>
  <c r="N89" i="8"/>
  <c r="H89" i="4"/>
  <c r="J88" i="4"/>
  <c r="K88" i="4" s="1"/>
  <c r="T81" i="4" l="1"/>
  <c r="R89" i="8"/>
  <c r="M90" i="8"/>
  <c r="O90" i="8" s="1"/>
  <c r="U81" i="8"/>
  <c r="T81" i="8"/>
  <c r="O81" i="4"/>
  <c r="L82" i="4" s="1"/>
  <c r="I89" i="4"/>
  <c r="G89" i="4"/>
  <c r="N82" i="4" l="1"/>
  <c r="M82" i="4"/>
  <c r="J89" i="4"/>
  <c r="K89" i="4" s="1"/>
  <c r="F90" i="4"/>
  <c r="H90" i="4" s="1"/>
  <c r="W81" i="8"/>
  <c r="J81" i="8" s="1"/>
  <c r="V81" i="8"/>
  <c r="S82" i="8" s="1"/>
  <c r="P90" i="8"/>
  <c r="Q90" i="8"/>
  <c r="N90" i="8"/>
  <c r="P82" i="4"/>
  <c r="T82" i="4" l="1"/>
  <c r="R90" i="8"/>
  <c r="T82" i="8"/>
  <c r="U82" i="8"/>
  <c r="M91" i="8"/>
  <c r="O91" i="8" s="1"/>
  <c r="O82" i="4"/>
  <c r="L83" i="4" s="1"/>
  <c r="M83" i="4" s="1"/>
  <c r="G90" i="4"/>
  <c r="I90" i="4"/>
  <c r="F91" i="4" s="1"/>
  <c r="N91" i="8" l="1"/>
  <c r="W82" i="8"/>
  <c r="J82" i="8" s="1"/>
  <c r="P91" i="8"/>
  <c r="Q91" i="8" s="1"/>
  <c r="H91" i="4"/>
  <c r="J90" i="4"/>
  <c r="K90" i="4" s="1"/>
  <c r="N83" i="4"/>
  <c r="V82" i="8" l="1"/>
  <c r="S83" i="8" s="1"/>
  <c r="M92" i="8"/>
  <c r="O92" i="8" s="1"/>
  <c r="R91" i="8"/>
  <c r="P83" i="4"/>
  <c r="I91" i="4"/>
  <c r="F92" i="4" s="1"/>
  <c r="G91" i="4"/>
  <c r="T83" i="4" l="1"/>
  <c r="P92" i="8"/>
  <c r="N92" i="8"/>
  <c r="U83" i="8"/>
  <c r="T83" i="8"/>
  <c r="H92" i="4"/>
  <c r="J91" i="4"/>
  <c r="K91" i="4" s="1"/>
  <c r="O83" i="4"/>
  <c r="L84" i="4" s="1"/>
  <c r="M84" i="4" s="1"/>
  <c r="W83" i="8" l="1"/>
  <c r="J83" i="8" s="1"/>
  <c r="V83" i="8"/>
  <c r="S84" i="8" s="1"/>
  <c r="M93" i="8"/>
  <c r="O93" i="8" s="1"/>
  <c r="Q92" i="8"/>
  <c r="R92" i="8" s="1"/>
  <c r="N84" i="4"/>
  <c r="G92" i="4"/>
  <c r="I92" i="4"/>
  <c r="J92" i="4" l="1"/>
  <c r="K92" i="4" s="1"/>
  <c r="F93" i="4"/>
  <c r="H93" i="4" s="1"/>
  <c r="U84" i="8"/>
  <c r="T84" i="8"/>
  <c r="P93" i="8"/>
  <c r="N93" i="8"/>
  <c r="P84" i="4"/>
  <c r="T84" i="4" l="1"/>
  <c r="M94" i="8"/>
  <c r="O94" i="8" s="1"/>
  <c r="Q93" i="8"/>
  <c r="R93" i="8" s="1"/>
  <c r="W84" i="8"/>
  <c r="J84" i="8" s="1"/>
  <c r="O84" i="4"/>
  <c r="L85" i="4" s="1"/>
  <c r="I93" i="4"/>
  <c r="G93" i="4"/>
  <c r="N85" i="4" l="1"/>
  <c r="P85" i="4" s="1"/>
  <c r="M85" i="4"/>
  <c r="J93" i="4"/>
  <c r="K93" i="4" s="1"/>
  <c r="F94" i="4"/>
  <c r="H94" i="4" s="1"/>
  <c r="V84" i="8"/>
  <c r="S85" i="8" s="1"/>
  <c r="P94" i="8"/>
  <c r="Q94" i="8" s="1"/>
  <c r="N94" i="8"/>
  <c r="T85" i="4" l="1"/>
  <c r="R94" i="8"/>
  <c r="M95" i="8"/>
  <c r="O95" i="8" s="1"/>
  <c r="U85" i="8"/>
  <c r="T85" i="8"/>
  <c r="O85" i="4"/>
  <c r="L86" i="4" s="1"/>
  <c r="M86" i="4" s="1"/>
  <c r="I94" i="4"/>
  <c r="F95" i="4" s="1"/>
  <c r="G94" i="4"/>
  <c r="N95" i="8" l="1"/>
  <c r="P95" i="8"/>
  <c r="Q95" i="8" s="1"/>
  <c r="W85" i="8"/>
  <c r="J85" i="8" s="1"/>
  <c r="H95" i="4"/>
  <c r="J94" i="4"/>
  <c r="K94" i="4" s="1"/>
  <c r="N86" i="4"/>
  <c r="M96" i="8" l="1"/>
  <c r="O96" i="8" s="1"/>
  <c r="V85" i="8"/>
  <c r="S86" i="8" s="1"/>
  <c r="R95" i="8"/>
  <c r="I95" i="4"/>
  <c r="F96" i="4" s="1"/>
  <c r="P86" i="4"/>
  <c r="G95" i="4"/>
  <c r="T86" i="4" l="1"/>
  <c r="O86" i="4"/>
  <c r="L87" i="4" s="1"/>
  <c r="P96" i="8"/>
  <c r="T86" i="8"/>
  <c r="U86" i="8"/>
  <c r="N96" i="8"/>
  <c r="H96" i="4"/>
  <c r="J95" i="4"/>
  <c r="K95" i="4" s="1"/>
  <c r="N87" i="4" l="1"/>
  <c r="M87" i="4"/>
  <c r="M97" i="8"/>
  <c r="O97" i="8" s="1"/>
  <c r="W86" i="8"/>
  <c r="J86" i="8" s="1"/>
  <c r="Q96" i="8"/>
  <c r="R96" i="8" s="1"/>
  <c r="I96" i="4"/>
  <c r="F97" i="4" s="1"/>
  <c r="G96" i="4"/>
  <c r="P87" i="4"/>
  <c r="T87" i="4" l="1"/>
  <c r="V86" i="8"/>
  <c r="S87" i="8" s="1"/>
  <c r="N97" i="8"/>
  <c r="P97" i="8"/>
  <c r="O87" i="4"/>
  <c r="L88" i="4" s="1"/>
  <c r="M88" i="4" s="1"/>
  <c r="H97" i="4"/>
  <c r="J96" i="4"/>
  <c r="K96" i="4" s="1"/>
  <c r="M98" i="8" l="1"/>
  <c r="O98" i="8" s="1"/>
  <c r="Q97" i="8"/>
  <c r="R97" i="8" s="1"/>
  <c r="U87" i="8"/>
  <c r="T87" i="8"/>
  <c r="I97" i="4"/>
  <c r="F98" i="4" s="1"/>
  <c r="G97" i="4"/>
  <c r="N88" i="4"/>
  <c r="W87" i="8" l="1"/>
  <c r="J87" i="8" s="1"/>
  <c r="V87" i="8"/>
  <c r="S88" i="8" s="1"/>
  <c r="N98" i="8"/>
  <c r="P98" i="8"/>
  <c r="P88" i="4"/>
  <c r="H98" i="4"/>
  <c r="J97" i="4"/>
  <c r="K97" i="4" s="1"/>
  <c r="T88" i="4" l="1"/>
  <c r="O88" i="4"/>
  <c r="L89" i="4" s="1"/>
  <c r="M99" i="8"/>
  <c r="O99" i="8" s="1"/>
  <c r="Q98" i="8"/>
  <c r="U88" i="8"/>
  <c r="T88" i="8"/>
  <c r="R98" i="8"/>
  <c r="G98" i="4"/>
  <c r="I98" i="4"/>
  <c r="F99" i="4" s="1"/>
  <c r="N89" i="4" l="1"/>
  <c r="P89" i="4" s="1"/>
  <c r="M89" i="4"/>
  <c r="W88" i="8"/>
  <c r="J88" i="8" s="1"/>
  <c r="V88" i="8"/>
  <c r="S89" i="8" s="1"/>
  <c r="N99" i="8"/>
  <c r="P99" i="8"/>
  <c r="Q99" i="8"/>
  <c r="H99" i="4"/>
  <c r="J98" i="4"/>
  <c r="K98" i="4" s="1"/>
  <c r="T89" i="4" l="1"/>
  <c r="R99" i="8"/>
  <c r="M100" i="8"/>
  <c r="O100" i="8" s="1"/>
  <c r="U89" i="8"/>
  <c r="T89" i="8"/>
  <c r="G99" i="4"/>
  <c r="I99" i="4"/>
  <c r="F100" i="4" s="1"/>
  <c r="O89" i="4"/>
  <c r="L90" i="4" s="1"/>
  <c r="M90" i="4" s="1"/>
  <c r="W89" i="8" l="1"/>
  <c r="J89" i="8" s="1"/>
  <c r="P100" i="8"/>
  <c r="N100" i="8"/>
  <c r="H100" i="4"/>
  <c r="J99" i="4"/>
  <c r="K99" i="4" s="1"/>
  <c r="N90" i="4"/>
  <c r="M101" i="8" l="1"/>
  <c r="O101" i="8" s="1"/>
  <c r="Q100" i="8"/>
  <c r="R100" i="8" s="1"/>
  <c r="V89" i="8"/>
  <c r="S90" i="8" s="1"/>
  <c r="I100" i="4"/>
  <c r="F101" i="4" s="1"/>
  <c r="P90" i="4"/>
  <c r="G100" i="4"/>
  <c r="T90" i="4" l="1"/>
  <c r="P101" i="8"/>
  <c r="T90" i="8"/>
  <c r="U90" i="8"/>
  <c r="N101" i="8"/>
  <c r="O90" i="4"/>
  <c r="L91" i="4" s="1"/>
  <c r="M91" i="4" s="1"/>
  <c r="H101" i="4"/>
  <c r="J100" i="4"/>
  <c r="K100" i="4" s="1"/>
  <c r="W90" i="8" l="1"/>
  <c r="J90" i="8" s="1"/>
  <c r="M102" i="8"/>
  <c r="O102" i="8" s="1"/>
  <c r="Q101" i="8"/>
  <c r="R101" i="8" s="1"/>
  <c r="G101" i="4"/>
  <c r="I101" i="4"/>
  <c r="N91" i="4"/>
  <c r="J101" i="4" l="1"/>
  <c r="K101" i="4" s="1"/>
  <c r="F102" i="4"/>
  <c r="H102" i="4" s="1"/>
  <c r="P102" i="8"/>
  <c r="Q102" i="8" s="1"/>
  <c r="N102" i="8"/>
  <c r="V90" i="8"/>
  <c r="S91" i="8" s="1"/>
  <c r="P91" i="4"/>
  <c r="T91" i="4" l="1"/>
  <c r="U91" i="8"/>
  <c r="T91" i="8"/>
  <c r="R102" i="8"/>
  <c r="M103" i="8"/>
  <c r="O103" i="8" s="1"/>
  <c r="G102" i="4"/>
  <c r="I102" i="4"/>
  <c r="O91" i="4"/>
  <c r="L92" i="4" s="1"/>
  <c r="M92" i="4" s="1"/>
  <c r="J102" i="4" l="1"/>
  <c r="K102" i="4" s="1"/>
  <c r="F103" i="4"/>
  <c r="H103" i="4" s="1"/>
  <c r="N103" i="8"/>
  <c r="P103" i="8"/>
  <c r="W91" i="8"/>
  <c r="J91" i="8" s="1"/>
  <c r="V91" i="8"/>
  <c r="S92" i="8" s="1"/>
  <c r="N92" i="4"/>
  <c r="U92" i="8" l="1"/>
  <c r="T92" i="8"/>
  <c r="M104" i="8"/>
  <c r="O104" i="8" s="1"/>
  <c r="Q103" i="8"/>
  <c r="R103" i="8"/>
  <c r="I103" i="4"/>
  <c r="F104" i="4" s="1"/>
  <c r="G103" i="4"/>
  <c r="P92" i="4"/>
  <c r="T92" i="4" l="1"/>
  <c r="O92" i="4"/>
  <c r="L93" i="4" s="1"/>
  <c r="M93" i="4" s="1"/>
  <c r="N104" i="8"/>
  <c r="P104" i="8"/>
  <c r="W92" i="8"/>
  <c r="J92" i="8" s="1"/>
  <c r="V92" i="8"/>
  <c r="S93" i="8" s="1"/>
  <c r="H104" i="4"/>
  <c r="J103" i="4"/>
  <c r="K103" i="4" s="1"/>
  <c r="N93" i="4" l="1"/>
  <c r="P93" i="4" s="1"/>
  <c r="T93" i="8"/>
  <c r="U93" i="8"/>
  <c r="M105" i="8"/>
  <c r="O105" i="8" s="1"/>
  <c r="Q104" i="8"/>
  <c r="R104" i="8"/>
  <c r="I104" i="4"/>
  <c r="F105" i="4" s="1"/>
  <c r="G104" i="4"/>
  <c r="T93" i="4" l="1"/>
  <c r="O93" i="4"/>
  <c r="L94" i="4" s="1"/>
  <c r="W93" i="8"/>
  <c r="J93" i="8" s="1"/>
  <c r="V93" i="8"/>
  <c r="S94" i="8" s="1"/>
  <c r="P105" i="8"/>
  <c r="N105" i="8"/>
  <c r="H105" i="4"/>
  <c r="J104" i="4"/>
  <c r="K104" i="4" s="1"/>
  <c r="N94" i="4" l="1"/>
  <c r="P94" i="4" s="1"/>
  <c r="M94" i="4"/>
  <c r="M106" i="8"/>
  <c r="O106" i="8" s="1"/>
  <c r="Q105" i="8"/>
  <c r="R105" i="8" s="1"/>
  <c r="T94" i="8"/>
  <c r="U94" i="8"/>
  <c r="G105" i="4"/>
  <c r="I105" i="4"/>
  <c r="T94" i="4" l="1"/>
  <c r="J105" i="4"/>
  <c r="K105" i="4" s="1"/>
  <c r="F106" i="4"/>
  <c r="H106" i="4" s="1"/>
  <c r="W94" i="8"/>
  <c r="J94" i="8" s="1"/>
  <c r="P106" i="8"/>
  <c r="N106" i="8"/>
  <c r="O94" i="4"/>
  <c r="L95" i="4" s="1"/>
  <c r="M95" i="4" s="1"/>
  <c r="M107" i="8" l="1"/>
  <c r="O107" i="8" s="1"/>
  <c r="Q106" i="8"/>
  <c r="R106" i="8" s="1"/>
  <c r="V94" i="8"/>
  <c r="S95" i="8" s="1"/>
  <c r="G106" i="4"/>
  <c r="I106" i="4"/>
  <c r="F107" i="4" s="1"/>
  <c r="N95" i="4"/>
  <c r="U95" i="8" l="1"/>
  <c r="T95" i="8"/>
  <c r="N107" i="8"/>
  <c r="P107" i="8"/>
  <c r="Q107" i="8" s="1"/>
  <c r="P95" i="4"/>
  <c r="H107" i="4"/>
  <c r="J106" i="4"/>
  <c r="K106" i="4" s="1"/>
  <c r="T95" i="4" l="1"/>
  <c r="R107" i="8"/>
  <c r="M108" i="8"/>
  <c r="O108" i="8" s="1"/>
  <c r="W95" i="8"/>
  <c r="J95" i="8" s="1"/>
  <c r="V95" i="8"/>
  <c r="S96" i="8" s="1"/>
  <c r="O95" i="4"/>
  <c r="L96" i="4" s="1"/>
  <c r="M96" i="4" s="1"/>
  <c r="I107" i="4"/>
  <c r="F108" i="4" s="1"/>
  <c r="G107" i="4"/>
  <c r="U96" i="8" l="1"/>
  <c r="T96" i="8"/>
  <c r="P108" i="8"/>
  <c r="N108" i="8"/>
  <c r="N96" i="4"/>
  <c r="P96" i="4" s="1"/>
  <c r="H108" i="4"/>
  <c r="J107" i="4"/>
  <c r="K107" i="4" s="1"/>
  <c r="T96" i="4" l="1"/>
  <c r="M109" i="8"/>
  <c r="O109" i="8" s="1"/>
  <c r="Q108" i="8"/>
  <c r="R108" i="8" s="1"/>
  <c r="W96" i="8"/>
  <c r="J96" i="8" s="1"/>
  <c r="V96" i="8"/>
  <c r="S97" i="8" s="1"/>
  <c r="O96" i="4"/>
  <c r="L97" i="4" s="1"/>
  <c r="M97" i="4" s="1"/>
  <c r="I108" i="4"/>
  <c r="F109" i="4" s="1"/>
  <c r="G108" i="4"/>
  <c r="T97" i="8" l="1"/>
  <c r="U97" i="8"/>
  <c r="P109" i="8"/>
  <c r="N109" i="8"/>
  <c r="H109" i="4"/>
  <c r="J108" i="4"/>
  <c r="K108" i="4" s="1"/>
  <c r="N97" i="4"/>
  <c r="M110" i="8" l="1"/>
  <c r="O110" i="8" s="1"/>
  <c r="W97" i="8"/>
  <c r="J97" i="8" s="1"/>
  <c r="V97" i="8"/>
  <c r="S98" i="8" s="1"/>
  <c r="R109" i="8"/>
  <c r="Q109" i="8"/>
  <c r="G109" i="4"/>
  <c r="P97" i="4"/>
  <c r="I109" i="4"/>
  <c r="F110" i="4" s="1"/>
  <c r="T97" i="4" l="1"/>
  <c r="O97" i="4"/>
  <c r="L98" i="4" s="1"/>
  <c r="U98" i="8"/>
  <c r="T98" i="8"/>
  <c r="P110" i="8"/>
  <c r="N110" i="8"/>
  <c r="H110" i="4"/>
  <c r="J109" i="4"/>
  <c r="K109" i="4" s="1"/>
  <c r="N98" i="4" l="1"/>
  <c r="M98" i="4"/>
  <c r="M111" i="8"/>
  <c r="O111" i="8" s="1"/>
  <c r="Q110" i="8"/>
  <c r="R110" i="8" s="1"/>
  <c r="W98" i="8"/>
  <c r="J98" i="8" s="1"/>
  <c r="V98" i="8"/>
  <c r="S99" i="8" s="1"/>
  <c r="P98" i="4"/>
  <c r="I110" i="4"/>
  <c r="F111" i="4" s="1"/>
  <c r="G110" i="4"/>
  <c r="T98" i="4" l="1"/>
  <c r="U99" i="8"/>
  <c r="T99" i="8"/>
  <c r="N111" i="8"/>
  <c r="P111" i="8"/>
  <c r="Q111" i="8" s="1"/>
  <c r="H111" i="4"/>
  <c r="J110" i="4"/>
  <c r="K110" i="4" s="1"/>
  <c r="O98" i="4"/>
  <c r="L99" i="4" s="1"/>
  <c r="M99" i="4" s="1"/>
  <c r="M112" i="8" l="1"/>
  <c r="O112" i="8" s="1"/>
  <c r="R111" i="8"/>
  <c r="W99" i="8"/>
  <c r="J99" i="8" s="1"/>
  <c r="N99" i="4"/>
  <c r="I111" i="4"/>
  <c r="F112" i="4" s="1"/>
  <c r="G111" i="4"/>
  <c r="V99" i="8" l="1"/>
  <c r="S100" i="8" s="1"/>
  <c r="P112" i="8"/>
  <c r="N112" i="8"/>
  <c r="H112" i="4"/>
  <c r="J111" i="4"/>
  <c r="K111" i="4" s="1"/>
  <c r="P99" i="4"/>
  <c r="T99" i="4" l="1"/>
  <c r="M113" i="8"/>
  <c r="O113" i="8" s="1"/>
  <c r="Q112" i="8"/>
  <c r="R112" i="8"/>
  <c r="U100" i="8"/>
  <c r="T100" i="8"/>
  <c r="O99" i="4"/>
  <c r="L100" i="4" s="1"/>
  <c r="M100" i="4" s="1"/>
  <c r="I112" i="4"/>
  <c r="F113" i="4" s="1"/>
  <c r="G112" i="4"/>
  <c r="N100" i="4" l="1"/>
  <c r="P100" i="4" s="1"/>
  <c r="W100" i="8"/>
  <c r="J100" i="8" s="1"/>
  <c r="V100" i="8"/>
  <c r="S101" i="8" s="1"/>
  <c r="P113" i="8"/>
  <c r="N113" i="8"/>
  <c r="H113" i="4"/>
  <c r="J112" i="4"/>
  <c r="K112" i="4" s="1"/>
  <c r="T100" i="4" l="1"/>
  <c r="M114" i="8"/>
  <c r="O114" i="8" s="1"/>
  <c r="R113" i="8"/>
  <c r="Q113" i="8"/>
  <c r="T101" i="8"/>
  <c r="U101" i="8"/>
  <c r="O100" i="4"/>
  <c r="L101" i="4" s="1"/>
  <c r="M101" i="4" s="1"/>
  <c r="I113" i="4"/>
  <c r="F114" i="4" s="1"/>
  <c r="G113" i="4"/>
  <c r="W101" i="8" l="1"/>
  <c r="J101" i="8" s="1"/>
  <c r="P114" i="8"/>
  <c r="N114" i="8"/>
  <c r="H114" i="4"/>
  <c r="J113" i="4"/>
  <c r="K113" i="4" s="1"/>
  <c r="N101" i="4"/>
  <c r="M115" i="8" l="1"/>
  <c r="O115" i="8" s="1"/>
  <c r="Q114" i="8"/>
  <c r="R114" i="8" s="1"/>
  <c r="V101" i="8"/>
  <c r="S102" i="8" s="1"/>
  <c r="P101" i="4"/>
  <c r="I114" i="4"/>
  <c r="F115" i="4" s="1"/>
  <c r="G114" i="4"/>
  <c r="T101" i="4" l="1"/>
  <c r="U102" i="8"/>
  <c r="T102" i="8"/>
  <c r="N115" i="8"/>
  <c r="P115" i="8"/>
  <c r="Q115" i="8"/>
  <c r="O101" i="4"/>
  <c r="L102" i="4" s="1"/>
  <c r="H115" i="4"/>
  <c r="J114" i="4"/>
  <c r="K114" i="4" s="1"/>
  <c r="N102" i="4" l="1"/>
  <c r="P102" i="4" s="1"/>
  <c r="M102" i="4"/>
  <c r="M116" i="8"/>
  <c r="O116" i="8" s="1"/>
  <c r="R115" i="8"/>
  <c r="W102" i="8"/>
  <c r="J102" i="8" s="1"/>
  <c r="V102" i="8"/>
  <c r="S103" i="8" s="1"/>
  <c r="G115" i="4"/>
  <c r="I115" i="4"/>
  <c r="F116" i="4" s="1"/>
  <c r="T102" i="4" l="1"/>
  <c r="U103" i="8"/>
  <c r="T103" i="8"/>
  <c r="P116" i="8"/>
  <c r="Q116" i="8" s="1"/>
  <c r="N116" i="8"/>
  <c r="H116" i="4"/>
  <c r="O102" i="4"/>
  <c r="L103" i="4" s="1"/>
  <c r="M103" i="4" s="1"/>
  <c r="J115" i="4"/>
  <c r="K115" i="4" s="1"/>
  <c r="R116" i="8" l="1"/>
  <c r="M117" i="8"/>
  <c r="O117" i="8" s="1"/>
  <c r="W103" i="8"/>
  <c r="J103" i="8" s="1"/>
  <c r="N103" i="4"/>
  <c r="I116" i="4"/>
  <c r="G116" i="4"/>
  <c r="J116" i="4" l="1"/>
  <c r="K116" i="4" s="1"/>
  <c r="F117" i="4"/>
  <c r="H117" i="4" s="1"/>
  <c r="P117" i="8"/>
  <c r="N117" i="8"/>
  <c r="V103" i="8"/>
  <c r="S104" i="8" s="1"/>
  <c r="P103" i="4"/>
  <c r="T103" i="4" l="1"/>
  <c r="O103" i="4"/>
  <c r="L104" i="4" s="1"/>
  <c r="U104" i="8"/>
  <c r="T104" i="8"/>
  <c r="M118" i="8"/>
  <c r="O118" i="8" s="1"/>
  <c r="Q117" i="8"/>
  <c r="R117" i="8" s="1"/>
  <c r="I117" i="4"/>
  <c r="F118" i="4" s="1"/>
  <c r="G117" i="4"/>
  <c r="N104" i="4" l="1"/>
  <c r="P104" i="4" s="1"/>
  <c r="M104" i="4"/>
  <c r="P118" i="8"/>
  <c r="Q118" i="8"/>
  <c r="N118" i="8"/>
  <c r="W104" i="8"/>
  <c r="J104" i="8" s="1"/>
  <c r="H118" i="4"/>
  <c r="J117" i="4"/>
  <c r="K117" i="4" s="1"/>
  <c r="T104" i="4" l="1"/>
  <c r="V104" i="8"/>
  <c r="S105" i="8" s="1"/>
  <c r="R118" i="8"/>
  <c r="M119" i="8"/>
  <c r="O119" i="8" s="1"/>
  <c r="O104" i="4"/>
  <c r="L105" i="4" s="1"/>
  <c r="M105" i="4" s="1"/>
  <c r="I118" i="4"/>
  <c r="F119" i="4" s="1"/>
  <c r="G118" i="4"/>
  <c r="P119" i="8" l="1"/>
  <c r="Q119" i="8" s="1"/>
  <c r="N119" i="8"/>
  <c r="T105" i="8"/>
  <c r="U105" i="8"/>
  <c r="H119" i="4"/>
  <c r="J118" i="4"/>
  <c r="K118" i="4" s="1"/>
  <c r="N105" i="4"/>
  <c r="R119" i="8" l="1"/>
  <c r="W105" i="8"/>
  <c r="J105" i="8" s="1"/>
  <c r="V105" i="8"/>
  <c r="S106" i="8" s="1"/>
  <c r="M120" i="8"/>
  <c r="O120" i="8" s="1"/>
  <c r="P105" i="4"/>
  <c r="I119" i="4"/>
  <c r="F120" i="4" s="1"/>
  <c r="G119" i="4"/>
  <c r="T105" i="4" l="1"/>
  <c r="O105" i="4"/>
  <c r="L106" i="4" s="1"/>
  <c r="P120" i="8"/>
  <c r="N120" i="8"/>
  <c r="T106" i="8"/>
  <c r="U106" i="8"/>
  <c r="H120" i="4"/>
  <c r="J119" i="4"/>
  <c r="K119" i="4" s="1"/>
  <c r="N106" i="4" l="1"/>
  <c r="M106" i="4"/>
  <c r="W106" i="8"/>
  <c r="J106" i="8" s="1"/>
  <c r="V106" i="8"/>
  <c r="S107" i="8" s="1"/>
  <c r="M121" i="8"/>
  <c r="O121" i="8" s="1"/>
  <c r="Q120" i="8"/>
  <c r="R120" i="8" s="1"/>
  <c r="G120" i="4"/>
  <c r="I120" i="4"/>
  <c r="F121" i="4" s="1"/>
  <c r="P106" i="4"/>
  <c r="T106" i="4" l="1"/>
  <c r="U107" i="8"/>
  <c r="T107" i="8"/>
  <c r="P121" i="8"/>
  <c r="N121" i="8"/>
  <c r="O106" i="4"/>
  <c r="L107" i="4" s="1"/>
  <c r="M107" i="4" s="1"/>
  <c r="H121" i="4"/>
  <c r="J120" i="4"/>
  <c r="K120" i="4" s="1"/>
  <c r="M122" i="8" l="1"/>
  <c r="O122" i="8" s="1"/>
  <c r="Q121" i="8"/>
  <c r="R121" i="8" s="1"/>
  <c r="W107" i="8"/>
  <c r="J107" i="8" s="1"/>
  <c r="V107" i="8"/>
  <c r="S108" i="8" s="1"/>
  <c r="I121" i="4"/>
  <c r="F122" i="4" s="1"/>
  <c r="G121" i="4"/>
  <c r="N107" i="4"/>
  <c r="U108" i="8" l="1"/>
  <c r="T108" i="8"/>
  <c r="P122" i="8"/>
  <c r="Q122" i="8"/>
  <c r="N122" i="8"/>
  <c r="R122" i="8" s="1"/>
  <c r="P107" i="4"/>
  <c r="H122" i="4"/>
  <c r="J121" i="4"/>
  <c r="K121" i="4" s="1"/>
  <c r="T107" i="4" l="1"/>
  <c r="O107" i="4"/>
  <c r="L108" i="4" s="1"/>
  <c r="M108" i="4" s="1"/>
  <c r="M123" i="8"/>
  <c r="O123" i="8" s="1"/>
  <c r="N123" i="8"/>
  <c r="W108" i="8"/>
  <c r="J108" i="8" s="1"/>
  <c r="I122" i="4"/>
  <c r="F123" i="4" s="1"/>
  <c r="G122" i="4"/>
  <c r="N108" i="4" l="1"/>
  <c r="P108" i="4" s="1"/>
  <c r="V108" i="8"/>
  <c r="S109" i="8" s="1"/>
  <c r="P123" i="8"/>
  <c r="Q123" i="8"/>
  <c r="R123" i="8" s="1"/>
  <c r="H123" i="4"/>
  <c r="J122" i="4"/>
  <c r="K122" i="4" s="1"/>
  <c r="T108" i="4" l="1"/>
  <c r="M124" i="8"/>
  <c r="O124" i="8" s="1"/>
  <c r="U109" i="8"/>
  <c r="T109" i="8"/>
  <c r="O108" i="4"/>
  <c r="L109" i="4" s="1"/>
  <c r="I123" i="4"/>
  <c r="F124" i="4" s="1"/>
  <c r="G123" i="4"/>
  <c r="N109" i="4" l="1"/>
  <c r="M109" i="4"/>
  <c r="W109" i="8"/>
  <c r="J109" i="8" s="1"/>
  <c r="P124" i="8"/>
  <c r="Q124" i="8" s="1"/>
  <c r="N124" i="8"/>
  <c r="H124" i="4"/>
  <c r="J123" i="4"/>
  <c r="K123" i="4" s="1"/>
  <c r="P109" i="4"/>
  <c r="T109" i="4" l="1"/>
  <c r="M125" i="8"/>
  <c r="O125" i="8" s="1"/>
  <c r="V109" i="8"/>
  <c r="S110" i="8" s="1"/>
  <c r="R124" i="8"/>
  <c r="O109" i="4"/>
  <c r="L110" i="4" s="1"/>
  <c r="M110" i="4" s="1"/>
  <c r="I124" i="4"/>
  <c r="F125" i="4" s="1"/>
  <c r="G124" i="4"/>
  <c r="N110" i="4" l="1"/>
  <c r="P110" i="4" s="1"/>
  <c r="P125" i="8"/>
  <c r="T110" i="8"/>
  <c r="U110" i="8"/>
  <c r="N125" i="8"/>
  <c r="H125" i="4"/>
  <c r="J124" i="4"/>
  <c r="K124" i="4" s="1"/>
  <c r="T110" i="4" l="1"/>
  <c r="W110" i="8"/>
  <c r="J110" i="8" s="1"/>
  <c r="V110" i="8"/>
  <c r="S111" i="8" s="1"/>
  <c r="M126" i="8"/>
  <c r="O126" i="8" s="1"/>
  <c r="Q125" i="8"/>
  <c r="R125" i="8" s="1"/>
  <c r="O110" i="4"/>
  <c r="L111" i="4" s="1"/>
  <c r="M111" i="4" s="1"/>
  <c r="G125" i="4"/>
  <c r="I125" i="4"/>
  <c r="F126" i="4" s="1"/>
  <c r="P126" i="8" l="1"/>
  <c r="Q126" i="8"/>
  <c r="U111" i="8"/>
  <c r="T111" i="8"/>
  <c r="N126" i="8"/>
  <c r="R126" i="8" s="1"/>
  <c r="H126" i="4"/>
  <c r="J125" i="4"/>
  <c r="K125" i="4" s="1"/>
  <c r="N111" i="4"/>
  <c r="W111" i="8" l="1"/>
  <c r="J111" i="8" s="1"/>
  <c r="V111" i="8"/>
  <c r="S112" i="8" s="1"/>
  <c r="M127" i="8"/>
  <c r="O127" i="8" s="1"/>
  <c r="P111" i="4"/>
  <c r="I126" i="4"/>
  <c r="F127" i="4" s="1"/>
  <c r="G126" i="4"/>
  <c r="T111" i="4" l="1"/>
  <c r="N127" i="8"/>
  <c r="P127" i="8"/>
  <c r="Q127" i="8" s="1"/>
  <c r="U112" i="8"/>
  <c r="T112" i="8"/>
  <c r="O111" i="4"/>
  <c r="L112" i="4" s="1"/>
  <c r="H127" i="4"/>
  <c r="J126" i="4"/>
  <c r="K126" i="4" s="1"/>
  <c r="N112" i="4" l="1"/>
  <c r="P112" i="4" s="1"/>
  <c r="M112" i="4"/>
  <c r="M128" i="8"/>
  <c r="O128" i="8" s="1"/>
  <c r="W112" i="8"/>
  <c r="J112" i="8" s="1"/>
  <c r="V112" i="8"/>
  <c r="S113" i="8" s="1"/>
  <c r="R127" i="8"/>
  <c r="G127" i="4"/>
  <c r="I127" i="4"/>
  <c r="F128" i="4" s="1"/>
  <c r="T112" i="4" l="1"/>
  <c r="U113" i="8"/>
  <c r="T113" i="8"/>
  <c r="P128" i="8"/>
  <c r="N128" i="8"/>
  <c r="O112" i="4"/>
  <c r="L113" i="4" s="1"/>
  <c r="M113" i="4" s="1"/>
  <c r="H128" i="4"/>
  <c r="J127" i="4"/>
  <c r="K127" i="4" s="1"/>
  <c r="M129" i="8" l="1"/>
  <c r="O129" i="8" s="1"/>
  <c r="Q128" i="8"/>
  <c r="R128" i="8" s="1"/>
  <c r="W113" i="8"/>
  <c r="J113" i="8" s="1"/>
  <c r="I128" i="4"/>
  <c r="F129" i="4" s="1"/>
  <c r="G128" i="4"/>
  <c r="N113" i="4"/>
  <c r="V113" i="8" l="1"/>
  <c r="S114" i="8" s="1"/>
  <c r="N129" i="8"/>
  <c r="P129" i="8"/>
  <c r="P113" i="4"/>
  <c r="H129" i="4"/>
  <c r="J128" i="4"/>
  <c r="K128" i="4" s="1"/>
  <c r="T113" i="4" l="1"/>
  <c r="O113" i="4"/>
  <c r="L114" i="4" s="1"/>
  <c r="M114" i="4" s="1"/>
  <c r="M130" i="8"/>
  <c r="O130" i="8" s="1"/>
  <c r="Q129" i="8"/>
  <c r="R129" i="8" s="1"/>
  <c r="T114" i="8"/>
  <c r="U114" i="8"/>
  <c r="G129" i="4"/>
  <c r="I129" i="4"/>
  <c r="F130" i="4" s="1"/>
  <c r="N114" i="4" l="1"/>
  <c r="P114" i="4" s="1"/>
  <c r="P130" i="8"/>
  <c r="Q130" i="8"/>
  <c r="W114" i="8"/>
  <c r="J114" i="8" s="1"/>
  <c r="V114" i="8"/>
  <c r="S115" i="8" s="1"/>
  <c r="N130" i="8"/>
  <c r="R130" i="8" s="1"/>
  <c r="H130" i="4"/>
  <c r="J129" i="4"/>
  <c r="K129" i="4" s="1"/>
  <c r="T114" i="4" l="1"/>
  <c r="U115" i="8"/>
  <c r="T115" i="8"/>
  <c r="M131" i="8"/>
  <c r="O131" i="8" s="1"/>
  <c r="G130" i="4"/>
  <c r="I130" i="4"/>
  <c r="O114" i="4"/>
  <c r="L115" i="4" s="1"/>
  <c r="M115" i="4" s="1"/>
  <c r="J130" i="4" l="1"/>
  <c r="K130" i="4" s="1"/>
  <c r="F131" i="4"/>
  <c r="H131" i="4" s="1"/>
  <c r="P131" i="8"/>
  <c r="N131" i="8"/>
  <c r="W115" i="8"/>
  <c r="J115" i="8" s="1"/>
  <c r="N115" i="4"/>
  <c r="V115" i="8" l="1"/>
  <c r="S116" i="8" s="1"/>
  <c r="M132" i="8"/>
  <c r="O132" i="8" s="1"/>
  <c r="Q131" i="8"/>
  <c r="R131" i="8" s="1"/>
  <c r="I131" i="4"/>
  <c r="F132" i="4" s="1"/>
  <c r="G131" i="4"/>
  <c r="P115" i="4"/>
  <c r="T115" i="4" l="1"/>
  <c r="P132" i="8"/>
  <c r="N132" i="8"/>
  <c r="U116" i="8"/>
  <c r="T116" i="8"/>
  <c r="O115" i="4"/>
  <c r="L116" i="4" s="1"/>
  <c r="M116" i="4" s="1"/>
  <c r="H132" i="4"/>
  <c r="J131" i="4"/>
  <c r="K131" i="4" s="1"/>
  <c r="M133" i="8" l="1"/>
  <c r="O133" i="8" s="1"/>
  <c r="W116" i="8"/>
  <c r="J116" i="8" s="1"/>
  <c r="Q132" i="8"/>
  <c r="R132" i="8" s="1"/>
  <c r="N116" i="4"/>
  <c r="P116" i="4" s="1"/>
  <c r="G132" i="4"/>
  <c r="I132" i="4"/>
  <c r="T116" i="4" l="1"/>
  <c r="J132" i="4"/>
  <c r="K132" i="4" s="1"/>
  <c r="F133" i="4"/>
  <c r="H133" i="4" s="1"/>
  <c r="P133" i="8"/>
  <c r="V116" i="8"/>
  <c r="S117" i="8" s="1"/>
  <c r="N133" i="8"/>
  <c r="O116" i="4"/>
  <c r="L117" i="4" s="1"/>
  <c r="M117" i="4" s="1"/>
  <c r="U117" i="8" l="1"/>
  <c r="T117" i="8"/>
  <c r="M134" i="8"/>
  <c r="O134" i="8" s="1"/>
  <c r="Q133" i="8"/>
  <c r="R133" i="8" s="1"/>
  <c r="G133" i="4"/>
  <c r="I133" i="4"/>
  <c r="N117" i="4"/>
  <c r="J133" i="4" l="1"/>
  <c r="K133" i="4" s="1"/>
  <c r="F134" i="4"/>
  <c r="H134" i="4" s="1"/>
  <c r="N134" i="8"/>
  <c r="P134" i="8"/>
  <c r="Q134" i="8"/>
  <c r="W117" i="8"/>
  <c r="J117" i="8" s="1"/>
  <c r="P117" i="4"/>
  <c r="T117" i="4" l="1"/>
  <c r="V117" i="8"/>
  <c r="S118" i="8" s="1"/>
  <c r="M135" i="8"/>
  <c r="O135" i="8" s="1"/>
  <c r="R134" i="8"/>
  <c r="O117" i="4"/>
  <c r="L118" i="4" s="1"/>
  <c r="M118" i="4" s="1"/>
  <c r="I134" i="4"/>
  <c r="F135" i="4" s="1"/>
  <c r="G134" i="4"/>
  <c r="N118" i="4" l="1"/>
  <c r="P118" i="4" s="1"/>
  <c r="N135" i="8"/>
  <c r="P135" i="8"/>
  <c r="U118" i="8"/>
  <c r="T118" i="8"/>
  <c r="H135" i="4"/>
  <c r="J134" i="4"/>
  <c r="K134" i="4" s="1"/>
  <c r="T118" i="4" l="1"/>
  <c r="M136" i="8"/>
  <c r="O136" i="8" s="1"/>
  <c r="W118" i="8"/>
  <c r="J118" i="8" s="1"/>
  <c r="Q135" i="8"/>
  <c r="R135" i="8" s="1"/>
  <c r="O118" i="4"/>
  <c r="L119" i="4" s="1"/>
  <c r="M119" i="4" s="1"/>
  <c r="I135" i="4"/>
  <c r="F136" i="4" s="1"/>
  <c r="G135" i="4"/>
  <c r="V118" i="8" l="1"/>
  <c r="S119" i="8" s="1"/>
  <c r="P136" i="8"/>
  <c r="N136" i="8"/>
  <c r="H136" i="4"/>
  <c r="J135" i="4"/>
  <c r="K135" i="4" s="1"/>
  <c r="N119" i="4"/>
  <c r="M137" i="8" l="1"/>
  <c r="O137" i="8" s="1"/>
  <c r="Q136" i="8"/>
  <c r="R136" i="8" s="1"/>
  <c r="U119" i="8"/>
  <c r="T119" i="8"/>
  <c r="P119" i="4"/>
  <c r="I136" i="4"/>
  <c r="F137" i="4" s="1"/>
  <c r="G136" i="4"/>
  <c r="T119" i="4" l="1"/>
  <c r="W119" i="8"/>
  <c r="J119" i="8" s="1"/>
  <c r="V119" i="8"/>
  <c r="S120" i="8" s="1"/>
  <c r="N137" i="8"/>
  <c r="P137" i="8"/>
  <c r="O119" i="4"/>
  <c r="L120" i="4" s="1"/>
  <c r="H137" i="4"/>
  <c r="J136" i="4"/>
  <c r="K136" i="4" s="1"/>
  <c r="N120" i="4" l="1"/>
  <c r="M120" i="4"/>
  <c r="M138" i="8"/>
  <c r="O138" i="8" s="1"/>
  <c r="Q137" i="8"/>
  <c r="R137" i="8" s="1"/>
  <c r="U120" i="8"/>
  <c r="T120" i="8"/>
  <c r="I137" i="4"/>
  <c r="F138" i="4" s="1"/>
  <c r="G137" i="4"/>
  <c r="P120" i="4"/>
  <c r="T120" i="4" l="1"/>
  <c r="W120" i="8"/>
  <c r="J120" i="8" s="1"/>
  <c r="V120" i="8"/>
  <c r="S121" i="8" s="1"/>
  <c r="N138" i="8"/>
  <c r="P138" i="8"/>
  <c r="O120" i="4"/>
  <c r="L121" i="4" s="1"/>
  <c r="M121" i="4" s="1"/>
  <c r="H138" i="4"/>
  <c r="J137" i="4"/>
  <c r="K137" i="4" s="1"/>
  <c r="U121" i="8" l="1"/>
  <c r="T121" i="8"/>
  <c r="M139" i="8"/>
  <c r="O139" i="8" s="1"/>
  <c r="Q138" i="8"/>
  <c r="R138" i="8" s="1"/>
  <c r="I138" i="4"/>
  <c r="F139" i="4" s="1"/>
  <c r="N121" i="4"/>
  <c r="G138" i="4"/>
  <c r="N139" i="8" l="1"/>
  <c r="P139" i="8"/>
  <c r="W121" i="8"/>
  <c r="J121" i="8" s="1"/>
  <c r="P121" i="4"/>
  <c r="H139" i="4"/>
  <c r="J138" i="4"/>
  <c r="K138" i="4" s="1"/>
  <c r="T121" i="4" l="1"/>
  <c r="O121" i="4"/>
  <c r="L122" i="4" s="1"/>
  <c r="M122" i="4" s="1"/>
  <c r="V121" i="8"/>
  <c r="S122" i="8" s="1"/>
  <c r="M140" i="8"/>
  <c r="O140" i="8" s="1"/>
  <c r="Q139" i="8"/>
  <c r="R139" i="8"/>
  <c r="I139" i="4"/>
  <c r="F140" i="4" s="1"/>
  <c r="G139" i="4"/>
  <c r="N122" i="4" l="1"/>
  <c r="P122" i="4" s="1"/>
  <c r="P140" i="8"/>
  <c r="Q140" i="8"/>
  <c r="N140" i="8"/>
  <c r="R140" i="8" s="1"/>
  <c r="U122" i="8"/>
  <c r="T122" i="8"/>
  <c r="H140" i="4"/>
  <c r="J139" i="4"/>
  <c r="K139" i="4" s="1"/>
  <c r="T122" i="4" l="1"/>
  <c r="W122" i="8"/>
  <c r="J122" i="8" s="1"/>
  <c r="V122" i="8"/>
  <c r="S123" i="8" s="1"/>
  <c r="M141" i="8"/>
  <c r="O141" i="8" s="1"/>
  <c r="O122" i="4"/>
  <c r="L123" i="4" s="1"/>
  <c r="M123" i="4" s="1"/>
  <c r="I140" i="4"/>
  <c r="F141" i="4" s="1"/>
  <c r="G140" i="4"/>
  <c r="P141" i="8" l="1"/>
  <c r="N141" i="8"/>
  <c r="U123" i="8"/>
  <c r="T123" i="8"/>
  <c r="H141" i="4"/>
  <c r="J140" i="4"/>
  <c r="K140" i="4" s="1"/>
  <c r="N123" i="4"/>
  <c r="W123" i="8" l="1"/>
  <c r="J123" i="8" s="1"/>
  <c r="V123" i="8"/>
  <c r="S124" i="8" s="1"/>
  <c r="M142" i="8"/>
  <c r="O142" i="8" s="1"/>
  <c r="Q141" i="8"/>
  <c r="R141" i="8" s="1"/>
  <c r="P123" i="4"/>
  <c r="G141" i="4"/>
  <c r="I141" i="4"/>
  <c r="F142" i="4" s="1"/>
  <c r="T123" i="4" l="1"/>
  <c r="O123" i="4"/>
  <c r="L124" i="4" s="1"/>
  <c r="M124" i="4" s="1"/>
  <c r="P142" i="8"/>
  <c r="N142" i="8"/>
  <c r="U124" i="8"/>
  <c r="T124" i="8"/>
  <c r="H142" i="4"/>
  <c r="J141" i="4"/>
  <c r="K141" i="4" s="1"/>
  <c r="N124" i="4" l="1"/>
  <c r="W124" i="8"/>
  <c r="J124" i="8" s="1"/>
  <c r="V124" i="8"/>
  <c r="S125" i="8" s="1"/>
  <c r="M143" i="8"/>
  <c r="O143" i="8" s="1"/>
  <c r="Q142" i="8"/>
  <c r="R142" i="8" s="1"/>
  <c r="P124" i="4"/>
  <c r="I142" i="4"/>
  <c r="F143" i="4" s="1"/>
  <c r="G142" i="4"/>
  <c r="T124" i="4" l="1"/>
  <c r="T125" i="8"/>
  <c r="U125" i="8"/>
  <c r="P143" i="8"/>
  <c r="N143" i="8"/>
  <c r="H143" i="4"/>
  <c r="J142" i="4"/>
  <c r="K142" i="4" s="1"/>
  <c r="O124" i="4"/>
  <c r="L125" i="4" s="1"/>
  <c r="M125" i="4" s="1"/>
  <c r="M144" i="8" l="1"/>
  <c r="O144" i="8" s="1"/>
  <c r="Q143" i="8"/>
  <c r="R143" i="8" s="1"/>
  <c r="W125" i="8"/>
  <c r="J125" i="8" s="1"/>
  <c r="N125" i="4"/>
  <c r="I143" i="4"/>
  <c r="F144" i="4" s="1"/>
  <c r="G143" i="4"/>
  <c r="V125" i="8" l="1"/>
  <c r="S126" i="8" s="1"/>
  <c r="N144" i="8"/>
  <c r="P144" i="8"/>
  <c r="Q144" i="8"/>
  <c r="H144" i="4"/>
  <c r="J143" i="4"/>
  <c r="K143" i="4" s="1"/>
  <c r="P125" i="4"/>
  <c r="T125" i="4" l="1"/>
  <c r="O125" i="4"/>
  <c r="L126" i="4" s="1"/>
  <c r="R144" i="8"/>
  <c r="M145" i="8"/>
  <c r="O145" i="8" s="1"/>
  <c r="T126" i="8"/>
  <c r="U126" i="8"/>
  <c r="I144" i="4"/>
  <c r="F145" i="4" s="1"/>
  <c r="G144" i="4"/>
  <c r="N126" i="4" l="1"/>
  <c r="P126" i="4" s="1"/>
  <c r="M126" i="4"/>
  <c r="P145" i="8"/>
  <c r="W126" i="8"/>
  <c r="J126" i="8" s="1"/>
  <c r="N145" i="8"/>
  <c r="H145" i="4"/>
  <c r="J144" i="4"/>
  <c r="K144" i="4" s="1"/>
  <c r="T126" i="4" l="1"/>
  <c r="V126" i="8"/>
  <c r="S127" i="8" s="1"/>
  <c r="M146" i="8"/>
  <c r="O146" i="8" s="1"/>
  <c r="Q145" i="8"/>
  <c r="R145" i="8" s="1"/>
  <c r="O126" i="4"/>
  <c r="L127" i="4" s="1"/>
  <c r="M127" i="4" s="1"/>
  <c r="G145" i="4"/>
  <c r="I145" i="4"/>
  <c r="F146" i="4" s="1"/>
  <c r="N146" i="8" l="1"/>
  <c r="P146" i="8"/>
  <c r="U127" i="8"/>
  <c r="T127" i="8"/>
  <c r="H146" i="4"/>
  <c r="J145" i="4"/>
  <c r="K145" i="4" s="1"/>
  <c r="N127" i="4"/>
  <c r="M147" i="8" l="1"/>
  <c r="O147" i="8" s="1"/>
  <c r="W127" i="8"/>
  <c r="J127" i="8" s="1"/>
  <c r="V127" i="8"/>
  <c r="S128" i="8" s="1"/>
  <c r="Q146" i="8"/>
  <c r="R146" i="8" s="1"/>
  <c r="P127" i="4"/>
  <c r="I146" i="4"/>
  <c r="F147" i="4" s="1"/>
  <c r="G146" i="4"/>
  <c r="T127" i="4" l="1"/>
  <c r="O127" i="4"/>
  <c r="L128" i="4" s="1"/>
  <c r="M128" i="4" s="1"/>
  <c r="U128" i="8"/>
  <c r="T128" i="8"/>
  <c r="P147" i="8"/>
  <c r="N147" i="8"/>
  <c r="H147" i="4"/>
  <c r="J146" i="4"/>
  <c r="K146" i="4" s="1"/>
  <c r="N128" i="4" l="1"/>
  <c r="P128" i="4" s="1"/>
  <c r="M148" i="8"/>
  <c r="O148" i="8" s="1"/>
  <c r="Q147" i="8"/>
  <c r="R147" i="8" s="1"/>
  <c r="W128" i="8"/>
  <c r="J128" i="8" s="1"/>
  <c r="V128" i="8"/>
  <c r="S129" i="8" s="1"/>
  <c r="G147" i="4"/>
  <c r="I147" i="4"/>
  <c r="F148" i="4" s="1"/>
  <c r="T128" i="4" l="1"/>
  <c r="T129" i="8"/>
  <c r="U129" i="8"/>
  <c r="P148" i="8"/>
  <c r="N148" i="8"/>
  <c r="O128" i="4"/>
  <c r="L129" i="4" s="1"/>
  <c r="M129" i="4" s="1"/>
  <c r="H148" i="4"/>
  <c r="J147" i="4"/>
  <c r="K147" i="4" s="1"/>
  <c r="M149" i="8" l="1"/>
  <c r="O149" i="8" s="1"/>
  <c r="W129" i="8"/>
  <c r="J129" i="8" s="1"/>
  <c r="V129" i="8"/>
  <c r="S130" i="8" s="1"/>
  <c r="Q148" i="8"/>
  <c r="R148" i="8" s="1"/>
  <c r="I148" i="4"/>
  <c r="F149" i="4" s="1"/>
  <c r="G148" i="4"/>
  <c r="N129" i="4"/>
  <c r="P149" i="8" l="1"/>
  <c r="T130" i="8"/>
  <c r="U130" i="8"/>
  <c r="N149" i="8"/>
  <c r="P129" i="4"/>
  <c r="H149" i="4"/>
  <c r="J148" i="4"/>
  <c r="K148" i="4" s="1"/>
  <c r="T129" i="4" l="1"/>
  <c r="O129" i="4"/>
  <c r="L130" i="4" s="1"/>
  <c r="M130" i="4" s="1"/>
  <c r="W130" i="8"/>
  <c r="J130" i="8" s="1"/>
  <c r="V130" i="8"/>
  <c r="S131" i="8" s="1"/>
  <c r="M150" i="8"/>
  <c r="O150" i="8" s="1"/>
  <c r="Q149" i="8"/>
  <c r="R149" i="8" s="1"/>
  <c r="G149" i="4"/>
  <c r="I149" i="4"/>
  <c r="F150" i="4" s="1"/>
  <c r="N130" i="4" l="1"/>
  <c r="P130" i="4" s="1"/>
  <c r="N150" i="8"/>
  <c r="U131" i="8"/>
  <c r="T131" i="8"/>
  <c r="P150" i="8"/>
  <c r="Q150" i="8" s="1"/>
  <c r="H150" i="4"/>
  <c r="J149" i="4"/>
  <c r="K149" i="4" s="1"/>
  <c r="T130" i="4" l="1"/>
  <c r="M151" i="8"/>
  <c r="O151" i="8" s="1"/>
  <c r="W131" i="8"/>
  <c r="J131" i="8" s="1"/>
  <c r="V131" i="8"/>
  <c r="S132" i="8" s="1"/>
  <c r="R150" i="8"/>
  <c r="I150" i="4"/>
  <c r="F151" i="4" s="1"/>
  <c r="G150" i="4"/>
  <c r="O130" i="4"/>
  <c r="L131" i="4" s="1"/>
  <c r="M131" i="4" s="1"/>
  <c r="U132" i="8" l="1"/>
  <c r="T132" i="8"/>
  <c r="P151" i="8"/>
  <c r="N151" i="8"/>
  <c r="N131" i="4"/>
  <c r="H151" i="4"/>
  <c r="J150" i="4"/>
  <c r="K150" i="4" s="1"/>
  <c r="M152" i="8" l="1"/>
  <c r="O152" i="8" s="1"/>
  <c r="Q151" i="8"/>
  <c r="R151" i="8" s="1"/>
  <c r="W132" i="8"/>
  <c r="J132" i="8" s="1"/>
  <c r="V132" i="8"/>
  <c r="S133" i="8" s="1"/>
  <c r="I151" i="4"/>
  <c r="F152" i="4" s="1"/>
  <c r="G151" i="4"/>
  <c r="P131" i="4"/>
  <c r="T131" i="4" l="1"/>
  <c r="T133" i="8"/>
  <c r="U133" i="8"/>
  <c r="P152" i="8"/>
  <c r="Q152" i="8" s="1"/>
  <c r="N152" i="8"/>
  <c r="O131" i="4"/>
  <c r="L132" i="4" s="1"/>
  <c r="M132" i="4" s="1"/>
  <c r="H152" i="4"/>
  <c r="J151" i="4"/>
  <c r="K151" i="4" s="1"/>
  <c r="M153" i="8" l="1"/>
  <c r="O153" i="8" s="1"/>
  <c r="R152" i="8"/>
  <c r="W133" i="8"/>
  <c r="J133" i="8" s="1"/>
  <c r="V133" i="8"/>
  <c r="S134" i="8" s="1"/>
  <c r="N132" i="4"/>
  <c r="I152" i="4"/>
  <c r="F153" i="4" s="1"/>
  <c r="G152" i="4"/>
  <c r="P132" i="4"/>
  <c r="T132" i="4" l="1"/>
  <c r="T134" i="8"/>
  <c r="U134" i="8"/>
  <c r="P153" i="8"/>
  <c r="N153" i="8"/>
  <c r="O132" i="4"/>
  <c r="L133" i="4" s="1"/>
  <c r="M133" i="4" s="1"/>
  <c r="H153" i="4"/>
  <c r="J152" i="4"/>
  <c r="K152" i="4" s="1"/>
  <c r="M154" i="8" l="1"/>
  <c r="O154" i="8" s="1"/>
  <c r="Q153" i="8"/>
  <c r="R153" i="8" s="1"/>
  <c r="W134" i="8"/>
  <c r="J134" i="8" s="1"/>
  <c r="G153" i="4"/>
  <c r="I153" i="4"/>
  <c r="F154" i="4" s="1"/>
  <c r="N133" i="4"/>
  <c r="V134" i="8" l="1"/>
  <c r="S135" i="8" s="1"/>
  <c r="N154" i="8"/>
  <c r="P154" i="8"/>
  <c r="P133" i="4"/>
  <c r="H154" i="4"/>
  <c r="J153" i="4"/>
  <c r="K153" i="4" s="1"/>
  <c r="T133" i="4" l="1"/>
  <c r="O133" i="4"/>
  <c r="L134" i="4" s="1"/>
  <c r="M134" i="4" s="1"/>
  <c r="M155" i="8"/>
  <c r="O155" i="8" s="1"/>
  <c r="Q154" i="8"/>
  <c r="R154" i="8"/>
  <c r="U135" i="8"/>
  <c r="T135" i="8"/>
  <c r="I154" i="4"/>
  <c r="F155" i="4" s="1"/>
  <c r="G154" i="4"/>
  <c r="N134" i="4" l="1"/>
  <c r="P134" i="4" s="1"/>
  <c r="P155" i="8"/>
  <c r="W135" i="8"/>
  <c r="J135" i="8" s="1"/>
  <c r="N155" i="8"/>
  <c r="H155" i="4"/>
  <c r="J154" i="4"/>
  <c r="K154" i="4" s="1"/>
  <c r="T134" i="4" l="1"/>
  <c r="V135" i="8"/>
  <c r="S136" i="8" s="1"/>
  <c r="M156" i="8"/>
  <c r="O156" i="8" s="1"/>
  <c r="Q155" i="8"/>
  <c r="R155" i="8" s="1"/>
  <c r="I155" i="4"/>
  <c r="F156" i="4" s="1"/>
  <c r="G155" i="4"/>
  <c r="O134" i="4"/>
  <c r="L135" i="4" s="1"/>
  <c r="M135" i="4" s="1"/>
  <c r="N156" i="8" l="1"/>
  <c r="P156" i="8"/>
  <c r="U136" i="8"/>
  <c r="T136" i="8"/>
  <c r="N135" i="4"/>
  <c r="H156" i="4"/>
  <c r="J155" i="4"/>
  <c r="K155" i="4" s="1"/>
  <c r="M157" i="8" l="1"/>
  <c r="O157" i="8" s="1"/>
  <c r="W136" i="8"/>
  <c r="J136" i="8" s="1"/>
  <c r="Q156" i="8"/>
  <c r="R156" i="8" s="1"/>
  <c r="I156" i="4"/>
  <c r="F157" i="4" s="1"/>
  <c r="G156" i="4"/>
  <c r="P135" i="4"/>
  <c r="T135" i="4" l="1"/>
  <c r="O135" i="4"/>
  <c r="L136" i="4" s="1"/>
  <c r="M136" i="4" s="1"/>
  <c r="V136" i="8"/>
  <c r="S137" i="8" s="1"/>
  <c r="P157" i="8"/>
  <c r="N157" i="8"/>
  <c r="H157" i="4"/>
  <c r="J156" i="4"/>
  <c r="K156" i="4" s="1"/>
  <c r="N136" i="4" l="1"/>
  <c r="P136" i="4" s="1"/>
  <c r="M158" i="8"/>
  <c r="O158" i="8" s="1"/>
  <c r="Q157" i="8"/>
  <c r="R157" i="8" s="1"/>
  <c r="U137" i="8"/>
  <c r="T137" i="8"/>
  <c r="G157" i="4"/>
  <c r="I157" i="4"/>
  <c r="F158" i="4" s="1"/>
  <c r="T136" i="4" l="1"/>
  <c r="W137" i="8"/>
  <c r="J137" i="8" s="1"/>
  <c r="V137" i="8"/>
  <c r="S138" i="8" s="1"/>
  <c r="N158" i="8"/>
  <c r="P158" i="8"/>
  <c r="O136" i="4"/>
  <c r="L137" i="4" s="1"/>
  <c r="M137" i="4" s="1"/>
  <c r="H158" i="4"/>
  <c r="J157" i="4"/>
  <c r="K157" i="4" s="1"/>
  <c r="M159" i="8" l="1"/>
  <c r="O159" i="8" s="1"/>
  <c r="U138" i="8"/>
  <c r="T138" i="8"/>
  <c r="Q158" i="8"/>
  <c r="R158" i="8" s="1"/>
  <c r="I158" i="4"/>
  <c r="F159" i="4" s="1"/>
  <c r="G158" i="4"/>
  <c r="N137" i="4"/>
  <c r="P159" i="8" l="1"/>
  <c r="W138" i="8"/>
  <c r="J138" i="8" s="1"/>
  <c r="V138" i="8"/>
  <c r="S139" i="8" s="1"/>
  <c r="N159" i="8"/>
  <c r="P137" i="4"/>
  <c r="H159" i="4"/>
  <c r="J158" i="4"/>
  <c r="K158" i="4" s="1"/>
  <c r="T137" i="4" l="1"/>
  <c r="M160" i="8"/>
  <c r="O160" i="8" s="1"/>
  <c r="U139" i="8"/>
  <c r="T139" i="8"/>
  <c r="Q159" i="8"/>
  <c r="R159" i="8" s="1"/>
  <c r="O137" i="4"/>
  <c r="L138" i="4" s="1"/>
  <c r="M138" i="4" s="1"/>
  <c r="G159" i="4"/>
  <c r="I159" i="4"/>
  <c r="F160" i="4" s="1"/>
  <c r="N138" i="4" l="1"/>
  <c r="W139" i="8"/>
  <c r="J139" i="8" s="1"/>
  <c r="V139" i="8"/>
  <c r="S140" i="8" s="1"/>
  <c r="P160" i="8"/>
  <c r="Q160" i="8"/>
  <c r="N160" i="8"/>
  <c r="R160" i="8" s="1"/>
  <c r="P138" i="4"/>
  <c r="H160" i="4"/>
  <c r="J159" i="4"/>
  <c r="K159" i="4" s="1"/>
  <c r="T138" i="4" l="1"/>
  <c r="U140" i="8"/>
  <c r="T140" i="8"/>
  <c r="M161" i="8"/>
  <c r="O161" i="8" s="1"/>
  <c r="I160" i="4"/>
  <c r="F161" i="4" s="1"/>
  <c r="G160" i="4"/>
  <c r="O138" i="4"/>
  <c r="L139" i="4" s="1"/>
  <c r="M139" i="4" s="1"/>
  <c r="P161" i="8" l="1"/>
  <c r="N161" i="8"/>
  <c r="W140" i="8"/>
  <c r="J140" i="8" s="1"/>
  <c r="V140" i="8"/>
  <c r="S141" i="8" s="1"/>
  <c r="N139" i="4"/>
  <c r="H161" i="4"/>
  <c r="J160" i="4"/>
  <c r="K160" i="4" s="1"/>
  <c r="T141" i="8" l="1"/>
  <c r="U141" i="8"/>
  <c r="M162" i="8"/>
  <c r="O162" i="8" s="1"/>
  <c r="Q161" i="8"/>
  <c r="R161" i="8" s="1"/>
  <c r="G161" i="4"/>
  <c r="I161" i="4"/>
  <c r="F162" i="4" s="1"/>
  <c r="P139" i="4"/>
  <c r="T139" i="4" l="1"/>
  <c r="O139" i="4"/>
  <c r="L140" i="4" s="1"/>
  <c r="M140" i="4" s="1"/>
  <c r="P162" i="8"/>
  <c r="N162" i="8"/>
  <c r="W141" i="8"/>
  <c r="J141" i="8" s="1"/>
  <c r="V141" i="8"/>
  <c r="S142" i="8" s="1"/>
  <c r="H162" i="4"/>
  <c r="J161" i="4"/>
  <c r="K161" i="4" s="1"/>
  <c r="N140" i="4" l="1"/>
  <c r="P140" i="4" s="1"/>
  <c r="U142" i="8"/>
  <c r="T142" i="8"/>
  <c r="M163" i="8"/>
  <c r="O163" i="8" s="1"/>
  <c r="Q162" i="8"/>
  <c r="R162" i="8" s="1"/>
  <c r="I162" i="4"/>
  <c r="F163" i="4" s="1"/>
  <c r="G162" i="4"/>
  <c r="T140" i="4" l="1"/>
  <c r="P163" i="8"/>
  <c r="N163" i="8"/>
  <c r="W142" i="8"/>
  <c r="J142" i="8" s="1"/>
  <c r="O140" i="4"/>
  <c r="L141" i="4" s="1"/>
  <c r="M141" i="4" s="1"/>
  <c r="H163" i="4"/>
  <c r="J162" i="4"/>
  <c r="K162" i="4" s="1"/>
  <c r="M164" i="8" l="1"/>
  <c r="O164" i="8" s="1"/>
  <c r="V142" i="8"/>
  <c r="S143" i="8" s="1"/>
  <c r="R163" i="8"/>
  <c r="Q163" i="8"/>
  <c r="I163" i="4"/>
  <c r="F164" i="4" s="1"/>
  <c r="G163" i="4"/>
  <c r="N141" i="4"/>
  <c r="P164" i="8" l="1"/>
  <c r="Q164" i="8"/>
  <c r="U143" i="8"/>
  <c r="T143" i="8"/>
  <c r="N164" i="8"/>
  <c r="R164" i="8" s="1"/>
  <c r="P141" i="4"/>
  <c r="H164" i="4"/>
  <c r="J163" i="4"/>
  <c r="K163" i="4" s="1"/>
  <c r="T141" i="4" l="1"/>
  <c r="W143" i="8"/>
  <c r="J143" i="8" s="1"/>
  <c r="V143" i="8"/>
  <c r="S144" i="8" s="1"/>
  <c r="M165" i="8"/>
  <c r="O165" i="8" s="1"/>
  <c r="O141" i="4"/>
  <c r="L142" i="4" s="1"/>
  <c r="M142" i="4" s="1"/>
  <c r="I164" i="4"/>
  <c r="F165" i="4" s="1"/>
  <c r="G164" i="4"/>
  <c r="N142" i="4" l="1"/>
  <c r="P142" i="4" s="1"/>
  <c r="N165" i="8"/>
  <c r="P165" i="8"/>
  <c r="U144" i="8"/>
  <c r="T144" i="8"/>
  <c r="H165" i="4"/>
  <c r="J164" i="4"/>
  <c r="K164" i="4" s="1"/>
  <c r="T142" i="4" l="1"/>
  <c r="M166" i="8"/>
  <c r="O166" i="8" s="1"/>
  <c r="W144" i="8"/>
  <c r="J144" i="8" s="1"/>
  <c r="V144" i="8"/>
  <c r="S145" i="8" s="1"/>
  <c r="Q165" i="8"/>
  <c r="R165" i="8"/>
  <c r="G165" i="4"/>
  <c r="O142" i="4"/>
  <c r="L143" i="4" s="1"/>
  <c r="M143" i="4" s="1"/>
  <c r="I165" i="4"/>
  <c r="F166" i="4" s="1"/>
  <c r="U145" i="8" l="1"/>
  <c r="T145" i="8"/>
  <c r="N166" i="8"/>
  <c r="P166" i="8"/>
  <c r="H166" i="4"/>
  <c r="J165" i="4"/>
  <c r="K165" i="4" s="1"/>
  <c r="N143" i="4"/>
  <c r="M167" i="8" l="1"/>
  <c r="O167" i="8" s="1"/>
  <c r="Q166" i="8"/>
  <c r="R166" i="8" s="1"/>
  <c r="W145" i="8"/>
  <c r="J145" i="8" s="1"/>
  <c r="V145" i="8"/>
  <c r="S146" i="8" s="1"/>
  <c r="P143" i="4"/>
  <c r="I166" i="4"/>
  <c r="F167" i="4" s="1"/>
  <c r="G166" i="4"/>
  <c r="T143" i="4" l="1"/>
  <c r="U146" i="8"/>
  <c r="T146" i="8"/>
  <c r="P167" i="8"/>
  <c r="Q167" i="8" s="1"/>
  <c r="N167" i="8"/>
  <c r="O143" i="4"/>
  <c r="L144" i="4" s="1"/>
  <c r="M144" i="4" s="1"/>
  <c r="H167" i="4"/>
  <c r="J166" i="4"/>
  <c r="K166" i="4" s="1"/>
  <c r="N144" i="4" l="1"/>
  <c r="R167" i="8"/>
  <c r="M168" i="8"/>
  <c r="O168" i="8" s="1"/>
  <c r="W146" i="8"/>
  <c r="J146" i="8" s="1"/>
  <c r="P144" i="4"/>
  <c r="I167" i="4"/>
  <c r="F168" i="4" s="1"/>
  <c r="G167" i="4"/>
  <c r="T144" i="4" l="1"/>
  <c r="V146" i="8"/>
  <c r="S147" i="8" s="1"/>
  <c r="N168" i="8"/>
  <c r="P168" i="8"/>
  <c r="Q168" i="8"/>
  <c r="H168" i="4"/>
  <c r="J167" i="4"/>
  <c r="K167" i="4" s="1"/>
  <c r="O144" i="4"/>
  <c r="L145" i="4" s="1"/>
  <c r="M145" i="4" s="1"/>
  <c r="R168" i="8" l="1"/>
  <c r="M169" i="8"/>
  <c r="O169" i="8" s="1"/>
  <c r="U147" i="8"/>
  <c r="T147" i="8"/>
  <c r="N145" i="4"/>
  <c r="I168" i="4"/>
  <c r="F169" i="4" s="1"/>
  <c r="G168" i="4"/>
  <c r="W147" i="8" l="1"/>
  <c r="J147" i="8" s="1"/>
  <c r="V147" i="8"/>
  <c r="S148" i="8" s="1"/>
  <c r="N169" i="8"/>
  <c r="P169" i="8"/>
  <c r="H169" i="4"/>
  <c r="J168" i="4"/>
  <c r="K168" i="4" s="1"/>
  <c r="P145" i="4"/>
  <c r="T145" i="4" l="1"/>
  <c r="M170" i="8"/>
  <c r="O170" i="8" s="1"/>
  <c r="T148" i="8"/>
  <c r="U148" i="8"/>
  <c r="Q169" i="8"/>
  <c r="R169" i="8" s="1"/>
  <c r="O145" i="4"/>
  <c r="L146" i="4" s="1"/>
  <c r="M146" i="4" s="1"/>
  <c r="G169" i="4"/>
  <c r="I169" i="4"/>
  <c r="F170" i="4" s="1"/>
  <c r="W148" i="8" l="1"/>
  <c r="J148" i="8" s="1"/>
  <c r="N170" i="8"/>
  <c r="P170" i="8"/>
  <c r="Q170" i="8" s="1"/>
  <c r="H170" i="4"/>
  <c r="J169" i="4"/>
  <c r="K169" i="4" s="1"/>
  <c r="N146" i="4"/>
  <c r="R170" i="8" l="1"/>
  <c r="M171" i="8"/>
  <c r="O171" i="8" s="1"/>
  <c r="V148" i="8"/>
  <c r="S149" i="8" s="1"/>
  <c r="P146" i="4"/>
  <c r="I170" i="4"/>
  <c r="F171" i="4" s="1"/>
  <c r="G170" i="4"/>
  <c r="T146" i="4" l="1"/>
  <c r="T149" i="8"/>
  <c r="U149" i="8"/>
  <c r="P171" i="8"/>
  <c r="N171" i="8"/>
  <c r="H171" i="4"/>
  <c r="J170" i="4"/>
  <c r="K170" i="4" s="1"/>
  <c r="O146" i="4"/>
  <c r="L147" i="4" s="1"/>
  <c r="M147" i="4" s="1"/>
  <c r="M172" i="8" l="1"/>
  <c r="O172" i="8" s="1"/>
  <c r="Q171" i="8"/>
  <c r="R171" i="8" s="1"/>
  <c r="W149" i="8"/>
  <c r="J149" i="8" s="1"/>
  <c r="V149" i="8"/>
  <c r="S150" i="8" s="1"/>
  <c r="N147" i="4"/>
  <c r="I171" i="4"/>
  <c r="F172" i="4" s="1"/>
  <c r="G171" i="4"/>
  <c r="U150" i="8" l="1"/>
  <c r="T150" i="8"/>
  <c r="P172" i="8"/>
  <c r="Q172" i="8"/>
  <c r="N172" i="8"/>
  <c r="R172" i="8" s="1"/>
  <c r="H172" i="4"/>
  <c r="J171" i="4"/>
  <c r="K171" i="4" s="1"/>
  <c r="P147" i="4"/>
  <c r="T147" i="4" l="1"/>
  <c r="M173" i="8"/>
  <c r="O173" i="8" s="1"/>
  <c r="W150" i="8"/>
  <c r="J150" i="8" s="1"/>
  <c r="V150" i="8"/>
  <c r="S151" i="8" s="1"/>
  <c r="O147" i="4"/>
  <c r="L148" i="4" s="1"/>
  <c r="M148" i="4" s="1"/>
  <c r="I172" i="4"/>
  <c r="F173" i="4" s="1"/>
  <c r="G172" i="4"/>
  <c r="T151" i="8" l="1"/>
  <c r="U151" i="8"/>
  <c r="P173" i="8"/>
  <c r="Q173" i="8" s="1"/>
  <c r="N173" i="8"/>
  <c r="N148" i="4"/>
  <c r="P148" i="4" s="1"/>
  <c r="H173" i="4"/>
  <c r="J172" i="4"/>
  <c r="K172" i="4" s="1"/>
  <c r="T148" i="4" l="1"/>
  <c r="R173" i="8"/>
  <c r="W151" i="8"/>
  <c r="J151" i="8" s="1"/>
  <c r="V151" i="8"/>
  <c r="S152" i="8" s="1"/>
  <c r="M174" i="8"/>
  <c r="O174" i="8" s="1"/>
  <c r="G173" i="4"/>
  <c r="O148" i="4"/>
  <c r="L149" i="4" s="1"/>
  <c r="M149" i="4" s="1"/>
  <c r="I173" i="4"/>
  <c r="F174" i="4" s="1"/>
  <c r="P174" i="8" l="1"/>
  <c r="U152" i="8"/>
  <c r="T152" i="8"/>
  <c r="N174" i="8"/>
  <c r="H174" i="4"/>
  <c r="J173" i="4"/>
  <c r="K173" i="4" s="1"/>
  <c r="N149" i="4"/>
  <c r="W152" i="8" l="1"/>
  <c r="J152" i="8" s="1"/>
  <c r="V152" i="8"/>
  <c r="S153" i="8" s="1"/>
  <c r="M175" i="8"/>
  <c r="O175" i="8" s="1"/>
  <c r="Q174" i="8"/>
  <c r="R174" i="8" s="1"/>
  <c r="P149" i="4"/>
  <c r="I174" i="4"/>
  <c r="G174" i="4"/>
  <c r="T149" i="4" l="1"/>
  <c r="J174" i="4"/>
  <c r="K174" i="4" s="1"/>
  <c r="F175" i="4"/>
  <c r="H175" i="4" s="1"/>
  <c r="P175" i="8"/>
  <c r="U153" i="8"/>
  <c r="T153" i="8"/>
  <c r="N175" i="8"/>
  <c r="O149" i="4"/>
  <c r="L150" i="4" s="1"/>
  <c r="N150" i="4" l="1"/>
  <c r="M150" i="4"/>
  <c r="W153" i="8"/>
  <c r="J153" i="8" s="1"/>
  <c r="M176" i="8"/>
  <c r="O176" i="8" s="1"/>
  <c r="Q175" i="8"/>
  <c r="R175" i="8" s="1"/>
  <c r="P150" i="4"/>
  <c r="I175" i="4"/>
  <c r="F176" i="4" s="1"/>
  <c r="G175" i="4"/>
  <c r="T150" i="4" l="1"/>
  <c r="P176" i="8"/>
  <c r="Q176" i="8" s="1"/>
  <c r="N176" i="8"/>
  <c r="V153" i="8"/>
  <c r="S154" i="8" s="1"/>
  <c r="H176" i="4"/>
  <c r="J175" i="4"/>
  <c r="K175" i="4" s="1"/>
  <c r="O150" i="4"/>
  <c r="L151" i="4" s="1"/>
  <c r="M151" i="4" s="1"/>
  <c r="R176" i="8" l="1"/>
  <c r="T154" i="8"/>
  <c r="U154" i="8"/>
  <c r="M177" i="8"/>
  <c r="O177" i="8" s="1"/>
  <c r="N151" i="4"/>
  <c r="I176" i="4"/>
  <c r="F177" i="4" s="1"/>
  <c r="G176" i="4"/>
  <c r="W154" i="8" l="1"/>
  <c r="J154" i="8" s="1"/>
  <c r="V154" i="8"/>
  <c r="S155" i="8" s="1"/>
  <c r="P177" i="8"/>
  <c r="Q177" i="8" s="1"/>
  <c r="N177" i="8"/>
  <c r="H177" i="4"/>
  <c r="J176" i="4"/>
  <c r="K176" i="4" s="1"/>
  <c r="P151" i="4"/>
  <c r="T151" i="4" l="1"/>
  <c r="M178" i="8"/>
  <c r="O178" i="8" s="1"/>
  <c r="T155" i="8"/>
  <c r="U155" i="8"/>
  <c r="R177" i="8"/>
  <c r="G177" i="4"/>
  <c r="O151" i="4"/>
  <c r="L152" i="4" s="1"/>
  <c r="M152" i="4" s="1"/>
  <c r="I177" i="4"/>
  <c r="F178" i="4" s="1"/>
  <c r="W155" i="8" l="1"/>
  <c r="J155" i="8" s="1"/>
  <c r="V155" i="8"/>
  <c r="S156" i="8" s="1"/>
  <c r="N178" i="8"/>
  <c r="P178" i="8"/>
  <c r="H178" i="4"/>
  <c r="J177" i="4"/>
  <c r="K177" i="4" s="1"/>
  <c r="N152" i="4"/>
  <c r="M179" i="8" l="1"/>
  <c r="O179" i="8" s="1"/>
  <c r="Q178" i="8"/>
  <c r="U156" i="8"/>
  <c r="T156" i="8"/>
  <c r="R178" i="8"/>
  <c r="P152" i="4"/>
  <c r="I178" i="4"/>
  <c r="F179" i="4" s="1"/>
  <c r="G178" i="4"/>
  <c r="T152" i="4" l="1"/>
  <c r="W156" i="8"/>
  <c r="J156" i="8" s="1"/>
  <c r="V156" i="8"/>
  <c r="S157" i="8" s="1"/>
  <c r="N179" i="8"/>
  <c r="R179" i="8" s="1"/>
  <c r="Q179" i="8"/>
  <c r="P179" i="8"/>
  <c r="H179" i="4"/>
  <c r="J178" i="4"/>
  <c r="K178" i="4" s="1"/>
  <c r="O152" i="4"/>
  <c r="L153" i="4" s="1"/>
  <c r="M153" i="4" s="1"/>
  <c r="M180" i="8" l="1"/>
  <c r="O180" i="8" s="1"/>
  <c r="U157" i="8"/>
  <c r="T157" i="8"/>
  <c r="N153" i="4"/>
  <c r="I179" i="4"/>
  <c r="G179" i="4"/>
  <c r="J179" i="4" l="1"/>
  <c r="K179" i="4" s="1"/>
  <c r="F180" i="4"/>
  <c r="H180" i="4" s="1"/>
  <c r="W157" i="8"/>
  <c r="J157" i="8" s="1"/>
  <c r="V157" i="8"/>
  <c r="S158" i="8" s="1"/>
  <c r="P180" i="8"/>
  <c r="N180" i="8"/>
  <c r="P153" i="4"/>
  <c r="T153" i="4" l="1"/>
  <c r="M181" i="8"/>
  <c r="O181" i="8" s="1"/>
  <c r="Q180" i="8"/>
  <c r="R180" i="8" s="1"/>
  <c r="T158" i="8"/>
  <c r="U158" i="8"/>
  <c r="O153" i="4"/>
  <c r="L154" i="4" s="1"/>
  <c r="M154" i="4" s="1"/>
  <c r="I180" i="4"/>
  <c r="F181" i="4" s="1"/>
  <c r="G180" i="4"/>
  <c r="P181" i="8" l="1"/>
  <c r="W158" i="8"/>
  <c r="J158" i="8" s="1"/>
  <c r="N181" i="8"/>
  <c r="N154" i="4"/>
  <c r="P154" i="4" s="1"/>
  <c r="H181" i="4"/>
  <c r="J180" i="4"/>
  <c r="K180" i="4" s="1"/>
  <c r="T154" i="4" l="1"/>
  <c r="V158" i="8"/>
  <c r="S159" i="8" s="1"/>
  <c r="M182" i="8"/>
  <c r="O182" i="8" s="1"/>
  <c r="Q181" i="8"/>
  <c r="R181" i="8" s="1"/>
  <c r="G181" i="4"/>
  <c r="O154" i="4"/>
  <c r="L155" i="4" s="1"/>
  <c r="M155" i="4" s="1"/>
  <c r="I181" i="4"/>
  <c r="F182" i="4" s="1"/>
  <c r="N182" i="8" l="1"/>
  <c r="U159" i="8"/>
  <c r="T159" i="8"/>
  <c r="P182" i="8"/>
  <c r="Q182" i="8" s="1"/>
  <c r="H182" i="4"/>
  <c r="J181" i="4"/>
  <c r="K181" i="4" s="1"/>
  <c r="N155" i="4"/>
  <c r="W159" i="8" l="1"/>
  <c r="J159" i="8" s="1"/>
  <c r="V159" i="8"/>
  <c r="S160" i="8" s="1"/>
  <c r="M183" i="8"/>
  <c r="O183" i="8" s="1"/>
  <c r="R182" i="8"/>
  <c r="P155" i="4"/>
  <c r="I182" i="4"/>
  <c r="G182" i="4"/>
  <c r="T155" i="4" l="1"/>
  <c r="J182" i="4"/>
  <c r="K182" i="4" s="1"/>
  <c r="F183" i="4"/>
  <c r="H183" i="4" s="1"/>
  <c r="O155" i="4"/>
  <c r="L156" i="4" s="1"/>
  <c r="N183" i="8"/>
  <c r="P183" i="8"/>
  <c r="U160" i="8"/>
  <c r="T160" i="8"/>
  <c r="N156" i="4" l="1"/>
  <c r="M156" i="4"/>
  <c r="M184" i="8"/>
  <c r="O184" i="8" s="1"/>
  <c r="W160" i="8"/>
  <c r="J160" i="8" s="1"/>
  <c r="V160" i="8"/>
  <c r="S161" i="8" s="1"/>
  <c r="Q183" i="8"/>
  <c r="R183" i="8" s="1"/>
  <c r="P156" i="4"/>
  <c r="I183" i="4"/>
  <c r="G183" i="4"/>
  <c r="T156" i="4" l="1"/>
  <c r="J183" i="4"/>
  <c r="K183" i="4" s="1"/>
  <c r="F184" i="4"/>
  <c r="H184" i="4" s="1"/>
  <c r="T161" i="8"/>
  <c r="U161" i="8"/>
  <c r="P184" i="8"/>
  <c r="Q184" i="8" s="1"/>
  <c r="N184" i="8"/>
  <c r="O156" i="4"/>
  <c r="L157" i="4" s="1"/>
  <c r="M157" i="4" s="1"/>
  <c r="R184" i="8" l="1"/>
  <c r="W161" i="8"/>
  <c r="J161" i="8" s="1"/>
  <c r="V161" i="8"/>
  <c r="S162" i="8" s="1"/>
  <c r="M185" i="8"/>
  <c r="O185" i="8" s="1"/>
  <c r="N157" i="4"/>
  <c r="I184" i="4"/>
  <c r="F185" i="4" s="1"/>
  <c r="G184" i="4"/>
  <c r="T162" i="8" l="1"/>
  <c r="U162" i="8"/>
  <c r="N185" i="8"/>
  <c r="P185" i="8"/>
  <c r="Q185" i="8" s="1"/>
  <c r="H185" i="4"/>
  <c r="J184" i="4"/>
  <c r="K184" i="4" s="1"/>
  <c r="P157" i="4"/>
  <c r="T157" i="4" l="1"/>
  <c r="W162" i="8"/>
  <c r="J162" i="8" s="1"/>
  <c r="V162" i="8"/>
  <c r="S163" i="8" s="1"/>
  <c r="M186" i="8"/>
  <c r="O186" i="8" s="1"/>
  <c r="R185" i="8"/>
  <c r="G185" i="4"/>
  <c r="O157" i="4"/>
  <c r="L158" i="4" s="1"/>
  <c r="M158" i="4" s="1"/>
  <c r="I185" i="4"/>
  <c r="J185" i="4" l="1"/>
  <c r="K185" i="4" s="1"/>
  <c r="F186" i="4"/>
  <c r="H186" i="4" s="1"/>
  <c r="N186" i="8"/>
  <c r="T163" i="8"/>
  <c r="U163" i="8"/>
  <c r="P186" i="8"/>
  <c r="Q186" i="8" s="1"/>
  <c r="N158" i="4"/>
  <c r="W163" i="8" l="1"/>
  <c r="J163" i="8" s="1"/>
  <c r="M187" i="8"/>
  <c r="O187" i="8" s="1"/>
  <c r="R186" i="8"/>
  <c r="P158" i="4"/>
  <c r="I186" i="4"/>
  <c r="G186" i="4"/>
  <c r="T158" i="4" l="1"/>
  <c r="J186" i="4"/>
  <c r="K186" i="4" s="1"/>
  <c r="F187" i="4"/>
  <c r="H187" i="4" s="1"/>
  <c r="N187" i="8"/>
  <c r="P187" i="8"/>
  <c r="V163" i="8"/>
  <c r="S164" i="8" s="1"/>
  <c r="O158" i="4"/>
  <c r="L159" i="4" s="1"/>
  <c r="M159" i="4" s="1"/>
  <c r="M188" i="8" l="1"/>
  <c r="O188" i="8" s="1"/>
  <c r="Q187" i="8"/>
  <c r="T164" i="8"/>
  <c r="U164" i="8"/>
  <c r="R187" i="8"/>
  <c r="N159" i="4"/>
  <c r="I187" i="4"/>
  <c r="F188" i="4" s="1"/>
  <c r="G187" i="4"/>
  <c r="P188" i="8" l="1"/>
  <c r="Q188" i="8" s="1"/>
  <c r="W164" i="8"/>
  <c r="J164" i="8" s="1"/>
  <c r="N188" i="8"/>
  <c r="H188" i="4"/>
  <c r="J187" i="4"/>
  <c r="K187" i="4" s="1"/>
  <c r="P159" i="4"/>
  <c r="T159" i="4" l="1"/>
  <c r="R188" i="8"/>
  <c r="V164" i="8"/>
  <c r="S165" i="8" s="1"/>
  <c r="M189" i="8"/>
  <c r="O189" i="8" s="1"/>
  <c r="O159" i="4"/>
  <c r="L160" i="4" s="1"/>
  <c r="M160" i="4" s="1"/>
  <c r="I188" i="4"/>
  <c r="F189" i="4" s="1"/>
  <c r="G188" i="4"/>
  <c r="N160" i="4" l="1"/>
  <c r="N189" i="8"/>
  <c r="U165" i="8"/>
  <c r="T165" i="8"/>
  <c r="P189" i="8"/>
  <c r="H189" i="4"/>
  <c r="J188" i="4"/>
  <c r="K188" i="4" s="1"/>
  <c r="P160" i="4"/>
  <c r="T160" i="4" l="1"/>
  <c r="M190" i="8"/>
  <c r="O190" i="8" s="1"/>
  <c r="Q189" i="8"/>
  <c r="W165" i="8"/>
  <c r="J165" i="8" s="1"/>
  <c r="R189" i="8"/>
  <c r="O160" i="4"/>
  <c r="L161" i="4" s="1"/>
  <c r="M161" i="4" s="1"/>
  <c r="I189" i="4"/>
  <c r="F190" i="4" s="1"/>
  <c r="G189" i="4"/>
  <c r="V165" i="8" l="1"/>
  <c r="S166" i="8" s="1"/>
  <c r="N190" i="8"/>
  <c r="P190" i="8"/>
  <c r="H190" i="4"/>
  <c r="J189" i="4"/>
  <c r="K189" i="4" s="1"/>
  <c r="N161" i="4"/>
  <c r="M191" i="8" l="1"/>
  <c r="O191" i="8" s="1"/>
  <c r="Q190" i="8"/>
  <c r="R190" i="8" s="1"/>
  <c r="U166" i="8"/>
  <c r="T166" i="8"/>
  <c r="P161" i="4"/>
  <c r="I190" i="4"/>
  <c r="G190" i="4"/>
  <c r="T161" i="4" l="1"/>
  <c r="J190" i="4"/>
  <c r="K190" i="4" s="1"/>
  <c r="F191" i="4"/>
  <c r="H191" i="4" s="1"/>
  <c r="P191" i="8"/>
  <c r="W166" i="8"/>
  <c r="J166" i="8" s="1"/>
  <c r="V166" i="8"/>
  <c r="S167" i="8" s="1"/>
  <c r="N191" i="8"/>
  <c r="O161" i="4"/>
  <c r="L162" i="4" s="1"/>
  <c r="N162" i="4" l="1"/>
  <c r="M162" i="4"/>
  <c r="T167" i="8"/>
  <c r="U167" i="8"/>
  <c r="M192" i="8"/>
  <c r="O192" i="8" s="1"/>
  <c r="Q191" i="8"/>
  <c r="R191" i="8" s="1"/>
  <c r="P162" i="4"/>
  <c r="I191" i="4"/>
  <c r="G191" i="4"/>
  <c r="T162" i="4" l="1"/>
  <c r="J191" i="4"/>
  <c r="K191" i="4" s="1"/>
  <c r="F192" i="4"/>
  <c r="H192" i="4" s="1"/>
  <c r="P192" i="8"/>
  <c r="Q192" i="8" s="1"/>
  <c r="N192" i="8"/>
  <c r="W167" i="8"/>
  <c r="J167" i="8" s="1"/>
  <c r="O162" i="4"/>
  <c r="L163" i="4" s="1"/>
  <c r="M163" i="4" s="1"/>
  <c r="R192" i="8" l="1"/>
  <c r="V167" i="8"/>
  <c r="S168" i="8" s="1"/>
  <c r="M193" i="8"/>
  <c r="O193" i="8" s="1"/>
  <c r="N163" i="4"/>
  <c r="I192" i="4"/>
  <c r="F193" i="4" s="1"/>
  <c r="G192" i="4"/>
  <c r="N193" i="8" l="1"/>
  <c r="P193" i="8"/>
  <c r="T168" i="8"/>
  <c r="U168" i="8"/>
  <c r="H193" i="4"/>
  <c r="J192" i="4"/>
  <c r="K192" i="4" s="1"/>
  <c r="P163" i="4"/>
  <c r="T163" i="4" l="1"/>
  <c r="O163" i="4"/>
  <c r="L164" i="4" s="1"/>
  <c r="M164" i="4" s="1"/>
  <c r="W168" i="8"/>
  <c r="J168" i="8" s="1"/>
  <c r="V168" i="8"/>
  <c r="S169" i="8" s="1"/>
  <c r="M194" i="8"/>
  <c r="O194" i="8" s="1"/>
  <c r="Q193" i="8"/>
  <c r="R193" i="8"/>
  <c r="I193" i="4"/>
  <c r="F194" i="4" s="1"/>
  <c r="G193" i="4"/>
  <c r="N164" i="4" l="1"/>
  <c r="P164" i="4" s="1"/>
  <c r="U169" i="8"/>
  <c r="T169" i="8"/>
  <c r="P194" i="8"/>
  <c r="N194" i="8"/>
  <c r="H194" i="4"/>
  <c r="J193" i="4"/>
  <c r="K193" i="4" s="1"/>
  <c r="T164" i="4" l="1"/>
  <c r="M195" i="8"/>
  <c r="O195" i="8" s="1"/>
  <c r="Q194" i="8"/>
  <c r="R194" i="8" s="1"/>
  <c r="W169" i="8"/>
  <c r="J169" i="8" s="1"/>
  <c r="V169" i="8"/>
  <c r="S170" i="8" s="1"/>
  <c r="O164" i="4"/>
  <c r="L165" i="4" s="1"/>
  <c r="M165" i="4" s="1"/>
  <c r="I194" i="4"/>
  <c r="G194" i="4"/>
  <c r="J194" i="4" l="1"/>
  <c r="F195" i="4"/>
  <c r="H195" i="4" s="1"/>
  <c r="K194" i="4"/>
  <c r="P195" i="8"/>
  <c r="T170" i="8"/>
  <c r="U170" i="8"/>
  <c r="N195" i="8"/>
  <c r="N165" i="4"/>
  <c r="W170" i="8" l="1"/>
  <c r="J170" i="8" s="1"/>
  <c r="M196" i="8"/>
  <c r="O196" i="8" s="1"/>
  <c r="Q195" i="8"/>
  <c r="R195" i="8" s="1"/>
  <c r="P165" i="4"/>
  <c r="I195" i="4"/>
  <c r="G195" i="4"/>
  <c r="T165" i="4" l="1"/>
  <c r="J195" i="4"/>
  <c r="K195" i="4" s="1"/>
  <c r="F196" i="4"/>
  <c r="H196" i="4" s="1"/>
  <c r="P196" i="8"/>
  <c r="Q196" i="8"/>
  <c r="V170" i="8"/>
  <c r="S171" i="8" s="1"/>
  <c r="N196" i="8"/>
  <c r="O165" i="4"/>
  <c r="L166" i="4" s="1"/>
  <c r="N166" i="4" l="1"/>
  <c r="P166" i="4" s="1"/>
  <c r="M166" i="4"/>
  <c r="T171" i="8"/>
  <c r="U171" i="8"/>
  <c r="R196" i="8"/>
  <c r="M197" i="8"/>
  <c r="O197" i="8" s="1"/>
  <c r="I196" i="4"/>
  <c r="F197" i="4" s="1"/>
  <c r="G196" i="4"/>
  <c r="T166" i="4" l="1"/>
  <c r="P197" i="8"/>
  <c r="N197" i="8"/>
  <c r="W171" i="8"/>
  <c r="J171" i="8" s="1"/>
  <c r="H197" i="4"/>
  <c r="J196" i="4"/>
  <c r="K196" i="4" s="1"/>
  <c r="O166" i="4"/>
  <c r="L167" i="4" s="1"/>
  <c r="M167" i="4" s="1"/>
  <c r="V171" i="8" l="1"/>
  <c r="S172" i="8" s="1"/>
  <c r="M198" i="8"/>
  <c r="O198" i="8" s="1"/>
  <c r="Q197" i="8"/>
  <c r="R197" i="8" s="1"/>
  <c r="G197" i="4"/>
  <c r="N167" i="4"/>
  <c r="I197" i="4"/>
  <c r="J197" i="4" l="1"/>
  <c r="K197" i="4" s="1"/>
  <c r="F198" i="4"/>
  <c r="H198" i="4" s="1"/>
  <c r="P198" i="8"/>
  <c r="N198" i="8"/>
  <c r="T172" i="8"/>
  <c r="U172" i="8"/>
  <c r="P167" i="4"/>
  <c r="T167" i="4" l="1"/>
  <c r="O167" i="4"/>
  <c r="L168" i="4" s="1"/>
  <c r="M168" i="4" s="1"/>
  <c r="W172" i="8"/>
  <c r="J172" i="8" s="1"/>
  <c r="V172" i="8"/>
  <c r="S173" i="8" s="1"/>
  <c r="M199" i="8"/>
  <c r="O199" i="8" s="1"/>
  <c r="Q198" i="8"/>
  <c r="R198" i="8" s="1"/>
  <c r="I198" i="4"/>
  <c r="G198" i="4"/>
  <c r="N168" i="4" l="1"/>
  <c r="P168" i="4" s="1"/>
  <c r="J198" i="4"/>
  <c r="K198" i="4" s="1"/>
  <c r="F199" i="4"/>
  <c r="H199" i="4" s="1"/>
  <c r="U173" i="8"/>
  <c r="T173" i="8"/>
  <c r="N199" i="8"/>
  <c r="P199" i="8"/>
  <c r="T168" i="4" l="1"/>
  <c r="M200" i="8"/>
  <c r="O200" i="8" s="1"/>
  <c r="Q199" i="8"/>
  <c r="R199" i="8" s="1"/>
  <c r="W173" i="8"/>
  <c r="J173" i="8" s="1"/>
  <c r="O168" i="4"/>
  <c r="L169" i="4" s="1"/>
  <c r="M169" i="4" s="1"/>
  <c r="I199" i="4"/>
  <c r="G199" i="4"/>
  <c r="J199" i="4" l="1"/>
  <c r="F200" i="4"/>
  <c r="H200" i="4" s="1"/>
  <c r="K199" i="4"/>
  <c r="V173" i="8"/>
  <c r="S174" i="8" s="1"/>
  <c r="P200" i="8"/>
  <c r="Q200" i="8" s="1"/>
  <c r="N200" i="8"/>
  <c r="N169" i="4"/>
  <c r="R200" i="8" l="1"/>
  <c r="M201" i="8"/>
  <c r="O201" i="8" s="1"/>
  <c r="T174" i="8"/>
  <c r="U174" i="8"/>
  <c r="P169" i="4"/>
  <c r="I200" i="4"/>
  <c r="F201" i="4" s="1"/>
  <c r="G200" i="4"/>
  <c r="T169" i="4" l="1"/>
  <c r="W174" i="8"/>
  <c r="J174" i="8" s="1"/>
  <c r="V174" i="8"/>
  <c r="S175" i="8" s="1"/>
  <c r="P201" i="8"/>
  <c r="Q201" i="8" s="1"/>
  <c r="N201" i="8"/>
  <c r="O169" i="4"/>
  <c r="L170" i="4" s="1"/>
  <c r="M170" i="4" s="1"/>
  <c r="H201" i="4"/>
  <c r="J200" i="4"/>
  <c r="K200" i="4" s="1"/>
  <c r="N170" i="4" l="1"/>
  <c r="P170" i="4" s="1"/>
  <c r="R201" i="8"/>
  <c r="T175" i="8"/>
  <c r="U175" i="8"/>
  <c r="M202" i="8"/>
  <c r="O202" i="8" s="1"/>
  <c r="G201" i="4"/>
  <c r="I201" i="4"/>
  <c r="F202" i="4" s="1"/>
  <c r="T170" i="4" l="1"/>
  <c r="W175" i="8"/>
  <c r="J175" i="8" s="1"/>
  <c r="V175" i="8"/>
  <c r="S176" i="8" s="1"/>
  <c r="P202" i="8"/>
  <c r="Q202" i="8" s="1"/>
  <c r="N202" i="8"/>
  <c r="H202" i="4"/>
  <c r="J201" i="4"/>
  <c r="K201" i="4" s="1"/>
  <c r="O170" i="4"/>
  <c r="L171" i="4" s="1"/>
  <c r="M171" i="4" s="1"/>
  <c r="M203" i="8" l="1"/>
  <c r="O203" i="8" s="1"/>
  <c r="T176" i="8"/>
  <c r="U176" i="8"/>
  <c r="R202" i="8"/>
  <c r="N171" i="4"/>
  <c r="I202" i="4"/>
  <c r="G202" i="4"/>
  <c r="J202" i="4" l="1"/>
  <c r="F203" i="4"/>
  <c r="H203" i="4" s="1"/>
  <c r="W176" i="8"/>
  <c r="J176" i="8" s="1"/>
  <c r="V176" i="8"/>
  <c r="S177" i="8" s="1"/>
  <c r="P203" i="8"/>
  <c r="Q203" i="8" s="1"/>
  <c r="N203" i="8"/>
  <c r="K202" i="4"/>
  <c r="P171" i="4"/>
  <c r="T171" i="4" l="1"/>
  <c r="O171" i="4"/>
  <c r="L172" i="4" s="1"/>
  <c r="R203" i="8"/>
  <c r="M204" i="8"/>
  <c r="O204" i="8" s="1"/>
  <c r="T177" i="8"/>
  <c r="U177" i="8"/>
  <c r="I203" i="4"/>
  <c r="G203" i="4"/>
  <c r="N172" i="4" l="1"/>
  <c r="P172" i="4" s="1"/>
  <c r="M172" i="4"/>
  <c r="J203" i="4"/>
  <c r="F204" i="4"/>
  <c r="H204" i="4" s="1"/>
  <c r="W177" i="8"/>
  <c r="J177" i="8" s="1"/>
  <c r="V177" i="8"/>
  <c r="S178" i="8" s="1"/>
  <c r="P204" i="8"/>
  <c r="Q204" i="8"/>
  <c r="N204" i="8"/>
  <c r="R204" i="8" s="1"/>
  <c r="K203" i="4"/>
  <c r="T172" i="4" l="1"/>
  <c r="T178" i="8"/>
  <c r="U178" i="8"/>
  <c r="M205" i="8"/>
  <c r="O205" i="8" s="1"/>
  <c r="O172" i="4"/>
  <c r="L173" i="4" s="1"/>
  <c r="M173" i="4" s="1"/>
  <c r="I204" i="4"/>
  <c r="F205" i="4" s="1"/>
  <c r="G204" i="4"/>
  <c r="Q205" i="8" l="1"/>
  <c r="P205" i="8"/>
  <c r="N205" i="8"/>
  <c r="R205" i="8" s="1"/>
  <c r="W178" i="8"/>
  <c r="J178" i="8" s="1"/>
  <c r="H205" i="4"/>
  <c r="J204" i="4"/>
  <c r="K204" i="4" s="1"/>
  <c r="N173" i="4"/>
  <c r="V178" i="8" l="1"/>
  <c r="S179" i="8" s="1"/>
  <c r="M206" i="8"/>
  <c r="O206" i="8" s="1"/>
  <c r="P173" i="4"/>
  <c r="I205" i="4"/>
  <c r="F206" i="4" s="1"/>
  <c r="G205" i="4"/>
  <c r="T173" i="4" l="1"/>
  <c r="O173" i="4"/>
  <c r="L174" i="4" s="1"/>
  <c r="M174" i="4" s="1"/>
  <c r="N206" i="8"/>
  <c r="P206" i="8"/>
  <c r="T179" i="8"/>
  <c r="U179" i="8"/>
  <c r="H206" i="4"/>
  <c r="J205" i="4"/>
  <c r="K205" i="4" s="1"/>
  <c r="N174" i="4" l="1"/>
  <c r="P174" i="4" s="1"/>
  <c r="W179" i="8"/>
  <c r="J179" i="8" s="1"/>
  <c r="V179" i="8"/>
  <c r="S180" i="8" s="1"/>
  <c r="M207" i="8"/>
  <c r="O207" i="8" s="1"/>
  <c r="Q206" i="8"/>
  <c r="R206" i="8"/>
  <c r="I206" i="4"/>
  <c r="F207" i="4" s="1"/>
  <c r="G206" i="4"/>
  <c r="T174" i="4" l="1"/>
  <c r="P207" i="8"/>
  <c r="N207" i="8"/>
  <c r="T180" i="8"/>
  <c r="U180" i="8"/>
  <c r="H207" i="4"/>
  <c r="J206" i="4"/>
  <c r="K206" i="4" s="1"/>
  <c r="O174" i="4"/>
  <c r="L175" i="4" s="1"/>
  <c r="M175" i="4" s="1"/>
  <c r="W180" i="8" l="1"/>
  <c r="J180" i="8" s="1"/>
  <c r="V180" i="8"/>
  <c r="S181" i="8" s="1"/>
  <c r="M208" i="8"/>
  <c r="O208" i="8" s="1"/>
  <c r="Q207" i="8"/>
  <c r="R207" i="8" s="1"/>
  <c r="N175" i="4"/>
  <c r="I207" i="4"/>
  <c r="G207" i="4"/>
  <c r="J207" i="4" l="1"/>
  <c r="K207" i="4" s="1"/>
  <c r="F208" i="4"/>
  <c r="H208" i="4" s="1"/>
  <c r="P208" i="8"/>
  <c r="Q208" i="8" s="1"/>
  <c r="N208" i="8"/>
  <c r="U181" i="8"/>
  <c r="T181" i="8"/>
  <c r="P175" i="4"/>
  <c r="T175" i="4" l="1"/>
  <c r="O175" i="4"/>
  <c r="L176" i="4" s="1"/>
  <c r="R208" i="8"/>
  <c r="W181" i="8"/>
  <c r="J181" i="8" s="1"/>
  <c r="V181" i="8"/>
  <c r="S182" i="8" s="1"/>
  <c r="M209" i="8"/>
  <c r="O209" i="8" s="1"/>
  <c r="I208" i="4"/>
  <c r="F209" i="4" s="1"/>
  <c r="G208" i="4"/>
  <c r="N176" i="4" l="1"/>
  <c r="P176" i="4" s="1"/>
  <c r="M176" i="4"/>
  <c r="P209" i="8"/>
  <c r="N209" i="8"/>
  <c r="T182" i="8"/>
  <c r="U182" i="8"/>
  <c r="H209" i="4"/>
  <c r="J208" i="4"/>
  <c r="K208" i="4" s="1"/>
  <c r="T176" i="4" l="1"/>
  <c r="W182" i="8"/>
  <c r="J182" i="8" s="1"/>
  <c r="V182" i="8"/>
  <c r="S183" i="8" s="1"/>
  <c r="M210" i="8"/>
  <c r="O210" i="8" s="1"/>
  <c r="Q209" i="8"/>
  <c r="R209" i="8" s="1"/>
  <c r="O176" i="4"/>
  <c r="L177" i="4" s="1"/>
  <c r="M177" i="4" s="1"/>
  <c r="G209" i="4"/>
  <c r="I209" i="4"/>
  <c r="J209" i="4" l="1"/>
  <c r="F210" i="4"/>
  <c r="H210" i="4" s="1"/>
  <c r="P210" i="8"/>
  <c r="N210" i="8"/>
  <c r="U183" i="8"/>
  <c r="T183" i="8"/>
  <c r="K209" i="4"/>
  <c r="N177" i="4"/>
  <c r="W183" i="8" l="1"/>
  <c r="J183" i="8" s="1"/>
  <c r="V183" i="8"/>
  <c r="S184" i="8" s="1"/>
  <c r="M211" i="8"/>
  <c r="O211" i="8" s="1"/>
  <c r="Q210" i="8"/>
  <c r="R210" i="8" s="1"/>
  <c r="P177" i="4"/>
  <c r="I210" i="4"/>
  <c r="G210" i="4"/>
  <c r="T177" i="4" l="1"/>
  <c r="J210" i="4"/>
  <c r="K210" i="4" s="1"/>
  <c r="F211" i="4"/>
  <c r="H211" i="4" s="1"/>
  <c r="P211" i="8"/>
  <c r="N211" i="8"/>
  <c r="T184" i="8"/>
  <c r="U184" i="8"/>
  <c r="O177" i="4"/>
  <c r="L178" i="4" s="1"/>
  <c r="N178" i="4" l="1"/>
  <c r="P178" i="4" s="1"/>
  <c r="M178" i="4"/>
  <c r="W184" i="8"/>
  <c r="J184" i="8" s="1"/>
  <c r="V184" i="8"/>
  <c r="S185" i="8" s="1"/>
  <c r="M212" i="8"/>
  <c r="O212" i="8" s="1"/>
  <c r="Q211" i="8"/>
  <c r="R211" i="8" s="1"/>
  <c r="I211" i="4"/>
  <c r="G211" i="4"/>
  <c r="T178" i="4" l="1"/>
  <c r="J211" i="4"/>
  <c r="K211" i="4" s="1"/>
  <c r="F212" i="4"/>
  <c r="H212" i="4" s="1"/>
  <c r="N212" i="8"/>
  <c r="U185" i="8"/>
  <c r="T185" i="8"/>
  <c r="P212" i="8"/>
  <c r="Q212" i="8"/>
  <c r="O178" i="4"/>
  <c r="L179" i="4" s="1"/>
  <c r="M179" i="4" s="1"/>
  <c r="M213" i="8" l="1"/>
  <c r="O213" i="8" s="1"/>
  <c r="W185" i="8"/>
  <c r="J185" i="8" s="1"/>
  <c r="R212" i="8"/>
  <c r="I212" i="4"/>
  <c r="F213" i="4" s="1"/>
  <c r="G212" i="4"/>
  <c r="N179" i="4"/>
  <c r="P213" i="8" l="1"/>
  <c r="V185" i="8"/>
  <c r="S186" i="8" s="1"/>
  <c r="N213" i="8"/>
  <c r="P179" i="4"/>
  <c r="H213" i="4"/>
  <c r="J212" i="4"/>
  <c r="K212" i="4" s="1"/>
  <c r="T179" i="4" l="1"/>
  <c r="T186" i="8"/>
  <c r="U186" i="8"/>
  <c r="M214" i="8"/>
  <c r="O214" i="8" s="1"/>
  <c r="Q213" i="8"/>
  <c r="R213" i="8" s="1"/>
  <c r="O179" i="4"/>
  <c r="L180" i="4" s="1"/>
  <c r="G213" i="4"/>
  <c r="I213" i="4"/>
  <c r="N180" i="4" l="1"/>
  <c r="P180" i="4" s="1"/>
  <c r="M180" i="4"/>
  <c r="J213" i="4"/>
  <c r="K213" i="4" s="1"/>
  <c r="F214" i="4"/>
  <c r="H214" i="4" s="1"/>
  <c r="P214" i="8"/>
  <c r="N214" i="8"/>
  <c r="W186" i="8"/>
  <c r="J186" i="8" s="1"/>
  <c r="V186" i="8"/>
  <c r="S187" i="8" s="1"/>
  <c r="T180" i="4" l="1"/>
  <c r="O180" i="4"/>
  <c r="L181" i="4" s="1"/>
  <c r="T187" i="8"/>
  <c r="U187" i="8"/>
  <c r="M215" i="8"/>
  <c r="O215" i="8" s="1"/>
  <c r="Q214" i="8"/>
  <c r="R214" i="8" s="1"/>
  <c r="I214" i="4"/>
  <c r="G214" i="4"/>
  <c r="N181" i="4" l="1"/>
  <c r="P181" i="4" s="1"/>
  <c r="M181" i="4"/>
  <c r="J214" i="4"/>
  <c r="F215" i="4"/>
  <c r="H215" i="4" s="1"/>
  <c r="N215" i="8"/>
  <c r="W187" i="8"/>
  <c r="J187" i="8" s="1"/>
  <c r="P215" i="8"/>
  <c r="K214" i="4"/>
  <c r="T181" i="4" l="1"/>
  <c r="V187" i="8"/>
  <c r="S188" i="8" s="1"/>
  <c r="M216" i="8"/>
  <c r="O216" i="8" s="1"/>
  <c r="Q215" i="8"/>
  <c r="R215" i="8"/>
  <c r="O181" i="4"/>
  <c r="L182" i="4" s="1"/>
  <c r="M182" i="4" s="1"/>
  <c r="I215" i="4"/>
  <c r="G215" i="4"/>
  <c r="J215" i="4" l="1"/>
  <c r="F216" i="4"/>
  <c r="H216" i="4" s="1"/>
  <c r="P216" i="8"/>
  <c r="Q216" i="8"/>
  <c r="N216" i="8"/>
  <c r="R216" i="8" s="1"/>
  <c r="T188" i="8"/>
  <c r="U188" i="8"/>
  <c r="K215" i="4"/>
  <c r="N182" i="4"/>
  <c r="W188" i="8" l="1"/>
  <c r="J188" i="8" s="1"/>
  <c r="M217" i="8"/>
  <c r="O217" i="8" s="1"/>
  <c r="P182" i="4"/>
  <c r="I216" i="4"/>
  <c r="F217" i="4" s="1"/>
  <c r="G216" i="4"/>
  <c r="T182" i="4" l="1"/>
  <c r="O182" i="4"/>
  <c r="L183" i="4" s="1"/>
  <c r="M183" i="4" s="1"/>
  <c r="P217" i="8"/>
  <c r="N217" i="8"/>
  <c r="V188" i="8"/>
  <c r="S189" i="8" s="1"/>
  <c r="H217" i="4"/>
  <c r="J216" i="4"/>
  <c r="K216" i="4" s="1"/>
  <c r="N183" i="4" l="1"/>
  <c r="P183" i="4" s="1"/>
  <c r="M218" i="8"/>
  <c r="O218" i="8" s="1"/>
  <c r="U189" i="8"/>
  <c r="T189" i="8"/>
  <c r="Q217" i="8"/>
  <c r="R217" i="8" s="1"/>
  <c r="I217" i="4"/>
  <c r="F218" i="4" s="1"/>
  <c r="G217" i="4"/>
  <c r="T183" i="4" l="1"/>
  <c r="W189" i="8"/>
  <c r="J189" i="8" s="1"/>
  <c r="V189" i="8"/>
  <c r="S190" i="8" s="1"/>
  <c r="N218" i="8"/>
  <c r="P218" i="8"/>
  <c r="O183" i="4"/>
  <c r="L184" i="4" s="1"/>
  <c r="H218" i="4"/>
  <c r="J217" i="4"/>
  <c r="K217" i="4" s="1"/>
  <c r="N184" i="4" l="1"/>
  <c r="P184" i="4" s="1"/>
  <c r="M184" i="4"/>
  <c r="M219" i="8"/>
  <c r="O219" i="8" s="1"/>
  <c r="Q218" i="8"/>
  <c r="T190" i="8"/>
  <c r="U190" i="8"/>
  <c r="R218" i="8"/>
  <c r="I218" i="4"/>
  <c r="G218" i="4"/>
  <c r="T184" i="4" l="1"/>
  <c r="J218" i="4"/>
  <c r="K218" i="4" s="1"/>
  <c r="F219" i="4"/>
  <c r="H219" i="4" s="1"/>
  <c r="P219" i="8"/>
  <c r="W190" i="8"/>
  <c r="J190" i="8" s="1"/>
  <c r="V190" i="8"/>
  <c r="S191" i="8" s="1"/>
  <c r="N219" i="8"/>
  <c r="O184" i="4"/>
  <c r="L185" i="4" s="1"/>
  <c r="M185" i="4" s="1"/>
  <c r="T191" i="8" l="1"/>
  <c r="U191" i="8"/>
  <c r="M220" i="8"/>
  <c r="O220" i="8" s="1"/>
  <c r="Q219" i="8"/>
  <c r="R219" i="8" s="1"/>
  <c r="I219" i="4"/>
  <c r="F220" i="4" s="1"/>
  <c r="G219" i="4"/>
  <c r="N185" i="4"/>
  <c r="P220" i="8" l="1"/>
  <c r="Q220" i="8"/>
  <c r="N220" i="8"/>
  <c r="R220" i="8" s="1"/>
  <c r="W191" i="8"/>
  <c r="J191" i="8" s="1"/>
  <c r="V191" i="8"/>
  <c r="S192" i="8" s="1"/>
  <c r="P185" i="4"/>
  <c r="H220" i="4"/>
  <c r="J219" i="4"/>
  <c r="K219" i="4" s="1"/>
  <c r="T185" i="4" l="1"/>
  <c r="U192" i="8"/>
  <c r="T192" i="8"/>
  <c r="M221" i="8"/>
  <c r="O221" i="8" s="1"/>
  <c r="G220" i="4"/>
  <c r="I220" i="4"/>
  <c r="F221" i="4" s="1"/>
  <c r="O185" i="4"/>
  <c r="L186" i="4" s="1"/>
  <c r="M186" i="4" s="1"/>
  <c r="P221" i="8" l="1"/>
  <c r="N221" i="8"/>
  <c r="W192" i="8"/>
  <c r="J192" i="8" s="1"/>
  <c r="N186" i="4"/>
  <c r="H221" i="4"/>
  <c r="J220" i="4"/>
  <c r="K220" i="4" s="1"/>
  <c r="M222" i="8" l="1"/>
  <c r="O222" i="8" s="1"/>
  <c r="V192" i="8"/>
  <c r="S193" i="8" s="1"/>
  <c r="Q221" i="8"/>
  <c r="R221" i="8" s="1"/>
  <c r="G221" i="4"/>
  <c r="P186" i="4"/>
  <c r="I221" i="4"/>
  <c r="F222" i="4" s="1"/>
  <c r="T186" i="4" l="1"/>
  <c r="U193" i="8"/>
  <c r="T193" i="8"/>
  <c r="P222" i="8"/>
  <c r="N222" i="8"/>
  <c r="H222" i="4"/>
  <c r="J221" i="4"/>
  <c r="K221" i="4" s="1"/>
  <c r="O186" i="4"/>
  <c r="L187" i="4" s="1"/>
  <c r="M187" i="4" s="1"/>
  <c r="M223" i="8" l="1"/>
  <c r="O223" i="8" s="1"/>
  <c r="Q222" i="8"/>
  <c r="R222" i="8" s="1"/>
  <c r="W193" i="8"/>
  <c r="J193" i="8" s="1"/>
  <c r="V193" i="8"/>
  <c r="S194" i="8" s="1"/>
  <c r="G222" i="4"/>
  <c r="N187" i="4"/>
  <c r="I222" i="4"/>
  <c r="J222" i="4" l="1"/>
  <c r="K222" i="4" s="1"/>
  <c r="F223" i="4"/>
  <c r="H223" i="4" s="1"/>
  <c r="U194" i="8"/>
  <c r="T194" i="8"/>
  <c r="P223" i="8"/>
  <c r="N223" i="8"/>
  <c r="P187" i="4"/>
  <c r="T187" i="4" l="1"/>
  <c r="O187" i="4"/>
  <c r="L188" i="4" s="1"/>
  <c r="M188" i="4" s="1"/>
  <c r="M224" i="8"/>
  <c r="O224" i="8" s="1"/>
  <c r="Q223" i="8"/>
  <c r="R223" i="8" s="1"/>
  <c r="W194" i="8"/>
  <c r="J194" i="8" s="1"/>
  <c r="G223" i="4"/>
  <c r="N188" i="4"/>
  <c r="I223" i="4"/>
  <c r="J223" i="4" l="1"/>
  <c r="K223" i="4" s="1"/>
  <c r="F224" i="4"/>
  <c r="H224" i="4" s="1"/>
  <c r="V194" i="8"/>
  <c r="S195" i="8" s="1"/>
  <c r="P224" i="8"/>
  <c r="N224" i="8"/>
  <c r="P188" i="4"/>
  <c r="T188" i="4" l="1"/>
  <c r="M225" i="8"/>
  <c r="O225" i="8" s="1"/>
  <c r="Q224" i="8"/>
  <c r="R224" i="8" s="1"/>
  <c r="U195" i="8"/>
  <c r="T195" i="8"/>
  <c r="O188" i="4"/>
  <c r="L189" i="4" s="1"/>
  <c r="M189" i="4" s="1"/>
  <c r="I224" i="4"/>
  <c r="G224" i="4"/>
  <c r="J224" i="4" l="1"/>
  <c r="K224" i="4" s="1"/>
  <c r="F225" i="4"/>
  <c r="H225" i="4" s="1"/>
  <c r="W195" i="8"/>
  <c r="J195" i="8" s="1"/>
  <c r="V195" i="8"/>
  <c r="S196" i="8" s="1"/>
  <c r="P225" i="8"/>
  <c r="N225" i="8"/>
  <c r="N189" i="4"/>
  <c r="M226" i="8" l="1"/>
  <c r="O226" i="8" s="1"/>
  <c r="Q225" i="8"/>
  <c r="R225" i="8" s="1"/>
  <c r="T196" i="8"/>
  <c r="U196" i="8"/>
  <c r="P189" i="4"/>
  <c r="G225" i="4"/>
  <c r="I225" i="4"/>
  <c r="F226" i="4" s="1"/>
  <c r="T189" i="4" l="1"/>
  <c r="W196" i="8"/>
  <c r="J196" i="8" s="1"/>
  <c r="P226" i="8"/>
  <c r="Q226" i="8" s="1"/>
  <c r="N226" i="8"/>
  <c r="H226" i="4"/>
  <c r="J225" i="4"/>
  <c r="K225" i="4" s="1"/>
  <c r="O189" i="4"/>
  <c r="L190" i="4" s="1"/>
  <c r="M190" i="4" s="1"/>
  <c r="R226" i="8" l="1"/>
  <c r="M227" i="8"/>
  <c r="O227" i="8" s="1"/>
  <c r="V196" i="8"/>
  <c r="S197" i="8" s="1"/>
  <c r="I226" i="4"/>
  <c r="N190" i="4"/>
  <c r="G226" i="4"/>
  <c r="J226" i="4" l="1"/>
  <c r="K226" i="4" s="1"/>
  <c r="F227" i="4"/>
  <c r="H227" i="4" s="1"/>
  <c r="T197" i="8"/>
  <c r="U197" i="8"/>
  <c r="N227" i="8"/>
  <c r="P227" i="8"/>
  <c r="P190" i="4"/>
  <c r="T190" i="4" l="1"/>
  <c r="O190" i="4"/>
  <c r="L191" i="4" s="1"/>
  <c r="M191" i="4" s="1"/>
  <c r="M228" i="8"/>
  <c r="O228" i="8" s="1"/>
  <c r="Q227" i="8"/>
  <c r="W197" i="8"/>
  <c r="J197" i="8" s="1"/>
  <c r="R227" i="8"/>
  <c r="I227" i="4"/>
  <c r="F228" i="4" s="1"/>
  <c r="G227" i="4"/>
  <c r="N191" i="4" l="1"/>
  <c r="V197" i="8"/>
  <c r="S198" i="8" s="1"/>
  <c r="P228" i="8"/>
  <c r="N228" i="8"/>
  <c r="P191" i="4"/>
  <c r="O191" i="4" s="1"/>
  <c r="L192" i="4" s="1"/>
  <c r="M192" i="4" s="1"/>
  <c r="H228" i="4"/>
  <c r="J227" i="4"/>
  <c r="K227" i="4" s="1"/>
  <c r="T191" i="4" l="1"/>
  <c r="M229" i="8"/>
  <c r="O229" i="8" s="1"/>
  <c r="Q228" i="8"/>
  <c r="R228" i="8" s="1"/>
  <c r="U198" i="8"/>
  <c r="T198" i="8"/>
  <c r="G228" i="4"/>
  <c r="N192" i="4"/>
  <c r="I228" i="4"/>
  <c r="F229" i="4" s="1"/>
  <c r="P229" i="8" l="1"/>
  <c r="N229" i="8"/>
  <c r="W198" i="8"/>
  <c r="J198" i="8" s="1"/>
  <c r="V198" i="8"/>
  <c r="S199" i="8" s="1"/>
  <c r="H229" i="4"/>
  <c r="J228" i="4"/>
  <c r="K228" i="4" s="1"/>
  <c r="P192" i="4"/>
  <c r="T192" i="4" l="1"/>
  <c r="O192" i="4"/>
  <c r="L193" i="4" s="1"/>
  <c r="T199" i="8"/>
  <c r="U199" i="8"/>
  <c r="M230" i="8"/>
  <c r="O230" i="8" s="1"/>
  <c r="Q229" i="8"/>
  <c r="R229" i="8" s="1"/>
  <c r="I229" i="4"/>
  <c r="G229" i="4"/>
  <c r="N193" i="4" l="1"/>
  <c r="P193" i="4" s="1"/>
  <c r="M193" i="4"/>
  <c r="J229" i="4"/>
  <c r="K229" i="4" s="1"/>
  <c r="F230" i="4"/>
  <c r="H230" i="4" s="1"/>
  <c r="P230" i="8"/>
  <c r="W199" i="8"/>
  <c r="J199" i="8" s="1"/>
  <c r="V199" i="8"/>
  <c r="S200" i="8" s="1"/>
  <c r="N230" i="8"/>
  <c r="T193" i="4" l="1"/>
  <c r="U200" i="8"/>
  <c r="T200" i="8"/>
  <c r="M231" i="8"/>
  <c r="O231" i="8" s="1"/>
  <c r="Q230" i="8"/>
  <c r="R230" i="8" s="1"/>
  <c r="I230" i="4"/>
  <c r="O193" i="4"/>
  <c r="L194" i="4" s="1"/>
  <c r="M194" i="4" s="1"/>
  <c r="G230" i="4"/>
  <c r="J230" i="4" l="1"/>
  <c r="K230" i="4" s="1"/>
  <c r="F231" i="4"/>
  <c r="H231" i="4" s="1"/>
  <c r="N231" i="8"/>
  <c r="P231" i="8"/>
  <c r="Q231" i="8" s="1"/>
  <c r="W200" i="8"/>
  <c r="J200" i="8" s="1"/>
  <c r="V200" i="8"/>
  <c r="S201" i="8" s="1"/>
  <c r="N194" i="4"/>
  <c r="U201" i="8" l="1"/>
  <c r="T201" i="8"/>
  <c r="M232" i="8"/>
  <c r="O232" i="8" s="1"/>
  <c r="R231" i="8"/>
  <c r="G231" i="4"/>
  <c r="I231" i="4"/>
  <c r="F232" i="4" s="1"/>
  <c r="P194" i="4"/>
  <c r="T194" i="4" l="1"/>
  <c r="P232" i="8"/>
  <c r="Q232" i="8" s="1"/>
  <c r="N232" i="8"/>
  <c r="W201" i="8"/>
  <c r="J201" i="8" s="1"/>
  <c r="O194" i="4"/>
  <c r="L195" i="4" s="1"/>
  <c r="H232" i="4"/>
  <c r="J231" i="4"/>
  <c r="K231" i="4" s="1"/>
  <c r="N195" i="4" l="1"/>
  <c r="M195" i="4"/>
  <c r="R232" i="8"/>
  <c r="V201" i="8"/>
  <c r="S202" i="8" s="1"/>
  <c r="M233" i="8"/>
  <c r="O233" i="8" s="1"/>
  <c r="I232" i="4"/>
  <c r="F233" i="4" s="1"/>
  <c r="P195" i="4"/>
  <c r="G232" i="4"/>
  <c r="T195" i="4" l="1"/>
  <c r="O195" i="4"/>
  <c r="L196" i="4" s="1"/>
  <c r="N233" i="8"/>
  <c r="P233" i="8"/>
  <c r="Q233" i="8" s="1"/>
  <c r="U202" i="8"/>
  <c r="T202" i="8"/>
  <c r="H233" i="4"/>
  <c r="J232" i="4"/>
  <c r="K232" i="4" s="1"/>
  <c r="N196" i="4" l="1"/>
  <c r="M196" i="4"/>
  <c r="W202" i="8"/>
  <c r="J202" i="8" s="1"/>
  <c r="V202" i="8"/>
  <c r="S203" i="8" s="1"/>
  <c r="M234" i="8"/>
  <c r="O234" i="8" s="1"/>
  <c r="R233" i="8"/>
  <c r="G233" i="4"/>
  <c r="I233" i="4"/>
  <c r="P196" i="4"/>
  <c r="T196" i="4" l="1"/>
  <c r="J233" i="4"/>
  <c r="F234" i="4"/>
  <c r="H234" i="4" s="1"/>
  <c r="T203" i="8"/>
  <c r="U203" i="8"/>
  <c r="P234" i="8"/>
  <c r="N234" i="8"/>
  <c r="O196" i="4"/>
  <c r="L197" i="4" s="1"/>
  <c r="M197" i="4" s="1"/>
  <c r="K233" i="4"/>
  <c r="M235" i="8" l="1"/>
  <c r="O235" i="8" s="1"/>
  <c r="N235" i="8"/>
  <c r="Q234" i="8"/>
  <c r="R234" i="8" s="1"/>
  <c r="W203" i="8"/>
  <c r="J203" i="8" s="1"/>
  <c r="I234" i="4"/>
  <c r="G234" i="4"/>
  <c r="N197" i="4"/>
  <c r="J234" i="4" l="1"/>
  <c r="K234" i="4" s="1"/>
  <c r="F235" i="4"/>
  <c r="H235" i="4" s="1"/>
  <c r="V203" i="8"/>
  <c r="S204" i="8" s="1"/>
  <c r="P235" i="8"/>
  <c r="P197" i="4"/>
  <c r="T197" i="4" l="1"/>
  <c r="M236" i="8"/>
  <c r="O236" i="8" s="1"/>
  <c r="Q235" i="8"/>
  <c r="R235" i="8" s="1"/>
  <c r="U204" i="8"/>
  <c r="T204" i="8"/>
  <c r="G235" i="4"/>
  <c r="I235" i="4"/>
  <c r="F236" i="4" s="1"/>
  <c r="O197" i="4"/>
  <c r="L198" i="4" s="1"/>
  <c r="M198" i="4" s="1"/>
  <c r="W204" i="8" l="1"/>
  <c r="J204" i="8" s="1"/>
  <c r="V204" i="8"/>
  <c r="S205" i="8" s="1"/>
  <c r="P236" i="8"/>
  <c r="N236" i="8"/>
  <c r="N198" i="4"/>
  <c r="H236" i="4"/>
  <c r="J235" i="4"/>
  <c r="K235" i="4" s="1"/>
  <c r="M237" i="8" l="1"/>
  <c r="O237" i="8" s="1"/>
  <c r="T205" i="8"/>
  <c r="U205" i="8"/>
  <c r="Q236" i="8"/>
  <c r="R236" i="8" s="1"/>
  <c r="I236" i="4"/>
  <c r="F237" i="4" s="1"/>
  <c r="G236" i="4"/>
  <c r="P198" i="4"/>
  <c r="T198" i="4" l="1"/>
  <c r="W205" i="8"/>
  <c r="J205" i="8" s="1"/>
  <c r="V205" i="8"/>
  <c r="S206" i="8" s="1"/>
  <c r="N237" i="8"/>
  <c r="P237" i="8"/>
  <c r="O198" i="4"/>
  <c r="L199" i="4" s="1"/>
  <c r="M199" i="4" s="1"/>
  <c r="H237" i="4"/>
  <c r="J236" i="4"/>
  <c r="K236" i="4" s="1"/>
  <c r="M238" i="8" l="1"/>
  <c r="O238" i="8" s="1"/>
  <c r="U206" i="8"/>
  <c r="T206" i="8"/>
  <c r="Q237" i="8"/>
  <c r="R237" i="8" s="1"/>
  <c r="N199" i="4"/>
  <c r="G237" i="4"/>
  <c r="I237" i="4"/>
  <c r="F238" i="4" s="1"/>
  <c r="P199" i="4"/>
  <c r="T199" i="4" l="1"/>
  <c r="O199" i="4"/>
  <c r="L200" i="4" s="1"/>
  <c r="M200" i="4" s="1"/>
  <c r="P238" i="8"/>
  <c r="W206" i="8"/>
  <c r="J206" i="8" s="1"/>
  <c r="V206" i="8"/>
  <c r="S207" i="8" s="1"/>
  <c r="N238" i="8"/>
  <c r="H238" i="4"/>
  <c r="J237" i="4"/>
  <c r="K237" i="4" s="1"/>
  <c r="N200" i="4" l="1"/>
  <c r="T207" i="8"/>
  <c r="U207" i="8"/>
  <c r="M239" i="8"/>
  <c r="O239" i="8" s="1"/>
  <c r="Q238" i="8"/>
  <c r="R238" i="8" s="1"/>
  <c r="I238" i="4"/>
  <c r="G238" i="4"/>
  <c r="P200" i="4"/>
  <c r="T200" i="4" l="1"/>
  <c r="J238" i="4"/>
  <c r="K238" i="4" s="1"/>
  <c r="F239" i="4"/>
  <c r="H239" i="4" s="1"/>
  <c r="O200" i="4"/>
  <c r="L201" i="4" s="1"/>
  <c r="M201" i="4" s="1"/>
  <c r="N239" i="8"/>
  <c r="W207" i="8"/>
  <c r="J207" i="8" s="1"/>
  <c r="P239" i="8"/>
  <c r="N201" i="4" l="1"/>
  <c r="P201" i="4" s="1"/>
  <c r="M240" i="8"/>
  <c r="O240" i="8" s="1"/>
  <c r="Q239" i="8"/>
  <c r="V207" i="8"/>
  <c r="S208" i="8" s="1"/>
  <c r="R239" i="8"/>
  <c r="I239" i="4"/>
  <c r="F240" i="4" s="1"/>
  <c r="G239" i="4"/>
  <c r="T201" i="4" l="1"/>
  <c r="U208" i="8"/>
  <c r="T208" i="8"/>
  <c r="P240" i="8"/>
  <c r="N240" i="8"/>
  <c r="O201" i="4"/>
  <c r="L202" i="4" s="1"/>
  <c r="M202" i="4" s="1"/>
  <c r="H240" i="4"/>
  <c r="J239" i="4"/>
  <c r="K239" i="4" s="1"/>
  <c r="M241" i="8" l="1"/>
  <c r="O241" i="8" s="1"/>
  <c r="Q240" i="8"/>
  <c r="R240" i="8" s="1"/>
  <c r="W208" i="8"/>
  <c r="J208" i="8" s="1"/>
  <c r="V208" i="8"/>
  <c r="S209" i="8" s="1"/>
  <c r="I240" i="4"/>
  <c r="F241" i="4" s="1"/>
  <c r="G240" i="4"/>
  <c r="N202" i="4"/>
  <c r="T209" i="8" l="1"/>
  <c r="U209" i="8"/>
  <c r="N241" i="8"/>
  <c r="P241" i="8"/>
  <c r="Q241" i="8" s="1"/>
  <c r="P202" i="4"/>
  <c r="H241" i="4"/>
  <c r="J240" i="4"/>
  <c r="K240" i="4" s="1"/>
  <c r="T202" i="4" l="1"/>
  <c r="R241" i="8"/>
  <c r="W209" i="8"/>
  <c r="J209" i="8" s="1"/>
  <c r="M242" i="8"/>
  <c r="O242" i="8" s="1"/>
  <c r="O202" i="4"/>
  <c r="L203" i="4" s="1"/>
  <c r="M203" i="4" s="1"/>
  <c r="G241" i="4"/>
  <c r="I241" i="4"/>
  <c r="F242" i="4" s="1"/>
  <c r="N203" i="4" l="1"/>
  <c r="P242" i="8"/>
  <c r="N242" i="8"/>
  <c r="V209" i="8"/>
  <c r="S210" i="8" s="1"/>
  <c r="P203" i="4"/>
  <c r="H242" i="4"/>
  <c r="J241" i="4"/>
  <c r="K241" i="4" s="1"/>
  <c r="T203" i="4" l="1"/>
  <c r="U210" i="8"/>
  <c r="T210" i="8"/>
  <c r="M243" i="8"/>
  <c r="O243" i="8" s="1"/>
  <c r="Q242" i="8"/>
  <c r="R242" i="8" s="1"/>
  <c r="O203" i="4"/>
  <c r="L204" i="4" s="1"/>
  <c r="I242" i="4"/>
  <c r="G242" i="4"/>
  <c r="N204" i="4" l="1"/>
  <c r="P204" i="4" s="1"/>
  <c r="M204" i="4"/>
  <c r="J242" i="4"/>
  <c r="K242" i="4" s="1"/>
  <c r="F243" i="4"/>
  <c r="H243" i="4" s="1"/>
  <c r="P243" i="8"/>
  <c r="W210" i="8"/>
  <c r="J210" i="8" s="1"/>
  <c r="V210" i="8"/>
  <c r="S211" i="8" s="1"/>
  <c r="N243" i="8"/>
  <c r="T204" i="4" l="1"/>
  <c r="U211" i="8"/>
  <c r="T211" i="8"/>
  <c r="M244" i="8"/>
  <c r="O244" i="8" s="1"/>
  <c r="Q243" i="8"/>
  <c r="R243" i="8" s="1"/>
  <c r="O204" i="4"/>
  <c r="L205" i="4" s="1"/>
  <c r="M205" i="4" s="1"/>
  <c r="I243" i="4"/>
  <c r="F244" i="4" s="1"/>
  <c r="G243" i="4"/>
  <c r="N205" i="4" l="1"/>
  <c r="P205" i="4" s="1"/>
  <c r="P244" i="8"/>
  <c r="N244" i="8"/>
  <c r="W211" i="8"/>
  <c r="J211" i="8" s="1"/>
  <c r="H244" i="4"/>
  <c r="J243" i="4"/>
  <c r="K243" i="4" s="1"/>
  <c r="T205" i="4" l="1"/>
  <c r="V211" i="8"/>
  <c r="S212" i="8" s="1"/>
  <c r="M245" i="8"/>
  <c r="O245" i="8" s="1"/>
  <c r="Q244" i="8"/>
  <c r="R244" i="8" s="1"/>
  <c r="O205" i="4"/>
  <c r="L206" i="4" s="1"/>
  <c r="M206" i="4" s="1"/>
  <c r="I244" i="4"/>
  <c r="F245" i="4" s="1"/>
  <c r="G244" i="4"/>
  <c r="N245" i="8" l="1"/>
  <c r="P245" i="8"/>
  <c r="U212" i="8"/>
  <c r="T212" i="8"/>
  <c r="H245" i="4"/>
  <c r="J244" i="4"/>
  <c r="K244" i="4" s="1"/>
  <c r="N206" i="4"/>
  <c r="M246" i="8" l="1"/>
  <c r="O246" i="8" s="1"/>
  <c r="W212" i="8"/>
  <c r="J212" i="8" s="1"/>
  <c r="Q245" i="8"/>
  <c r="R245" i="8" s="1"/>
  <c r="P206" i="4"/>
  <c r="I245" i="4"/>
  <c r="F246" i="4" s="1"/>
  <c r="G245" i="4"/>
  <c r="T206" i="4" l="1"/>
  <c r="V212" i="8"/>
  <c r="S213" i="8" s="1"/>
  <c r="P246" i="8"/>
  <c r="N246" i="8"/>
  <c r="O206" i="4"/>
  <c r="L207" i="4" s="1"/>
  <c r="M207" i="4" s="1"/>
  <c r="H246" i="4"/>
  <c r="J245" i="4"/>
  <c r="K245" i="4" s="1"/>
  <c r="N207" i="4" l="1"/>
  <c r="P207" i="4" s="1"/>
  <c r="M247" i="8"/>
  <c r="O247" i="8" s="1"/>
  <c r="Q246" i="8"/>
  <c r="R246" i="8" s="1"/>
  <c r="T213" i="8"/>
  <c r="U213" i="8"/>
  <c r="I246" i="4"/>
  <c r="G246" i="4"/>
  <c r="T207" i="4" l="1"/>
  <c r="J246" i="4"/>
  <c r="K246" i="4" s="1"/>
  <c r="F247" i="4"/>
  <c r="H247" i="4" s="1"/>
  <c r="W213" i="8"/>
  <c r="J213" i="8" s="1"/>
  <c r="V213" i="8"/>
  <c r="S214" i="8" s="1"/>
  <c r="N247" i="8"/>
  <c r="P247" i="8"/>
  <c r="O207" i="4"/>
  <c r="L208" i="4" s="1"/>
  <c r="N208" i="4" l="1"/>
  <c r="P208" i="4" s="1"/>
  <c r="M208" i="4"/>
  <c r="U214" i="8"/>
  <c r="T214" i="8"/>
  <c r="M248" i="8"/>
  <c r="O248" i="8" s="1"/>
  <c r="Q247" i="8"/>
  <c r="R247" i="8" s="1"/>
  <c r="I247" i="4"/>
  <c r="F248" i="4" s="1"/>
  <c r="G247" i="4"/>
  <c r="T208" i="4" l="1"/>
  <c r="N248" i="8"/>
  <c r="W214" i="8"/>
  <c r="J214" i="8" s="1"/>
  <c r="V214" i="8"/>
  <c r="S215" i="8" s="1"/>
  <c r="P248" i="8"/>
  <c r="O208" i="4"/>
  <c r="L209" i="4" s="1"/>
  <c r="M209" i="4" s="1"/>
  <c r="H248" i="4"/>
  <c r="J247" i="4"/>
  <c r="K247" i="4" s="1"/>
  <c r="N209" i="4" l="1"/>
  <c r="P209" i="4" s="1"/>
  <c r="U215" i="8"/>
  <c r="T215" i="8"/>
  <c r="M249" i="8"/>
  <c r="O249" i="8" s="1"/>
  <c r="Q248" i="8"/>
  <c r="R248" i="8"/>
  <c r="I248" i="4"/>
  <c r="F249" i="4" s="1"/>
  <c r="G248" i="4"/>
  <c r="T209" i="4" l="1"/>
  <c r="P249" i="8"/>
  <c r="N249" i="8"/>
  <c r="W215" i="8"/>
  <c r="J215" i="8" s="1"/>
  <c r="V215" i="8"/>
  <c r="S216" i="8" s="1"/>
  <c r="H249" i="4"/>
  <c r="J248" i="4"/>
  <c r="K248" i="4" s="1"/>
  <c r="O209" i="4"/>
  <c r="L210" i="4" s="1"/>
  <c r="M210" i="4" s="1"/>
  <c r="U216" i="8" l="1"/>
  <c r="T216" i="8"/>
  <c r="M250" i="8"/>
  <c r="O250" i="8" s="1"/>
  <c r="Q249" i="8"/>
  <c r="R249" i="8" s="1"/>
  <c r="N210" i="4"/>
  <c r="G249" i="4"/>
  <c r="I249" i="4"/>
  <c r="F250" i="4" s="1"/>
  <c r="P250" i="8" l="1"/>
  <c r="N250" i="8"/>
  <c r="W216" i="8"/>
  <c r="J216" i="8" s="1"/>
  <c r="H250" i="4"/>
  <c r="J249" i="4"/>
  <c r="K249" i="4" s="1"/>
  <c r="P210" i="4"/>
  <c r="T210" i="4" l="1"/>
  <c r="V216" i="8"/>
  <c r="S217" i="8" s="1"/>
  <c r="M251" i="8"/>
  <c r="O251" i="8" s="1"/>
  <c r="Q250" i="8"/>
  <c r="R250" i="8" s="1"/>
  <c r="O210" i="4"/>
  <c r="L211" i="4" s="1"/>
  <c r="I250" i="4"/>
  <c r="G250" i="4"/>
  <c r="N211" i="4" l="1"/>
  <c r="P211" i="4" s="1"/>
  <c r="M211" i="4"/>
  <c r="J250" i="4"/>
  <c r="K250" i="4" s="1"/>
  <c r="F251" i="4"/>
  <c r="H251" i="4" s="1"/>
  <c r="N251" i="8"/>
  <c r="P251" i="8"/>
  <c r="T217" i="8"/>
  <c r="U217" i="8"/>
  <c r="T211" i="4" l="1"/>
  <c r="O211" i="4"/>
  <c r="L212" i="4" s="1"/>
  <c r="M212" i="4" s="1"/>
  <c r="M252" i="8"/>
  <c r="O252" i="8" s="1"/>
  <c r="Q251" i="8"/>
  <c r="W217" i="8"/>
  <c r="J217" i="8" s="1"/>
  <c r="V217" i="8"/>
  <c r="S218" i="8" s="1"/>
  <c r="R251" i="8"/>
  <c r="I251" i="4"/>
  <c r="F252" i="4" s="1"/>
  <c r="G251" i="4"/>
  <c r="N212" i="4" l="1"/>
  <c r="T218" i="8"/>
  <c r="U218" i="8"/>
  <c r="P252" i="8"/>
  <c r="N252" i="8"/>
  <c r="H252" i="4"/>
  <c r="J251" i="4"/>
  <c r="K251" i="4" s="1"/>
  <c r="P212" i="4"/>
  <c r="T212" i="4" l="1"/>
  <c r="O212" i="4"/>
  <c r="L213" i="4" s="1"/>
  <c r="M213" i="4" s="1"/>
  <c r="M253" i="8"/>
  <c r="O253" i="8" s="1"/>
  <c r="W218" i="8"/>
  <c r="J218" i="8" s="1"/>
  <c r="V218" i="8"/>
  <c r="S219" i="8" s="1"/>
  <c r="Q252" i="8"/>
  <c r="R252" i="8" s="1"/>
  <c r="I252" i="4"/>
  <c r="F253" i="4" s="1"/>
  <c r="G252" i="4"/>
  <c r="N213" i="4" l="1"/>
  <c r="P213" i="4" s="1"/>
  <c r="U219" i="8"/>
  <c r="T219" i="8"/>
  <c r="P253" i="8"/>
  <c r="Q253" i="8" s="1"/>
  <c r="N253" i="8"/>
  <c r="H253" i="4"/>
  <c r="J252" i="4"/>
  <c r="K252" i="4" s="1"/>
  <c r="T213" i="4" l="1"/>
  <c r="M254" i="8"/>
  <c r="O254" i="8" s="1"/>
  <c r="R253" i="8"/>
  <c r="W219" i="8"/>
  <c r="J219" i="8" s="1"/>
  <c r="G253" i="4"/>
  <c r="O213" i="4"/>
  <c r="L214" i="4" s="1"/>
  <c r="M214" i="4" s="1"/>
  <c r="I253" i="4"/>
  <c r="F254" i="4" s="1"/>
  <c r="V219" i="8" l="1"/>
  <c r="S220" i="8" s="1"/>
  <c r="P254" i="8"/>
  <c r="N254" i="8"/>
  <c r="H254" i="4"/>
  <c r="J253" i="4"/>
  <c r="K253" i="4" s="1"/>
  <c r="N214" i="4"/>
  <c r="M255" i="8" l="1"/>
  <c r="O255" i="8" s="1"/>
  <c r="Q254" i="8"/>
  <c r="R254" i="8" s="1"/>
  <c r="T220" i="8"/>
  <c r="U220" i="8"/>
  <c r="P214" i="4"/>
  <c r="O214" i="4"/>
  <c r="L215" i="4" s="1"/>
  <c r="M215" i="4" s="1"/>
  <c r="I254" i="4"/>
  <c r="F255" i="4" s="1"/>
  <c r="G254" i="4"/>
  <c r="T214" i="4" l="1"/>
  <c r="W220" i="8"/>
  <c r="J220" i="8" s="1"/>
  <c r="V220" i="8"/>
  <c r="S221" i="8" s="1"/>
  <c r="N255" i="8"/>
  <c r="P255" i="8"/>
  <c r="H255" i="4"/>
  <c r="J254" i="4"/>
  <c r="K254" i="4" s="1"/>
  <c r="N215" i="4"/>
  <c r="M256" i="8" l="1"/>
  <c r="O256" i="8" s="1"/>
  <c r="T221" i="8"/>
  <c r="U221" i="8"/>
  <c r="Q255" i="8"/>
  <c r="R255" i="8"/>
  <c r="P215" i="4"/>
  <c r="I255" i="4"/>
  <c r="F256" i="4" s="1"/>
  <c r="G255" i="4"/>
  <c r="T215" i="4" l="1"/>
  <c r="O215" i="4"/>
  <c r="L216" i="4" s="1"/>
  <c r="M216" i="4" s="1"/>
  <c r="W221" i="8"/>
  <c r="J221" i="8" s="1"/>
  <c r="V221" i="8"/>
  <c r="S222" i="8" s="1"/>
  <c r="P256" i="8"/>
  <c r="N256" i="8"/>
  <c r="H256" i="4"/>
  <c r="J255" i="4"/>
  <c r="K255" i="4" s="1"/>
  <c r="N216" i="4" l="1"/>
  <c r="P216" i="4" s="1"/>
  <c r="M257" i="8"/>
  <c r="O257" i="8" s="1"/>
  <c r="T222" i="8"/>
  <c r="U222" i="8"/>
  <c r="Q256" i="8"/>
  <c r="R256" i="8" s="1"/>
  <c r="I256" i="4"/>
  <c r="F257" i="4" s="1"/>
  <c r="G256" i="4"/>
  <c r="T216" i="4" l="1"/>
  <c r="O216" i="4"/>
  <c r="L217" i="4" s="1"/>
  <c r="W222" i="8"/>
  <c r="J222" i="8" s="1"/>
  <c r="V222" i="8"/>
  <c r="S223" i="8" s="1"/>
  <c r="P257" i="8"/>
  <c r="N257" i="8"/>
  <c r="H257" i="4"/>
  <c r="J256" i="4"/>
  <c r="K256" i="4" s="1"/>
  <c r="N217" i="4" l="1"/>
  <c r="P217" i="4" s="1"/>
  <c r="M217" i="4"/>
  <c r="U223" i="8"/>
  <c r="T223" i="8"/>
  <c r="M258" i="8"/>
  <c r="O258" i="8" s="1"/>
  <c r="Q257" i="8"/>
  <c r="R257" i="8" s="1"/>
  <c r="G257" i="4"/>
  <c r="I257" i="4"/>
  <c r="T217" i="4" l="1"/>
  <c r="J257" i="4"/>
  <c r="K257" i="4" s="1"/>
  <c r="F258" i="4"/>
  <c r="H258" i="4" s="1"/>
  <c r="N258" i="8"/>
  <c r="W223" i="8"/>
  <c r="J223" i="8" s="1"/>
  <c r="V223" i="8"/>
  <c r="S224" i="8" s="1"/>
  <c r="P258" i="8"/>
  <c r="O217" i="4"/>
  <c r="L218" i="4" s="1"/>
  <c r="M218" i="4" s="1"/>
  <c r="M259" i="8" l="1"/>
  <c r="O259" i="8" s="1"/>
  <c r="U224" i="8"/>
  <c r="T224" i="8"/>
  <c r="Q258" i="8"/>
  <c r="R258" i="8"/>
  <c r="I258" i="4"/>
  <c r="G258" i="4"/>
  <c r="N218" i="4"/>
  <c r="J258" i="4" l="1"/>
  <c r="K258" i="4" s="1"/>
  <c r="F259" i="4"/>
  <c r="H259" i="4" s="1"/>
  <c r="W224" i="8"/>
  <c r="J224" i="8" s="1"/>
  <c r="V224" i="8"/>
  <c r="S225" i="8" s="1"/>
  <c r="N259" i="8"/>
  <c r="P259" i="8"/>
  <c r="P218" i="4"/>
  <c r="T218" i="4" l="1"/>
  <c r="O218" i="4"/>
  <c r="L219" i="4" s="1"/>
  <c r="M260" i="8"/>
  <c r="O260" i="8" s="1"/>
  <c r="Q259" i="8"/>
  <c r="T225" i="8"/>
  <c r="U225" i="8"/>
  <c r="R259" i="8"/>
  <c r="I259" i="4"/>
  <c r="F260" i="4" s="1"/>
  <c r="G259" i="4"/>
  <c r="N219" i="4" l="1"/>
  <c r="P219" i="4" s="1"/>
  <c r="M219" i="4"/>
  <c r="W225" i="8"/>
  <c r="J225" i="8" s="1"/>
  <c r="V225" i="8"/>
  <c r="S226" i="8" s="1"/>
  <c r="P260" i="8"/>
  <c r="N260" i="8"/>
  <c r="H260" i="4"/>
  <c r="J259" i="4"/>
  <c r="K259" i="4" s="1"/>
  <c r="T219" i="4" l="1"/>
  <c r="T226" i="8"/>
  <c r="U226" i="8"/>
  <c r="M261" i="8"/>
  <c r="O261" i="8" s="1"/>
  <c r="Q260" i="8"/>
  <c r="R260" i="8" s="1"/>
  <c r="I260" i="4"/>
  <c r="F261" i="4" s="1"/>
  <c r="G260" i="4"/>
  <c r="O219" i="4"/>
  <c r="L220" i="4" s="1"/>
  <c r="M220" i="4" s="1"/>
  <c r="P261" i="8" l="1"/>
  <c r="W226" i="8"/>
  <c r="J226" i="8" s="1"/>
  <c r="V226" i="8"/>
  <c r="S227" i="8" s="1"/>
  <c r="N261" i="8"/>
  <c r="N220" i="4"/>
  <c r="H261" i="4"/>
  <c r="J260" i="4"/>
  <c r="K260" i="4" s="1"/>
  <c r="U227" i="8" l="1"/>
  <c r="T227" i="8"/>
  <c r="M262" i="8"/>
  <c r="O262" i="8" s="1"/>
  <c r="Q261" i="8"/>
  <c r="R261" i="8" s="1"/>
  <c r="G261" i="4"/>
  <c r="I261" i="4"/>
  <c r="F262" i="4" s="1"/>
  <c r="P220" i="4"/>
  <c r="T220" i="4" l="1"/>
  <c r="P262" i="8"/>
  <c r="N262" i="8"/>
  <c r="W227" i="8"/>
  <c r="J227" i="8" s="1"/>
  <c r="O220" i="4"/>
  <c r="L221" i="4" s="1"/>
  <c r="M221" i="4" s="1"/>
  <c r="H262" i="4"/>
  <c r="J261" i="4"/>
  <c r="K261" i="4" s="1"/>
  <c r="V227" i="8" l="1"/>
  <c r="S228" i="8" s="1"/>
  <c r="M263" i="8"/>
  <c r="O263" i="8" s="1"/>
  <c r="Q262" i="8"/>
  <c r="R262" i="8" s="1"/>
  <c r="I262" i="4"/>
  <c r="F263" i="4" s="1"/>
  <c r="G262" i="4"/>
  <c r="N221" i="4"/>
  <c r="J262" i="4" l="1"/>
  <c r="K262" i="4" s="1"/>
  <c r="N263" i="8"/>
  <c r="P263" i="8"/>
  <c r="T228" i="8"/>
  <c r="U228" i="8"/>
  <c r="P221" i="4"/>
  <c r="H263" i="4"/>
  <c r="T221" i="4" l="1"/>
  <c r="M264" i="8"/>
  <c r="O264" i="8" s="1"/>
  <c r="Q263" i="8"/>
  <c r="W228" i="8"/>
  <c r="J228" i="8" s="1"/>
  <c r="V228" i="8"/>
  <c r="S229" i="8" s="1"/>
  <c r="R263" i="8"/>
  <c r="O221" i="4"/>
  <c r="L222" i="4" s="1"/>
  <c r="I263" i="4"/>
  <c r="F264" i="4" s="1"/>
  <c r="G263" i="4"/>
  <c r="N222" i="4" l="1"/>
  <c r="P222" i="4" s="1"/>
  <c r="M222" i="4"/>
  <c r="U229" i="8"/>
  <c r="T229" i="8"/>
  <c r="P264" i="8"/>
  <c r="N264" i="8"/>
  <c r="H264" i="4"/>
  <c r="J263" i="4"/>
  <c r="K263" i="4" s="1"/>
  <c r="T222" i="4" l="1"/>
  <c r="O222" i="4"/>
  <c r="L223" i="4" s="1"/>
  <c r="M223" i="4" s="1"/>
  <c r="M265" i="8"/>
  <c r="O265" i="8" s="1"/>
  <c r="Q264" i="8"/>
  <c r="R264" i="8" s="1"/>
  <c r="W229" i="8"/>
  <c r="J229" i="8" s="1"/>
  <c r="I264" i="4"/>
  <c r="F265" i="4" s="1"/>
  <c r="G264" i="4"/>
  <c r="N223" i="4" l="1"/>
  <c r="P223" i="4" s="1"/>
  <c r="O223" i="4" s="1"/>
  <c r="L224" i="4" s="1"/>
  <c r="M224" i="4" s="1"/>
  <c r="V229" i="8"/>
  <c r="S230" i="8" s="1"/>
  <c r="P265" i="8"/>
  <c r="N265" i="8"/>
  <c r="H265" i="4"/>
  <c r="J264" i="4"/>
  <c r="K264" i="4" s="1"/>
  <c r="T223" i="4" l="1"/>
  <c r="M266" i="8"/>
  <c r="O266" i="8" s="1"/>
  <c r="Q265" i="8"/>
  <c r="R265" i="8" s="1"/>
  <c r="U230" i="8"/>
  <c r="T230" i="8"/>
  <c r="I265" i="4"/>
  <c r="F266" i="4" s="1"/>
  <c r="N224" i="4"/>
  <c r="G265" i="4"/>
  <c r="W230" i="8" l="1"/>
  <c r="J230" i="8" s="1"/>
  <c r="V230" i="8"/>
  <c r="S231" i="8" s="1"/>
  <c r="P266" i="8"/>
  <c r="N266" i="8"/>
  <c r="P224" i="4"/>
  <c r="H266" i="4"/>
  <c r="J265" i="4"/>
  <c r="K265" i="4" s="1"/>
  <c r="T224" i="4" l="1"/>
  <c r="O224" i="4"/>
  <c r="L225" i="4" s="1"/>
  <c r="M225" i="4" s="1"/>
  <c r="M267" i="8"/>
  <c r="O267" i="8" s="1"/>
  <c r="Q266" i="8"/>
  <c r="R266" i="8" s="1"/>
  <c r="T231" i="8"/>
  <c r="U231" i="8"/>
  <c r="I266" i="4"/>
  <c r="F267" i="4" s="1"/>
  <c r="G266" i="4"/>
  <c r="N225" i="4" l="1"/>
  <c r="P225" i="4" s="1"/>
  <c r="W231" i="8"/>
  <c r="J231" i="8" s="1"/>
  <c r="V231" i="8"/>
  <c r="S232" i="8" s="1"/>
  <c r="N267" i="8"/>
  <c r="P267" i="8"/>
  <c r="Q267" i="8" s="1"/>
  <c r="H267" i="4"/>
  <c r="J266" i="4"/>
  <c r="K266" i="4" s="1"/>
  <c r="T225" i="4" l="1"/>
  <c r="O225" i="4"/>
  <c r="L226" i="4" s="1"/>
  <c r="R267" i="8"/>
  <c r="T232" i="8"/>
  <c r="U232" i="8"/>
  <c r="M268" i="8"/>
  <c r="O268" i="8" s="1"/>
  <c r="G267" i="4"/>
  <c r="I267" i="4"/>
  <c r="F268" i="4" s="1"/>
  <c r="N226" i="4" l="1"/>
  <c r="P226" i="4" s="1"/>
  <c r="M226" i="4"/>
  <c r="P268" i="8"/>
  <c r="N268" i="8"/>
  <c r="W232" i="8"/>
  <c r="J232" i="8" s="1"/>
  <c r="V232" i="8"/>
  <c r="S233" i="8" s="1"/>
  <c r="H268" i="4"/>
  <c r="J267" i="4"/>
  <c r="K267" i="4" s="1"/>
  <c r="T226" i="4" l="1"/>
  <c r="O226" i="4"/>
  <c r="L227" i="4" s="1"/>
  <c r="U233" i="8"/>
  <c r="T233" i="8"/>
  <c r="M269" i="8"/>
  <c r="O269" i="8" s="1"/>
  <c r="Q268" i="8"/>
  <c r="R268" i="8" s="1"/>
  <c r="I268" i="4"/>
  <c r="F269" i="4" s="1"/>
  <c r="G268" i="4"/>
  <c r="N227" i="4" l="1"/>
  <c r="P227" i="4" s="1"/>
  <c r="M227" i="4"/>
  <c r="N269" i="8"/>
  <c r="P269" i="8"/>
  <c r="W233" i="8"/>
  <c r="J233" i="8" s="1"/>
  <c r="H269" i="4"/>
  <c r="J268" i="4"/>
  <c r="K268" i="4" s="1"/>
  <c r="T227" i="4" l="1"/>
  <c r="O227" i="4"/>
  <c r="L228" i="4" s="1"/>
  <c r="M270" i="8"/>
  <c r="O270" i="8" s="1"/>
  <c r="V233" i="8"/>
  <c r="S234" i="8" s="1"/>
  <c r="Q269" i="8"/>
  <c r="R269" i="8" s="1"/>
  <c r="I269" i="4"/>
  <c r="F270" i="4" s="1"/>
  <c r="G269" i="4"/>
  <c r="N228" i="4" l="1"/>
  <c r="P228" i="4" s="1"/>
  <c r="M228" i="4"/>
  <c r="T234" i="8"/>
  <c r="U234" i="8"/>
  <c r="P270" i="8"/>
  <c r="N270" i="8"/>
  <c r="H270" i="4"/>
  <c r="J269" i="4"/>
  <c r="K269" i="4" s="1"/>
  <c r="T228" i="4" l="1"/>
  <c r="O228" i="4"/>
  <c r="L229" i="4" s="1"/>
  <c r="M271" i="8"/>
  <c r="O271" i="8" s="1"/>
  <c r="Q270" i="8"/>
  <c r="R270" i="8" s="1"/>
  <c r="W234" i="8"/>
  <c r="J234" i="8" s="1"/>
  <c r="I270" i="4"/>
  <c r="F271" i="4" s="1"/>
  <c r="G270" i="4"/>
  <c r="N229" i="4" l="1"/>
  <c r="P229" i="4" s="1"/>
  <c r="M229" i="4"/>
  <c r="V234" i="8"/>
  <c r="S235" i="8" s="1"/>
  <c r="N271" i="8"/>
  <c r="P271" i="8"/>
  <c r="H271" i="4"/>
  <c r="J270" i="4"/>
  <c r="K270" i="4" s="1"/>
  <c r="T229" i="4" l="1"/>
  <c r="O229" i="4"/>
  <c r="L230" i="4" s="1"/>
  <c r="M272" i="8"/>
  <c r="O272" i="8" s="1"/>
  <c r="Q271" i="8"/>
  <c r="R271" i="8" s="1"/>
  <c r="T235" i="8"/>
  <c r="U235" i="8"/>
  <c r="I271" i="4"/>
  <c r="F272" i="4" s="1"/>
  <c r="G271" i="4"/>
  <c r="N230" i="4" l="1"/>
  <c r="P230" i="4" s="1"/>
  <c r="M230" i="4"/>
  <c r="W235" i="8"/>
  <c r="J235" i="8" s="1"/>
  <c r="P272" i="8"/>
  <c r="N272" i="8"/>
  <c r="H272" i="4"/>
  <c r="J271" i="4"/>
  <c r="K271" i="4" s="1"/>
  <c r="T230" i="4" l="1"/>
  <c r="M273" i="8"/>
  <c r="O273" i="8" s="1"/>
  <c r="Q272" i="8"/>
  <c r="R272" i="8" s="1"/>
  <c r="V235" i="8"/>
  <c r="S236" i="8" s="1"/>
  <c r="O230" i="4"/>
  <c r="L231" i="4" s="1"/>
  <c r="M231" i="4" s="1"/>
  <c r="G272" i="4"/>
  <c r="I272" i="4"/>
  <c r="J272" i="4" l="1"/>
  <c r="K272" i="4" s="1"/>
  <c r="F273" i="4"/>
  <c r="H273" i="4" s="1"/>
  <c r="T236" i="8"/>
  <c r="U236" i="8"/>
  <c r="P273" i="8"/>
  <c r="N273" i="8"/>
  <c r="N231" i="4"/>
  <c r="M274" i="8" l="1"/>
  <c r="O274" i="8" s="1"/>
  <c r="Q273" i="8"/>
  <c r="R273" i="8" s="1"/>
  <c r="W236" i="8"/>
  <c r="J236" i="8" s="1"/>
  <c r="I273" i="4"/>
  <c r="F274" i="4" s="1"/>
  <c r="P231" i="4"/>
  <c r="G273" i="4"/>
  <c r="T231" i="4" l="1"/>
  <c r="V236" i="8"/>
  <c r="S237" i="8" s="1"/>
  <c r="P274" i="8"/>
  <c r="N274" i="8"/>
  <c r="O231" i="4"/>
  <c r="L232" i="4" s="1"/>
  <c r="H274" i="4"/>
  <c r="J273" i="4"/>
  <c r="K273" i="4" s="1"/>
  <c r="N232" i="4" l="1"/>
  <c r="P232" i="4" s="1"/>
  <c r="M232" i="4"/>
  <c r="M275" i="8"/>
  <c r="O275" i="8" s="1"/>
  <c r="Q274" i="8"/>
  <c r="R274" i="8" s="1"/>
  <c r="T237" i="8"/>
  <c r="U237" i="8"/>
  <c r="G274" i="4"/>
  <c r="I274" i="4"/>
  <c r="F275" i="4" s="1"/>
  <c r="T232" i="4" l="1"/>
  <c r="O232" i="4"/>
  <c r="L233" i="4" s="1"/>
  <c r="M233" i="4" s="1"/>
  <c r="W237" i="8"/>
  <c r="J237" i="8" s="1"/>
  <c r="V237" i="8"/>
  <c r="S238" i="8" s="1"/>
  <c r="N275" i="8"/>
  <c r="P275" i="8"/>
  <c r="Q275" i="8" s="1"/>
  <c r="H275" i="4"/>
  <c r="J274" i="4"/>
  <c r="K274" i="4" s="1"/>
  <c r="N233" i="4" l="1"/>
  <c r="P233" i="4" s="1"/>
  <c r="O233" i="4" s="1"/>
  <c r="L234" i="4" s="1"/>
  <c r="M234" i="4" s="1"/>
  <c r="R275" i="8"/>
  <c r="M276" i="8"/>
  <c r="O276" i="8" s="1"/>
  <c r="U238" i="8"/>
  <c r="T238" i="8"/>
  <c r="I275" i="4"/>
  <c r="F276" i="4" s="1"/>
  <c r="G275" i="4"/>
  <c r="T233" i="4" l="1"/>
  <c r="W238" i="8"/>
  <c r="J238" i="8" s="1"/>
  <c r="V238" i="8"/>
  <c r="S239" i="8" s="1"/>
  <c r="P276" i="8"/>
  <c r="N276" i="8"/>
  <c r="N234" i="4"/>
  <c r="H276" i="4"/>
  <c r="J275" i="4"/>
  <c r="K275" i="4" s="1"/>
  <c r="T239" i="8" l="1"/>
  <c r="U239" i="8"/>
  <c r="M277" i="8"/>
  <c r="O277" i="8" s="1"/>
  <c r="Q276" i="8"/>
  <c r="R276" i="8" s="1"/>
  <c r="I276" i="4"/>
  <c r="F277" i="4" s="1"/>
  <c r="P234" i="4"/>
  <c r="G276" i="4"/>
  <c r="T234" i="4" l="1"/>
  <c r="O234" i="4"/>
  <c r="L235" i="4" s="1"/>
  <c r="N277" i="8"/>
  <c r="P277" i="8"/>
  <c r="W239" i="8"/>
  <c r="J239" i="8" s="1"/>
  <c r="H277" i="4"/>
  <c r="J276" i="4"/>
  <c r="K276" i="4" s="1"/>
  <c r="N235" i="4" l="1"/>
  <c r="M235" i="4"/>
  <c r="V239" i="8"/>
  <c r="S240" i="8" s="1"/>
  <c r="M278" i="8"/>
  <c r="O278" i="8" s="1"/>
  <c r="Q277" i="8"/>
  <c r="R277" i="8"/>
  <c r="G277" i="4"/>
  <c r="I277" i="4"/>
  <c r="P235" i="4"/>
  <c r="T235" i="4" l="1"/>
  <c r="J277" i="4"/>
  <c r="K277" i="4" s="1"/>
  <c r="F278" i="4"/>
  <c r="H278" i="4" s="1"/>
  <c r="N278" i="8"/>
  <c r="P278" i="8"/>
  <c r="U240" i="8"/>
  <c r="T240" i="8"/>
  <c r="O235" i="4"/>
  <c r="L236" i="4" s="1"/>
  <c r="M236" i="4" s="1"/>
  <c r="W240" i="8" l="1"/>
  <c r="J240" i="8" s="1"/>
  <c r="V240" i="8"/>
  <c r="S241" i="8" s="1"/>
  <c r="M279" i="8"/>
  <c r="O279" i="8" s="1"/>
  <c r="Q278" i="8"/>
  <c r="R278" i="8"/>
  <c r="I278" i="4"/>
  <c r="F279" i="4" s="1"/>
  <c r="G278" i="4"/>
  <c r="N236" i="4"/>
  <c r="N279" i="8" l="1"/>
  <c r="T241" i="8"/>
  <c r="U241" i="8"/>
  <c r="P279" i="8"/>
  <c r="H279" i="4"/>
  <c r="P236" i="4"/>
  <c r="J278" i="4"/>
  <c r="K278" i="4" s="1"/>
  <c r="T236" i="4" l="1"/>
  <c r="O236" i="4"/>
  <c r="L237" i="4" s="1"/>
  <c r="M237" i="4" s="1"/>
  <c r="M280" i="8"/>
  <c r="O280" i="8" s="1"/>
  <c r="W241" i="8"/>
  <c r="J241" i="8" s="1"/>
  <c r="V241" i="8"/>
  <c r="S242" i="8" s="1"/>
  <c r="Q279" i="8"/>
  <c r="R279" i="8"/>
  <c r="I279" i="4"/>
  <c r="F280" i="4" s="1"/>
  <c r="G279" i="4"/>
  <c r="N237" i="4" l="1"/>
  <c r="P280" i="8"/>
  <c r="T242" i="8"/>
  <c r="U242" i="8"/>
  <c r="N280" i="8"/>
  <c r="H280" i="4"/>
  <c r="J279" i="4"/>
  <c r="K279" i="4" s="1"/>
  <c r="P237" i="4"/>
  <c r="T237" i="4" l="1"/>
  <c r="O237" i="4"/>
  <c r="L238" i="4" s="1"/>
  <c r="W242" i="8"/>
  <c r="J242" i="8" s="1"/>
  <c r="V242" i="8"/>
  <c r="S243" i="8" s="1"/>
  <c r="M281" i="8"/>
  <c r="O281" i="8" s="1"/>
  <c r="Q280" i="8"/>
  <c r="R280" i="8" s="1"/>
  <c r="I280" i="4"/>
  <c r="F281" i="4" s="1"/>
  <c r="G280" i="4"/>
  <c r="N238" i="4" l="1"/>
  <c r="M238" i="4"/>
  <c r="P281" i="8"/>
  <c r="N281" i="8"/>
  <c r="U243" i="8"/>
  <c r="T243" i="8"/>
  <c r="P238" i="4"/>
  <c r="H281" i="4"/>
  <c r="J280" i="4"/>
  <c r="K280" i="4" s="1"/>
  <c r="T238" i="4" l="1"/>
  <c r="M282" i="8"/>
  <c r="O282" i="8" s="1"/>
  <c r="W243" i="8"/>
  <c r="J243" i="8" s="1"/>
  <c r="Q281" i="8"/>
  <c r="R281" i="8" s="1"/>
  <c r="O238" i="4"/>
  <c r="L239" i="4" s="1"/>
  <c r="M239" i="4" s="1"/>
  <c r="I281" i="4"/>
  <c r="F282" i="4" s="1"/>
  <c r="G281" i="4"/>
  <c r="N239" i="4" l="1"/>
  <c r="P282" i="8"/>
  <c r="V243" i="8"/>
  <c r="S244" i="8" s="1"/>
  <c r="N282" i="8"/>
  <c r="P239" i="4"/>
  <c r="H282" i="4"/>
  <c r="J281" i="4"/>
  <c r="K281" i="4" s="1"/>
  <c r="T239" i="4" l="1"/>
  <c r="U244" i="8"/>
  <c r="T244" i="8"/>
  <c r="M283" i="8"/>
  <c r="O283" i="8" s="1"/>
  <c r="Q282" i="8"/>
  <c r="R282" i="8" s="1"/>
  <c r="O239" i="4"/>
  <c r="L240" i="4" s="1"/>
  <c r="M240" i="4" s="1"/>
  <c r="I282" i="4"/>
  <c r="G282" i="4"/>
  <c r="N240" i="4" l="1"/>
  <c r="J282" i="4"/>
  <c r="F283" i="4"/>
  <c r="H283" i="4" s="1"/>
  <c r="K282" i="4"/>
  <c r="P283" i="8"/>
  <c r="N283" i="8"/>
  <c r="W244" i="8"/>
  <c r="J244" i="8" s="1"/>
  <c r="P240" i="4"/>
  <c r="T240" i="4" l="1"/>
  <c r="O240" i="4"/>
  <c r="L241" i="4" s="1"/>
  <c r="M241" i="4" s="1"/>
  <c r="M284" i="8"/>
  <c r="O284" i="8" s="1"/>
  <c r="V244" i="8"/>
  <c r="S245" i="8" s="1"/>
  <c r="Q283" i="8"/>
  <c r="R283" i="8" s="1"/>
  <c r="I283" i="4"/>
  <c r="F284" i="4" s="1"/>
  <c r="G283" i="4"/>
  <c r="N241" i="4" l="1"/>
  <c r="P241" i="4" s="1"/>
  <c r="U245" i="8"/>
  <c r="T245" i="8"/>
  <c r="P284" i="8"/>
  <c r="N284" i="8"/>
  <c r="H284" i="4"/>
  <c r="J283" i="4"/>
  <c r="K283" i="4" s="1"/>
  <c r="T241" i="4" l="1"/>
  <c r="O241" i="4"/>
  <c r="L242" i="4" s="1"/>
  <c r="M242" i="4" s="1"/>
  <c r="M285" i="8"/>
  <c r="O285" i="8" s="1"/>
  <c r="Q284" i="8"/>
  <c r="R284" i="8" s="1"/>
  <c r="W245" i="8"/>
  <c r="J245" i="8" s="1"/>
  <c r="V245" i="8"/>
  <c r="S246" i="8" s="1"/>
  <c r="I284" i="4"/>
  <c r="F285" i="4" s="1"/>
  <c r="G284" i="4"/>
  <c r="N242" i="4" l="1"/>
  <c r="T246" i="8"/>
  <c r="U246" i="8"/>
  <c r="P285" i="8"/>
  <c r="Q285" i="8" s="1"/>
  <c r="N285" i="8"/>
  <c r="P242" i="4"/>
  <c r="H285" i="4"/>
  <c r="J284" i="4"/>
  <c r="K284" i="4" s="1"/>
  <c r="T242" i="4" l="1"/>
  <c r="O242" i="4"/>
  <c r="L243" i="4" s="1"/>
  <c r="R285" i="8"/>
  <c r="W246" i="8"/>
  <c r="J246" i="8" s="1"/>
  <c r="V246" i="8"/>
  <c r="S247" i="8" s="1"/>
  <c r="M286" i="8"/>
  <c r="O286" i="8" s="1"/>
  <c r="I285" i="4"/>
  <c r="F286" i="4" s="1"/>
  <c r="G285" i="4"/>
  <c r="N243" i="4" l="1"/>
  <c r="M243" i="4"/>
  <c r="U247" i="8"/>
  <c r="T247" i="8"/>
  <c r="P286" i="8"/>
  <c r="Q286" i="8" s="1"/>
  <c r="N286" i="8"/>
  <c r="P243" i="4"/>
  <c r="H286" i="4"/>
  <c r="J285" i="4"/>
  <c r="K285" i="4" s="1"/>
  <c r="T243" i="4" l="1"/>
  <c r="O243" i="4"/>
  <c r="L244" i="4" s="1"/>
  <c r="R286" i="8"/>
  <c r="M287" i="8"/>
  <c r="O287" i="8" s="1"/>
  <c r="W247" i="8"/>
  <c r="J247" i="8" s="1"/>
  <c r="I286" i="4"/>
  <c r="F287" i="4" s="1"/>
  <c r="G286" i="4"/>
  <c r="N244" i="4" l="1"/>
  <c r="M244" i="4"/>
  <c r="P287" i="8"/>
  <c r="V247" i="8"/>
  <c r="S248" i="8" s="1"/>
  <c r="N287" i="8"/>
  <c r="P244" i="4"/>
  <c r="O244" i="4" s="1"/>
  <c r="L245" i="4" s="1"/>
  <c r="M245" i="4" s="1"/>
  <c r="H287" i="4"/>
  <c r="J286" i="4"/>
  <c r="K286" i="4" s="1"/>
  <c r="T244" i="4" l="1"/>
  <c r="U248" i="8"/>
  <c r="T248" i="8"/>
  <c r="M288" i="8"/>
  <c r="O288" i="8" s="1"/>
  <c r="Q287" i="8"/>
  <c r="R287" i="8" s="1"/>
  <c r="N245" i="4"/>
  <c r="I287" i="4"/>
  <c r="F288" i="4" s="1"/>
  <c r="G287" i="4"/>
  <c r="N288" i="8" l="1"/>
  <c r="P288" i="8"/>
  <c r="W248" i="8"/>
  <c r="J248" i="8" s="1"/>
  <c r="H288" i="4"/>
  <c r="J287" i="4"/>
  <c r="K287" i="4" s="1"/>
  <c r="P245" i="4"/>
  <c r="T245" i="4" l="1"/>
  <c r="V248" i="8"/>
  <c r="S249" i="8" s="1"/>
  <c r="M289" i="8"/>
  <c r="O289" i="8" s="1"/>
  <c r="Q288" i="8"/>
  <c r="R288" i="8"/>
  <c r="O245" i="4"/>
  <c r="L246" i="4" s="1"/>
  <c r="M246" i="4" s="1"/>
  <c r="G288" i="4"/>
  <c r="I288" i="4"/>
  <c r="J288" i="4" l="1"/>
  <c r="F289" i="4"/>
  <c r="H289" i="4" s="1"/>
  <c r="P289" i="8"/>
  <c r="N289" i="8"/>
  <c r="T249" i="8"/>
  <c r="U249" i="8"/>
  <c r="K288" i="4"/>
  <c r="N246" i="4"/>
  <c r="W249" i="8" l="1"/>
  <c r="J249" i="8" s="1"/>
  <c r="M290" i="8"/>
  <c r="O290" i="8" s="1"/>
  <c r="Q289" i="8"/>
  <c r="R289" i="8" s="1"/>
  <c r="P246" i="4"/>
  <c r="I289" i="4"/>
  <c r="F290" i="4" s="1"/>
  <c r="G289" i="4"/>
  <c r="T246" i="4" l="1"/>
  <c r="O246" i="4"/>
  <c r="L247" i="4" s="1"/>
  <c r="P290" i="8"/>
  <c r="N290" i="8"/>
  <c r="V249" i="8"/>
  <c r="S250" i="8" s="1"/>
  <c r="H290" i="4"/>
  <c r="J289" i="4"/>
  <c r="K289" i="4" s="1"/>
  <c r="N247" i="4" l="1"/>
  <c r="M247" i="4"/>
  <c r="M291" i="8"/>
  <c r="O291" i="8" s="1"/>
  <c r="T250" i="8"/>
  <c r="U250" i="8"/>
  <c r="Q290" i="8"/>
  <c r="R290" i="8" s="1"/>
  <c r="I290" i="4"/>
  <c r="F291" i="4" s="1"/>
  <c r="P247" i="4"/>
  <c r="G290" i="4"/>
  <c r="T247" i="4" l="1"/>
  <c r="O247" i="4"/>
  <c r="L248" i="4" s="1"/>
  <c r="W250" i="8"/>
  <c r="J250" i="8" s="1"/>
  <c r="V250" i="8"/>
  <c r="S251" i="8" s="1"/>
  <c r="N291" i="8"/>
  <c r="P291" i="8"/>
  <c r="Q291" i="8" s="1"/>
  <c r="H291" i="4"/>
  <c r="J290" i="4"/>
  <c r="K290" i="4" s="1"/>
  <c r="N248" i="4" l="1"/>
  <c r="P248" i="4" s="1"/>
  <c r="M248" i="4"/>
  <c r="R291" i="8"/>
  <c r="U251" i="8"/>
  <c r="T251" i="8"/>
  <c r="M292" i="8"/>
  <c r="O292" i="8" s="1"/>
  <c r="I291" i="4"/>
  <c r="F292" i="4" s="1"/>
  <c r="G291" i="4"/>
  <c r="T248" i="4" l="1"/>
  <c r="P292" i="8"/>
  <c r="N292" i="8"/>
  <c r="W251" i="8"/>
  <c r="J251" i="8" s="1"/>
  <c r="O248" i="4"/>
  <c r="L249" i="4" s="1"/>
  <c r="M249" i="4" s="1"/>
  <c r="H292" i="4"/>
  <c r="J291" i="4"/>
  <c r="K291" i="4" s="1"/>
  <c r="M293" i="8" l="1"/>
  <c r="O293" i="8" s="1"/>
  <c r="V251" i="8"/>
  <c r="S252" i="8" s="1"/>
  <c r="Q292" i="8"/>
  <c r="R292" i="8" s="1"/>
  <c r="G292" i="4"/>
  <c r="I292" i="4"/>
  <c r="N249" i="4"/>
  <c r="J292" i="4" l="1"/>
  <c r="F293" i="4"/>
  <c r="H293" i="4" s="1"/>
  <c r="U252" i="8"/>
  <c r="T252" i="8"/>
  <c r="N293" i="8"/>
  <c r="P293" i="8"/>
  <c r="P249" i="4"/>
  <c r="K292" i="4"/>
  <c r="T249" i="4" l="1"/>
  <c r="O249" i="4"/>
  <c r="L250" i="4" s="1"/>
  <c r="M294" i="8"/>
  <c r="O294" i="8" s="1"/>
  <c r="Q293" i="8"/>
  <c r="R293" i="8"/>
  <c r="W252" i="8"/>
  <c r="J252" i="8" s="1"/>
  <c r="I293" i="4"/>
  <c r="G293" i="4"/>
  <c r="N250" i="4" l="1"/>
  <c r="M250" i="4"/>
  <c r="J293" i="4"/>
  <c r="F294" i="4"/>
  <c r="H294" i="4" s="1"/>
  <c r="V252" i="8"/>
  <c r="S253" i="8" s="1"/>
  <c r="P294" i="8"/>
  <c r="N294" i="8"/>
  <c r="K293" i="4"/>
  <c r="P250" i="4"/>
  <c r="T250" i="4" l="1"/>
  <c r="O250" i="4"/>
  <c r="L251" i="4" s="1"/>
  <c r="M295" i="8"/>
  <c r="O295" i="8" s="1"/>
  <c r="Q294" i="8"/>
  <c r="R294" i="8" s="1"/>
  <c r="U253" i="8"/>
  <c r="T253" i="8"/>
  <c r="I294" i="4"/>
  <c r="F295" i="4" s="1"/>
  <c r="G294" i="4"/>
  <c r="N251" i="4" l="1"/>
  <c r="M251" i="4"/>
  <c r="P295" i="8"/>
  <c r="W253" i="8"/>
  <c r="J253" i="8" s="1"/>
  <c r="V253" i="8"/>
  <c r="S254" i="8" s="1"/>
  <c r="N295" i="8"/>
  <c r="H295" i="4"/>
  <c r="J294" i="4"/>
  <c r="K294" i="4" s="1"/>
  <c r="P251" i="4"/>
  <c r="T251" i="4" l="1"/>
  <c r="U254" i="8"/>
  <c r="T254" i="8"/>
  <c r="M296" i="8"/>
  <c r="O296" i="8" s="1"/>
  <c r="Q295" i="8"/>
  <c r="R295" i="8" s="1"/>
  <c r="I295" i="4"/>
  <c r="F296" i="4" s="1"/>
  <c r="O251" i="4"/>
  <c r="L252" i="4" s="1"/>
  <c r="M252" i="4" s="1"/>
  <c r="G295" i="4"/>
  <c r="P296" i="8" l="1"/>
  <c r="N296" i="8"/>
  <c r="W254" i="8"/>
  <c r="J254" i="8" s="1"/>
  <c r="N252" i="4"/>
  <c r="H296" i="4"/>
  <c r="J295" i="4"/>
  <c r="K295" i="4" s="1"/>
  <c r="V254" i="8" l="1"/>
  <c r="S255" i="8" s="1"/>
  <c r="M297" i="8"/>
  <c r="O297" i="8" s="1"/>
  <c r="Q296" i="8"/>
  <c r="R296" i="8" s="1"/>
  <c r="G296" i="4"/>
  <c r="I296" i="4"/>
  <c r="P252" i="4"/>
  <c r="T252" i="4" l="1"/>
  <c r="J296" i="4"/>
  <c r="K296" i="4" s="1"/>
  <c r="F297" i="4"/>
  <c r="H297" i="4" s="1"/>
  <c r="O252" i="4"/>
  <c r="L253" i="4" s="1"/>
  <c r="M253" i="4" s="1"/>
  <c r="N297" i="8"/>
  <c r="U255" i="8"/>
  <c r="T255" i="8"/>
  <c r="P297" i="8"/>
  <c r="N253" i="4" l="1"/>
  <c r="W255" i="8"/>
  <c r="J255" i="8" s="1"/>
  <c r="M298" i="8"/>
  <c r="O298" i="8" s="1"/>
  <c r="Q297" i="8"/>
  <c r="R297" i="8"/>
  <c r="I297" i="4"/>
  <c r="F298" i="4" s="1"/>
  <c r="G297" i="4"/>
  <c r="P253" i="4"/>
  <c r="T253" i="4" l="1"/>
  <c r="O253" i="4"/>
  <c r="L254" i="4" s="1"/>
  <c r="P298" i="8"/>
  <c r="N298" i="8"/>
  <c r="V255" i="8"/>
  <c r="S256" i="8" s="1"/>
  <c r="H298" i="4"/>
  <c r="J297" i="4"/>
  <c r="K297" i="4" s="1"/>
  <c r="N254" i="4" l="1"/>
  <c r="M254" i="4"/>
  <c r="M299" i="8"/>
  <c r="O299" i="8" s="1"/>
  <c r="U256" i="8"/>
  <c r="T256" i="8"/>
  <c r="Q298" i="8"/>
  <c r="R298" i="8" s="1"/>
  <c r="P254" i="4"/>
  <c r="O254" i="4" s="1"/>
  <c r="L255" i="4" s="1"/>
  <c r="M255" i="4" s="1"/>
  <c r="I298" i="4"/>
  <c r="G298" i="4"/>
  <c r="T254" i="4" l="1"/>
  <c r="J298" i="4"/>
  <c r="K298" i="4" s="1"/>
  <c r="F299" i="4"/>
  <c r="H299" i="4" s="1"/>
  <c r="W256" i="8"/>
  <c r="J256" i="8" s="1"/>
  <c r="V256" i="8"/>
  <c r="S257" i="8" s="1"/>
  <c r="N299" i="8"/>
  <c r="P299" i="8"/>
  <c r="N255" i="4"/>
  <c r="M300" i="8" l="1"/>
  <c r="O300" i="8" s="1"/>
  <c r="N300" i="8"/>
  <c r="Q299" i="8"/>
  <c r="R299" i="8" s="1"/>
  <c r="U257" i="8"/>
  <c r="T257" i="8"/>
  <c r="I299" i="4"/>
  <c r="F300" i="4" s="1"/>
  <c r="G299" i="4"/>
  <c r="P255" i="4"/>
  <c r="T255" i="4" l="1"/>
  <c r="O255" i="4"/>
  <c r="L256" i="4" s="1"/>
  <c r="M256" i="4" s="1"/>
  <c r="W257" i="8"/>
  <c r="J257" i="8" s="1"/>
  <c r="V257" i="8"/>
  <c r="S258" i="8" s="1"/>
  <c r="P300" i="8"/>
  <c r="H300" i="4"/>
  <c r="J299" i="4"/>
  <c r="K299" i="4" s="1"/>
  <c r="N256" i="4" l="1"/>
  <c r="T258" i="8"/>
  <c r="U258" i="8"/>
  <c r="M301" i="8"/>
  <c r="O301" i="8" s="1"/>
  <c r="Q300" i="8"/>
  <c r="R300" i="8" s="1"/>
  <c r="I300" i="4"/>
  <c r="G300" i="4"/>
  <c r="P256" i="4"/>
  <c r="T256" i="4" l="1"/>
  <c r="J300" i="4"/>
  <c r="F301" i="4"/>
  <c r="H301" i="4" s="1"/>
  <c r="K300" i="4"/>
  <c r="N301" i="8"/>
  <c r="W258" i="8"/>
  <c r="J258" i="8" s="1"/>
  <c r="V258" i="8"/>
  <c r="S259" i="8" s="1"/>
  <c r="Q301" i="8"/>
  <c r="P301" i="8"/>
  <c r="O256" i="4"/>
  <c r="L257" i="4" s="1"/>
  <c r="N257" i="4" l="1"/>
  <c r="M257" i="4"/>
  <c r="U259" i="8"/>
  <c r="T259" i="8"/>
  <c r="M302" i="8"/>
  <c r="O302" i="8" s="1"/>
  <c r="R301" i="8"/>
  <c r="G301" i="4"/>
  <c r="I301" i="4"/>
  <c r="P257" i="4"/>
  <c r="T257" i="4" l="1"/>
  <c r="J301" i="4"/>
  <c r="K301" i="4" s="1"/>
  <c r="F302" i="4"/>
  <c r="H302" i="4" s="1"/>
  <c r="O257" i="4"/>
  <c r="L258" i="4" s="1"/>
  <c r="M258" i="4" s="1"/>
  <c r="N302" i="8"/>
  <c r="P302" i="8"/>
  <c r="W259" i="8"/>
  <c r="J259" i="8" s="1"/>
  <c r="N258" i="4" l="1"/>
  <c r="M303" i="8"/>
  <c r="O303" i="8" s="1"/>
  <c r="Q302" i="8"/>
  <c r="V259" i="8"/>
  <c r="S260" i="8" s="1"/>
  <c r="R302" i="8"/>
  <c r="P258" i="4"/>
  <c r="O258" i="4" s="1"/>
  <c r="L259" i="4" s="1"/>
  <c r="M259" i="4" s="1"/>
  <c r="I302" i="4"/>
  <c r="F303" i="4" s="1"/>
  <c r="G302" i="4"/>
  <c r="T258" i="4" l="1"/>
  <c r="U260" i="8"/>
  <c r="T260" i="8"/>
  <c r="N303" i="8"/>
  <c r="P303" i="8"/>
  <c r="N259" i="4"/>
  <c r="H303" i="4"/>
  <c r="J302" i="4"/>
  <c r="K302" i="4" s="1"/>
  <c r="M304" i="8" l="1"/>
  <c r="O304" i="8" s="1"/>
  <c r="Q303" i="8"/>
  <c r="R303" i="8" s="1"/>
  <c r="W260" i="8"/>
  <c r="J260" i="8" s="1"/>
  <c r="I303" i="4"/>
  <c r="F304" i="4" s="1"/>
  <c r="G303" i="4"/>
  <c r="P259" i="4"/>
  <c r="T259" i="4" l="1"/>
  <c r="O259" i="4"/>
  <c r="L260" i="4" s="1"/>
  <c r="M260" i="4" s="1"/>
  <c r="P304" i="8"/>
  <c r="V260" i="8"/>
  <c r="S261" i="8" s="1"/>
  <c r="N304" i="8"/>
  <c r="H304" i="4"/>
  <c r="J303" i="4"/>
  <c r="K303" i="4" s="1"/>
  <c r="N260" i="4" l="1"/>
  <c r="M305" i="8"/>
  <c r="O305" i="8" s="1"/>
  <c r="U261" i="8"/>
  <c r="T261" i="8"/>
  <c r="Q304" i="8"/>
  <c r="R304" i="8" s="1"/>
  <c r="P260" i="4"/>
  <c r="I304" i="4"/>
  <c r="F305" i="4" s="1"/>
  <c r="G304" i="4"/>
  <c r="T260" i="4" l="1"/>
  <c r="O260" i="4"/>
  <c r="L261" i="4" s="1"/>
  <c r="M261" i="4" s="1"/>
  <c r="W261" i="8"/>
  <c r="J261" i="8" s="1"/>
  <c r="V261" i="8"/>
  <c r="S262" i="8" s="1"/>
  <c r="N305" i="8"/>
  <c r="P305" i="8"/>
  <c r="H305" i="4"/>
  <c r="J304" i="4"/>
  <c r="K304" i="4" s="1"/>
  <c r="N261" i="4" l="1"/>
  <c r="M306" i="8"/>
  <c r="O306" i="8" s="1"/>
  <c r="Q305" i="8"/>
  <c r="R305" i="8" s="1"/>
  <c r="T262" i="8"/>
  <c r="U262" i="8"/>
  <c r="I305" i="4"/>
  <c r="F306" i="4" s="1"/>
  <c r="G305" i="4"/>
  <c r="P261" i="4"/>
  <c r="T261" i="4" l="1"/>
  <c r="O261" i="4"/>
  <c r="L262" i="4" s="1"/>
  <c r="W262" i="8"/>
  <c r="J262" i="8" s="1"/>
  <c r="V262" i="8"/>
  <c r="S263" i="8" s="1"/>
  <c r="N306" i="8"/>
  <c r="P306" i="8"/>
  <c r="Q306" i="8" s="1"/>
  <c r="H306" i="4"/>
  <c r="J305" i="4"/>
  <c r="K305" i="4" s="1"/>
  <c r="N262" i="4" l="1"/>
  <c r="M262" i="4"/>
  <c r="U263" i="8"/>
  <c r="T263" i="8"/>
  <c r="M307" i="8"/>
  <c r="O307" i="8" s="1"/>
  <c r="R306" i="8"/>
  <c r="I306" i="4"/>
  <c r="G306" i="4"/>
  <c r="P262" i="4"/>
  <c r="T262" i="4" l="1"/>
  <c r="J306" i="4"/>
  <c r="K306" i="4" s="1"/>
  <c r="F307" i="4"/>
  <c r="H307" i="4" s="1"/>
  <c r="O262" i="4"/>
  <c r="L263" i="4" s="1"/>
  <c r="N307" i="8"/>
  <c r="P307" i="8"/>
  <c r="W263" i="8"/>
  <c r="J263" i="8" s="1"/>
  <c r="N263" i="4" l="1"/>
  <c r="M263" i="4"/>
  <c r="V263" i="8"/>
  <c r="S264" i="8" s="1"/>
  <c r="M308" i="8"/>
  <c r="O308" i="8" s="1"/>
  <c r="Q307" i="8"/>
  <c r="R307" i="8"/>
  <c r="I307" i="4"/>
  <c r="F308" i="4" s="1"/>
  <c r="G307" i="4"/>
  <c r="P263" i="4"/>
  <c r="T263" i="4" l="1"/>
  <c r="O263" i="4"/>
  <c r="L264" i="4" s="1"/>
  <c r="M264" i="4" s="1"/>
  <c r="P308" i="8"/>
  <c r="N308" i="8"/>
  <c r="U264" i="8"/>
  <c r="T264" i="8"/>
  <c r="H308" i="4"/>
  <c r="J307" i="4"/>
  <c r="K307" i="4" s="1"/>
  <c r="N264" i="4" l="1"/>
  <c r="P264" i="4" s="1"/>
  <c r="W264" i="8"/>
  <c r="J264" i="8" s="1"/>
  <c r="V264" i="8"/>
  <c r="S265" i="8" s="1"/>
  <c r="M309" i="8"/>
  <c r="O309" i="8" s="1"/>
  <c r="Q308" i="8"/>
  <c r="R308" i="8" s="1"/>
  <c r="G308" i="4"/>
  <c r="I308" i="4"/>
  <c r="F309" i="4" s="1"/>
  <c r="T264" i="4" l="1"/>
  <c r="U265" i="8"/>
  <c r="T265" i="8"/>
  <c r="N309" i="8"/>
  <c r="P309" i="8"/>
  <c r="O264" i="4"/>
  <c r="L265" i="4" s="1"/>
  <c r="H309" i="4"/>
  <c r="J308" i="4"/>
  <c r="K308" i="4" s="1"/>
  <c r="N265" i="4" l="1"/>
  <c r="M265" i="4"/>
  <c r="M310" i="8"/>
  <c r="O310" i="8" s="1"/>
  <c r="Q309" i="8"/>
  <c r="R309" i="8"/>
  <c r="W265" i="8"/>
  <c r="J265" i="8" s="1"/>
  <c r="I309" i="4"/>
  <c r="F310" i="4" s="1"/>
  <c r="G309" i="4"/>
  <c r="P265" i="4"/>
  <c r="T265" i="4" l="1"/>
  <c r="O265" i="4"/>
  <c r="L266" i="4" s="1"/>
  <c r="V265" i="8"/>
  <c r="S266" i="8" s="1"/>
  <c r="P310" i="8"/>
  <c r="N310" i="8"/>
  <c r="H310" i="4"/>
  <c r="J309" i="4"/>
  <c r="K309" i="4" s="1"/>
  <c r="N266" i="4" l="1"/>
  <c r="M266" i="4"/>
  <c r="M311" i="8"/>
  <c r="O311" i="8" s="1"/>
  <c r="Q310" i="8"/>
  <c r="R310" i="8" s="1"/>
  <c r="T266" i="8"/>
  <c r="U266" i="8"/>
  <c r="G310" i="4"/>
  <c r="I310" i="4"/>
  <c r="F311" i="4" s="1"/>
  <c r="P266" i="4"/>
  <c r="T266" i="4" l="1"/>
  <c r="W266" i="8"/>
  <c r="J266" i="8" s="1"/>
  <c r="N311" i="8"/>
  <c r="P311" i="8"/>
  <c r="O266" i="4"/>
  <c r="L267" i="4" s="1"/>
  <c r="M267" i="4" s="1"/>
  <c r="H311" i="4"/>
  <c r="J310" i="4"/>
  <c r="K310" i="4" s="1"/>
  <c r="M312" i="8" l="1"/>
  <c r="O312" i="8" s="1"/>
  <c r="Q311" i="8"/>
  <c r="R311" i="8"/>
  <c r="V266" i="8"/>
  <c r="S267" i="8" s="1"/>
  <c r="G311" i="4"/>
  <c r="I311" i="4"/>
  <c r="N267" i="4"/>
  <c r="J311" i="4" l="1"/>
  <c r="F312" i="4"/>
  <c r="H312" i="4" s="1"/>
  <c r="T267" i="8"/>
  <c r="U267" i="8"/>
  <c r="N312" i="8"/>
  <c r="P312" i="8"/>
  <c r="Q312" i="8" s="1"/>
  <c r="P267" i="4"/>
  <c r="K311" i="4"/>
  <c r="T267" i="4" l="1"/>
  <c r="R312" i="8"/>
  <c r="W267" i="8"/>
  <c r="J267" i="8" s="1"/>
  <c r="M313" i="8"/>
  <c r="O313" i="8" s="1"/>
  <c r="O267" i="4"/>
  <c r="L268" i="4" s="1"/>
  <c r="M268" i="4" s="1"/>
  <c r="I312" i="4"/>
  <c r="F313" i="4" s="1"/>
  <c r="G312" i="4"/>
  <c r="N313" i="8" l="1"/>
  <c r="V267" i="8"/>
  <c r="S268" i="8" s="1"/>
  <c r="P313" i="8"/>
  <c r="N268" i="4"/>
  <c r="P268" i="4" s="1"/>
  <c r="H313" i="4"/>
  <c r="J312" i="4"/>
  <c r="K312" i="4" s="1"/>
  <c r="T268" i="4" l="1"/>
  <c r="U268" i="8"/>
  <c r="T268" i="8"/>
  <c r="M314" i="8"/>
  <c r="O314" i="8" s="1"/>
  <c r="Q313" i="8"/>
  <c r="R313" i="8"/>
  <c r="O268" i="4"/>
  <c r="L269" i="4" s="1"/>
  <c r="G313" i="4"/>
  <c r="I313" i="4"/>
  <c r="N269" i="4" l="1"/>
  <c r="P269" i="4" s="1"/>
  <c r="M269" i="4"/>
  <c r="J313" i="4"/>
  <c r="K313" i="4" s="1"/>
  <c r="F314" i="4"/>
  <c r="H314" i="4" s="1"/>
  <c r="P314" i="8"/>
  <c r="N314" i="8"/>
  <c r="W268" i="8"/>
  <c r="J268" i="8" s="1"/>
  <c r="V268" i="8"/>
  <c r="S269" i="8" s="1"/>
  <c r="T269" i="4" l="1"/>
  <c r="O269" i="4"/>
  <c r="L270" i="4" s="1"/>
  <c r="M270" i="4" s="1"/>
  <c r="T269" i="8"/>
  <c r="U269" i="8"/>
  <c r="M315" i="8"/>
  <c r="O315" i="8" s="1"/>
  <c r="Q314" i="8"/>
  <c r="R314" i="8" s="1"/>
  <c r="I314" i="4"/>
  <c r="F315" i="4" s="1"/>
  <c r="G314" i="4"/>
  <c r="N270" i="4" l="1"/>
  <c r="P270" i="4" s="1"/>
  <c r="N315" i="8"/>
  <c r="P315" i="8"/>
  <c r="W269" i="8"/>
  <c r="J269" i="8" s="1"/>
  <c r="H315" i="4"/>
  <c r="J314" i="4"/>
  <c r="K314" i="4" s="1"/>
  <c r="T270" i="4" l="1"/>
  <c r="V269" i="8"/>
  <c r="S270" i="8" s="1"/>
  <c r="M316" i="8"/>
  <c r="O316" i="8" s="1"/>
  <c r="N316" i="8"/>
  <c r="Q315" i="8"/>
  <c r="R315" i="8"/>
  <c r="O270" i="4"/>
  <c r="L271" i="4" s="1"/>
  <c r="I315" i="4"/>
  <c r="G315" i="4"/>
  <c r="N271" i="4" l="1"/>
  <c r="M271" i="4"/>
  <c r="J315" i="4"/>
  <c r="K315" i="4" s="1"/>
  <c r="F316" i="4"/>
  <c r="H316" i="4" s="1"/>
  <c r="P316" i="8"/>
  <c r="U270" i="8"/>
  <c r="T270" i="8"/>
  <c r="P271" i="4"/>
  <c r="T271" i="4" l="1"/>
  <c r="O271" i="4"/>
  <c r="L272" i="4" s="1"/>
  <c r="W270" i="8"/>
  <c r="J270" i="8" s="1"/>
  <c r="V270" i="8"/>
  <c r="S271" i="8" s="1"/>
  <c r="M317" i="8"/>
  <c r="O317" i="8" s="1"/>
  <c r="Q316" i="8"/>
  <c r="R316" i="8" s="1"/>
  <c r="I316" i="4"/>
  <c r="F317" i="4" s="1"/>
  <c r="G316" i="4"/>
  <c r="N272" i="4" l="1"/>
  <c r="P272" i="4" s="1"/>
  <c r="M272" i="4"/>
  <c r="Q317" i="8"/>
  <c r="P317" i="8"/>
  <c r="N317" i="8"/>
  <c r="U271" i="8"/>
  <c r="T271" i="8"/>
  <c r="H317" i="4"/>
  <c r="J316" i="4"/>
  <c r="K316" i="4" s="1"/>
  <c r="T272" i="4" l="1"/>
  <c r="O272" i="4"/>
  <c r="L273" i="4" s="1"/>
  <c r="M273" i="4" s="1"/>
  <c r="V271" i="8"/>
  <c r="S272" i="8" s="1"/>
  <c r="W271" i="8"/>
  <c r="J271" i="8" s="1"/>
  <c r="R317" i="8"/>
  <c r="M318" i="8"/>
  <c r="O318" i="8" s="1"/>
  <c r="I317" i="4"/>
  <c r="F318" i="4" s="1"/>
  <c r="G317" i="4"/>
  <c r="N273" i="4" l="1"/>
  <c r="P273" i="4" s="1"/>
  <c r="N318" i="8"/>
  <c r="P318" i="8"/>
  <c r="U272" i="8"/>
  <c r="T272" i="8"/>
  <c r="H318" i="4"/>
  <c r="J317" i="4"/>
  <c r="K317" i="4" s="1"/>
  <c r="T273" i="4" l="1"/>
  <c r="W272" i="8"/>
  <c r="J272" i="8" s="1"/>
  <c r="M319" i="8"/>
  <c r="O319" i="8" s="1"/>
  <c r="Q318" i="8"/>
  <c r="R318" i="8"/>
  <c r="O273" i="4"/>
  <c r="L274" i="4" s="1"/>
  <c r="M274" i="4" s="1"/>
  <c r="I318" i="4"/>
  <c r="F319" i="4" s="1"/>
  <c r="G318" i="4"/>
  <c r="N319" i="8" l="1"/>
  <c r="P319" i="8"/>
  <c r="V272" i="8"/>
  <c r="S273" i="8" s="1"/>
  <c r="N274" i="4"/>
  <c r="P274" i="4" s="1"/>
  <c r="H319" i="4"/>
  <c r="J318" i="4"/>
  <c r="K318" i="4" s="1"/>
  <c r="T274" i="4" l="1"/>
  <c r="M320" i="8"/>
  <c r="O320" i="8" s="1"/>
  <c r="N320" i="8"/>
  <c r="U273" i="8"/>
  <c r="T273" i="8"/>
  <c r="Q319" i="8"/>
  <c r="R319" i="8"/>
  <c r="O274" i="4"/>
  <c r="L275" i="4" s="1"/>
  <c r="M275" i="4" s="1"/>
  <c r="I319" i="4"/>
  <c r="G319" i="4"/>
  <c r="J319" i="4" l="1"/>
  <c r="K319" i="4" s="1"/>
  <c r="F320" i="4"/>
  <c r="H320" i="4" s="1"/>
  <c r="W273" i="8"/>
  <c r="J273" i="8" s="1"/>
  <c r="V273" i="8"/>
  <c r="S274" i="8" s="1"/>
  <c r="P320" i="8"/>
  <c r="N275" i="4"/>
  <c r="U274" i="8" l="1"/>
  <c r="T274" i="8"/>
  <c r="M321" i="8"/>
  <c r="O321" i="8" s="1"/>
  <c r="Q320" i="8"/>
  <c r="R320" i="8" s="1"/>
  <c r="P275" i="4"/>
  <c r="I320" i="4"/>
  <c r="F321" i="4" s="1"/>
  <c r="G320" i="4"/>
  <c r="T275" i="4" l="1"/>
  <c r="P321" i="8"/>
  <c r="N321" i="8"/>
  <c r="W274" i="8"/>
  <c r="J274" i="8" s="1"/>
  <c r="V274" i="8"/>
  <c r="S275" i="8" s="1"/>
  <c r="O275" i="4"/>
  <c r="L276" i="4" s="1"/>
  <c r="H321" i="4"/>
  <c r="J320" i="4"/>
  <c r="K320" i="4" s="1"/>
  <c r="N276" i="4" l="1"/>
  <c r="P276" i="4" s="1"/>
  <c r="M276" i="4"/>
  <c r="U275" i="8"/>
  <c r="T275" i="8"/>
  <c r="M322" i="8"/>
  <c r="O322" i="8" s="1"/>
  <c r="Q321" i="8"/>
  <c r="R321" i="8" s="1"/>
  <c r="I321" i="4"/>
  <c r="F322" i="4" s="1"/>
  <c r="G321" i="4"/>
  <c r="T276" i="4" l="1"/>
  <c r="O276" i="4"/>
  <c r="L277" i="4" s="1"/>
  <c r="N322" i="8"/>
  <c r="P322" i="8"/>
  <c r="W275" i="8"/>
  <c r="J275" i="8" s="1"/>
  <c r="H322" i="4"/>
  <c r="J321" i="4"/>
  <c r="K321" i="4" s="1"/>
  <c r="N277" i="4" l="1"/>
  <c r="P277" i="4" s="1"/>
  <c r="M277" i="4"/>
  <c r="M323" i="8"/>
  <c r="O323" i="8" s="1"/>
  <c r="Q322" i="8"/>
  <c r="V275" i="8"/>
  <c r="S276" i="8" s="1"/>
  <c r="R322" i="8"/>
  <c r="I322" i="4"/>
  <c r="G322" i="4"/>
  <c r="T277" i="4" l="1"/>
  <c r="J322" i="4"/>
  <c r="F323" i="4"/>
  <c r="H323" i="4" s="1"/>
  <c r="U276" i="8"/>
  <c r="T276" i="8"/>
  <c r="N323" i="8"/>
  <c r="P323" i="8"/>
  <c r="O277" i="4"/>
  <c r="L278" i="4" s="1"/>
  <c r="M278" i="4" s="1"/>
  <c r="K322" i="4"/>
  <c r="M324" i="8" l="1"/>
  <c r="O324" i="8" s="1"/>
  <c r="N324" i="8"/>
  <c r="Q323" i="8"/>
  <c r="R323" i="8"/>
  <c r="W276" i="8"/>
  <c r="J276" i="8" s="1"/>
  <c r="V276" i="8"/>
  <c r="S277" i="8" s="1"/>
  <c r="N278" i="4"/>
  <c r="P278" i="4" s="1"/>
  <c r="I323" i="4"/>
  <c r="F324" i="4" s="1"/>
  <c r="G323" i="4"/>
  <c r="T278" i="4" l="1"/>
  <c r="U277" i="8"/>
  <c r="T277" i="8"/>
  <c r="P324" i="8"/>
  <c r="Q324" i="8" s="1"/>
  <c r="R324" i="8" s="1"/>
  <c r="O278" i="4"/>
  <c r="L279" i="4" s="1"/>
  <c r="M279" i="4" s="1"/>
  <c r="H324" i="4"/>
  <c r="J323" i="4"/>
  <c r="K323" i="4" s="1"/>
  <c r="M325" i="8" l="1"/>
  <c r="O325" i="8" s="1"/>
  <c r="W277" i="8"/>
  <c r="J277" i="8" s="1"/>
  <c r="G324" i="4"/>
  <c r="I324" i="4"/>
  <c r="N279" i="4"/>
  <c r="J324" i="4" l="1"/>
  <c r="K324" i="4" s="1"/>
  <c r="F325" i="4"/>
  <c r="H325" i="4" s="1"/>
  <c r="V277" i="8"/>
  <c r="S278" i="8" s="1"/>
  <c r="P325" i="8"/>
  <c r="N325" i="8"/>
  <c r="P279" i="4"/>
  <c r="T279" i="4" l="1"/>
  <c r="M326" i="8"/>
  <c r="O326" i="8" s="1"/>
  <c r="Q325" i="8"/>
  <c r="R325" i="8" s="1"/>
  <c r="U278" i="8"/>
  <c r="T278" i="8"/>
  <c r="O279" i="4"/>
  <c r="L280" i="4" s="1"/>
  <c r="M280" i="4" s="1"/>
  <c r="G325" i="4"/>
  <c r="I325" i="4"/>
  <c r="F326" i="4" s="1"/>
  <c r="N280" i="4" l="1"/>
  <c r="P280" i="4" s="1"/>
  <c r="W278" i="8"/>
  <c r="J278" i="8" s="1"/>
  <c r="V278" i="8"/>
  <c r="S279" i="8" s="1"/>
  <c r="N326" i="8"/>
  <c r="P326" i="8"/>
  <c r="H326" i="4"/>
  <c r="J325" i="4"/>
  <c r="K325" i="4" s="1"/>
  <c r="T280" i="4" l="1"/>
  <c r="M327" i="8"/>
  <c r="O327" i="8" s="1"/>
  <c r="Q326" i="8"/>
  <c r="R326" i="8" s="1"/>
  <c r="U279" i="8"/>
  <c r="T279" i="8"/>
  <c r="I326" i="4"/>
  <c r="F327" i="4" s="1"/>
  <c r="O280" i="4"/>
  <c r="L281" i="4" s="1"/>
  <c r="M281" i="4" s="1"/>
  <c r="G326" i="4"/>
  <c r="W279" i="8" l="1"/>
  <c r="J279" i="8" s="1"/>
  <c r="N327" i="8"/>
  <c r="P327" i="8"/>
  <c r="H327" i="4"/>
  <c r="N281" i="4"/>
  <c r="J326" i="4"/>
  <c r="K326" i="4" s="1"/>
  <c r="M328" i="8" l="1"/>
  <c r="O328" i="8" s="1"/>
  <c r="Q327" i="8"/>
  <c r="R327" i="8"/>
  <c r="V279" i="8"/>
  <c r="S280" i="8" s="1"/>
  <c r="I327" i="4"/>
  <c r="F328" i="4" s="1"/>
  <c r="P281" i="4"/>
  <c r="G327" i="4"/>
  <c r="T281" i="4" l="1"/>
  <c r="U280" i="8"/>
  <c r="T280" i="8"/>
  <c r="P328" i="8"/>
  <c r="N328" i="8"/>
  <c r="O281" i="4"/>
  <c r="L282" i="4" s="1"/>
  <c r="M282" i="4" s="1"/>
  <c r="H328" i="4"/>
  <c r="J327" i="4"/>
  <c r="K327" i="4" s="1"/>
  <c r="R328" i="8" l="1"/>
  <c r="M329" i="8"/>
  <c r="O329" i="8" s="1"/>
  <c r="Q328" i="8"/>
  <c r="W280" i="8"/>
  <c r="J280" i="8" s="1"/>
  <c r="V280" i="8"/>
  <c r="S281" i="8" s="1"/>
  <c r="N282" i="4"/>
  <c r="I328" i="4"/>
  <c r="F329" i="4" s="1"/>
  <c r="G328" i="4"/>
  <c r="U281" i="8" l="1"/>
  <c r="T281" i="8"/>
  <c r="P329" i="8"/>
  <c r="Q329" i="8" s="1"/>
  <c r="N329" i="8"/>
  <c r="P282" i="4"/>
  <c r="H329" i="4"/>
  <c r="J328" i="4"/>
  <c r="K328" i="4" s="1"/>
  <c r="T282" i="4" l="1"/>
  <c r="R329" i="8"/>
  <c r="M330" i="8"/>
  <c r="O330" i="8" s="1"/>
  <c r="W281" i="8"/>
  <c r="J281" i="8" s="1"/>
  <c r="G329" i="4"/>
  <c r="I329" i="4"/>
  <c r="F330" i="4" s="1"/>
  <c r="O282" i="4"/>
  <c r="L283" i="4" s="1"/>
  <c r="M283" i="4" s="1"/>
  <c r="V281" i="8" l="1"/>
  <c r="S282" i="8" s="1"/>
  <c r="P330" i="8"/>
  <c r="N330" i="8"/>
  <c r="H330" i="4"/>
  <c r="N283" i="4"/>
  <c r="J329" i="4"/>
  <c r="K329" i="4" s="1"/>
  <c r="M331" i="8" l="1"/>
  <c r="O331" i="8" s="1"/>
  <c r="R330" i="8"/>
  <c r="Q330" i="8"/>
  <c r="U282" i="8"/>
  <c r="T282" i="8"/>
  <c r="I330" i="4"/>
  <c r="F331" i="4" s="1"/>
  <c r="P283" i="4"/>
  <c r="G330" i="4"/>
  <c r="T283" i="4" l="1"/>
  <c r="W282" i="8"/>
  <c r="J282" i="8" s="1"/>
  <c r="V282" i="8"/>
  <c r="S283" i="8" s="1"/>
  <c r="N331" i="8"/>
  <c r="P331" i="8"/>
  <c r="Q331" i="8" s="1"/>
  <c r="H331" i="4"/>
  <c r="O283" i="4"/>
  <c r="L284" i="4" s="1"/>
  <c r="M284" i="4" s="1"/>
  <c r="J330" i="4"/>
  <c r="K330" i="4" s="1"/>
  <c r="U283" i="8" l="1"/>
  <c r="T283" i="8"/>
  <c r="M332" i="8"/>
  <c r="O332" i="8" s="1"/>
  <c r="R331" i="8"/>
  <c r="N284" i="4"/>
  <c r="G331" i="4"/>
  <c r="I331" i="4"/>
  <c r="F332" i="4" s="1"/>
  <c r="P332" i="8" l="1"/>
  <c r="N332" i="8"/>
  <c r="W283" i="8"/>
  <c r="J283" i="8" s="1"/>
  <c r="P284" i="4"/>
  <c r="H332" i="4"/>
  <c r="J331" i="4"/>
  <c r="K331" i="4" s="1"/>
  <c r="T284" i="4" l="1"/>
  <c r="V283" i="8"/>
  <c r="S284" i="8" s="1"/>
  <c r="M333" i="8"/>
  <c r="O333" i="8" s="1"/>
  <c r="Q332" i="8"/>
  <c r="R332" i="8" s="1"/>
  <c r="O284" i="4"/>
  <c r="L285" i="4" s="1"/>
  <c r="G332" i="4"/>
  <c r="I332" i="4"/>
  <c r="N285" i="4" l="1"/>
  <c r="M285" i="4"/>
  <c r="J332" i="4"/>
  <c r="K332" i="4" s="1"/>
  <c r="F333" i="4"/>
  <c r="H333" i="4" s="1"/>
  <c r="P333" i="8"/>
  <c r="N333" i="8"/>
  <c r="U284" i="8"/>
  <c r="T284" i="8"/>
  <c r="P285" i="4"/>
  <c r="T285" i="4" l="1"/>
  <c r="O285" i="4"/>
  <c r="L286" i="4" s="1"/>
  <c r="W284" i="8"/>
  <c r="J284" i="8" s="1"/>
  <c r="V284" i="8"/>
  <c r="S285" i="8" s="1"/>
  <c r="M334" i="8"/>
  <c r="O334" i="8" s="1"/>
  <c r="Q333" i="8"/>
  <c r="R333" i="8" s="1"/>
  <c r="G333" i="4"/>
  <c r="I333" i="4"/>
  <c r="F334" i="4" s="1"/>
  <c r="N286" i="4" l="1"/>
  <c r="P286" i="4" s="1"/>
  <c r="M286" i="4"/>
  <c r="N334" i="8"/>
  <c r="P334" i="8"/>
  <c r="U285" i="8"/>
  <c r="T285" i="8"/>
  <c r="H334" i="4"/>
  <c r="J333" i="4"/>
  <c r="K333" i="4" s="1"/>
  <c r="T286" i="4" l="1"/>
  <c r="W285" i="8"/>
  <c r="J285" i="8" s="1"/>
  <c r="V285" i="8"/>
  <c r="S286" i="8" s="1"/>
  <c r="M335" i="8"/>
  <c r="O335" i="8" s="1"/>
  <c r="Q334" i="8"/>
  <c r="R334" i="8"/>
  <c r="I334" i="4"/>
  <c r="O286" i="4"/>
  <c r="L287" i="4" s="1"/>
  <c r="M287" i="4" s="1"/>
  <c r="G334" i="4"/>
  <c r="J334" i="4" l="1"/>
  <c r="K334" i="4" s="1"/>
  <c r="F335" i="4"/>
  <c r="H335" i="4" s="1"/>
  <c r="P335" i="8"/>
  <c r="T286" i="8"/>
  <c r="U286" i="8"/>
  <c r="N335" i="8"/>
  <c r="N287" i="4"/>
  <c r="W286" i="8" l="1"/>
  <c r="J286" i="8" s="1"/>
  <c r="V286" i="8"/>
  <c r="S287" i="8" s="1"/>
  <c r="M336" i="8"/>
  <c r="O336" i="8" s="1"/>
  <c r="Q335" i="8"/>
  <c r="R335" i="8" s="1"/>
  <c r="I335" i="4"/>
  <c r="P287" i="4"/>
  <c r="G335" i="4"/>
  <c r="T287" i="4" l="1"/>
  <c r="J335" i="4"/>
  <c r="K335" i="4" s="1"/>
  <c r="F336" i="4"/>
  <c r="H336" i="4" s="1"/>
  <c r="O287" i="4"/>
  <c r="L288" i="4" s="1"/>
  <c r="M288" i="4" s="1"/>
  <c r="P336" i="8"/>
  <c r="N336" i="8"/>
  <c r="U287" i="8"/>
  <c r="T287" i="8"/>
  <c r="N288" i="4" l="1"/>
  <c r="P288" i="4" s="1"/>
  <c r="W287" i="8"/>
  <c r="J287" i="8" s="1"/>
  <c r="M337" i="8"/>
  <c r="O337" i="8" s="1"/>
  <c r="Q336" i="8"/>
  <c r="R336" i="8" s="1"/>
  <c r="G336" i="4"/>
  <c r="I336" i="4"/>
  <c r="T288" i="4" l="1"/>
  <c r="J336" i="4"/>
  <c r="K336" i="4" s="1"/>
  <c r="F337" i="4"/>
  <c r="H337" i="4" s="1"/>
  <c r="P337" i="8"/>
  <c r="Q337" i="8" s="1"/>
  <c r="N337" i="8"/>
  <c r="V287" i="8"/>
  <c r="S288" i="8" s="1"/>
  <c r="O288" i="4"/>
  <c r="L289" i="4" s="1"/>
  <c r="M289" i="4" s="1"/>
  <c r="U288" i="8" l="1"/>
  <c r="T288" i="8"/>
  <c r="R337" i="8"/>
  <c r="M338" i="8"/>
  <c r="O338" i="8" s="1"/>
  <c r="G337" i="4"/>
  <c r="I337" i="4"/>
  <c r="N289" i="4"/>
  <c r="J337" i="4" l="1"/>
  <c r="K337" i="4" s="1"/>
  <c r="F338" i="4"/>
  <c r="H338" i="4" s="1"/>
  <c r="P338" i="8"/>
  <c r="N338" i="8"/>
  <c r="W288" i="8"/>
  <c r="J288" i="8" s="1"/>
  <c r="V288" i="8"/>
  <c r="S289" i="8" s="1"/>
  <c r="P289" i="4"/>
  <c r="T289" i="4" l="1"/>
  <c r="U289" i="8"/>
  <c r="T289" i="8"/>
  <c r="M339" i="8"/>
  <c r="O339" i="8" s="1"/>
  <c r="Q338" i="8"/>
  <c r="R338" i="8" s="1"/>
  <c r="O289" i="4"/>
  <c r="L290" i="4" s="1"/>
  <c r="G338" i="4"/>
  <c r="I338" i="4"/>
  <c r="N290" i="4" l="1"/>
  <c r="M290" i="4"/>
  <c r="J338" i="4"/>
  <c r="K338" i="4" s="1"/>
  <c r="F339" i="4"/>
  <c r="H339" i="4" s="1"/>
  <c r="N339" i="8"/>
  <c r="W289" i="8"/>
  <c r="J289" i="8" s="1"/>
  <c r="P339" i="8"/>
  <c r="P290" i="4"/>
  <c r="T290" i="4" l="1"/>
  <c r="M340" i="8"/>
  <c r="O340" i="8" s="1"/>
  <c r="Q339" i="8"/>
  <c r="V289" i="8"/>
  <c r="S290" i="8" s="1"/>
  <c r="R339" i="8"/>
  <c r="G339" i="4"/>
  <c r="I339" i="4"/>
  <c r="O290" i="4"/>
  <c r="L291" i="4" s="1"/>
  <c r="M291" i="4" s="1"/>
  <c r="J339" i="4" l="1"/>
  <c r="K339" i="4" s="1"/>
  <c r="F340" i="4"/>
  <c r="H340" i="4" s="1"/>
  <c r="U290" i="8"/>
  <c r="T290" i="8"/>
  <c r="P340" i="8"/>
  <c r="N340" i="8"/>
  <c r="N291" i="4"/>
  <c r="M341" i="8" l="1"/>
  <c r="O341" i="8" s="1"/>
  <c r="Q340" i="8"/>
  <c r="R340" i="8" s="1"/>
  <c r="W290" i="8"/>
  <c r="J290" i="8" s="1"/>
  <c r="I340" i="4"/>
  <c r="F341" i="4" s="1"/>
  <c r="G340" i="4"/>
  <c r="P291" i="4"/>
  <c r="T291" i="4" l="1"/>
  <c r="O291" i="4"/>
  <c r="L292" i="4" s="1"/>
  <c r="M292" i="4" s="1"/>
  <c r="V290" i="8"/>
  <c r="S291" i="8" s="1"/>
  <c r="N341" i="8"/>
  <c r="P341" i="8"/>
  <c r="Q341" i="8" s="1"/>
  <c r="H341" i="4"/>
  <c r="J340" i="4"/>
  <c r="K340" i="4" s="1"/>
  <c r="N292" i="4" l="1"/>
  <c r="P292" i="4" s="1"/>
  <c r="M342" i="8"/>
  <c r="O342" i="8" s="1"/>
  <c r="R341" i="8"/>
  <c r="U291" i="8"/>
  <c r="T291" i="8"/>
  <c r="I341" i="4"/>
  <c r="F342" i="4" s="1"/>
  <c r="G341" i="4"/>
  <c r="T292" i="4" l="1"/>
  <c r="O292" i="4"/>
  <c r="L293" i="4" s="1"/>
  <c r="W291" i="8"/>
  <c r="J291" i="8" s="1"/>
  <c r="N342" i="8"/>
  <c r="P342" i="8"/>
  <c r="H342" i="4"/>
  <c r="J341" i="4"/>
  <c r="K341" i="4" s="1"/>
  <c r="N293" i="4" l="1"/>
  <c r="M293" i="4"/>
  <c r="M343" i="8"/>
  <c r="O343" i="8" s="1"/>
  <c r="Q342" i="8"/>
  <c r="R342" i="8"/>
  <c r="V291" i="8"/>
  <c r="S292" i="8" s="1"/>
  <c r="G342" i="4"/>
  <c r="I342" i="4"/>
  <c r="P293" i="4"/>
  <c r="T293" i="4" l="1"/>
  <c r="J342" i="4"/>
  <c r="K342" i="4" s="1"/>
  <c r="F343" i="4"/>
  <c r="H343" i="4" s="1"/>
  <c r="O293" i="4"/>
  <c r="L294" i="4" s="1"/>
  <c r="U292" i="8"/>
  <c r="T292" i="8"/>
  <c r="P343" i="8"/>
  <c r="N343" i="8"/>
  <c r="N294" i="4" l="1"/>
  <c r="P294" i="4" s="1"/>
  <c r="M294" i="4"/>
  <c r="M344" i="8"/>
  <c r="O344" i="8" s="1"/>
  <c r="Q343" i="8"/>
  <c r="R343" i="8" s="1"/>
  <c r="W292" i="8"/>
  <c r="J292" i="8" s="1"/>
  <c r="I343" i="4"/>
  <c r="G343" i="4"/>
  <c r="T294" i="4" l="1"/>
  <c r="J343" i="4"/>
  <c r="F344" i="4"/>
  <c r="H344" i="4" s="1"/>
  <c r="V292" i="8"/>
  <c r="S293" i="8" s="1"/>
  <c r="P344" i="8"/>
  <c r="Q344" i="8"/>
  <c r="N344" i="8"/>
  <c r="K343" i="4"/>
  <c r="O294" i="4"/>
  <c r="L295" i="4" s="1"/>
  <c r="M295" i="4" s="1"/>
  <c r="R344" i="8" l="1"/>
  <c r="M345" i="8"/>
  <c r="O345" i="8" s="1"/>
  <c r="U293" i="8"/>
  <c r="T293" i="8"/>
  <c r="N295" i="4"/>
  <c r="G344" i="4"/>
  <c r="I344" i="4"/>
  <c r="F345" i="4" s="1"/>
  <c r="W293" i="8" l="1"/>
  <c r="J293" i="8" s="1"/>
  <c r="V293" i="8"/>
  <c r="S294" i="8" s="1"/>
  <c r="P345" i="8"/>
  <c r="N345" i="8"/>
  <c r="H345" i="4"/>
  <c r="P295" i="4"/>
  <c r="J344" i="4"/>
  <c r="K344" i="4" s="1"/>
  <c r="T295" i="4" l="1"/>
  <c r="O295" i="4"/>
  <c r="L296" i="4" s="1"/>
  <c r="T294" i="8"/>
  <c r="U294" i="8"/>
  <c r="M346" i="8"/>
  <c r="O346" i="8" s="1"/>
  <c r="N346" i="8"/>
  <c r="Q345" i="8"/>
  <c r="R345" i="8" s="1"/>
  <c r="I345" i="4"/>
  <c r="F346" i="4" s="1"/>
  <c r="G345" i="4"/>
  <c r="N296" i="4" l="1"/>
  <c r="P296" i="4" s="1"/>
  <c r="M296" i="4"/>
  <c r="P346" i="8"/>
  <c r="W294" i="8"/>
  <c r="J294" i="8" s="1"/>
  <c r="H346" i="4"/>
  <c r="J345" i="4"/>
  <c r="K345" i="4" s="1"/>
  <c r="T296" i="4" l="1"/>
  <c r="V294" i="8"/>
  <c r="S295" i="8" s="1"/>
  <c r="M347" i="8"/>
  <c r="O347" i="8" s="1"/>
  <c r="Q346" i="8"/>
  <c r="R346" i="8" s="1"/>
  <c r="O296" i="4"/>
  <c r="L297" i="4" s="1"/>
  <c r="M297" i="4" s="1"/>
  <c r="G346" i="4"/>
  <c r="I346" i="4"/>
  <c r="F347" i="4" s="1"/>
  <c r="P347" i="8" l="1"/>
  <c r="N347" i="8"/>
  <c r="U295" i="8"/>
  <c r="T295" i="8"/>
  <c r="H347" i="4"/>
  <c r="J346" i="4"/>
  <c r="K346" i="4" s="1"/>
  <c r="N297" i="4"/>
  <c r="W295" i="8" l="1"/>
  <c r="J295" i="8" s="1"/>
  <c r="V295" i="8"/>
  <c r="S296" i="8" s="1"/>
  <c r="M348" i="8"/>
  <c r="O348" i="8" s="1"/>
  <c r="Q347" i="8"/>
  <c r="R347" i="8" s="1"/>
  <c r="I347" i="4"/>
  <c r="F348" i="4" s="1"/>
  <c r="P297" i="4"/>
  <c r="G347" i="4"/>
  <c r="T297" i="4" l="1"/>
  <c r="O297" i="4"/>
  <c r="L298" i="4" s="1"/>
  <c r="M298" i="4" s="1"/>
  <c r="P348" i="8"/>
  <c r="T296" i="8"/>
  <c r="U296" i="8"/>
  <c r="N348" i="8"/>
  <c r="H348" i="4"/>
  <c r="J347" i="4"/>
  <c r="K347" i="4" s="1"/>
  <c r="N298" i="4" l="1"/>
  <c r="P298" i="4" s="1"/>
  <c r="W296" i="8"/>
  <c r="J296" i="8" s="1"/>
  <c r="V296" i="8"/>
  <c r="S297" i="8" s="1"/>
  <c r="M349" i="8"/>
  <c r="O349" i="8" s="1"/>
  <c r="Q348" i="8"/>
  <c r="R348" i="8" s="1"/>
  <c r="I348" i="4"/>
  <c r="F349" i="4" s="1"/>
  <c r="G348" i="4"/>
  <c r="T298" i="4" l="1"/>
  <c r="P349" i="8"/>
  <c r="N349" i="8"/>
  <c r="T297" i="8"/>
  <c r="U297" i="8"/>
  <c r="H349" i="4"/>
  <c r="O298" i="4"/>
  <c r="L299" i="4" s="1"/>
  <c r="M299" i="4" s="1"/>
  <c r="J348" i="4"/>
  <c r="K348" i="4" s="1"/>
  <c r="M350" i="8" l="1"/>
  <c r="O350" i="8" s="1"/>
  <c r="W297" i="8"/>
  <c r="J297" i="8" s="1"/>
  <c r="V297" i="8"/>
  <c r="S298" i="8" s="1"/>
  <c r="Q349" i="8"/>
  <c r="R349" i="8" s="1"/>
  <c r="I349" i="4"/>
  <c r="N299" i="4"/>
  <c r="G349" i="4"/>
  <c r="J349" i="4" l="1"/>
  <c r="F350" i="4"/>
  <c r="H350" i="4" s="1"/>
  <c r="U298" i="8"/>
  <c r="T298" i="8"/>
  <c r="N350" i="8"/>
  <c r="P350" i="8"/>
  <c r="K349" i="4"/>
  <c r="P299" i="4"/>
  <c r="T299" i="4" l="1"/>
  <c r="O299" i="4"/>
  <c r="L300" i="4" s="1"/>
  <c r="M300" i="4" s="1"/>
  <c r="M351" i="8"/>
  <c r="O351" i="8" s="1"/>
  <c r="Q350" i="8"/>
  <c r="R350" i="8" s="1"/>
  <c r="W298" i="8"/>
  <c r="J298" i="8" s="1"/>
  <c r="G350" i="4"/>
  <c r="I350" i="4"/>
  <c r="F351" i="4" s="1"/>
  <c r="N300" i="4" l="1"/>
  <c r="V298" i="8"/>
  <c r="S299" i="8" s="1"/>
  <c r="P351" i="8"/>
  <c r="N351" i="8"/>
  <c r="H351" i="4"/>
  <c r="J350" i="4"/>
  <c r="K350" i="4" s="1"/>
  <c r="P300" i="4"/>
  <c r="T300" i="4" l="1"/>
  <c r="M352" i="8"/>
  <c r="O352" i="8" s="1"/>
  <c r="Q351" i="8"/>
  <c r="R351" i="8"/>
  <c r="T299" i="8"/>
  <c r="U299" i="8"/>
  <c r="O300" i="4"/>
  <c r="L301" i="4" s="1"/>
  <c r="M301" i="4" s="1"/>
  <c r="G351" i="4"/>
  <c r="I351" i="4"/>
  <c r="F352" i="4" s="1"/>
  <c r="P352" i="8" l="1"/>
  <c r="W299" i="8"/>
  <c r="J299" i="8" s="1"/>
  <c r="N352" i="8"/>
  <c r="N301" i="4"/>
  <c r="H352" i="4"/>
  <c r="P301" i="4"/>
  <c r="J351" i="4"/>
  <c r="K351" i="4" s="1"/>
  <c r="T301" i="4" l="1"/>
  <c r="O301" i="4"/>
  <c r="L302" i="4" s="1"/>
  <c r="M302" i="4" s="1"/>
  <c r="V299" i="8"/>
  <c r="S300" i="8" s="1"/>
  <c r="M353" i="8"/>
  <c r="O353" i="8" s="1"/>
  <c r="Q352" i="8"/>
  <c r="R352" i="8" s="1"/>
  <c r="G352" i="4"/>
  <c r="I352" i="4"/>
  <c r="N302" i="4" l="1"/>
  <c r="J352" i="4"/>
  <c r="F353" i="4"/>
  <c r="H353" i="4" s="1"/>
  <c r="P353" i="8"/>
  <c r="N353" i="8"/>
  <c r="U300" i="8"/>
  <c r="T300" i="8"/>
  <c r="P302" i="4"/>
  <c r="K352" i="4"/>
  <c r="T302" i="4" l="1"/>
  <c r="W300" i="8"/>
  <c r="J300" i="8" s="1"/>
  <c r="M354" i="8"/>
  <c r="O354" i="8" s="1"/>
  <c r="Q353" i="8"/>
  <c r="R353" i="8" s="1"/>
  <c r="I353" i="4"/>
  <c r="G353" i="4"/>
  <c r="O302" i="4"/>
  <c r="L303" i="4" s="1"/>
  <c r="M303" i="4" s="1"/>
  <c r="J353" i="4" l="1"/>
  <c r="F354" i="4"/>
  <c r="H354" i="4" s="1"/>
  <c r="N354" i="8"/>
  <c r="P354" i="8"/>
  <c r="V300" i="8"/>
  <c r="S301" i="8" s="1"/>
  <c r="K353" i="4"/>
  <c r="N303" i="4"/>
  <c r="M355" i="8" l="1"/>
  <c r="O355" i="8" s="1"/>
  <c r="Q354" i="8"/>
  <c r="T301" i="8"/>
  <c r="U301" i="8"/>
  <c r="R354" i="8"/>
  <c r="P303" i="4"/>
  <c r="I354" i="4"/>
  <c r="G354" i="4"/>
  <c r="T303" i="4" l="1"/>
  <c r="J354" i="4"/>
  <c r="K354" i="4" s="1"/>
  <c r="F355" i="4"/>
  <c r="H355" i="4" s="1"/>
  <c r="W301" i="8"/>
  <c r="J301" i="8" s="1"/>
  <c r="V301" i="8"/>
  <c r="S302" i="8" s="1"/>
  <c r="N355" i="8"/>
  <c r="P355" i="8"/>
  <c r="O303" i="4"/>
  <c r="L304" i="4" s="1"/>
  <c r="N304" i="4" l="1"/>
  <c r="M304" i="4"/>
  <c r="M356" i="8"/>
  <c r="O356" i="8" s="1"/>
  <c r="U302" i="8"/>
  <c r="T302" i="8"/>
  <c r="Q355" i="8"/>
  <c r="R355" i="8" s="1"/>
  <c r="G355" i="4"/>
  <c r="I355" i="4"/>
  <c r="P304" i="4"/>
  <c r="T304" i="4" l="1"/>
  <c r="J355" i="4"/>
  <c r="K355" i="4" s="1"/>
  <c r="F356" i="4"/>
  <c r="H356" i="4" s="1"/>
  <c r="W302" i="8"/>
  <c r="J302" i="8" s="1"/>
  <c r="V302" i="8"/>
  <c r="S303" i="8" s="1"/>
  <c r="N356" i="8"/>
  <c r="P356" i="8"/>
  <c r="O304" i="4"/>
  <c r="L305" i="4" s="1"/>
  <c r="M305" i="4" s="1"/>
  <c r="M357" i="8" l="1"/>
  <c r="O357" i="8" s="1"/>
  <c r="T303" i="8"/>
  <c r="U303" i="8"/>
  <c r="Q356" i="8"/>
  <c r="R356" i="8"/>
  <c r="N305" i="4"/>
  <c r="I356" i="4"/>
  <c r="F357" i="4" s="1"/>
  <c r="P305" i="4"/>
  <c r="G356" i="4"/>
  <c r="T305" i="4" l="1"/>
  <c r="O305" i="4"/>
  <c r="L306" i="4" s="1"/>
  <c r="M306" i="4" s="1"/>
  <c r="W303" i="8"/>
  <c r="J303" i="8" s="1"/>
  <c r="P357" i="8"/>
  <c r="Q357" i="8" s="1"/>
  <c r="N357" i="8"/>
  <c r="H357" i="4"/>
  <c r="J356" i="4"/>
  <c r="K356" i="4" s="1"/>
  <c r="N306" i="4" l="1"/>
  <c r="R357" i="8"/>
  <c r="M358" i="8"/>
  <c r="O358" i="8" s="1"/>
  <c r="V303" i="8"/>
  <c r="S304" i="8" s="1"/>
  <c r="I357" i="4"/>
  <c r="F358" i="4" s="1"/>
  <c r="G357" i="4"/>
  <c r="P306" i="4"/>
  <c r="T306" i="4" l="1"/>
  <c r="T304" i="8"/>
  <c r="U304" i="8"/>
  <c r="P358" i="8"/>
  <c r="N358" i="8"/>
  <c r="H358" i="4"/>
  <c r="O306" i="4"/>
  <c r="L307" i="4" s="1"/>
  <c r="M307" i="4" s="1"/>
  <c r="J357" i="4"/>
  <c r="K357" i="4" s="1"/>
  <c r="M359" i="8" l="1"/>
  <c r="O359" i="8" s="1"/>
  <c r="Q358" i="8"/>
  <c r="R358" i="8" s="1"/>
  <c r="W304" i="8"/>
  <c r="J304" i="8" s="1"/>
  <c r="V304" i="8"/>
  <c r="S305" i="8" s="1"/>
  <c r="N307" i="4"/>
  <c r="G358" i="4"/>
  <c r="I358" i="4"/>
  <c r="F359" i="4" s="1"/>
  <c r="T305" i="8" l="1"/>
  <c r="U305" i="8"/>
  <c r="N359" i="8"/>
  <c r="P359" i="8"/>
  <c r="Q359" i="8" s="1"/>
  <c r="H359" i="4"/>
  <c r="J358" i="4"/>
  <c r="K358" i="4" s="1"/>
  <c r="P307" i="4"/>
  <c r="T307" i="4" l="1"/>
  <c r="O307" i="4"/>
  <c r="L308" i="4" s="1"/>
  <c r="M308" i="4" s="1"/>
  <c r="M360" i="8"/>
  <c r="O360" i="8" s="1"/>
  <c r="R359" i="8"/>
  <c r="W305" i="8"/>
  <c r="J305" i="8" s="1"/>
  <c r="I359" i="4"/>
  <c r="G359" i="4"/>
  <c r="J359" i="4" l="1"/>
  <c r="F360" i="4"/>
  <c r="N308" i="4"/>
  <c r="K359" i="4"/>
  <c r="V305" i="8"/>
  <c r="S306" i="8" s="1"/>
  <c r="P360" i="8"/>
  <c r="N360" i="8"/>
  <c r="P308" i="4"/>
  <c r="H360" i="4"/>
  <c r="T308" i="4" l="1"/>
  <c r="O308" i="4"/>
  <c r="L309" i="4" s="1"/>
  <c r="M309" i="4" s="1"/>
  <c r="M361" i="8"/>
  <c r="O361" i="8" s="1"/>
  <c r="Q360" i="8"/>
  <c r="R360" i="8" s="1"/>
  <c r="T306" i="8"/>
  <c r="U306" i="8"/>
  <c r="G360" i="4"/>
  <c r="I360" i="4"/>
  <c r="F361" i="4" s="1"/>
  <c r="N309" i="4" l="1"/>
  <c r="W306" i="8"/>
  <c r="J306" i="8" s="1"/>
  <c r="V306" i="8"/>
  <c r="S307" i="8" s="1"/>
  <c r="P361" i="8"/>
  <c r="N361" i="8"/>
  <c r="H361" i="4"/>
  <c r="P309" i="4"/>
  <c r="J360" i="4"/>
  <c r="K360" i="4" s="1"/>
  <c r="T309" i="4" l="1"/>
  <c r="M362" i="8"/>
  <c r="O362" i="8" s="1"/>
  <c r="Q361" i="8"/>
  <c r="R361" i="8" s="1"/>
  <c r="T307" i="8"/>
  <c r="U307" i="8"/>
  <c r="I361" i="4"/>
  <c r="F362" i="4" s="1"/>
  <c r="O309" i="4"/>
  <c r="L310" i="4" s="1"/>
  <c r="M310" i="4" s="1"/>
  <c r="G361" i="4"/>
  <c r="W307" i="8" l="1"/>
  <c r="J307" i="8" s="1"/>
  <c r="N362" i="8"/>
  <c r="P362" i="8"/>
  <c r="H362" i="4"/>
  <c r="N310" i="4"/>
  <c r="J361" i="4"/>
  <c r="K361" i="4" s="1"/>
  <c r="M363" i="8" l="1"/>
  <c r="O363" i="8" s="1"/>
  <c r="Q362" i="8"/>
  <c r="R362" i="8"/>
  <c r="V307" i="8"/>
  <c r="S308" i="8" s="1"/>
  <c r="I362" i="4"/>
  <c r="F363" i="4" s="1"/>
  <c r="G362" i="4"/>
  <c r="P310" i="4"/>
  <c r="T310" i="4" l="1"/>
  <c r="T308" i="8"/>
  <c r="U308" i="8"/>
  <c r="P363" i="8"/>
  <c r="N363" i="8"/>
  <c r="H363" i="4"/>
  <c r="O310" i="4"/>
  <c r="L311" i="4" s="1"/>
  <c r="M311" i="4" s="1"/>
  <c r="J362" i="4"/>
  <c r="K362" i="4" s="1"/>
  <c r="M364" i="8" l="1"/>
  <c r="O364" i="8" s="1"/>
  <c r="Q363" i="8"/>
  <c r="R363" i="8" s="1"/>
  <c r="W308" i="8"/>
  <c r="J308" i="8" s="1"/>
  <c r="N311" i="4"/>
  <c r="G363" i="4"/>
  <c r="I363" i="4"/>
  <c r="J363" i="4" l="1"/>
  <c r="K363" i="4" s="1"/>
  <c r="F364" i="4"/>
  <c r="H364" i="4" s="1"/>
  <c r="V308" i="8"/>
  <c r="S309" i="8" s="1"/>
  <c r="P364" i="8"/>
  <c r="N364" i="8"/>
  <c r="P311" i="4"/>
  <c r="T311" i="4" l="1"/>
  <c r="O311" i="4"/>
  <c r="L312" i="4" s="1"/>
  <c r="M312" i="4" s="1"/>
  <c r="M365" i="8"/>
  <c r="O365" i="8" s="1"/>
  <c r="Q364" i="8"/>
  <c r="R364" i="8" s="1"/>
  <c r="T309" i="8"/>
  <c r="U309" i="8"/>
  <c r="I364" i="4"/>
  <c r="F365" i="4" s="1"/>
  <c r="G364" i="4"/>
  <c r="N312" i="4" l="1"/>
  <c r="W309" i="8"/>
  <c r="J309" i="8" s="1"/>
  <c r="P365" i="8"/>
  <c r="N365" i="8"/>
  <c r="H365" i="4"/>
  <c r="P312" i="4"/>
  <c r="J364" i="4"/>
  <c r="K364" i="4" s="1"/>
  <c r="T312" i="4" l="1"/>
  <c r="M366" i="8"/>
  <c r="O366" i="8" s="1"/>
  <c r="N366" i="8"/>
  <c r="Q365" i="8"/>
  <c r="R365" i="8" s="1"/>
  <c r="V309" i="8"/>
  <c r="S310" i="8" s="1"/>
  <c r="O312" i="4"/>
  <c r="L313" i="4" s="1"/>
  <c r="M313" i="4" s="1"/>
  <c r="G365" i="4"/>
  <c r="I365" i="4"/>
  <c r="F366" i="4" s="1"/>
  <c r="N313" i="4" l="1"/>
  <c r="U310" i="8"/>
  <c r="T310" i="8"/>
  <c r="P366" i="8"/>
  <c r="Q366" i="8" s="1"/>
  <c r="R366" i="8" s="1"/>
  <c r="H366" i="4"/>
  <c r="J365" i="4"/>
  <c r="K365" i="4" s="1"/>
  <c r="P313" i="4"/>
  <c r="T313" i="4" l="1"/>
  <c r="M367" i="8"/>
  <c r="O367" i="8" s="1"/>
  <c r="W310" i="8"/>
  <c r="J310" i="8" s="1"/>
  <c r="I366" i="4"/>
  <c r="F367" i="4" s="1"/>
  <c r="O313" i="4"/>
  <c r="L314" i="4" s="1"/>
  <c r="M314" i="4" s="1"/>
  <c r="G366" i="4"/>
  <c r="V310" i="8" l="1"/>
  <c r="S311" i="8" s="1"/>
  <c r="P367" i="8"/>
  <c r="N367" i="8"/>
  <c r="N314" i="4"/>
  <c r="H367" i="4"/>
  <c r="J366" i="4"/>
  <c r="K366" i="4" s="1"/>
  <c r="M368" i="8" l="1"/>
  <c r="O368" i="8" s="1"/>
  <c r="Q367" i="8"/>
  <c r="R367" i="8" s="1"/>
  <c r="U311" i="8"/>
  <c r="T311" i="8"/>
  <c r="G367" i="4"/>
  <c r="P314" i="4"/>
  <c r="I367" i="4"/>
  <c r="T314" i="4" l="1"/>
  <c r="J367" i="4"/>
  <c r="K367" i="4" s="1"/>
  <c r="F368" i="4"/>
  <c r="H368" i="4" s="1"/>
  <c r="W311" i="8"/>
  <c r="J311" i="8" s="1"/>
  <c r="P368" i="8"/>
  <c r="N368" i="8"/>
  <c r="O314" i="4"/>
  <c r="L315" i="4" s="1"/>
  <c r="M315" i="4" s="1"/>
  <c r="M369" i="8" l="1"/>
  <c r="O369" i="8" s="1"/>
  <c r="Q368" i="8"/>
  <c r="R368" i="8" s="1"/>
  <c r="V311" i="8"/>
  <c r="S312" i="8" s="1"/>
  <c r="I368" i="4"/>
  <c r="F369" i="4" s="1"/>
  <c r="G368" i="4"/>
  <c r="N315" i="4"/>
  <c r="P369" i="8" l="1"/>
  <c r="T312" i="8"/>
  <c r="U312" i="8"/>
  <c r="N369" i="8"/>
  <c r="P315" i="4"/>
  <c r="H369" i="4"/>
  <c r="J368" i="4"/>
  <c r="K368" i="4" s="1"/>
  <c r="T315" i="4" l="1"/>
  <c r="O315" i="4"/>
  <c r="L316" i="4" s="1"/>
  <c r="M370" i="8"/>
  <c r="O370" i="8" s="1"/>
  <c r="W312" i="8"/>
  <c r="J312" i="8" s="1"/>
  <c r="Q369" i="8"/>
  <c r="R369" i="8" s="1"/>
  <c r="G369" i="4"/>
  <c r="I369" i="4"/>
  <c r="F370" i="4" s="1"/>
  <c r="N316" i="4" l="1"/>
  <c r="M316" i="4"/>
  <c r="V312" i="8"/>
  <c r="S313" i="8" s="1"/>
  <c r="N370" i="8"/>
  <c r="P370" i="8"/>
  <c r="H370" i="4"/>
  <c r="P316" i="4"/>
  <c r="J369" i="4"/>
  <c r="K369" i="4" s="1"/>
  <c r="T316" i="4" l="1"/>
  <c r="O316" i="4"/>
  <c r="L317" i="4" s="1"/>
  <c r="M371" i="8"/>
  <c r="O371" i="8" s="1"/>
  <c r="Q370" i="8"/>
  <c r="R370" i="8" s="1"/>
  <c r="T313" i="8"/>
  <c r="U313" i="8"/>
  <c r="I370" i="4"/>
  <c r="F371" i="4" s="1"/>
  <c r="G370" i="4"/>
  <c r="N317" i="4" l="1"/>
  <c r="M317" i="4"/>
  <c r="W313" i="8"/>
  <c r="J313" i="8" s="1"/>
  <c r="N371" i="8"/>
  <c r="P371" i="8"/>
  <c r="H371" i="4"/>
  <c r="J370" i="4"/>
  <c r="K370" i="4" s="1"/>
  <c r="P317" i="4"/>
  <c r="T317" i="4" l="1"/>
  <c r="O317" i="4"/>
  <c r="L318" i="4" s="1"/>
  <c r="M318" i="4" s="1"/>
  <c r="M372" i="8"/>
  <c r="O372" i="8" s="1"/>
  <c r="Q371" i="8"/>
  <c r="R371" i="8"/>
  <c r="V313" i="8"/>
  <c r="S314" i="8" s="1"/>
  <c r="G371" i="4"/>
  <c r="I371" i="4"/>
  <c r="N318" i="4" l="1"/>
  <c r="P318" i="4" s="1"/>
  <c r="J371" i="4"/>
  <c r="F372" i="4"/>
  <c r="H372" i="4" s="1"/>
  <c r="U314" i="8"/>
  <c r="T314" i="8"/>
  <c r="P372" i="8"/>
  <c r="Q372" i="8" s="1"/>
  <c r="N372" i="8"/>
  <c r="K371" i="4"/>
  <c r="T318" i="4" l="1"/>
  <c r="R372" i="8"/>
  <c r="M373" i="8"/>
  <c r="O373" i="8" s="1"/>
  <c r="W314" i="8"/>
  <c r="J314" i="8" s="1"/>
  <c r="V314" i="8"/>
  <c r="S315" i="8" s="1"/>
  <c r="G372" i="4"/>
  <c r="I372" i="4"/>
  <c r="O318" i="4"/>
  <c r="L319" i="4" s="1"/>
  <c r="M319" i="4" s="1"/>
  <c r="J372" i="4" l="1"/>
  <c r="F373" i="4"/>
  <c r="H373" i="4" s="1"/>
  <c r="T315" i="8"/>
  <c r="U315" i="8"/>
  <c r="P373" i="8"/>
  <c r="N373" i="8"/>
  <c r="N319" i="4"/>
  <c r="K372" i="4"/>
  <c r="M374" i="8" l="1"/>
  <c r="O374" i="8" s="1"/>
  <c r="N374" i="8"/>
  <c r="Q373" i="8"/>
  <c r="R373" i="8"/>
  <c r="W315" i="8"/>
  <c r="J315" i="8" s="1"/>
  <c r="I373" i="4"/>
  <c r="F374" i="4" s="1"/>
  <c r="G373" i="4"/>
  <c r="P319" i="4"/>
  <c r="T319" i="4" l="1"/>
  <c r="O319" i="4"/>
  <c r="L320" i="4" s="1"/>
  <c r="M320" i="4" s="1"/>
  <c r="V315" i="8"/>
  <c r="S316" i="8" s="1"/>
  <c r="P374" i="8"/>
  <c r="H374" i="4"/>
  <c r="J373" i="4"/>
  <c r="K373" i="4" s="1"/>
  <c r="N320" i="4" l="1"/>
  <c r="M375" i="8"/>
  <c r="O375" i="8" s="1"/>
  <c r="Q374" i="8"/>
  <c r="R374" i="8" s="1"/>
  <c r="T316" i="8"/>
  <c r="U316" i="8"/>
  <c r="G374" i="4"/>
  <c r="P320" i="4"/>
  <c r="I374" i="4"/>
  <c r="T320" i="4" l="1"/>
  <c r="J374" i="4"/>
  <c r="K374" i="4" s="1"/>
  <c r="F375" i="4"/>
  <c r="H375" i="4" s="1"/>
  <c r="P375" i="8"/>
  <c r="W316" i="8"/>
  <c r="J316" i="8" s="1"/>
  <c r="N375" i="8"/>
  <c r="O320" i="4"/>
  <c r="L321" i="4" s="1"/>
  <c r="N321" i="4" l="1"/>
  <c r="P321" i="4" s="1"/>
  <c r="M321" i="4"/>
  <c r="M376" i="8"/>
  <c r="O376" i="8" s="1"/>
  <c r="V316" i="8"/>
  <c r="S317" i="8" s="1"/>
  <c r="Q375" i="8"/>
  <c r="R375" i="8" s="1"/>
  <c r="I375" i="4"/>
  <c r="F376" i="4" s="1"/>
  <c r="G375" i="4"/>
  <c r="T321" i="4" l="1"/>
  <c r="O321" i="4"/>
  <c r="L322" i="4" s="1"/>
  <c r="U317" i="8"/>
  <c r="T317" i="8"/>
  <c r="P376" i="8"/>
  <c r="Q376" i="8" s="1"/>
  <c r="N376" i="8"/>
  <c r="H376" i="4"/>
  <c r="J375" i="4"/>
  <c r="K375" i="4" s="1"/>
  <c r="N322" i="4" l="1"/>
  <c r="M322" i="4"/>
  <c r="R376" i="8"/>
  <c r="M377" i="8"/>
  <c r="O377" i="8" s="1"/>
  <c r="W317" i="8"/>
  <c r="J317" i="8" s="1"/>
  <c r="V317" i="8"/>
  <c r="S318" i="8" s="1"/>
  <c r="I376" i="4"/>
  <c r="F377" i="4" s="1"/>
  <c r="G376" i="4"/>
  <c r="P322" i="4"/>
  <c r="T322" i="4" l="1"/>
  <c r="P377" i="8"/>
  <c r="T318" i="8"/>
  <c r="U318" i="8"/>
  <c r="N377" i="8"/>
  <c r="H377" i="4"/>
  <c r="O322" i="4"/>
  <c r="L323" i="4" s="1"/>
  <c r="M323" i="4" s="1"/>
  <c r="J376" i="4"/>
  <c r="K376" i="4" s="1"/>
  <c r="W318" i="8" l="1"/>
  <c r="J318" i="8" s="1"/>
  <c r="V318" i="8"/>
  <c r="S319" i="8" s="1"/>
  <c r="M378" i="8"/>
  <c r="O378" i="8" s="1"/>
  <c r="N378" i="8"/>
  <c r="Q377" i="8"/>
  <c r="R377" i="8" s="1"/>
  <c r="G377" i="4"/>
  <c r="I377" i="4"/>
  <c r="N323" i="4"/>
  <c r="J377" i="4" l="1"/>
  <c r="K377" i="4" s="1"/>
  <c r="F378" i="4"/>
  <c r="H378" i="4" s="1"/>
  <c r="P378" i="8"/>
  <c r="T319" i="8"/>
  <c r="U319" i="8"/>
  <c r="P323" i="4"/>
  <c r="T323" i="4" l="1"/>
  <c r="O323" i="4"/>
  <c r="L324" i="4" s="1"/>
  <c r="M324" i="4" s="1"/>
  <c r="W319" i="8"/>
  <c r="J319" i="8" s="1"/>
  <c r="M379" i="8"/>
  <c r="O379" i="8" s="1"/>
  <c r="Q378" i="8"/>
  <c r="R378" i="8" s="1"/>
  <c r="G378" i="4"/>
  <c r="I378" i="4"/>
  <c r="N324" i="4" l="1"/>
  <c r="P324" i="4" s="1"/>
  <c r="J378" i="4"/>
  <c r="K378" i="4" s="1"/>
  <c r="F379" i="4"/>
  <c r="H379" i="4" s="1"/>
  <c r="N379" i="8"/>
  <c r="P379" i="8"/>
  <c r="Q379" i="8" s="1"/>
  <c r="V319" i="8"/>
  <c r="S320" i="8" s="1"/>
  <c r="T324" i="4" l="1"/>
  <c r="T320" i="8"/>
  <c r="U320" i="8"/>
  <c r="M380" i="8"/>
  <c r="O380" i="8" s="1"/>
  <c r="R379" i="8"/>
  <c r="I379" i="4"/>
  <c r="F380" i="4" s="1"/>
  <c r="G379" i="4"/>
  <c r="O324" i="4"/>
  <c r="L325" i="4" s="1"/>
  <c r="M325" i="4" s="1"/>
  <c r="N380" i="8" l="1"/>
  <c r="P380" i="8"/>
  <c r="W320" i="8"/>
  <c r="J320" i="8" s="1"/>
  <c r="V320" i="8"/>
  <c r="S321" i="8" s="1"/>
  <c r="N325" i="4"/>
  <c r="H380" i="4"/>
  <c r="J379" i="4"/>
  <c r="K379" i="4" s="1"/>
  <c r="M381" i="8" l="1"/>
  <c r="O381" i="8" s="1"/>
  <c r="U321" i="8"/>
  <c r="T321" i="8"/>
  <c r="Q380" i="8"/>
  <c r="R380" i="8" s="1"/>
  <c r="G380" i="4"/>
  <c r="I380" i="4"/>
  <c r="P325" i="4"/>
  <c r="T325" i="4" l="1"/>
  <c r="J380" i="4"/>
  <c r="F381" i="4"/>
  <c r="H381" i="4" s="1"/>
  <c r="O325" i="4"/>
  <c r="L326" i="4" s="1"/>
  <c r="P381" i="8"/>
  <c r="W321" i="8"/>
  <c r="J321" i="8" s="1"/>
  <c r="V321" i="8"/>
  <c r="S322" i="8" s="1"/>
  <c r="N381" i="8"/>
  <c r="K380" i="4"/>
  <c r="N326" i="4" l="1"/>
  <c r="P326" i="4" s="1"/>
  <c r="M326" i="4"/>
  <c r="G381" i="4"/>
  <c r="T322" i="8"/>
  <c r="U322" i="8"/>
  <c r="M382" i="8"/>
  <c r="O382" i="8" s="1"/>
  <c r="Q381" i="8"/>
  <c r="R381" i="8" s="1"/>
  <c r="I381" i="4"/>
  <c r="F382" i="4" s="1"/>
  <c r="T326" i="4" l="1"/>
  <c r="N382" i="8"/>
  <c r="P382" i="8"/>
  <c r="W322" i="8"/>
  <c r="J322" i="8" s="1"/>
  <c r="H382" i="4"/>
  <c r="J381" i="4"/>
  <c r="K381" i="4" s="1"/>
  <c r="O326" i="4"/>
  <c r="L327" i="4" s="1"/>
  <c r="M327" i="4" s="1"/>
  <c r="M383" i="8" l="1"/>
  <c r="O383" i="8" s="1"/>
  <c r="N383" i="8"/>
  <c r="Q382" i="8"/>
  <c r="R382" i="8" s="1"/>
  <c r="V322" i="8"/>
  <c r="S323" i="8" s="1"/>
  <c r="I382" i="4"/>
  <c r="F383" i="4" s="1"/>
  <c r="N327" i="4"/>
  <c r="G382" i="4"/>
  <c r="T323" i="8" l="1"/>
  <c r="U323" i="8"/>
  <c r="P383" i="8"/>
  <c r="P327" i="4"/>
  <c r="H383" i="4"/>
  <c r="J382" i="4"/>
  <c r="K382" i="4" s="1"/>
  <c r="T327" i="4" l="1"/>
  <c r="O327" i="4"/>
  <c r="L328" i="4" s="1"/>
  <c r="M328" i="4" s="1"/>
  <c r="M384" i="8"/>
  <c r="O384" i="8" s="1"/>
  <c r="Q383" i="8"/>
  <c r="R383" i="8" s="1"/>
  <c r="W323" i="8"/>
  <c r="J323" i="8" s="1"/>
  <c r="G383" i="4"/>
  <c r="I383" i="4"/>
  <c r="N328" i="4" l="1"/>
  <c r="P328" i="4" s="1"/>
  <c r="J383" i="4"/>
  <c r="F384" i="4"/>
  <c r="H384" i="4" s="1"/>
  <c r="V323" i="8"/>
  <c r="S324" i="8" s="1"/>
  <c r="P384" i="8"/>
  <c r="N384" i="8"/>
  <c r="K383" i="4"/>
  <c r="T328" i="4" l="1"/>
  <c r="M385" i="8"/>
  <c r="O385" i="8" s="1"/>
  <c r="Q384" i="8"/>
  <c r="R384" i="8" s="1"/>
  <c r="T324" i="8"/>
  <c r="U324" i="8"/>
  <c r="I384" i="4"/>
  <c r="O328" i="4"/>
  <c r="L329" i="4" s="1"/>
  <c r="M329" i="4" s="1"/>
  <c r="G384" i="4"/>
  <c r="J384" i="4" l="1"/>
  <c r="K384" i="4" s="1"/>
  <c r="F385" i="4"/>
  <c r="H385" i="4" s="1"/>
  <c r="W324" i="8"/>
  <c r="J324" i="8" s="1"/>
  <c r="P385" i="8"/>
  <c r="N385" i="8"/>
  <c r="N329" i="4"/>
  <c r="M386" i="8" l="1"/>
  <c r="O386" i="8" s="1"/>
  <c r="Q385" i="8"/>
  <c r="R385" i="8" s="1"/>
  <c r="V324" i="8"/>
  <c r="S325" i="8" s="1"/>
  <c r="G385" i="4"/>
  <c r="P329" i="4"/>
  <c r="I385" i="4"/>
  <c r="T329" i="4" l="1"/>
  <c r="J385" i="4"/>
  <c r="K385" i="4" s="1"/>
  <c r="F386" i="4"/>
  <c r="H386" i="4" s="1"/>
  <c r="U325" i="8"/>
  <c r="T325" i="8"/>
  <c r="N386" i="8"/>
  <c r="P386" i="8"/>
  <c r="Q386" i="8" s="1"/>
  <c r="O329" i="4"/>
  <c r="L330" i="4" s="1"/>
  <c r="M330" i="4" s="1"/>
  <c r="M387" i="8" l="1"/>
  <c r="O387" i="8" s="1"/>
  <c r="R386" i="8"/>
  <c r="W325" i="8"/>
  <c r="J325" i="8" s="1"/>
  <c r="V325" i="8"/>
  <c r="S326" i="8" s="1"/>
  <c r="N330" i="4"/>
  <c r="I386" i="4"/>
  <c r="F387" i="4" s="1"/>
  <c r="G386" i="4"/>
  <c r="U326" i="8" l="1"/>
  <c r="T326" i="8"/>
  <c r="N387" i="8"/>
  <c r="P387" i="8"/>
  <c r="Q387" i="8" s="1"/>
  <c r="H387" i="4"/>
  <c r="J386" i="4"/>
  <c r="K386" i="4" s="1"/>
  <c r="P330" i="4"/>
  <c r="T330" i="4" l="1"/>
  <c r="R387" i="8"/>
  <c r="M388" i="8"/>
  <c r="O388" i="8" s="1"/>
  <c r="W326" i="8"/>
  <c r="J326" i="8" s="1"/>
  <c r="I387" i="4"/>
  <c r="F388" i="4" s="1"/>
  <c r="O330" i="4"/>
  <c r="L331" i="4" s="1"/>
  <c r="M331" i="4" s="1"/>
  <c r="G387" i="4"/>
  <c r="V326" i="8" l="1"/>
  <c r="S327" i="8" s="1"/>
  <c r="P388" i="8"/>
  <c r="N388" i="8"/>
  <c r="H388" i="4"/>
  <c r="N331" i="4"/>
  <c r="J387" i="4"/>
  <c r="K387" i="4" s="1"/>
  <c r="M389" i="8" l="1"/>
  <c r="O389" i="8" s="1"/>
  <c r="Q388" i="8"/>
  <c r="R388" i="8"/>
  <c r="T327" i="8"/>
  <c r="U327" i="8"/>
  <c r="I388" i="4"/>
  <c r="P331" i="4"/>
  <c r="G388" i="4"/>
  <c r="T331" i="4" l="1"/>
  <c r="J388" i="4"/>
  <c r="F389" i="4"/>
  <c r="H389" i="4" s="1"/>
  <c r="K388" i="4"/>
  <c r="O331" i="4"/>
  <c r="L332" i="4" s="1"/>
  <c r="M332" i="4" s="1"/>
  <c r="W327" i="8"/>
  <c r="J327" i="8" s="1"/>
  <c r="P389" i="8"/>
  <c r="N389" i="8"/>
  <c r="N332" i="4" l="1"/>
  <c r="P332" i="4" s="1"/>
  <c r="M390" i="8"/>
  <c r="O390" i="8" s="1"/>
  <c r="Q389" i="8"/>
  <c r="R389" i="8"/>
  <c r="V327" i="8"/>
  <c r="S328" i="8" s="1"/>
  <c r="G389" i="4"/>
  <c r="I389" i="4"/>
  <c r="F390" i="4" s="1"/>
  <c r="T332" i="4" l="1"/>
  <c r="O332" i="4"/>
  <c r="L333" i="4" s="1"/>
  <c r="U328" i="8"/>
  <c r="T328" i="8"/>
  <c r="P390" i="8"/>
  <c r="N390" i="8"/>
  <c r="H390" i="4"/>
  <c r="J389" i="4"/>
  <c r="K389" i="4" s="1"/>
  <c r="N333" i="4" l="1"/>
  <c r="M333" i="4"/>
  <c r="M391" i="8"/>
  <c r="O391" i="8" s="1"/>
  <c r="Q390" i="8"/>
  <c r="R390" i="8" s="1"/>
  <c r="W328" i="8"/>
  <c r="J328" i="8" s="1"/>
  <c r="G390" i="4"/>
  <c r="I390" i="4"/>
  <c r="F391" i="4" s="1"/>
  <c r="P333" i="4"/>
  <c r="T333" i="4" l="1"/>
  <c r="O333" i="4"/>
  <c r="L334" i="4" s="1"/>
  <c r="M334" i="4" s="1"/>
  <c r="P391" i="8"/>
  <c r="V328" i="8"/>
  <c r="S329" i="8" s="1"/>
  <c r="N391" i="8"/>
  <c r="H391" i="4"/>
  <c r="J390" i="4"/>
  <c r="K390" i="4" s="1"/>
  <c r="N334" i="4" l="1"/>
  <c r="P334" i="4" s="1"/>
  <c r="T329" i="8"/>
  <c r="U329" i="8"/>
  <c r="M392" i="8"/>
  <c r="O392" i="8" s="1"/>
  <c r="Q391" i="8"/>
  <c r="R391" i="8" s="1"/>
  <c r="I391" i="4"/>
  <c r="F392" i="4" s="1"/>
  <c r="G391" i="4"/>
  <c r="T334" i="4" l="1"/>
  <c r="P392" i="8"/>
  <c r="N392" i="8"/>
  <c r="W329" i="8"/>
  <c r="J329" i="8" s="1"/>
  <c r="V329" i="8"/>
  <c r="S330" i="8" s="1"/>
  <c r="O334" i="4"/>
  <c r="L335" i="4" s="1"/>
  <c r="M335" i="4" s="1"/>
  <c r="H392" i="4"/>
  <c r="J391" i="4"/>
  <c r="K391" i="4" s="1"/>
  <c r="U330" i="8" l="1"/>
  <c r="T330" i="8"/>
  <c r="M393" i="8"/>
  <c r="O393" i="8" s="1"/>
  <c r="Q392" i="8"/>
  <c r="R392" i="8" s="1"/>
  <c r="I392" i="4"/>
  <c r="F393" i="4" s="1"/>
  <c r="G392" i="4"/>
  <c r="N335" i="4"/>
  <c r="P393" i="8" l="1"/>
  <c r="N393" i="8"/>
  <c r="W330" i="8"/>
  <c r="J330" i="8" s="1"/>
  <c r="V330" i="8"/>
  <c r="S331" i="8" s="1"/>
  <c r="H393" i="4"/>
  <c r="P335" i="4"/>
  <c r="J392" i="4"/>
  <c r="K392" i="4" s="1"/>
  <c r="T335" i="4" l="1"/>
  <c r="O335" i="4"/>
  <c r="L336" i="4" s="1"/>
  <c r="M336" i="4" s="1"/>
  <c r="T331" i="8"/>
  <c r="U331" i="8"/>
  <c r="M394" i="8"/>
  <c r="O394" i="8" s="1"/>
  <c r="Q393" i="8"/>
  <c r="R393" i="8" s="1"/>
  <c r="I393" i="4"/>
  <c r="F394" i="4" s="1"/>
  <c r="N336" i="4"/>
  <c r="G393" i="4"/>
  <c r="N394" i="8" l="1"/>
  <c r="P394" i="8"/>
  <c r="W331" i="8"/>
  <c r="J331" i="8" s="1"/>
  <c r="H394" i="4"/>
  <c r="P336" i="4"/>
  <c r="J393" i="4"/>
  <c r="K393" i="4" s="1"/>
  <c r="T336" i="4" l="1"/>
  <c r="O336" i="4"/>
  <c r="L337" i="4" s="1"/>
  <c r="M337" i="4" s="1"/>
  <c r="V331" i="8"/>
  <c r="S332" i="8" s="1"/>
  <c r="M395" i="8"/>
  <c r="O395" i="8" s="1"/>
  <c r="Q394" i="8"/>
  <c r="R394" i="8" s="1"/>
  <c r="I394" i="4"/>
  <c r="F395" i="4" s="1"/>
  <c r="G394" i="4"/>
  <c r="N337" i="4" l="1"/>
  <c r="N395" i="8"/>
  <c r="P395" i="8"/>
  <c r="Q395" i="8" s="1"/>
  <c r="U332" i="8"/>
  <c r="T332" i="8"/>
  <c r="H395" i="4"/>
  <c r="P337" i="4"/>
  <c r="J394" i="4"/>
  <c r="K394" i="4" s="1"/>
  <c r="T337" i="4" l="1"/>
  <c r="O337" i="4"/>
  <c r="L338" i="4" s="1"/>
  <c r="W332" i="8"/>
  <c r="J332" i="8" s="1"/>
  <c r="M396" i="8"/>
  <c r="O396" i="8" s="1"/>
  <c r="R395" i="8"/>
  <c r="I395" i="4"/>
  <c r="G395" i="4"/>
  <c r="N338" i="4" l="1"/>
  <c r="M338" i="4"/>
  <c r="J395" i="4"/>
  <c r="F396" i="4"/>
  <c r="H396" i="4" s="1"/>
  <c r="K395" i="4"/>
  <c r="P396" i="8"/>
  <c r="N396" i="8"/>
  <c r="V332" i="8"/>
  <c r="S333" i="8" s="1"/>
  <c r="P338" i="4"/>
  <c r="T338" i="4" l="1"/>
  <c r="T333" i="8"/>
  <c r="U333" i="8"/>
  <c r="M397" i="8"/>
  <c r="O397" i="8" s="1"/>
  <c r="Q396" i="8"/>
  <c r="R396" i="8" s="1"/>
  <c r="O338" i="4"/>
  <c r="L339" i="4" s="1"/>
  <c r="M339" i="4" s="1"/>
  <c r="I396" i="4"/>
  <c r="F397" i="4" s="1"/>
  <c r="G396" i="4"/>
  <c r="N397" i="8" l="1"/>
  <c r="W333" i="8"/>
  <c r="J333" i="8" s="1"/>
  <c r="P397" i="8"/>
  <c r="H397" i="4"/>
  <c r="J396" i="4"/>
  <c r="K396" i="4" s="1"/>
  <c r="N339" i="4"/>
  <c r="M398" i="8" l="1"/>
  <c r="O398" i="8" s="1"/>
  <c r="Q397" i="8"/>
  <c r="R397" i="8" s="1"/>
  <c r="V333" i="8"/>
  <c r="S334" i="8" s="1"/>
  <c r="P339" i="4"/>
  <c r="G397" i="4"/>
  <c r="I397" i="4"/>
  <c r="T339" i="4" l="1"/>
  <c r="J397" i="4"/>
  <c r="F398" i="4"/>
  <c r="H398" i="4" s="1"/>
  <c r="P398" i="8"/>
  <c r="T334" i="8"/>
  <c r="U334" i="8"/>
  <c r="N398" i="8"/>
  <c r="K397" i="4"/>
  <c r="O339" i="4"/>
  <c r="L340" i="4" s="1"/>
  <c r="M340" i="4" s="1"/>
  <c r="W334" i="8" l="1"/>
  <c r="J334" i="8" s="1"/>
  <c r="V334" i="8"/>
  <c r="S335" i="8" s="1"/>
  <c r="M399" i="8"/>
  <c r="O399" i="8" s="1"/>
  <c r="Q398" i="8"/>
  <c r="R398" i="8" s="1"/>
  <c r="N340" i="4"/>
  <c r="I398" i="4"/>
  <c r="G398" i="4"/>
  <c r="J398" i="4" l="1"/>
  <c r="K398" i="4" s="1"/>
  <c r="F399" i="4"/>
  <c r="H399" i="4" s="1"/>
  <c r="P399" i="8"/>
  <c r="Q399" i="8"/>
  <c r="N399" i="8"/>
  <c r="R399" i="8" s="1"/>
  <c r="U335" i="8"/>
  <c r="T335" i="8"/>
  <c r="P340" i="4"/>
  <c r="T340" i="4" l="1"/>
  <c r="O340" i="4"/>
  <c r="L341" i="4" s="1"/>
  <c r="M341" i="4" s="1"/>
  <c r="W335" i="8"/>
  <c r="J335" i="8" s="1"/>
  <c r="M400" i="8"/>
  <c r="O400" i="8" s="1"/>
  <c r="I399" i="4"/>
  <c r="F400" i="4" s="1"/>
  <c r="G399" i="4"/>
  <c r="N341" i="4" l="1"/>
  <c r="P400" i="8"/>
  <c r="N400" i="8"/>
  <c r="V335" i="8"/>
  <c r="S336" i="8" s="1"/>
  <c r="H400" i="4"/>
  <c r="P341" i="4"/>
  <c r="J399" i="4"/>
  <c r="K399" i="4" s="1"/>
  <c r="T341" i="4" l="1"/>
  <c r="M401" i="8"/>
  <c r="O401" i="8" s="1"/>
  <c r="T336" i="8"/>
  <c r="U336" i="8"/>
  <c r="Q400" i="8"/>
  <c r="R400" i="8" s="1"/>
  <c r="O341" i="4"/>
  <c r="L342" i="4" s="1"/>
  <c r="M342" i="4" s="1"/>
  <c r="I400" i="4"/>
  <c r="F401" i="4" s="1"/>
  <c r="G400" i="4"/>
  <c r="W336" i="8" l="1"/>
  <c r="J336" i="8" s="1"/>
  <c r="V336" i="8"/>
  <c r="S337" i="8" s="1"/>
  <c r="P401" i="8"/>
  <c r="N401" i="8"/>
  <c r="H401" i="4"/>
  <c r="J400" i="4"/>
  <c r="K400" i="4" s="1"/>
  <c r="N342" i="4"/>
  <c r="M402" i="8" l="1"/>
  <c r="O402" i="8" s="1"/>
  <c r="T337" i="8"/>
  <c r="U337" i="8"/>
  <c r="Q401" i="8"/>
  <c r="R401" i="8" s="1"/>
  <c r="I401" i="4"/>
  <c r="F402" i="4" s="1"/>
  <c r="P342" i="4"/>
  <c r="G401" i="4"/>
  <c r="T342" i="4" l="1"/>
  <c r="W337" i="8"/>
  <c r="J337" i="8" s="1"/>
  <c r="V337" i="8"/>
  <c r="S338" i="8" s="1"/>
  <c r="P402" i="8"/>
  <c r="N402" i="8"/>
  <c r="O342" i="4"/>
  <c r="L343" i="4" s="1"/>
  <c r="M343" i="4" s="1"/>
  <c r="H402" i="4"/>
  <c r="J401" i="4"/>
  <c r="K401" i="4" s="1"/>
  <c r="M403" i="8" l="1"/>
  <c r="O403" i="8" s="1"/>
  <c r="Q402" i="8"/>
  <c r="R402" i="8" s="1"/>
  <c r="U338" i="8"/>
  <c r="T338" i="8"/>
  <c r="I402" i="4"/>
  <c r="G402" i="4"/>
  <c r="N343" i="4"/>
  <c r="J402" i="4" l="1"/>
  <c r="F403" i="4"/>
  <c r="H403" i="4" s="1"/>
  <c r="W338" i="8"/>
  <c r="J338" i="8" s="1"/>
  <c r="V338" i="8"/>
  <c r="S339" i="8" s="1"/>
  <c r="N403" i="8"/>
  <c r="P403" i="8"/>
  <c r="K402" i="4"/>
  <c r="P343" i="4"/>
  <c r="T343" i="4" l="1"/>
  <c r="O343" i="4"/>
  <c r="L344" i="4" s="1"/>
  <c r="M344" i="4" s="1"/>
  <c r="M404" i="8"/>
  <c r="O404" i="8" s="1"/>
  <c r="Q403" i="8"/>
  <c r="U339" i="8"/>
  <c r="T339" i="8"/>
  <c r="R403" i="8"/>
  <c r="I403" i="4"/>
  <c r="G403" i="4"/>
  <c r="N344" i="4"/>
  <c r="J403" i="4" l="1"/>
  <c r="K403" i="4" s="1"/>
  <c r="F404" i="4"/>
  <c r="H404" i="4" s="1"/>
  <c r="W339" i="8"/>
  <c r="J339" i="8" s="1"/>
  <c r="V339" i="8"/>
  <c r="S340" i="8" s="1"/>
  <c r="P404" i="8"/>
  <c r="Q404" i="8" s="1"/>
  <c r="N404" i="8"/>
  <c r="P344" i="4"/>
  <c r="T344" i="4" l="1"/>
  <c r="O344" i="4"/>
  <c r="L345" i="4" s="1"/>
  <c r="M345" i="4" s="1"/>
  <c r="R404" i="8"/>
  <c r="M405" i="8"/>
  <c r="O405" i="8" s="1"/>
  <c r="U340" i="8"/>
  <c r="T340" i="8"/>
  <c r="I404" i="4"/>
  <c r="F405" i="4" s="1"/>
  <c r="G404" i="4"/>
  <c r="N345" i="4" l="1"/>
  <c r="P345" i="4" s="1"/>
  <c r="W340" i="8"/>
  <c r="J340" i="8" s="1"/>
  <c r="V340" i="8"/>
  <c r="S341" i="8" s="1"/>
  <c r="N405" i="8"/>
  <c r="P405" i="8"/>
  <c r="Q405" i="8"/>
  <c r="H405" i="4"/>
  <c r="J404" i="4"/>
  <c r="K404" i="4" s="1"/>
  <c r="T345" i="4" l="1"/>
  <c r="R405" i="8"/>
  <c r="M406" i="8"/>
  <c r="O406" i="8" s="1"/>
  <c r="U341" i="8"/>
  <c r="T341" i="8"/>
  <c r="G405" i="4"/>
  <c r="I405" i="4"/>
  <c r="F406" i="4" s="1"/>
  <c r="O345" i="4"/>
  <c r="L346" i="4" s="1"/>
  <c r="M346" i="4" s="1"/>
  <c r="W341" i="8" l="1"/>
  <c r="J341" i="8" s="1"/>
  <c r="V341" i="8"/>
  <c r="S342" i="8" s="1"/>
  <c r="P406" i="8"/>
  <c r="Q406" i="8"/>
  <c r="N406" i="8"/>
  <c r="H406" i="4"/>
  <c r="J405" i="4"/>
  <c r="N346" i="4"/>
  <c r="K405" i="4"/>
  <c r="R406" i="8" l="1"/>
  <c r="M407" i="8"/>
  <c r="O407" i="8" s="1"/>
  <c r="U342" i="8"/>
  <c r="T342" i="8"/>
  <c r="P346" i="4"/>
  <c r="I406" i="4"/>
  <c r="F407" i="4" s="1"/>
  <c r="G406" i="4"/>
  <c r="T346" i="4" l="1"/>
  <c r="W342" i="8"/>
  <c r="J342" i="8" s="1"/>
  <c r="P407" i="8"/>
  <c r="N407" i="8"/>
  <c r="H407" i="4"/>
  <c r="J406" i="4"/>
  <c r="K406" i="4" s="1"/>
  <c r="O346" i="4"/>
  <c r="L347" i="4" s="1"/>
  <c r="M347" i="4" s="1"/>
  <c r="M408" i="8" l="1"/>
  <c r="O408" i="8" s="1"/>
  <c r="Q407" i="8"/>
  <c r="R407" i="8" s="1"/>
  <c r="V342" i="8"/>
  <c r="S343" i="8" s="1"/>
  <c r="I407" i="4"/>
  <c r="F408" i="4" s="1"/>
  <c r="N347" i="4"/>
  <c r="G407" i="4"/>
  <c r="U343" i="8" l="1"/>
  <c r="T343" i="8"/>
  <c r="P408" i="8"/>
  <c r="N408" i="8"/>
  <c r="H408" i="4"/>
  <c r="P347" i="4"/>
  <c r="J407" i="4"/>
  <c r="K407" i="4" s="1"/>
  <c r="T347" i="4" l="1"/>
  <c r="O347" i="4"/>
  <c r="L348" i="4" s="1"/>
  <c r="M409" i="8"/>
  <c r="O409" i="8" s="1"/>
  <c r="Q408" i="8"/>
  <c r="R408" i="8" s="1"/>
  <c r="W343" i="8"/>
  <c r="J343" i="8" s="1"/>
  <c r="V343" i="8"/>
  <c r="S344" i="8" s="1"/>
  <c r="G408" i="4"/>
  <c r="I408" i="4"/>
  <c r="N348" i="4" l="1"/>
  <c r="M348" i="4"/>
  <c r="J408" i="4"/>
  <c r="F409" i="4"/>
  <c r="H409" i="4" s="1"/>
  <c r="T344" i="8"/>
  <c r="U344" i="8"/>
  <c r="P409" i="8"/>
  <c r="N409" i="8"/>
  <c r="K408" i="4"/>
  <c r="P348" i="4"/>
  <c r="T348" i="4" l="1"/>
  <c r="M410" i="8"/>
  <c r="O410" i="8" s="1"/>
  <c r="W344" i="8"/>
  <c r="J344" i="8" s="1"/>
  <c r="Q409" i="8"/>
  <c r="R409" i="8" s="1"/>
  <c r="I409" i="4"/>
  <c r="F410" i="4" s="1"/>
  <c r="O348" i="4"/>
  <c r="L349" i="4" s="1"/>
  <c r="M349" i="4" s="1"/>
  <c r="G409" i="4"/>
  <c r="V344" i="8" l="1"/>
  <c r="S345" i="8" s="1"/>
  <c r="P410" i="8"/>
  <c r="N410" i="8"/>
  <c r="H410" i="4"/>
  <c r="N349" i="4"/>
  <c r="J409" i="4"/>
  <c r="K409" i="4" s="1"/>
  <c r="M411" i="8" l="1"/>
  <c r="O411" i="8" s="1"/>
  <c r="Q410" i="8"/>
  <c r="R410" i="8" s="1"/>
  <c r="U345" i="8"/>
  <c r="T345" i="8"/>
  <c r="I410" i="4"/>
  <c r="F411" i="4" s="1"/>
  <c r="G410" i="4"/>
  <c r="P349" i="4"/>
  <c r="T349" i="4" l="1"/>
  <c r="O349" i="4"/>
  <c r="L350" i="4" s="1"/>
  <c r="M350" i="4" s="1"/>
  <c r="W345" i="8"/>
  <c r="J345" i="8" s="1"/>
  <c r="P411" i="8"/>
  <c r="N411" i="8"/>
  <c r="H411" i="4"/>
  <c r="J410" i="4"/>
  <c r="K410" i="4" s="1"/>
  <c r="N350" i="4" l="1"/>
  <c r="M412" i="8"/>
  <c r="O412" i="8" s="1"/>
  <c r="Q411" i="8"/>
  <c r="R411" i="8" s="1"/>
  <c r="V345" i="8"/>
  <c r="S346" i="8" s="1"/>
  <c r="I411" i="4"/>
  <c r="G411" i="4"/>
  <c r="P350" i="4"/>
  <c r="T350" i="4" l="1"/>
  <c r="J411" i="4"/>
  <c r="F412" i="4"/>
  <c r="H412" i="4" s="1"/>
  <c r="O350" i="4"/>
  <c r="L351" i="4" s="1"/>
  <c r="U346" i="8"/>
  <c r="T346" i="8"/>
  <c r="P412" i="8"/>
  <c r="Q412" i="8"/>
  <c r="N412" i="8"/>
  <c r="R412" i="8" s="1"/>
  <c r="K411" i="4"/>
  <c r="N351" i="4" l="1"/>
  <c r="M351" i="4"/>
  <c r="M413" i="8"/>
  <c r="O413" i="8" s="1"/>
  <c r="W346" i="8"/>
  <c r="J346" i="8" s="1"/>
  <c r="G412" i="4"/>
  <c r="I412" i="4"/>
  <c r="F413" i="4" s="1"/>
  <c r="P351" i="4"/>
  <c r="T351" i="4" l="1"/>
  <c r="O351" i="4"/>
  <c r="L352" i="4" s="1"/>
  <c r="V346" i="8"/>
  <c r="S347" i="8" s="1"/>
  <c r="N413" i="8"/>
  <c r="P413" i="8"/>
  <c r="Q413" i="8" s="1"/>
  <c r="H413" i="4"/>
  <c r="J412" i="4"/>
  <c r="K412" i="4" s="1"/>
  <c r="N352" i="4" l="1"/>
  <c r="M352" i="4"/>
  <c r="R413" i="8"/>
  <c r="M414" i="8"/>
  <c r="O414" i="8" s="1"/>
  <c r="T347" i="8"/>
  <c r="U347" i="8"/>
  <c r="P352" i="4"/>
  <c r="G413" i="4"/>
  <c r="I413" i="4"/>
  <c r="T352" i="4" l="1"/>
  <c r="J413" i="4"/>
  <c r="F414" i="4"/>
  <c r="H414" i="4" s="1"/>
  <c r="O352" i="4"/>
  <c r="L353" i="4" s="1"/>
  <c r="M353" i="4" s="1"/>
  <c r="W347" i="8"/>
  <c r="J347" i="8" s="1"/>
  <c r="V347" i="8"/>
  <c r="S348" i="8" s="1"/>
  <c r="N414" i="8"/>
  <c r="P414" i="8"/>
  <c r="K413" i="4"/>
  <c r="N353" i="4"/>
  <c r="M415" i="8" l="1"/>
  <c r="O415" i="8" s="1"/>
  <c r="Q414" i="8"/>
  <c r="T348" i="8"/>
  <c r="U348" i="8"/>
  <c r="R414" i="8"/>
  <c r="I414" i="4"/>
  <c r="F415" i="4" s="1"/>
  <c r="P353" i="4"/>
  <c r="G414" i="4"/>
  <c r="T353" i="4" l="1"/>
  <c r="W348" i="8"/>
  <c r="J348" i="8" s="1"/>
  <c r="V348" i="8"/>
  <c r="S349" i="8" s="1"/>
  <c r="P415" i="8"/>
  <c r="Q415" i="8" s="1"/>
  <c r="N415" i="8"/>
  <c r="H415" i="4"/>
  <c r="O353" i="4"/>
  <c r="L354" i="4" s="1"/>
  <c r="M354" i="4" s="1"/>
  <c r="J414" i="4"/>
  <c r="K414" i="4" s="1"/>
  <c r="R415" i="8" l="1"/>
  <c r="U349" i="8"/>
  <c r="T349" i="8"/>
  <c r="M416" i="8"/>
  <c r="O416" i="8" s="1"/>
  <c r="N354" i="4"/>
  <c r="I415" i="4"/>
  <c r="F416" i="4" s="1"/>
  <c r="G415" i="4"/>
  <c r="P416" i="8" l="1"/>
  <c r="N416" i="8"/>
  <c r="W349" i="8"/>
  <c r="J349" i="8" s="1"/>
  <c r="H416" i="4"/>
  <c r="J415" i="4"/>
  <c r="K415" i="4" s="1"/>
  <c r="P354" i="4"/>
  <c r="T354" i="4" l="1"/>
  <c r="V349" i="8"/>
  <c r="S350" i="8" s="1"/>
  <c r="M417" i="8"/>
  <c r="O417" i="8" s="1"/>
  <c r="Q416" i="8"/>
  <c r="R416" i="8" s="1"/>
  <c r="O354" i="4"/>
  <c r="L355" i="4" s="1"/>
  <c r="M355" i="4" s="1"/>
  <c r="I416" i="4"/>
  <c r="F417" i="4" s="1"/>
  <c r="G416" i="4"/>
  <c r="N417" i="8" l="1"/>
  <c r="P417" i="8"/>
  <c r="Q417" i="8" s="1"/>
  <c r="T350" i="8"/>
  <c r="U350" i="8"/>
  <c r="H417" i="4"/>
  <c r="J416" i="4"/>
  <c r="K416" i="4" s="1"/>
  <c r="N355" i="4"/>
  <c r="W350" i="8" l="1"/>
  <c r="J350" i="8" s="1"/>
  <c r="M418" i="8"/>
  <c r="O418" i="8" s="1"/>
  <c r="R417" i="8"/>
  <c r="G417" i="4"/>
  <c r="I417" i="4"/>
  <c r="F418" i="4" s="1"/>
  <c r="P355" i="4"/>
  <c r="T355" i="4" l="1"/>
  <c r="P418" i="8"/>
  <c r="N418" i="8"/>
  <c r="V350" i="8"/>
  <c r="S351" i="8" s="1"/>
  <c r="O355" i="4"/>
  <c r="L356" i="4" s="1"/>
  <c r="M356" i="4" s="1"/>
  <c r="H418" i="4"/>
  <c r="J417" i="4"/>
  <c r="K417" i="4" s="1"/>
  <c r="N356" i="4" l="1"/>
  <c r="M419" i="8"/>
  <c r="O419" i="8" s="1"/>
  <c r="U351" i="8"/>
  <c r="T351" i="8"/>
  <c r="Q418" i="8"/>
  <c r="R418" i="8" s="1"/>
  <c r="P356" i="4"/>
  <c r="I418" i="4"/>
  <c r="F419" i="4" s="1"/>
  <c r="G418" i="4"/>
  <c r="T356" i="4" l="1"/>
  <c r="W351" i="8"/>
  <c r="J351" i="8" s="1"/>
  <c r="V351" i="8"/>
  <c r="S352" i="8" s="1"/>
  <c r="P419" i="8"/>
  <c r="Q419" i="8"/>
  <c r="N419" i="8"/>
  <c r="H419" i="4"/>
  <c r="J418" i="4"/>
  <c r="K418" i="4" s="1"/>
  <c r="O356" i="4"/>
  <c r="L357" i="4" s="1"/>
  <c r="M357" i="4" s="1"/>
  <c r="R419" i="8" l="1"/>
  <c r="U352" i="8"/>
  <c r="T352" i="8"/>
  <c r="M420" i="8"/>
  <c r="O420" i="8" s="1"/>
  <c r="N357" i="4"/>
  <c r="I419" i="4"/>
  <c r="G419" i="4"/>
  <c r="J419" i="4" l="1"/>
  <c r="F420" i="4"/>
  <c r="H420" i="4" s="1"/>
  <c r="P420" i="8"/>
  <c r="Q420" i="8"/>
  <c r="N420" i="8"/>
  <c r="R420" i="8" s="1"/>
  <c r="W352" i="8"/>
  <c r="J352" i="8" s="1"/>
  <c r="V352" i="8"/>
  <c r="S353" i="8" s="1"/>
  <c r="K419" i="4"/>
  <c r="P357" i="4"/>
  <c r="T357" i="4" l="1"/>
  <c r="O357" i="4"/>
  <c r="L358" i="4" s="1"/>
  <c r="M358" i="4" s="1"/>
  <c r="U353" i="8"/>
  <c r="T353" i="8"/>
  <c r="M421" i="8"/>
  <c r="O421" i="8" s="1"/>
  <c r="N358" i="4"/>
  <c r="I420" i="4"/>
  <c r="G420" i="4"/>
  <c r="J420" i="4" l="1"/>
  <c r="F421" i="4"/>
  <c r="H421" i="4" s="1"/>
  <c r="P421" i="8"/>
  <c r="Q421" i="8" s="1"/>
  <c r="N421" i="8"/>
  <c r="W353" i="8"/>
  <c r="J353" i="8" s="1"/>
  <c r="K420" i="4"/>
  <c r="P358" i="4"/>
  <c r="T358" i="4" l="1"/>
  <c r="O358" i="4"/>
  <c r="L359" i="4" s="1"/>
  <c r="M359" i="4" s="1"/>
  <c r="R421" i="8"/>
  <c r="V353" i="8"/>
  <c r="S354" i="8" s="1"/>
  <c r="M422" i="8"/>
  <c r="O422" i="8" s="1"/>
  <c r="I421" i="4"/>
  <c r="F422" i="4" s="1"/>
  <c r="G421" i="4"/>
  <c r="N359" i="4"/>
  <c r="T354" i="8" l="1"/>
  <c r="U354" i="8"/>
  <c r="P422" i="8"/>
  <c r="N422" i="8"/>
  <c r="P359" i="4"/>
  <c r="H422" i="4"/>
  <c r="J421" i="4"/>
  <c r="K421" i="4" s="1"/>
  <c r="T359" i="4" l="1"/>
  <c r="M423" i="8"/>
  <c r="O423" i="8" s="1"/>
  <c r="Q422" i="8"/>
  <c r="R422" i="8" s="1"/>
  <c r="W354" i="8"/>
  <c r="J354" i="8" s="1"/>
  <c r="G422" i="4"/>
  <c r="O359" i="4"/>
  <c r="L360" i="4" s="1"/>
  <c r="M360" i="4" s="1"/>
  <c r="I422" i="4"/>
  <c r="J422" i="4" l="1"/>
  <c r="F423" i="4"/>
  <c r="H423" i="4" s="1"/>
  <c r="P423" i="8"/>
  <c r="V354" i="8"/>
  <c r="S355" i="8" s="1"/>
  <c r="N423" i="8"/>
  <c r="N360" i="4"/>
  <c r="K422" i="4"/>
  <c r="U355" i="8" l="1"/>
  <c r="T355" i="8"/>
  <c r="M424" i="8"/>
  <c r="O424" i="8" s="1"/>
  <c r="Q423" i="8"/>
  <c r="R423" i="8" s="1"/>
  <c r="G423" i="4"/>
  <c r="P360" i="4"/>
  <c r="I423" i="4"/>
  <c r="F424" i="4" s="1"/>
  <c r="T360" i="4" l="1"/>
  <c r="P424" i="8"/>
  <c r="N424" i="8"/>
  <c r="W355" i="8"/>
  <c r="J355" i="8" s="1"/>
  <c r="V355" i="8"/>
  <c r="S356" i="8" s="1"/>
  <c r="O360" i="4"/>
  <c r="L361" i="4" s="1"/>
  <c r="M361" i="4" s="1"/>
  <c r="H424" i="4"/>
  <c r="J423" i="4"/>
  <c r="K423" i="4" s="1"/>
  <c r="M425" i="8" l="1"/>
  <c r="O425" i="8" s="1"/>
  <c r="U356" i="8"/>
  <c r="T356" i="8"/>
  <c r="Q424" i="8"/>
  <c r="R424" i="8" s="1"/>
  <c r="I424" i="4"/>
  <c r="F425" i="4" s="1"/>
  <c r="G424" i="4"/>
  <c r="N361" i="4"/>
  <c r="P425" i="8" l="1"/>
  <c r="N425" i="8"/>
  <c r="W356" i="8"/>
  <c r="J356" i="8" s="1"/>
  <c r="V356" i="8"/>
  <c r="S357" i="8" s="1"/>
  <c r="P361" i="4"/>
  <c r="H425" i="4"/>
  <c r="J424" i="4"/>
  <c r="K424" i="4" s="1"/>
  <c r="T361" i="4" l="1"/>
  <c r="O361" i="4"/>
  <c r="L362" i="4" s="1"/>
  <c r="M362" i="4" s="1"/>
  <c r="U357" i="8"/>
  <c r="T357" i="8"/>
  <c r="M426" i="8"/>
  <c r="O426" i="8" s="1"/>
  <c r="Q425" i="8"/>
  <c r="R425" i="8" s="1"/>
  <c r="G425" i="4"/>
  <c r="N362" i="4"/>
  <c r="I425" i="4"/>
  <c r="F426" i="4" s="1"/>
  <c r="N426" i="8" l="1"/>
  <c r="P426" i="8"/>
  <c r="Q426" i="8" s="1"/>
  <c r="W357" i="8"/>
  <c r="J357" i="8" s="1"/>
  <c r="V357" i="8"/>
  <c r="S358" i="8" s="1"/>
  <c r="H426" i="4"/>
  <c r="P362" i="4"/>
  <c r="J425" i="4"/>
  <c r="K425" i="4" s="1"/>
  <c r="T362" i="4" l="1"/>
  <c r="T358" i="8"/>
  <c r="U358" i="8"/>
  <c r="M427" i="8"/>
  <c r="O427" i="8" s="1"/>
  <c r="R426" i="8"/>
  <c r="O362" i="4"/>
  <c r="L363" i="4" s="1"/>
  <c r="M363" i="4" s="1"/>
  <c r="I426" i="4"/>
  <c r="F427" i="4" s="1"/>
  <c r="G426" i="4"/>
  <c r="N363" i="4" l="1"/>
  <c r="N427" i="8"/>
  <c r="W358" i="8"/>
  <c r="J358" i="8" s="1"/>
  <c r="P427" i="8"/>
  <c r="H427" i="4"/>
  <c r="P363" i="4"/>
  <c r="J426" i="4"/>
  <c r="K426" i="4" s="1"/>
  <c r="T363" i="4" l="1"/>
  <c r="O363" i="4"/>
  <c r="L364" i="4" s="1"/>
  <c r="M428" i="8"/>
  <c r="O428" i="8" s="1"/>
  <c r="Q427" i="8"/>
  <c r="V358" i="8"/>
  <c r="S359" i="8" s="1"/>
  <c r="R427" i="8"/>
  <c r="I427" i="4"/>
  <c r="G427" i="4"/>
  <c r="N364" i="4" l="1"/>
  <c r="M364" i="4"/>
  <c r="J427" i="4"/>
  <c r="F428" i="4"/>
  <c r="H428" i="4" s="1"/>
  <c r="K427" i="4"/>
  <c r="U359" i="8"/>
  <c r="T359" i="8"/>
  <c r="P428" i="8"/>
  <c r="Q428" i="8" s="1"/>
  <c r="N428" i="8"/>
  <c r="P364" i="4"/>
  <c r="T364" i="4" l="1"/>
  <c r="M429" i="8"/>
  <c r="O429" i="8" s="1"/>
  <c r="R428" i="8"/>
  <c r="W359" i="8"/>
  <c r="J359" i="8" s="1"/>
  <c r="O364" i="4"/>
  <c r="L365" i="4" s="1"/>
  <c r="I428" i="4"/>
  <c r="G428" i="4"/>
  <c r="N365" i="4" l="1"/>
  <c r="M365" i="4"/>
  <c r="J428" i="4"/>
  <c r="F429" i="4"/>
  <c r="H429" i="4" s="1"/>
  <c r="V359" i="8"/>
  <c r="S360" i="8" s="1"/>
  <c r="N429" i="8"/>
  <c r="P429" i="8"/>
  <c r="Q429" i="8" s="1"/>
  <c r="K428" i="4"/>
  <c r="P365" i="4"/>
  <c r="T365" i="4" l="1"/>
  <c r="O365" i="4"/>
  <c r="L366" i="4" s="1"/>
  <c r="M366" i="4" s="1"/>
  <c r="M430" i="8"/>
  <c r="O430" i="8" s="1"/>
  <c r="R429" i="8"/>
  <c r="U360" i="8"/>
  <c r="T360" i="8"/>
  <c r="G429" i="4"/>
  <c r="I429" i="4"/>
  <c r="N366" i="4"/>
  <c r="J429" i="4" l="1"/>
  <c r="K429" i="4" s="1"/>
  <c r="F430" i="4"/>
  <c r="H430" i="4" s="1"/>
  <c r="W360" i="8"/>
  <c r="J360" i="8" s="1"/>
  <c r="P430" i="8"/>
  <c r="N430" i="8"/>
  <c r="P366" i="4"/>
  <c r="O366" i="4" s="1"/>
  <c r="L367" i="4" s="1"/>
  <c r="M367" i="4" s="1"/>
  <c r="T366" i="4" l="1"/>
  <c r="M431" i="8"/>
  <c r="O431" i="8" s="1"/>
  <c r="Q430" i="8"/>
  <c r="R430" i="8" s="1"/>
  <c r="V360" i="8"/>
  <c r="S361" i="8" s="1"/>
  <c r="G430" i="4"/>
  <c r="I430" i="4"/>
  <c r="F431" i="4" s="1"/>
  <c r="N367" i="4"/>
  <c r="T361" i="8" l="1"/>
  <c r="U361" i="8"/>
  <c r="P431" i="8"/>
  <c r="N431" i="8"/>
  <c r="P367" i="4"/>
  <c r="H431" i="4"/>
  <c r="J430" i="4"/>
  <c r="K430" i="4" s="1"/>
  <c r="T367" i="4" l="1"/>
  <c r="M432" i="8"/>
  <c r="O432" i="8" s="1"/>
  <c r="Q431" i="8"/>
  <c r="R431" i="8" s="1"/>
  <c r="W361" i="8"/>
  <c r="J361" i="8" s="1"/>
  <c r="I431" i="4"/>
  <c r="F432" i="4" s="1"/>
  <c r="G431" i="4"/>
  <c r="O367" i="4"/>
  <c r="L368" i="4" s="1"/>
  <c r="M368" i="4" s="1"/>
  <c r="V361" i="8" l="1"/>
  <c r="S362" i="8" s="1"/>
  <c r="P432" i="8"/>
  <c r="N432" i="8"/>
  <c r="N368" i="4"/>
  <c r="H432" i="4"/>
  <c r="J431" i="4"/>
  <c r="K431" i="4" s="1"/>
  <c r="M433" i="8" l="1"/>
  <c r="O433" i="8" s="1"/>
  <c r="Q432" i="8"/>
  <c r="R432" i="8" s="1"/>
  <c r="T362" i="8"/>
  <c r="U362" i="8"/>
  <c r="I432" i="4"/>
  <c r="F433" i="4" s="1"/>
  <c r="G432" i="4"/>
  <c r="P368" i="4"/>
  <c r="T368" i="4" l="1"/>
  <c r="O368" i="4"/>
  <c r="L369" i="4" s="1"/>
  <c r="M369" i="4" s="1"/>
  <c r="W362" i="8"/>
  <c r="J362" i="8" s="1"/>
  <c r="P433" i="8"/>
  <c r="N433" i="8"/>
  <c r="H433" i="4"/>
  <c r="J432" i="4"/>
  <c r="K432" i="4" s="1"/>
  <c r="N369" i="4" l="1"/>
  <c r="M434" i="8"/>
  <c r="O434" i="8" s="1"/>
  <c r="Q433" i="8"/>
  <c r="R433" i="8" s="1"/>
  <c r="V362" i="8"/>
  <c r="S363" i="8" s="1"/>
  <c r="G433" i="4"/>
  <c r="P369" i="4"/>
  <c r="I433" i="4"/>
  <c r="F434" i="4" s="1"/>
  <c r="T369" i="4" l="1"/>
  <c r="U363" i="8"/>
  <c r="T363" i="8"/>
  <c r="P434" i="8"/>
  <c r="N434" i="8"/>
  <c r="H434" i="4"/>
  <c r="O369" i="4"/>
  <c r="L370" i="4" s="1"/>
  <c r="M370" i="4" s="1"/>
  <c r="J433" i="4"/>
  <c r="K433" i="4" s="1"/>
  <c r="M435" i="8" l="1"/>
  <c r="O435" i="8" s="1"/>
  <c r="Q434" i="8"/>
  <c r="R434" i="8" s="1"/>
  <c r="W363" i="8"/>
  <c r="J363" i="8" s="1"/>
  <c r="V363" i="8"/>
  <c r="S364" i="8" s="1"/>
  <c r="N370" i="4"/>
  <c r="I434" i="4"/>
  <c r="G434" i="4"/>
  <c r="J434" i="4" l="1"/>
  <c r="F435" i="4"/>
  <c r="H435" i="4" s="1"/>
  <c r="T364" i="8"/>
  <c r="U364" i="8"/>
  <c r="P435" i="8"/>
  <c r="Q435" i="8" s="1"/>
  <c r="N435" i="8"/>
  <c r="K434" i="4"/>
  <c r="P370" i="4"/>
  <c r="T370" i="4" l="1"/>
  <c r="O370" i="4"/>
  <c r="L371" i="4" s="1"/>
  <c r="R435" i="8"/>
  <c r="W364" i="8"/>
  <c r="J364" i="8" s="1"/>
  <c r="V364" i="8"/>
  <c r="S365" i="8" s="1"/>
  <c r="M436" i="8"/>
  <c r="O436" i="8" s="1"/>
  <c r="I435" i="4"/>
  <c r="F436" i="4" s="1"/>
  <c r="G435" i="4"/>
  <c r="N371" i="4" l="1"/>
  <c r="M371" i="4"/>
  <c r="N436" i="8"/>
  <c r="T365" i="8"/>
  <c r="U365" i="8"/>
  <c r="P436" i="8"/>
  <c r="H436" i="4"/>
  <c r="J435" i="4"/>
  <c r="K435" i="4" s="1"/>
  <c r="P371" i="4"/>
  <c r="T371" i="4" l="1"/>
  <c r="O371" i="4"/>
  <c r="L372" i="4" s="1"/>
  <c r="M437" i="8"/>
  <c r="O437" i="8" s="1"/>
  <c r="Q436" i="8"/>
  <c r="W365" i="8"/>
  <c r="J365" i="8" s="1"/>
  <c r="R436" i="8"/>
  <c r="I436" i="4"/>
  <c r="F437" i="4" s="1"/>
  <c r="G436" i="4"/>
  <c r="N372" i="4" l="1"/>
  <c r="M372" i="4"/>
  <c r="V365" i="8"/>
  <c r="S366" i="8" s="1"/>
  <c r="N437" i="8"/>
  <c r="P437" i="8"/>
  <c r="Q437" i="8" s="1"/>
  <c r="H437" i="4"/>
  <c r="J436" i="4"/>
  <c r="K436" i="4" s="1"/>
  <c r="P372" i="4"/>
  <c r="T372" i="4" l="1"/>
  <c r="M438" i="8"/>
  <c r="O438" i="8" s="1"/>
  <c r="R437" i="8"/>
  <c r="T366" i="8"/>
  <c r="U366" i="8"/>
  <c r="O372" i="4"/>
  <c r="L373" i="4" s="1"/>
  <c r="M373" i="4" s="1"/>
  <c r="G437" i="4"/>
  <c r="I437" i="4"/>
  <c r="F438" i="4" s="1"/>
  <c r="N373" i="4" l="1"/>
  <c r="W366" i="8"/>
  <c r="J366" i="8" s="1"/>
  <c r="P438" i="8"/>
  <c r="Q438" i="8" s="1"/>
  <c r="N438" i="8"/>
  <c r="H438" i="4"/>
  <c r="J437" i="4"/>
  <c r="K437" i="4" s="1"/>
  <c r="P373" i="4"/>
  <c r="T373" i="4" l="1"/>
  <c r="O373" i="4"/>
  <c r="L374" i="4" s="1"/>
  <c r="M374" i="4" s="1"/>
  <c r="R438" i="8"/>
  <c r="M439" i="8"/>
  <c r="O439" i="8" s="1"/>
  <c r="V366" i="8"/>
  <c r="S367" i="8" s="1"/>
  <c r="I438" i="4"/>
  <c r="F439" i="4" s="1"/>
  <c r="G438" i="4"/>
  <c r="N374" i="4" l="1"/>
  <c r="P374" i="4" s="1"/>
  <c r="U367" i="8"/>
  <c r="T367" i="8"/>
  <c r="N439" i="8"/>
  <c r="P439" i="8"/>
  <c r="Q439" i="8" s="1"/>
  <c r="H439" i="4"/>
  <c r="J438" i="4"/>
  <c r="K438" i="4" s="1"/>
  <c r="T374" i="4" l="1"/>
  <c r="M440" i="8"/>
  <c r="O440" i="8" s="1"/>
  <c r="R439" i="8"/>
  <c r="W367" i="8"/>
  <c r="J367" i="8" s="1"/>
  <c r="I439" i="4"/>
  <c r="F440" i="4" s="1"/>
  <c r="G439" i="4"/>
  <c r="O374" i="4"/>
  <c r="L375" i="4" s="1"/>
  <c r="M375" i="4" s="1"/>
  <c r="V367" i="8" l="1"/>
  <c r="S368" i="8" s="1"/>
  <c r="P440" i="8"/>
  <c r="N440" i="8"/>
  <c r="N375" i="4"/>
  <c r="H440" i="4"/>
  <c r="J439" i="4"/>
  <c r="K439" i="4" s="1"/>
  <c r="M441" i="8" l="1"/>
  <c r="O441" i="8" s="1"/>
  <c r="Q440" i="8"/>
  <c r="R440" i="8"/>
  <c r="T368" i="8"/>
  <c r="U368" i="8"/>
  <c r="I440" i="4"/>
  <c r="F441" i="4" s="1"/>
  <c r="G440" i="4"/>
  <c r="P375" i="4"/>
  <c r="T375" i="4" l="1"/>
  <c r="O375" i="4"/>
  <c r="L376" i="4" s="1"/>
  <c r="M376" i="4" s="1"/>
  <c r="W368" i="8"/>
  <c r="J368" i="8" s="1"/>
  <c r="V368" i="8"/>
  <c r="S369" i="8" s="1"/>
  <c r="P441" i="8"/>
  <c r="N441" i="8"/>
  <c r="H441" i="4"/>
  <c r="J440" i="4"/>
  <c r="K440" i="4" s="1"/>
  <c r="N376" i="4" l="1"/>
  <c r="P376" i="4" s="1"/>
  <c r="U369" i="8"/>
  <c r="T369" i="8"/>
  <c r="M442" i="8"/>
  <c r="O442" i="8" s="1"/>
  <c r="Q441" i="8"/>
  <c r="R441" i="8" s="1"/>
  <c r="I441" i="4"/>
  <c r="F442" i="4" s="1"/>
  <c r="G441" i="4"/>
  <c r="T376" i="4" l="1"/>
  <c r="O376" i="4"/>
  <c r="L377" i="4" s="1"/>
  <c r="M377" i="4" s="1"/>
  <c r="P442" i="8"/>
  <c r="N442" i="8"/>
  <c r="W369" i="8"/>
  <c r="J369" i="8" s="1"/>
  <c r="V369" i="8"/>
  <c r="S370" i="8" s="1"/>
  <c r="H442" i="4"/>
  <c r="J441" i="4"/>
  <c r="K441" i="4" s="1"/>
  <c r="N377" i="4" l="1"/>
  <c r="P377" i="4" s="1"/>
  <c r="T370" i="8"/>
  <c r="U370" i="8"/>
  <c r="M443" i="8"/>
  <c r="O443" i="8" s="1"/>
  <c r="Q442" i="8"/>
  <c r="R442" i="8" s="1"/>
  <c r="G442" i="4"/>
  <c r="I442" i="4"/>
  <c r="F443" i="4" s="1"/>
  <c r="T377" i="4" l="1"/>
  <c r="O377" i="4"/>
  <c r="L378" i="4" s="1"/>
  <c r="P443" i="8"/>
  <c r="Q443" i="8" s="1"/>
  <c r="N443" i="8"/>
  <c r="W370" i="8"/>
  <c r="J370" i="8" s="1"/>
  <c r="H443" i="4"/>
  <c r="J442" i="4"/>
  <c r="K442" i="4" s="1"/>
  <c r="N378" i="4" l="1"/>
  <c r="M378" i="4"/>
  <c r="R443" i="8"/>
  <c r="V370" i="8"/>
  <c r="S371" i="8" s="1"/>
  <c r="M444" i="8"/>
  <c r="O444" i="8" s="1"/>
  <c r="I443" i="4"/>
  <c r="G443" i="4"/>
  <c r="P378" i="4"/>
  <c r="T378" i="4" l="1"/>
  <c r="J443" i="4"/>
  <c r="F444" i="4"/>
  <c r="H444" i="4" s="1"/>
  <c r="O378" i="4"/>
  <c r="L379" i="4" s="1"/>
  <c r="M379" i="4" s="1"/>
  <c r="K443" i="4"/>
  <c r="P444" i="8"/>
  <c r="N444" i="8"/>
  <c r="U371" i="8"/>
  <c r="T371" i="8"/>
  <c r="N379" i="4" l="1"/>
  <c r="W371" i="8"/>
  <c r="J371" i="8" s="1"/>
  <c r="M445" i="8"/>
  <c r="O445" i="8" s="1"/>
  <c r="Q444" i="8"/>
  <c r="R444" i="8" s="1"/>
  <c r="G444" i="4"/>
  <c r="P379" i="4"/>
  <c r="I444" i="4"/>
  <c r="F445" i="4" s="1"/>
  <c r="T379" i="4" l="1"/>
  <c r="O379" i="4"/>
  <c r="L380" i="4" s="1"/>
  <c r="M380" i="4" s="1"/>
  <c r="N445" i="8"/>
  <c r="P445" i="8"/>
  <c r="V371" i="8"/>
  <c r="S372" i="8" s="1"/>
  <c r="H445" i="4"/>
  <c r="J444" i="4"/>
  <c r="N380" i="4"/>
  <c r="K444" i="4"/>
  <c r="M446" i="8" l="1"/>
  <c r="O446" i="8" s="1"/>
  <c r="Q445" i="8"/>
  <c r="U372" i="8"/>
  <c r="T372" i="8"/>
  <c r="R445" i="8"/>
  <c r="P380" i="4"/>
  <c r="G445" i="4"/>
  <c r="I445" i="4"/>
  <c r="F446" i="4" s="1"/>
  <c r="T380" i="4" l="1"/>
  <c r="O380" i="4"/>
  <c r="L381" i="4" s="1"/>
  <c r="M381" i="4" s="1"/>
  <c r="W372" i="8"/>
  <c r="J372" i="8" s="1"/>
  <c r="V372" i="8"/>
  <c r="S373" i="8" s="1"/>
  <c r="N446" i="8"/>
  <c r="P446" i="8"/>
  <c r="Q446" i="8" s="1"/>
  <c r="H446" i="4"/>
  <c r="J445" i="4"/>
  <c r="K445" i="4" s="1"/>
  <c r="N381" i="4"/>
  <c r="R446" i="8" l="1"/>
  <c r="M447" i="8"/>
  <c r="O447" i="8" s="1"/>
  <c r="T373" i="8"/>
  <c r="U373" i="8"/>
  <c r="I446" i="4"/>
  <c r="F447" i="4" s="1"/>
  <c r="P381" i="4"/>
  <c r="G446" i="4"/>
  <c r="T381" i="4" l="1"/>
  <c r="O381" i="4"/>
  <c r="L382" i="4" s="1"/>
  <c r="M382" i="4" s="1"/>
  <c r="P447" i="8"/>
  <c r="W373" i="8"/>
  <c r="J373" i="8" s="1"/>
  <c r="N447" i="8"/>
  <c r="N382" i="4"/>
  <c r="H447" i="4"/>
  <c r="J446" i="4"/>
  <c r="K446" i="4" s="1"/>
  <c r="V373" i="8" l="1"/>
  <c r="S374" i="8" s="1"/>
  <c r="M448" i="8"/>
  <c r="O448" i="8" s="1"/>
  <c r="Q447" i="8"/>
  <c r="R447" i="8" s="1"/>
  <c r="G447" i="4"/>
  <c r="I447" i="4"/>
  <c r="F448" i="4" s="1"/>
  <c r="P382" i="4"/>
  <c r="T382" i="4" l="1"/>
  <c r="P448" i="8"/>
  <c r="N448" i="8"/>
  <c r="U374" i="8"/>
  <c r="T374" i="8"/>
  <c r="H448" i="4"/>
  <c r="O382" i="4"/>
  <c r="L383" i="4" s="1"/>
  <c r="M383" i="4" s="1"/>
  <c r="J447" i="4"/>
  <c r="K447" i="4" s="1"/>
  <c r="W374" i="8" l="1"/>
  <c r="J374" i="8" s="1"/>
  <c r="M449" i="8"/>
  <c r="O449" i="8" s="1"/>
  <c r="Q448" i="8"/>
  <c r="R448" i="8" s="1"/>
  <c r="N383" i="4"/>
  <c r="I448" i="4"/>
  <c r="F449" i="4" s="1"/>
  <c r="G448" i="4"/>
  <c r="P449" i="8" l="1"/>
  <c r="N449" i="8"/>
  <c r="V374" i="8"/>
  <c r="S375" i="8" s="1"/>
  <c r="H449" i="4"/>
  <c r="J448" i="4"/>
  <c r="K448" i="4" s="1"/>
  <c r="P383" i="4"/>
  <c r="T383" i="4" l="1"/>
  <c r="T375" i="8"/>
  <c r="U375" i="8"/>
  <c r="M450" i="8"/>
  <c r="O450" i="8" s="1"/>
  <c r="Q449" i="8"/>
  <c r="R449" i="8" s="1"/>
  <c r="O383" i="4"/>
  <c r="L384" i="4" s="1"/>
  <c r="M384" i="4" s="1"/>
  <c r="G449" i="4"/>
  <c r="I449" i="4"/>
  <c r="J449" i="4" l="1"/>
  <c r="F450" i="4"/>
  <c r="H450" i="4" s="1"/>
  <c r="N450" i="8"/>
  <c r="P450" i="8"/>
  <c r="W375" i="8"/>
  <c r="J375" i="8" s="1"/>
  <c r="K449" i="4"/>
  <c r="N384" i="4"/>
  <c r="V375" i="8" l="1"/>
  <c r="S376" i="8" s="1"/>
  <c r="M451" i="8"/>
  <c r="O451" i="8" s="1"/>
  <c r="Q450" i="8"/>
  <c r="R450" i="8"/>
  <c r="G450" i="4"/>
  <c r="I450" i="4"/>
  <c r="P384" i="4"/>
  <c r="T384" i="4" l="1"/>
  <c r="J450" i="4"/>
  <c r="F451" i="4"/>
  <c r="H451" i="4" s="1"/>
  <c r="O384" i="4"/>
  <c r="L385" i="4" s="1"/>
  <c r="M385" i="4" s="1"/>
  <c r="P451" i="8"/>
  <c r="Q451" i="8"/>
  <c r="N451" i="8"/>
  <c r="R451" i="8" s="1"/>
  <c r="U376" i="8"/>
  <c r="T376" i="8"/>
  <c r="K450" i="4"/>
  <c r="N385" i="4" l="1"/>
  <c r="P385" i="4" s="1"/>
  <c r="W376" i="8"/>
  <c r="J376" i="8" s="1"/>
  <c r="V376" i="8"/>
  <c r="S377" i="8" s="1"/>
  <c r="M452" i="8"/>
  <c r="O452" i="8" s="1"/>
  <c r="I451" i="4"/>
  <c r="G451" i="4"/>
  <c r="T385" i="4" l="1"/>
  <c r="J451" i="4"/>
  <c r="F452" i="4"/>
  <c r="H452" i="4" s="1"/>
  <c r="U377" i="8"/>
  <c r="T377" i="8"/>
  <c r="P452" i="8"/>
  <c r="N452" i="8"/>
  <c r="K451" i="4"/>
  <c r="O385" i="4"/>
  <c r="L386" i="4" s="1"/>
  <c r="M386" i="4" s="1"/>
  <c r="N386" i="4" l="1"/>
  <c r="M453" i="8"/>
  <c r="O453" i="8" s="1"/>
  <c r="Q452" i="8"/>
  <c r="R452" i="8" s="1"/>
  <c r="W377" i="8"/>
  <c r="J377" i="8" s="1"/>
  <c r="I452" i="4"/>
  <c r="F453" i="4" s="1"/>
  <c r="G452" i="4"/>
  <c r="P386" i="4"/>
  <c r="T386" i="4" l="1"/>
  <c r="O386" i="4"/>
  <c r="L387" i="4" s="1"/>
  <c r="M387" i="4" s="1"/>
  <c r="P453" i="8"/>
  <c r="V377" i="8"/>
  <c r="S378" i="8" s="1"/>
  <c r="N453" i="8"/>
  <c r="H453" i="4"/>
  <c r="J452" i="4"/>
  <c r="K452" i="4" s="1"/>
  <c r="N387" i="4" l="1"/>
  <c r="M454" i="8"/>
  <c r="O454" i="8" s="1"/>
  <c r="T378" i="8"/>
  <c r="U378" i="8"/>
  <c r="Q453" i="8"/>
  <c r="R453" i="8" s="1"/>
  <c r="I453" i="4"/>
  <c r="F454" i="4" s="1"/>
  <c r="P387" i="4"/>
  <c r="G453" i="4"/>
  <c r="T387" i="4" l="1"/>
  <c r="O387" i="4"/>
  <c r="L388" i="4" s="1"/>
  <c r="M388" i="4" s="1"/>
  <c r="W378" i="8"/>
  <c r="J378" i="8" s="1"/>
  <c r="P454" i="8"/>
  <c r="N454" i="8"/>
  <c r="H454" i="4"/>
  <c r="J453" i="4"/>
  <c r="K453" i="4" s="1"/>
  <c r="N388" i="4" l="1"/>
  <c r="M455" i="8"/>
  <c r="O455" i="8" s="1"/>
  <c r="Q454" i="8"/>
  <c r="R454" i="8" s="1"/>
  <c r="V378" i="8"/>
  <c r="S379" i="8" s="1"/>
  <c r="G454" i="4"/>
  <c r="I454" i="4"/>
  <c r="F455" i="4" s="1"/>
  <c r="P388" i="4"/>
  <c r="T388" i="4" l="1"/>
  <c r="T379" i="8"/>
  <c r="U379" i="8"/>
  <c r="N455" i="8"/>
  <c r="P455" i="8"/>
  <c r="H455" i="4"/>
  <c r="O388" i="4"/>
  <c r="L389" i="4" s="1"/>
  <c r="M389" i="4" s="1"/>
  <c r="J454" i="4"/>
  <c r="K454" i="4" s="1"/>
  <c r="M456" i="8" l="1"/>
  <c r="O456" i="8" s="1"/>
  <c r="W379" i="8"/>
  <c r="J379" i="8" s="1"/>
  <c r="V379" i="8"/>
  <c r="S380" i="8" s="1"/>
  <c r="Q455" i="8"/>
  <c r="R455" i="8" s="1"/>
  <c r="N389" i="4"/>
  <c r="G455" i="4"/>
  <c r="I455" i="4"/>
  <c r="F456" i="4" s="1"/>
  <c r="T380" i="8" l="1"/>
  <c r="U380" i="8"/>
  <c r="P456" i="8"/>
  <c r="N456" i="8"/>
  <c r="H456" i="4"/>
  <c r="J455" i="4"/>
  <c r="K455" i="4" s="1"/>
  <c r="P389" i="4"/>
  <c r="T389" i="4" l="1"/>
  <c r="M457" i="8"/>
  <c r="O457" i="8" s="1"/>
  <c r="W380" i="8"/>
  <c r="J380" i="8" s="1"/>
  <c r="Q456" i="8"/>
  <c r="R456" i="8" s="1"/>
  <c r="I456" i="4"/>
  <c r="F457" i="4" s="1"/>
  <c r="O389" i="4"/>
  <c r="L390" i="4" s="1"/>
  <c r="M390" i="4" s="1"/>
  <c r="G456" i="4"/>
  <c r="V380" i="8" l="1"/>
  <c r="S381" i="8" s="1"/>
  <c r="P457" i="8"/>
  <c r="Q457" i="8" s="1"/>
  <c r="N457" i="8"/>
  <c r="H457" i="4"/>
  <c r="N390" i="4"/>
  <c r="J456" i="4"/>
  <c r="K456" i="4" s="1"/>
  <c r="R457" i="8" l="1"/>
  <c r="M458" i="8"/>
  <c r="O458" i="8" s="1"/>
  <c r="T381" i="8"/>
  <c r="U381" i="8"/>
  <c r="P390" i="4"/>
  <c r="G457" i="4"/>
  <c r="I457" i="4"/>
  <c r="F458" i="4" s="1"/>
  <c r="W381" i="8" l="1"/>
  <c r="J381" i="8" s="1"/>
  <c r="V381" i="8"/>
  <c r="S382" i="8" s="1"/>
  <c r="P458" i="8"/>
  <c r="N458" i="8"/>
  <c r="T390" i="4"/>
  <c r="H458" i="4"/>
  <c r="J457" i="4"/>
  <c r="K457" i="4" s="1"/>
  <c r="O390" i="4"/>
  <c r="L391" i="4" s="1"/>
  <c r="M391" i="4" s="1"/>
  <c r="M459" i="8" l="1"/>
  <c r="O459" i="8" s="1"/>
  <c r="T382" i="8"/>
  <c r="U382" i="8"/>
  <c r="Q458" i="8"/>
  <c r="R458" i="8" s="1"/>
  <c r="N391" i="4"/>
  <c r="G458" i="4"/>
  <c r="I458" i="4"/>
  <c r="F459" i="4" s="1"/>
  <c r="W382" i="8" l="1"/>
  <c r="J382" i="8" s="1"/>
  <c r="P459" i="8"/>
  <c r="N459" i="8"/>
  <c r="H459" i="4"/>
  <c r="P391" i="4"/>
  <c r="J458" i="4"/>
  <c r="K458" i="4" s="1"/>
  <c r="M460" i="8" l="1"/>
  <c r="O460" i="8" s="1"/>
  <c r="Q459" i="8"/>
  <c r="R459" i="8" s="1"/>
  <c r="V382" i="8"/>
  <c r="S383" i="8" s="1"/>
  <c r="T391" i="4"/>
  <c r="O391" i="4"/>
  <c r="L392" i="4" s="1"/>
  <c r="M392" i="4" s="1"/>
  <c r="G459" i="4"/>
  <c r="I459" i="4"/>
  <c r="J459" i="4" l="1"/>
  <c r="F460" i="4"/>
  <c r="H460" i="4" s="1"/>
  <c r="P460" i="8"/>
  <c r="T383" i="8"/>
  <c r="U383" i="8"/>
  <c r="N460" i="8"/>
  <c r="N392" i="4"/>
  <c r="K459" i="4"/>
  <c r="W383" i="8" l="1"/>
  <c r="J383" i="8" s="1"/>
  <c r="V383" i="8"/>
  <c r="S384" i="8" s="1"/>
  <c r="M461" i="8"/>
  <c r="O461" i="8" s="1"/>
  <c r="Q460" i="8"/>
  <c r="R460" i="8" s="1"/>
  <c r="G460" i="4"/>
  <c r="I460" i="4"/>
  <c r="F461" i="4" s="1"/>
  <c r="P392" i="4"/>
  <c r="N461" i="8" l="1"/>
  <c r="U384" i="8"/>
  <c r="T384" i="8"/>
  <c r="P461" i="8"/>
  <c r="Q461" i="8" s="1"/>
  <c r="H461" i="4"/>
  <c r="T392" i="4"/>
  <c r="J460" i="4"/>
  <c r="O392" i="4"/>
  <c r="L393" i="4" s="1"/>
  <c r="M393" i="4" s="1"/>
  <c r="K460" i="4"/>
  <c r="W384" i="8" l="1"/>
  <c r="J384" i="8" s="1"/>
  <c r="V384" i="8"/>
  <c r="S385" i="8" s="1"/>
  <c r="M462" i="8"/>
  <c r="O462" i="8" s="1"/>
  <c r="R461" i="8"/>
  <c r="N393" i="4"/>
  <c r="G461" i="4"/>
  <c r="I461" i="4"/>
  <c r="J461" i="4" l="1"/>
  <c r="F462" i="4"/>
  <c r="H462" i="4" s="1"/>
  <c r="P462" i="8"/>
  <c r="U385" i="8"/>
  <c r="T385" i="8"/>
  <c r="N462" i="8"/>
  <c r="K461" i="4"/>
  <c r="P393" i="4"/>
  <c r="W385" i="8" l="1"/>
  <c r="J385" i="8" s="1"/>
  <c r="M463" i="8"/>
  <c r="O463" i="8" s="1"/>
  <c r="Q462" i="8"/>
  <c r="R462" i="8" s="1"/>
  <c r="I462" i="4"/>
  <c r="F463" i="4" s="1"/>
  <c r="T393" i="4"/>
  <c r="O393" i="4"/>
  <c r="L394" i="4" s="1"/>
  <c r="M394" i="4" s="1"/>
  <c r="G462" i="4"/>
  <c r="N463" i="8" l="1"/>
  <c r="V385" i="8"/>
  <c r="S386" i="8" s="1"/>
  <c r="P463" i="8"/>
  <c r="N394" i="4"/>
  <c r="H463" i="4"/>
  <c r="J462" i="4"/>
  <c r="K462" i="4" s="1"/>
  <c r="T386" i="8" l="1"/>
  <c r="U386" i="8"/>
  <c r="M464" i="8"/>
  <c r="O464" i="8" s="1"/>
  <c r="Q463" i="8"/>
  <c r="R463" i="8" s="1"/>
  <c r="G463" i="4"/>
  <c r="P394" i="4"/>
  <c r="I463" i="4"/>
  <c r="F464" i="4" s="1"/>
  <c r="P464" i="8" l="1"/>
  <c r="N464" i="8"/>
  <c r="W386" i="8"/>
  <c r="J386" i="8" s="1"/>
  <c r="H464" i="4"/>
  <c r="T394" i="4"/>
  <c r="J463" i="4"/>
  <c r="K463" i="4" s="1"/>
  <c r="O394" i="4"/>
  <c r="L395" i="4" s="1"/>
  <c r="M395" i="4" s="1"/>
  <c r="V386" i="8" l="1"/>
  <c r="S387" i="8" s="1"/>
  <c r="M465" i="8"/>
  <c r="O465" i="8" s="1"/>
  <c r="Q464" i="8"/>
  <c r="R464" i="8" s="1"/>
  <c r="I464" i="4"/>
  <c r="F465" i="4" s="1"/>
  <c r="N395" i="4"/>
  <c r="G464" i="4"/>
  <c r="P465" i="8" l="1"/>
  <c r="U387" i="8"/>
  <c r="T387" i="8"/>
  <c r="N465" i="8"/>
  <c r="H465" i="4"/>
  <c r="P395" i="4"/>
  <c r="J464" i="4"/>
  <c r="K464" i="4" s="1"/>
  <c r="O395" i="4" l="1"/>
  <c r="L396" i="4" s="1"/>
  <c r="M396" i="4" s="1"/>
  <c r="W387" i="8"/>
  <c r="J387" i="8" s="1"/>
  <c r="V387" i="8"/>
  <c r="S388" i="8" s="1"/>
  <c r="M466" i="8"/>
  <c r="O466" i="8" s="1"/>
  <c r="Q465" i="8"/>
  <c r="R465" i="8" s="1"/>
  <c r="N396" i="4"/>
  <c r="I465" i="4"/>
  <c r="F466" i="4" s="1"/>
  <c r="T395" i="4"/>
  <c r="G465" i="4"/>
  <c r="N466" i="8" l="1"/>
  <c r="U388" i="8"/>
  <c r="T388" i="8"/>
  <c r="P466" i="8"/>
  <c r="Q466" i="8" s="1"/>
  <c r="H466" i="4"/>
  <c r="P396" i="4"/>
  <c r="J465" i="4"/>
  <c r="K465" i="4" s="1"/>
  <c r="O396" i="4" l="1"/>
  <c r="L397" i="4" s="1"/>
  <c r="M397" i="4" s="1"/>
  <c r="W388" i="8"/>
  <c r="J388" i="8" s="1"/>
  <c r="V388" i="8"/>
  <c r="S389" i="8" s="1"/>
  <c r="M467" i="8"/>
  <c r="O467" i="8" s="1"/>
  <c r="R466" i="8"/>
  <c r="I466" i="4"/>
  <c r="F467" i="4" s="1"/>
  <c r="N397" i="4"/>
  <c r="G466" i="4"/>
  <c r="T396" i="4"/>
  <c r="N467" i="8" l="1"/>
  <c r="T389" i="8"/>
  <c r="U389" i="8"/>
  <c r="P467" i="8"/>
  <c r="Q467" i="8" s="1"/>
  <c r="H467" i="4"/>
  <c r="P397" i="4"/>
  <c r="J466" i="4"/>
  <c r="K466" i="4" s="1"/>
  <c r="O397" i="4" l="1"/>
  <c r="L398" i="4" s="1"/>
  <c r="M398" i="4" s="1"/>
  <c r="W389" i="8"/>
  <c r="V389" i="8"/>
  <c r="S390" i="8" s="1"/>
  <c r="M468" i="8"/>
  <c r="O468" i="8" s="1"/>
  <c r="R467" i="8"/>
  <c r="I467" i="4"/>
  <c r="N398" i="4"/>
  <c r="T397" i="4"/>
  <c r="G467" i="4"/>
  <c r="J467" i="4" l="1"/>
  <c r="F468" i="4"/>
  <c r="N468" i="8"/>
  <c r="Q468" i="8"/>
  <c r="P468" i="8"/>
  <c r="U390" i="8"/>
  <c r="T390" i="8"/>
  <c r="J389" i="8"/>
  <c r="K389" i="8" s="1"/>
  <c r="AB389" i="8"/>
  <c r="AE389" i="8" s="1"/>
  <c r="AC389" i="8"/>
  <c r="AF389" i="8" s="1"/>
  <c r="AD389" i="8"/>
  <c r="AG389" i="8" s="1"/>
  <c r="K467" i="4"/>
  <c r="P398" i="4"/>
  <c r="H468" i="4"/>
  <c r="M469" i="8" l="1"/>
  <c r="O469" i="8" s="1"/>
  <c r="W390" i="8"/>
  <c r="R468" i="8"/>
  <c r="I468" i="4"/>
  <c r="F469" i="4" s="1"/>
  <c r="G468" i="4"/>
  <c r="T398" i="4"/>
  <c r="O398" i="4"/>
  <c r="L399" i="4" s="1"/>
  <c r="M399" i="4" s="1"/>
  <c r="J390" i="8" l="1"/>
  <c r="K390" i="8" s="1"/>
  <c r="AB390" i="8"/>
  <c r="AE390" i="8" s="1"/>
  <c r="AC390" i="8"/>
  <c r="AF390" i="8" s="1"/>
  <c r="AD390" i="8"/>
  <c r="AG390" i="8" s="1"/>
  <c r="V390" i="8"/>
  <c r="S391" i="8" s="1"/>
  <c r="P469" i="8"/>
  <c r="Q469" i="8" s="1"/>
  <c r="N469" i="8"/>
  <c r="N399" i="4"/>
  <c r="H469" i="4"/>
  <c r="J468" i="4"/>
  <c r="K468" i="4" s="1"/>
  <c r="R469" i="8" l="1"/>
  <c r="M470" i="8"/>
  <c r="O470" i="8" s="1"/>
  <c r="T391" i="8"/>
  <c r="U391" i="8"/>
  <c r="G469" i="4"/>
  <c r="P399" i="4"/>
  <c r="I469" i="4"/>
  <c r="F470" i="4" s="1"/>
  <c r="O399" i="4" l="1"/>
  <c r="L400" i="4" s="1"/>
  <c r="M400" i="4" s="1"/>
  <c r="W391" i="8"/>
  <c r="V391" i="8"/>
  <c r="S392" i="8" s="1"/>
  <c r="N470" i="8"/>
  <c r="P470" i="8"/>
  <c r="H470" i="4"/>
  <c r="J469" i="4"/>
  <c r="T399" i="4"/>
  <c r="N400" i="4"/>
  <c r="K469" i="4"/>
  <c r="T392" i="8" l="1"/>
  <c r="U392" i="8"/>
  <c r="M471" i="8"/>
  <c r="O471" i="8" s="1"/>
  <c r="N471" i="8"/>
  <c r="Q470" i="8"/>
  <c r="R470" i="8"/>
  <c r="J391" i="8"/>
  <c r="K391" i="8" s="1"/>
  <c r="AB391" i="8"/>
  <c r="AE391" i="8" s="1"/>
  <c r="AD391" i="8"/>
  <c r="AG391" i="8" s="1"/>
  <c r="AC391" i="8"/>
  <c r="AF391" i="8" s="1"/>
  <c r="P400" i="4"/>
  <c r="G470" i="4"/>
  <c r="I470" i="4"/>
  <c r="F471" i="4" s="1"/>
  <c r="O400" i="4" l="1"/>
  <c r="L401" i="4" s="1"/>
  <c r="M401" i="4" s="1"/>
  <c r="W392" i="8"/>
  <c r="P471" i="8"/>
  <c r="H471" i="4"/>
  <c r="N401" i="4"/>
  <c r="J470" i="4"/>
  <c r="K470" i="4" s="1"/>
  <c r="T400" i="4"/>
  <c r="M472" i="8" l="1"/>
  <c r="O472" i="8" s="1"/>
  <c r="Q471" i="8"/>
  <c r="R471" i="8" s="1"/>
  <c r="J392" i="8"/>
  <c r="K392" i="8" s="1"/>
  <c r="AC392" i="8"/>
  <c r="AF392" i="8" s="1"/>
  <c r="AD392" i="8"/>
  <c r="AG392" i="8" s="1"/>
  <c r="AB392" i="8"/>
  <c r="AE392" i="8" s="1"/>
  <c r="V392" i="8"/>
  <c r="S393" i="8" s="1"/>
  <c r="G471" i="4"/>
  <c r="I471" i="4"/>
  <c r="P401" i="4"/>
  <c r="O401" i="4" l="1"/>
  <c r="L402" i="4" s="1"/>
  <c r="M402" i="4" s="1"/>
  <c r="J471" i="4"/>
  <c r="F472" i="4"/>
  <c r="H472" i="4" s="1"/>
  <c r="U393" i="8"/>
  <c r="T393" i="8"/>
  <c r="N472" i="8"/>
  <c r="P472" i="8"/>
  <c r="T401" i="4"/>
  <c r="K471" i="4"/>
  <c r="N402" i="4" l="1"/>
  <c r="N473" i="8"/>
  <c r="M473" i="8"/>
  <c r="O473" i="8" s="1"/>
  <c r="Q472" i="8"/>
  <c r="R472" i="8" s="1"/>
  <c r="W393" i="8"/>
  <c r="V393" i="8"/>
  <c r="S394" i="8" s="1"/>
  <c r="G472" i="4"/>
  <c r="P402" i="4"/>
  <c r="I472" i="4"/>
  <c r="F473" i="4" s="1"/>
  <c r="U394" i="8" l="1"/>
  <c r="T394" i="8"/>
  <c r="AD393" i="8"/>
  <c r="AG393" i="8" s="1"/>
  <c r="AB393" i="8"/>
  <c r="AE393" i="8" s="1"/>
  <c r="AC393" i="8"/>
  <c r="AF393" i="8" s="1"/>
  <c r="J393" i="8"/>
  <c r="K393" i="8" s="1"/>
  <c r="P473" i="8"/>
  <c r="Q473" i="8" s="1"/>
  <c r="R473" i="8" s="1"/>
  <c r="T402" i="4"/>
  <c r="H473" i="4"/>
  <c r="J472" i="4"/>
  <c r="K472" i="4" s="1"/>
  <c r="O402" i="4"/>
  <c r="L403" i="4" s="1"/>
  <c r="M403" i="4" s="1"/>
  <c r="M474" i="8" l="1"/>
  <c r="O474" i="8" s="1"/>
  <c r="W394" i="8"/>
  <c r="V394" i="8"/>
  <c r="S395" i="8" s="1"/>
  <c r="N403" i="4"/>
  <c r="I473" i="4"/>
  <c r="F474" i="4" s="1"/>
  <c r="G473" i="4"/>
  <c r="J394" i="8" l="1"/>
  <c r="K394" i="8" s="1"/>
  <c r="AD394" i="8"/>
  <c r="AG394" i="8" s="1"/>
  <c r="AB394" i="8"/>
  <c r="AE394" i="8" s="1"/>
  <c r="AC394" i="8"/>
  <c r="AF394" i="8" s="1"/>
  <c r="P474" i="8"/>
  <c r="Q474" i="8" s="1"/>
  <c r="U395" i="8"/>
  <c r="T395" i="8"/>
  <c r="N474" i="8"/>
  <c r="H474" i="4"/>
  <c r="J473" i="4"/>
  <c r="K473" i="4" s="1"/>
  <c r="P403" i="4"/>
  <c r="O403" i="4" l="1"/>
  <c r="L404" i="4" s="1"/>
  <c r="M404" i="4" s="1"/>
  <c r="R474" i="8"/>
  <c r="W395" i="8"/>
  <c r="M475" i="8"/>
  <c r="O475" i="8" s="1"/>
  <c r="I474" i="4"/>
  <c r="F475" i="4" s="1"/>
  <c r="N404" i="4"/>
  <c r="T403" i="4"/>
  <c r="G474" i="4"/>
  <c r="AD395" i="8" l="1"/>
  <c r="AG395" i="8" s="1"/>
  <c r="J395" i="8"/>
  <c r="K395" i="8" s="1"/>
  <c r="AC395" i="8"/>
  <c r="AF395" i="8" s="1"/>
  <c r="AB395" i="8"/>
  <c r="AE395" i="8" s="1"/>
  <c r="P475" i="8"/>
  <c r="N475" i="8"/>
  <c r="V395" i="8"/>
  <c r="S396" i="8" s="1"/>
  <c r="H475" i="4"/>
  <c r="P404" i="4"/>
  <c r="J474" i="4"/>
  <c r="K474" i="4" s="1"/>
  <c r="O404" i="4" l="1"/>
  <c r="L405" i="4" s="1"/>
  <c r="M405" i="4" s="1"/>
  <c r="T396" i="8"/>
  <c r="U396" i="8"/>
  <c r="M476" i="8"/>
  <c r="O476" i="8" s="1"/>
  <c r="Q475" i="8"/>
  <c r="R475" i="8" s="1"/>
  <c r="N405" i="4"/>
  <c r="T404" i="4"/>
  <c r="G475" i="4"/>
  <c r="I475" i="4"/>
  <c r="J475" i="4" l="1"/>
  <c r="F476" i="4"/>
  <c r="H476" i="4" s="1"/>
  <c r="P476" i="8"/>
  <c r="N476" i="8"/>
  <c r="W396" i="8"/>
  <c r="K475" i="4"/>
  <c r="P405" i="4"/>
  <c r="O405" i="4" l="1"/>
  <c r="L406" i="4" s="1"/>
  <c r="M406" i="4" s="1"/>
  <c r="J396" i="8"/>
  <c r="K396" i="8" s="1"/>
  <c r="AD396" i="8"/>
  <c r="AG396" i="8" s="1"/>
  <c r="AB396" i="8"/>
  <c r="AE396" i="8" s="1"/>
  <c r="AC396" i="8"/>
  <c r="AF396" i="8" s="1"/>
  <c r="V396" i="8"/>
  <c r="S397" i="8" s="1"/>
  <c r="M477" i="8"/>
  <c r="O477" i="8" s="1"/>
  <c r="Q476" i="8"/>
  <c r="R476" i="8" s="1"/>
  <c r="N406" i="4"/>
  <c r="G476" i="4"/>
  <c r="T405" i="4"/>
  <c r="I476" i="4"/>
  <c r="J476" i="4" l="1"/>
  <c r="F477" i="4"/>
  <c r="H477" i="4" s="1"/>
  <c r="T397" i="8"/>
  <c r="U397" i="8"/>
  <c r="P477" i="8"/>
  <c r="Q477" i="8"/>
  <c r="N477" i="8"/>
  <c r="P406" i="4"/>
  <c r="K476" i="4"/>
  <c r="R477" i="8" l="1"/>
  <c r="M478" i="8"/>
  <c r="O478" i="8" s="1"/>
  <c r="W397" i="8"/>
  <c r="V397" i="8"/>
  <c r="S398" i="8" s="1"/>
  <c r="I477" i="4"/>
  <c r="F478" i="4" s="1"/>
  <c r="T406" i="4"/>
  <c r="G477" i="4"/>
  <c r="O406" i="4"/>
  <c r="L407" i="4" s="1"/>
  <c r="M407" i="4" s="1"/>
  <c r="J397" i="8" l="1"/>
  <c r="K397" i="8" s="1"/>
  <c r="AB397" i="8"/>
  <c r="AE397" i="8" s="1"/>
  <c r="AD397" i="8"/>
  <c r="AG397" i="8" s="1"/>
  <c r="AC397" i="8"/>
  <c r="AF397" i="8" s="1"/>
  <c r="T398" i="8"/>
  <c r="U398" i="8"/>
  <c r="P478" i="8"/>
  <c r="N478" i="8"/>
  <c r="N407" i="4"/>
  <c r="H478" i="4"/>
  <c r="J477" i="4"/>
  <c r="K477" i="4" s="1"/>
  <c r="M479" i="8" l="1"/>
  <c r="O479" i="8" s="1"/>
  <c r="Q478" i="8"/>
  <c r="R478" i="8" s="1"/>
  <c r="W398" i="8"/>
  <c r="V398" i="8" s="1"/>
  <c r="S399" i="8" s="1"/>
  <c r="G478" i="4"/>
  <c r="P407" i="4"/>
  <c r="I478" i="4"/>
  <c r="O407" i="4" l="1"/>
  <c r="L408" i="4" s="1"/>
  <c r="M408" i="4" s="1"/>
  <c r="J478" i="4"/>
  <c r="K478" i="4" s="1"/>
  <c r="F479" i="4"/>
  <c r="H479" i="4" s="1"/>
  <c r="U399" i="8"/>
  <c r="T399" i="8"/>
  <c r="P479" i="8"/>
  <c r="J398" i="8"/>
  <c r="K398" i="8" s="1"/>
  <c r="AD398" i="8"/>
  <c r="AG398" i="8" s="1"/>
  <c r="AC398" i="8"/>
  <c r="AF398" i="8" s="1"/>
  <c r="AB398" i="8"/>
  <c r="AE398" i="8" s="1"/>
  <c r="N479" i="8"/>
  <c r="T407" i="4"/>
  <c r="N408" i="4"/>
  <c r="R479" i="8" l="1"/>
  <c r="M480" i="8"/>
  <c r="O480" i="8" s="1"/>
  <c r="Q479" i="8"/>
  <c r="W399" i="8"/>
  <c r="V399" i="8" s="1"/>
  <c r="S400" i="8" s="1"/>
  <c r="G479" i="4"/>
  <c r="I479" i="4"/>
  <c r="F480" i="4" s="1"/>
  <c r="P408" i="4"/>
  <c r="O408" i="4" l="1"/>
  <c r="L409" i="4" s="1"/>
  <c r="M409" i="4" s="1"/>
  <c r="U400" i="8"/>
  <c r="T400" i="8"/>
  <c r="P480" i="8"/>
  <c r="Q480" i="8" s="1"/>
  <c r="J399" i="8"/>
  <c r="K399" i="8" s="1"/>
  <c r="AD399" i="8"/>
  <c r="AG399" i="8" s="1"/>
  <c r="AC399" i="8"/>
  <c r="AF399" i="8" s="1"/>
  <c r="AB399" i="8"/>
  <c r="AE399" i="8" s="1"/>
  <c r="N480" i="8"/>
  <c r="H480" i="4"/>
  <c r="N409" i="4"/>
  <c r="T408" i="4"/>
  <c r="J479" i="4"/>
  <c r="K479" i="4" s="1"/>
  <c r="R480" i="8" l="1"/>
  <c r="M481" i="8"/>
  <c r="O481" i="8" s="1"/>
  <c r="W400" i="8"/>
  <c r="V400" i="8"/>
  <c r="S401" i="8" s="1"/>
  <c r="I480" i="4"/>
  <c r="F481" i="4" s="1"/>
  <c r="P409" i="4"/>
  <c r="G480" i="4"/>
  <c r="T401" i="8" l="1"/>
  <c r="U401" i="8"/>
  <c r="P481" i="8"/>
  <c r="J400" i="8"/>
  <c r="K400" i="8" s="1"/>
  <c r="AC400" i="8"/>
  <c r="AF400" i="8" s="1"/>
  <c r="AB400" i="8"/>
  <c r="AE400" i="8" s="1"/>
  <c r="AD400" i="8"/>
  <c r="AG400" i="8" s="1"/>
  <c r="N481" i="8"/>
  <c r="T409" i="4"/>
  <c r="H481" i="4"/>
  <c r="O409" i="4"/>
  <c r="L410" i="4" s="1"/>
  <c r="M410" i="4" s="1"/>
  <c r="J480" i="4"/>
  <c r="K480" i="4" s="1"/>
  <c r="M482" i="8" l="1"/>
  <c r="O482" i="8" s="1"/>
  <c r="W401" i="8"/>
  <c r="V401" i="8" s="1"/>
  <c r="S402" i="8" s="1"/>
  <c r="Q481" i="8"/>
  <c r="R481" i="8" s="1"/>
  <c r="N410" i="4"/>
  <c r="I481" i="4"/>
  <c r="F482" i="4" s="1"/>
  <c r="G481" i="4"/>
  <c r="T402" i="8" l="1"/>
  <c r="U402" i="8"/>
  <c r="J401" i="8"/>
  <c r="K401" i="8" s="1"/>
  <c r="AB401" i="8"/>
  <c r="AE401" i="8" s="1"/>
  <c r="AD401" i="8"/>
  <c r="AG401" i="8" s="1"/>
  <c r="AC401" i="8"/>
  <c r="AF401" i="8" s="1"/>
  <c r="P482" i="8"/>
  <c r="Q482" i="8"/>
  <c r="N482" i="8"/>
  <c r="H482" i="4"/>
  <c r="J481" i="4"/>
  <c r="K481" i="4" s="1"/>
  <c r="P410" i="4"/>
  <c r="O410" i="4" l="1"/>
  <c r="L411" i="4" s="1"/>
  <c r="M411" i="4" s="1"/>
  <c r="M483" i="8"/>
  <c r="O483" i="8" s="1"/>
  <c r="W402" i="8"/>
  <c r="V402" i="8" s="1"/>
  <c r="S403" i="8" s="1"/>
  <c r="R482" i="8"/>
  <c r="T410" i="4"/>
  <c r="G482" i="4"/>
  <c r="I482" i="4"/>
  <c r="N411" i="4" l="1"/>
  <c r="J482" i="4"/>
  <c r="F483" i="4"/>
  <c r="T403" i="8"/>
  <c r="U403" i="8"/>
  <c r="J402" i="8"/>
  <c r="K402" i="8" s="1"/>
  <c r="AC402" i="8"/>
  <c r="AF402" i="8" s="1"/>
  <c r="AD402" i="8"/>
  <c r="AG402" i="8" s="1"/>
  <c r="AB402" i="8"/>
  <c r="AE402" i="8" s="1"/>
  <c r="P483" i="8"/>
  <c r="N483" i="8"/>
  <c r="K482" i="4"/>
  <c r="P411" i="4"/>
  <c r="H483" i="4"/>
  <c r="O411" i="4" l="1"/>
  <c r="L412" i="4" s="1"/>
  <c r="M412" i="4" s="1"/>
  <c r="M484" i="8"/>
  <c r="O484" i="8" s="1"/>
  <c r="W403" i="8"/>
  <c r="Q483" i="8"/>
  <c r="R483" i="8" s="1"/>
  <c r="I483" i="4"/>
  <c r="T411" i="4"/>
  <c r="G483" i="4"/>
  <c r="N412" i="4"/>
  <c r="J483" i="4" l="1"/>
  <c r="F484" i="4"/>
  <c r="J403" i="8"/>
  <c r="K403" i="8" s="1"/>
  <c r="AD403" i="8"/>
  <c r="AG403" i="8" s="1"/>
  <c r="AB403" i="8"/>
  <c r="AE403" i="8" s="1"/>
  <c r="AC403" i="8"/>
  <c r="AF403" i="8" s="1"/>
  <c r="V403" i="8"/>
  <c r="S404" i="8" s="1"/>
  <c r="N484" i="8"/>
  <c r="P484" i="8"/>
  <c r="Q484" i="8" s="1"/>
  <c r="K483" i="4"/>
  <c r="P412" i="4"/>
  <c r="H484" i="4"/>
  <c r="O412" i="4" l="1"/>
  <c r="L413" i="4" s="1"/>
  <c r="M413" i="4" s="1"/>
  <c r="M485" i="8"/>
  <c r="O485" i="8" s="1"/>
  <c r="R484" i="8"/>
  <c r="U404" i="8"/>
  <c r="T404" i="8"/>
  <c r="G484" i="4"/>
  <c r="N413" i="4"/>
  <c r="I484" i="4"/>
  <c r="F485" i="4" s="1"/>
  <c r="T412" i="4"/>
  <c r="W404" i="8" l="1"/>
  <c r="V404" i="8"/>
  <c r="S405" i="8" s="1"/>
  <c r="N485" i="8"/>
  <c r="P485" i="8"/>
  <c r="Q485" i="8" s="1"/>
  <c r="P413" i="4"/>
  <c r="H485" i="4"/>
  <c r="J484" i="4"/>
  <c r="K484" i="4" s="1"/>
  <c r="T405" i="8" l="1"/>
  <c r="U405" i="8"/>
  <c r="M486" i="8"/>
  <c r="O486" i="8" s="1"/>
  <c r="R485" i="8"/>
  <c r="AB404" i="8"/>
  <c r="AE404" i="8" s="1"/>
  <c r="J404" i="8"/>
  <c r="K404" i="8" s="1"/>
  <c r="AD404" i="8"/>
  <c r="AG404" i="8" s="1"/>
  <c r="AC404" i="8"/>
  <c r="AF404" i="8" s="1"/>
  <c r="G485" i="4"/>
  <c r="T413" i="4"/>
  <c r="I485" i="4"/>
  <c r="O413" i="4"/>
  <c r="L414" i="4" s="1"/>
  <c r="M414" i="4" s="1"/>
  <c r="J485" i="4" l="1"/>
  <c r="F486" i="4"/>
  <c r="H486" i="4" s="1"/>
  <c r="P486" i="8"/>
  <c r="N486" i="8"/>
  <c r="W405" i="8"/>
  <c r="N414" i="4"/>
  <c r="K485" i="4"/>
  <c r="AD405" i="8" l="1"/>
  <c r="AG405" i="8" s="1"/>
  <c r="AB405" i="8"/>
  <c r="AE405" i="8" s="1"/>
  <c r="J405" i="8"/>
  <c r="K405" i="8" s="1"/>
  <c r="AC405" i="8"/>
  <c r="AF405" i="8" s="1"/>
  <c r="V405" i="8"/>
  <c r="S406" i="8" s="1"/>
  <c r="M487" i="8"/>
  <c r="O487" i="8" s="1"/>
  <c r="Q486" i="8"/>
  <c r="R486" i="8" s="1"/>
  <c r="G486" i="4"/>
  <c r="P414" i="4"/>
  <c r="I486" i="4"/>
  <c r="F487" i="4" s="1"/>
  <c r="O414" i="4" l="1"/>
  <c r="L415" i="4" s="1"/>
  <c r="M415" i="4" s="1"/>
  <c r="N487" i="8"/>
  <c r="T406" i="8"/>
  <c r="U406" i="8"/>
  <c r="P487" i="8"/>
  <c r="N415" i="4"/>
  <c r="H487" i="4"/>
  <c r="J486" i="4"/>
  <c r="K486" i="4" s="1"/>
  <c r="T414" i="4"/>
  <c r="M488" i="8" l="1"/>
  <c r="O488" i="8" s="1"/>
  <c r="V406" i="8"/>
  <c r="S407" i="8" s="1"/>
  <c r="W406" i="8"/>
  <c r="Q487" i="8"/>
  <c r="R487" i="8"/>
  <c r="G487" i="4"/>
  <c r="I487" i="4"/>
  <c r="F488" i="4" s="1"/>
  <c r="P415" i="4"/>
  <c r="O415" i="4" l="1"/>
  <c r="L416" i="4" s="1"/>
  <c r="M416" i="4" s="1"/>
  <c r="J406" i="8"/>
  <c r="K406" i="8" s="1"/>
  <c r="AB406" i="8"/>
  <c r="AE406" i="8" s="1"/>
  <c r="AD406" i="8"/>
  <c r="AG406" i="8" s="1"/>
  <c r="AC406" i="8"/>
  <c r="AF406" i="8" s="1"/>
  <c r="U407" i="8"/>
  <c r="T407" i="8"/>
  <c r="P488" i="8"/>
  <c r="Q488" i="8" s="1"/>
  <c r="N488" i="8"/>
  <c r="N416" i="4"/>
  <c r="H488" i="4"/>
  <c r="J487" i="4"/>
  <c r="K487" i="4" s="1"/>
  <c r="T415" i="4"/>
  <c r="W407" i="8" l="1"/>
  <c r="M489" i="8"/>
  <c r="O489" i="8" s="1"/>
  <c r="R488" i="8"/>
  <c r="G488" i="4"/>
  <c r="I488" i="4"/>
  <c r="F489" i="4" s="1"/>
  <c r="P416" i="4"/>
  <c r="O416" i="4" l="1"/>
  <c r="L417" i="4" s="1"/>
  <c r="M417" i="4" s="1"/>
  <c r="N489" i="8"/>
  <c r="J407" i="8"/>
  <c r="K407" i="8" s="1"/>
  <c r="AD407" i="8"/>
  <c r="AG407" i="8" s="1"/>
  <c r="AB407" i="8"/>
  <c r="AE407" i="8" s="1"/>
  <c r="AC407" i="8"/>
  <c r="AF407" i="8" s="1"/>
  <c r="P489" i="8"/>
  <c r="Q489" i="8" s="1"/>
  <c r="V407" i="8"/>
  <c r="S408" i="8" s="1"/>
  <c r="H489" i="4"/>
  <c r="N417" i="4"/>
  <c r="T416" i="4"/>
  <c r="J488" i="4"/>
  <c r="K488" i="4" s="1"/>
  <c r="U408" i="8" l="1"/>
  <c r="T408" i="8"/>
  <c r="M490" i="8"/>
  <c r="O490" i="8" s="1"/>
  <c r="R489" i="8"/>
  <c r="I489" i="4"/>
  <c r="F490" i="4" s="1"/>
  <c r="P417" i="4"/>
  <c r="G489" i="4"/>
  <c r="P490" i="8" l="1"/>
  <c r="Q490" i="8"/>
  <c r="N490" i="8"/>
  <c r="R490" i="8" s="1"/>
  <c r="W408" i="8"/>
  <c r="H490" i="4"/>
  <c r="T417" i="4"/>
  <c r="O417" i="4"/>
  <c r="L418" i="4" s="1"/>
  <c r="M418" i="4" s="1"/>
  <c r="J489" i="4"/>
  <c r="K489" i="4" s="1"/>
  <c r="J408" i="8" l="1"/>
  <c r="K408" i="8" s="1"/>
  <c r="AB408" i="8"/>
  <c r="AE408" i="8" s="1"/>
  <c r="AC408" i="8"/>
  <c r="AF408" i="8" s="1"/>
  <c r="AD408" i="8"/>
  <c r="AG408" i="8" s="1"/>
  <c r="V408" i="8"/>
  <c r="S409" i="8" s="1"/>
  <c r="M491" i="8"/>
  <c r="O491" i="8" s="1"/>
  <c r="N418" i="4"/>
  <c r="I490" i="4"/>
  <c r="F491" i="4" s="1"/>
  <c r="G490" i="4"/>
  <c r="P491" i="8" l="1"/>
  <c r="N491" i="8"/>
  <c r="T409" i="8"/>
  <c r="U409" i="8"/>
  <c r="H491" i="4"/>
  <c r="P418" i="4"/>
  <c r="J490" i="4"/>
  <c r="K490" i="4" s="1"/>
  <c r="O418" i="4" l="1"/>
  <c r="L419" i="4" s="1"/>
  <c r="M419" i="4" s="1"/>
  <c r="W409" i="8"/>
  <c r="V409" i="8" s="1"/>
  <c r="S410" i="8" s="1"/>
  <c r="M492" i="8"/>
  <c r="O492" i="8" s="1"/>
  <c r="Q491" i="8"/>
  <c r="R491" i="8" s="1"/>
  <c r="T418" i="4"/>
  <c r="I491" i="4"/>
  <c r="F492" i="4" s="1"/>
  <c r="N419" i="4"/>
  <c r="G491" i="4"/>
  <c r="U410" i="8" l="1"/>
  <c r="T410" i="8"/>
  <c r="P492" i="8"/>
  <c r="Q492" i="8" s="1"/>
  <c r="J409" i="8"/>
  <c r="K409" i="8" s="1"/>
  <c r="AD409" i="8"/>
  <c r="AG409" i="8" s="1"/>
  <c r="AB409" i="8"/>
  <c r="AE409" i="8" s="1"/>
  <c r="AC409" i="8"/>
  <c r="AF409" i="8" s="1"/>
  <c r="N492" i="8"/>
  <c r="H492" i="4"/>
  <c r="J491" i="4"/>
  <c r="K491" i="4" s="1"/>
  <c r="P419" i="4"/>
  <c r="O419" i="4" l="1"/>
  <c r="L420" i="4" s="1"/>
  <c r="M420" i="4" s="1"/>
  <c r="R492" i="8"/>
  <c r="M493" i="8"/>
  <c r="O493" i="8" s="1"/>
  <c r="W410" i="8"/>
  <c r="V410" i="8" s="1"/>
  <c r="S411" i="8" s="1"/>
  <c r="N420" i="4"/>
  <c r="I492" i="4"/>
  <c r="T419" i="4"/>
  <c r="G492" i="4"/>
  <c r="J492" i="4" l="1"/>
  <c r="F493" i="4"/>
  <c r="U411" i="8"/>
  <c r="T411" i="8"/>
  <c r="J410" i="8"/>
  <c r="K410" i="8" s="1"/>
  <c r="AD410" i="8"/>
  <c r="AG410" i="8" s="1"/>
  <c r="AB410" i="8"/>
  <c r="AE410" i="8" s="1"/>
  <c r="AC410" i="8"/>
  <c r="AF410" i="8" s="1"/>
  <c r="N493" i="8"/>
  <c r="P493" i="8"/>
  <c r="Q493" i="8" s="1"/>
  <c r="K492" i="4"/>
  <c r="H493" i="4"/>
  <c r="P420" i="4"/>
  <c r="O420" i="4" l="1"/>
  <c r="L421" i="4" s="1"/>
  <c r="M421" i="4" s="1"/>
  <c r="M494" i="8"/>
  <c r="O494" i="8" s="1"/>
  <c r="R493" i="8"/>
  <c r="W411" i="8"/>
  <c r="I493" i="4"/>
  <c r="F494" i="4" s="1"/>
  <c r="N421" i="4"/>
  <c r="G493" i="4"/>
  <c r="T420" i="4"/>
  <c r="AC411" i="8" l="1"/>
  <c r="AF411" i="8" s="1"/>
  <c r="J411" i="8"/>
  <c r="K411" i="8" s="1"/>
  <c r="AD411" i="8"/>
  <c r="AG411" i="8" s="1"/>
  <c r="AB411" i="8"/>
  <c r="AE411" i="8" s="1"/>
  <c r="P494" i="8"/>
  <c r="V411" i="8"/>
  <c r="S412" i="8" s="1"/>
  <c r="N494" i="8"/>
  <c r="H494" i="4"/>
  <c r="P421" i="4"/>
  <c r="J493" i="4"/>
  <c r="K493" i="4" s="1"/>
  <c r="O421" i="4" l="1"/>
  <c r="L422" i="4" s="1"/>
  <c r="M422" i="4" s="1"/>
  <c r="U412" i="8"/>
  <c r="T412" i="8"/>
  <c r="M495" i="8"/>
  <c r="O495" i="8" s="1"/>
  <c r="Q494" i="8"/>
  <c r="R494" i="8" s="1"/>
  <c r="N422" i="4"/>
  <c r="T421" i="4"/>
  <c r="G494" i="4"/>
  <c r="I494" i="4"/>
  <c r="F495" i="4" s="1"/>
  <c r="P495" i="8" l="1"/>
  <c r="N495" i="8"/>
  <c r="W412" i="8"/>
  <c r="H495" i="4"/>
  <c r="P422" i="4"/>
  <c r="J494" i="4"/>
  <c r="K494" i="4" s="1"/>
  <c r="O422" i="4" l="1"/>
  <c r="L423" i="4" s="1"/>
  <c r="M423" i="4" s="1"/>
  <c r="AB412" i="8"/>
  <c r="AE412" i="8" s="1"/>
  <c r="J412" i="8"/>
  <c r="K412" i="8" s="1"/>
  <c r="AC412" i="8"/>
  <c r="AF412" i="8" s="1"/>
  <c r="AD412" i="8"/>
  <c r="AG412" i="8" s="1"/>
  <c r="M496" i="8"/>
  <c r="O496" i="8" s="1"/>
  <c r="V412" i="8"/>
  <c r="S413" i="8" s="1"/>
  <c r="Q495" i="8"/>
  <c r="R495" i="8" s="1"/>
  <c r="N423" i="4"/>
  <c r="I495" i="4"/>
  <c r="G495" i="4"/>
  <c r="T422" i="4"/>
  <c r="J495" i="4" l="1"/>
  <c r="F496" i="4"/>
  <c r="H496" i="4" s="1"/>
  <c r="U413" i="8"/>
  <c r="T413" i="8"/>
  <c r="N496" i="8"/>
  <c r="P496" i="8"/>
  <c r="Q496" i="8" s="1"/>
  <c r="K495" i="4"/>
  <c r="P423" i="4"/>
  <c r="O423" i="4" l="1"/>
  <c r="L424" i="4" s="1"/>
  <c r="M424" i="4" s="1"/>
  <c r="M497" i="8"/>
  <c r="O497" i="8" s="1"/>
  <c r="R496" i="8"/>
  <c r="W413" i="8"/>
  <c r="V413" i="8"/>
  <c r="S414" i="8" s="1"/>
  <c r="G496" i="4"/>
  <c r="T423" i="4"/>
  <c r="I496" i="4"/>
  <c r="F497" i="4" s="1"/>
  <c r="N424" i="4"/>
  <c r="T414" i="8" l="1"/>
  <c r="U414" i="8"/>
  <c r="AD413" i="8"/>
  <c r="AG413" i="8" s="1"/>
  <c r="AB413" i="8"/>
  <c r="AE413" i="8" s="1"/>
  <c r="J413" i="8"/>
  <c r="K413" i="8" s="1"/>
  <c r="AC413" i="8"/>
  <c r="AF413" i="8" s="1"/>
  <c r="P497" i="8"/>
  <c r="N497" i="8"/>
  <c r="H497" i="4"/>
  <c r="P424" i="4"/>
  <c r="J496" i="4"/>
  <c r="K496" i="4" s="1"/>
  <c r="O424" i="4" l="1"/>
  <c r="L425" i="4" s="1"/>
  <c r="M425" i="4" s="1"/>
  <c r="M498" i="8"/>
  <c r="O498" i="8" s="1"/>
  <c r="Q497" i="8"/>
  <c r="R497" i="8" s="1"/>
  <c r="W414" i="8"/>
  <c r="V414" i="8" s="1"/>
  <c r="S415" i="8" s="1"/>
  <c r="N425" i="4"/>
  <c r="T424" i="4"/>
  <c r="I497" i="4"/>
  <c r="F498" i="4" s="1"/>
  <c r="G497" i="4"/>
  <c r="U415" i="8" l="1"/>
  <c r="T415" i="8"/>
  <c r="J414" i="8"/>
  <c r="K414" i="8" s="1"/>
  <c r="AB414" i="8"/>
  <c r="AE414" i="8" s="1"/>
  <c r="AD414" i="8"/>
  <c r="AG414" i="8" s="1"/>
  <c r="AC414" i="8"/>
  <c r="AF414" i="8" s="1"/>
  <c r="P498" i="8"/>
  <c r="N498" i="8"/>
  <c r="H498" i="4"/>
  <c r="J497" i="4"/>
  <c r="K497" i="4" s="1"/>
  <c r="P425" i="4"/>
  <c r="O425" i="4" l="1"/>
  <c r="L426" i="4" s="1"/>
  <c r="M426" i="4" s="1"/>
  <c r="M499" i="8"/>
  <c r="O499" i="8" s="1"/>
  <c r="Q498" i="8"/>
  <c r="R498" i="8" s="1"/>
  <c r="W415" i="8"/>
  <c r="V415" i="8" s="1"/>
  <c r="S416" i="8" s="1"/>
  <c r="N426" i="4"/>
  <c r="T425" i="4"/>
  <c r="I498" i="4"/>
  <c r="F499" i="4" s="1"/>
  <c r="G498" i="4"/>
  <c r="U416" i="8" l="1"/>
  <c r="T416" i="8"/>
  <c r="J415" i="8"/>
  <c r="K415" i="8" s="1"/>
  <c r="AD415" i="8"/>
  <c r="AG415" i="8" s="1"/>
  <c r="AB415" i="8"/>
  <c r="AE415" i="8" s="1"/>
  <c r="AC415" i="8"/>
  <c r="AF415" i="8" s="1"/>
  <c r="Q499" i="8"/>
  <c r="P499" i="8"/>
  <c r="N499" i="8"/>
  <c r="H499" i="4"/>
  <c r="J498" i="4"/>
  <c r="K498" i="4" s="1"/>
  <c r="P426" i="4"/>
  <c r="O426" i="4" l="1"/>
  <c r="L427" i="4" s="1"/>
  <c r="M427" i="4" s="1"/>
  <c r="R499" i="8"/>
  <c r="M500" i="8"/>
  <c r="O500" i="8" s="1"/>
  <c r="W416" i="8"/>
  <c r="N427" i="4"/>
  <c r="T426" i="4"/>
  <c r="I499" i="4"/>
  <c r="G499" i="4"/>
  <c r="J499" i="4" l="1"/>
  <c r="F500" i="4"/>
  <c r="H500" i="4" s="1"/>
  <c r="J416" i="8"/>
  <c r="K416" i="8" s="1"/>
  <c r="AB416" i="8"/>
  <c r="AE416" i="8" s="1"/>
  <c r="AC416" i="8"/>
  <c r="AF416" i="8" s="1"/>
  <c r="AD416" i="8"/>
  <c r="AG416" i="8" s="1"/>
  <c r="V416" i="8"/>
  <c r="S417" i="8" s="1"/>
  <c r="P500" i="8"/>
  <c r="N500" i="8"/>
  <c r="K499" i="4"/>
  <c r="P427" i="4"/>
  <c r="O427" i="4" l="1"/>
  <c r="L428" i="4" s="1"/>
  <c r="M428" i="4" s="1"/>
  <c r="M501" i="8"/>
  <c r="O501" i="8" s="1"/>
  <c r="Q500" i="8"/>
  <c r="R500" i="8" s="1"/>
  <c r="T417" i="8"/>
  <c r="U417" i="8"/>
  <c r="N428" i="4"/>
  <c r="T427" i="4"/>
  <c r="I500" i="4"/>
  <c r="F501" i="4" s="1"/>
  <c r="G500" i="4"/>
  <c r="P501" i="8" l="1"/>
  <c r="Q501" i="8" s="1"/>
  <c r="N501" i="8"/>
  <c r="W417" i="8"/>
  <c r="V417" i="8"/>
  <c r="S418" i="8" s="1"/>
  <c r="H501" i="4"/>
  <c r="P428" i="4"/>
  <c r="J500" i="4"/>
  <c r="K500" i="4" s="1"/>
  <c r="O428" i="4" l="1"/>
  <c r="L429" i="4" s="1"/>
  <c r="M429" i="4" s="1"/>
  <c r="U418" i="8"/>
  <c r="T418" i="8"/>
  <c r="R501" i="8"/>
  <c r="J417" i="8"/>
  <c r="K417" i="8" s="1"/>
  <c r="AD417" i="8"/>
  <c r="AG417" i="8" s="1"/>
  <c r="AB417" i="8"/>
  <c r="AE417" i="8" s="1"/>
  <c r="AC417" i="8"/>
  <c r="AF417" i="8" s="1"/>
  <c r="M502" i="8"/>
  <c r="O502" i="8" s="1"/>
  <c r="N429" i="4"/>
  <c r="I501" i="4"/>
  <c r="T428" i="4"/>
  <c r="G501" i="4"/>
  <c r="J501" i="4" l="1"/>
  <c r="F502" i="4"/>
  <c r="H502" i="4" s="1"/>
  <c r="P502" i="8"/>
  <c r="N502" i="8"/>
  <c r="W418" i="8"/>
  <c r="V418" i="8"/>
  <c r="S419" i="8" s="1"/>
  <c r="K501" i="4"/>
  <c r="P429" i="4"/>
  <c r="O429" i="4" l="1"/>
  <c r="L430" i="4" s="1"/>
  <c r="M430" i="4" s="1"/>
  <c r="U419" i="8"/>
  <c r="T419" i="8"/>
  <c r="M503" i="8"/>
  <c r="O503" i="8" s="1"/>
  <c r="J418" i="8"/>
  <c r="K418" i="8" s="1"/>
  <c r="AB418" i="8"/>
  <c r="AE418" i="8" s="1"/>
  <c r="AD418" i="8"/>
  <c r="AG418" i="8" s="1"/>
  <c r="AC418" i="8"/>
  <c r="AF418" i="8" s="1"/>
  <c r="Q502" i="8"/>
  <c r="R502" i="8" s="1"/>
  <c r="I502" i="4"/>
  <c r="N430" i="4"/>
  <c r="G502" i="4"/>
  <c r="T429" i="4"/>
  <c r="J502" i="4" l="1"/>
  <c r="F503" i="4"/>
  <c r="H503" i="4" s="1"/>
  <c r="P503" i="8"/>
  <c r="N503" i="8"/>
  <c r="W419" i="8"/>
  <c r="K502" i="4"/>
  <c r="P430" i="4"/>
  <c r="AC419" i="8" l="1"/>
  <c r="AF419" i="8" s="1"/>
  <c r="J419" i="8"/>
  <c r="K419" i="8" s="1"/>
  <c r="AD419" i="8"/>
  <c r="AG419" i="8" s="1"/>
  <c r="AB419" i="8"/>
  <c r="AE419" i="8" s="1"/>
  <c r="M504" i="8"/>
  <c r="O504" i="8" s="1"/>
  <c r="V419" i="8"/>
  <c r="S420" i="8" s="1"/>
  <c r="Q503" i="8"/>
  <c r="R503" i="8" s="1"/>
  <c r="I503" i="4"/>
  <c r="F504" i="4" s="1"/>
  <c r="G503" i="4"/>
  <c r="T430" i="4"/>
  <c r="O430" i="4"/>
  <c r="L431" i="4" s="1"/>
  <c r="M431" i="4" s="1"/>
  <c r="U420" i="8" l="1"/>
  <c r="T420" i="8"/>
  <c r="P504" i="8"/>
  <c r="N504" i="8"/>
  <c r="H504" i="4"/>
  <c r="N431" i="4"/>
  <c r="J503" i="4"/>
  <c r="K503" i="4" s="1"/>
  <c r="M505" i="8" l="1"/>
  <c r="O505" i="8" s="1"/>
  <c r="Q504" i="8"/>
  <c r="R504" i="8" s="1"/>
  <c r="W420" i="8"/>
  <c r="P431" i="4"/>
  <c r="I504" i="4"/>
  <c r="G504" i="4"/>
  <c r="O431" i="4" l="1"/>
  <c r="L432" i="4" s="1"/>
  <c r="M432" i="4" s="1"/>
  <c r="J504" i="4"/>
  <c r="F505" i="4"/>
  <c r="H505" i="4" s="1"/>
  <c r="AB420" i="8"/>
  <c r="AE420" i="8" s="1"/>
  <c r="J420" i="8"/>
  <c r="K420" i="8" s="1"/>
  <c r="AC420" i="8"/>
  <c r="AF420" i="8" s="1"/>
  <c r="AD420" i="8"/>
  <c r="AG420" i="8" s="1"/>
  <c r="V420" i="8"/>
  <c r="S421" i="8" s="1"/>
  <c r="P505" i="8"/>
  <c r="N505" i="8"/>
  <c r="K504" i="4"/>
  <c r="N432" i="4"/>
  <c r="T431" i="4"/>
  <c r="M506" i="8" l="1"/>
  <c r="O506" i="8" s="1"/>
  <c r="Q505" i="8"/>
  <c r="R505" i="8" s="1"/>
  <c r="U421" i="8"/>
  <c r="T421" i="8"/>
  <c r="G505" i="4"/>
  <c r="P432" i="4"/>
  <c r="I505" i="4"/>
  <c r="O432" i="4" l="1"/>
  <c r="L433" i="4" s="1"/>
  <c r="M433" i="4" s="1"/>
  <c r="J505" i="4"/>
  <c r="K505" i="4" s="1"/>
  <c r="F506" i="4"/>
  <c r="H506" i="4" s="1"/>
  <c r="P506" i="8"/>
  <c r="Q506" i="8"/>
  <c r="W421" i="8"/>
  <c r="N506" i="8"/>
  <c r="R506" i="8" s="1"/>
  <c r="N433" i="4"/>
  <c r="T432" i="4"/>
  <c r="AD421" i="8" l="1"/>
  <c r="AG421" i="8" s="1"/>
  <c r="AB421" i="8"/>
  <c r="AE421" i="8" s="1"/>
  <c r="J421" i="8"/>
  <c r="K421" i="8" s="1"/>
  <c r="AC421" i="8"/>
  <c r="AF421" i="8" s="1"/>
  <c r="V421" i="8"/>
  <c r="S422" i="8" s="1"/>
  <c r="M507" i="8"/>
  <c r="O507" i="8" s="1"/>
  <c r="G506" i="4"/>
  <c r="I506" i="4"/>
  <c r="F507" i="4" s="1"/>
  <c r="P433" i="4"/>
  <c r="O433" i="4" l="1"/>
  <c r="L434" i="4" s="1"/>
  <c r="M434" i="4" s="1"/>
  <c r="P507" i="8"/>
  <c r="N507" i="8"/>
  <c r="T422" i="8"/>
  <c r="U422" i="8"/>
  <c r="H507" i="4"/>
  <c r="J506" i="4"/>
  <c r="N434" i="4"/>
  <c r="T433" i="4"/>
  <c r="K506" i="4"/>
  <c r="W422" i="8" l="1"/>
  <c r="M508" i="8"/>
  <c r="O508" i="8" s="1"/>
  <c r="Q507" i="8"/>
  <c r="R507" i="8" s="1"/>
  <c r="P434" i="4"/>
  <c r="G507" i="4"/>
  <c r="I507" i="4"/>
  <c r="O434" i="4" l="1"/>
  <c r="L435" i="4" s="1"/>
  <c r="M435" i="4" s="1"/>
  <c r="J507" i="4"/>
  <c r="F508" i="4"/>
  <c r="H508" i="4" s="1"/>
  <c r="J422" i="8"/>
  <c r="K422" i="8" s="1"/>
  <c r="AD422" i="8"/>
  <c r="AG422" i="8" s="1"/>
  <c r="AC422" i="8"/>
  <c r="AF422" i="8" s="1"/>
  <c r="AB422" i="8"/>
  <c r="AE422" i="8" s="1"/>
  <c r="P508" i="8"/>
  <c r="N508" i="8"/>
  <c r="V422" i="8"/>
  <c r="S423" i="8" s="1"/>
  <c r="K507" i="4"/>
  <c r="T434" i="4"/>
  <c r="N435" i="4" l="1"/>
  <c r="M509" i="8"/>
  <c r="O509" i="8" s="1"/>
  <c r="U423" i="8"/>
  <c r="T423" i="8"/>
  <c r="Q508" i="8"/>
  <c r="R508" i="8" s="1"/>
  <c r="P435" i="4"/>
  <c r="G508" i="4"/>
  <c r="I508" i="4"/>
  <c r="O435" i="4" l="1"/>
  <c r="L436" i="4" s="1"/>
  <c r="M436" i="4" s="1"/>
  <c r="J508" i="4"/>
  <c r="F509" i="4"/>
  <c r="H509" i="4" s="1"/>
  <c r="P509" i="8"/>
  <c r="Q509" i="8"/>
  <c r="W423" i="8"/>
  <c r="N509" i="8"/>
  <c r="R509" i="8" s="1"/>
  <c r="K508" i="4"/>
  <c r="N436" i="4"/>
  <c r="T435" i="4"/>
  <c r="J423" i="8" l="1"/>
  <c r="K423" i="8" s="1"/>
  <c r="AC423" i="8"/>
  <c r="AF423" i="8" s="1"/>
  <c r="AD423" i="8"/>
  <c r="AG423" i="8" s="1"/>
  <c r="AB423" i="8"/>
  <c r="AE423" i="8" s="1"/>
  <c r="V423" i="8"/>
  <c r="S424" i="8" s="1"/>
  <c r="M510" i="8"/>
  <c r="O510" i="8" s="1"/>
  <c r="G509" i="4"/>
  <c r="I509" i="4"/>
  <c r="F510" i="4" s="1"/>
  <c r="P436" i="4"/>
  <c r="N510" i="8" l="1"/>
  <c r="T424" i="8"/>
  <c r="U424" i="8"/>
  <c r="P510" i="8"/>
  <c r="H510" i="4"/>
  <c r="T436" i="4"/>
  <c r="J509" i="4"/>
  <c r="K509" i="4" s="1"/>
  <c r="O436" i="4"/>
  <c r="L437" i="4" s="1"/>
  <c r="M437" i="4" s="1"/>
  <c r="M511" i="8" l="1"/>
  <c r="O511" i="8" s="1"/>
  <c r="Q510" i="8"/>
  <c r="W424" i="8"/>
  <c r="V424" i="8" s="1"/>
  <c r="S425" i="8" s="1"/>
  <c r="R510" i="8"/>
  <c r="I510" i="4"/>
  <c r="N437" i="4"/>
  <c r="G510" i="4"/>
  <c r="J510" i="4" l="1"/>
  <c r="F511" i="4"/>
  <c r="H511" i="4" s="1"/>
  <c r="U425" i="8"/>
  <c r="T425" i="8"/>
  <c r="J424" i="8"/>
  <c r="K424" i="8" s="1"/>
  <c r="AB424" i="8"/>
  <c r="AE424" i="8" s="1"/>
  <c r="AD424" i="8"/>
  <c r="AG424" i="8" s="1"/>
  <c r="AC424" i="8"/>
  <c r="AF424" i="8" s="1"/>
  <c r="P511" i="8"/>
  <c r="Q511" i="8" s="1"/>
  <c r="N511" i="8"/>
  <c r="P437" i="4"/>
  <c r="K510" i="4"/>
  <c r="R511" i="8" l="1"/>
  <c r="M512" i="8"/>
  <c r="O512" i="8" s="1"/>
  <c r="W425" i="8"/>
  <c r="I511" i="4"/>
  <c r="F512" i="4" s="1"/>
  <c r="G511" i="4"/>
  <c r="T437" i="4"/>
  <c r="O437" i="4"/>
  <c r="L438" i="4" s="1"/>
  <c r="M438" i="4" s="1"/>
  <c r="P512" i="8" l="1"/>
  <c r="J425" i="8"/>
  <c r="K425" i="8" s="1"/>
  <c r="AB425" i="8"/>
  <c r="AE425" i="8" s="1"/>
  <c r="AD425" i="8"/>
  <c r="AG425" i="8" s="1"/>
  <c r="AC425" i="8"/>
  <c r="AF425" i="8" s="1"/>
  <c r="N512" i="8"/>
  <c r="V425" i="8"/>
  <c r="S426" i="8" s="1"/>
  <c r="N438" i="4"/>
  <c r="H512" i="4"/>
  <c r="J511" i="4"/>
  <c r="K511" i="4" s="1"/>
  <c r="U426" i="8" l="1"/>
  <c r="T426" i="8"/>
  <c r="M513" i="8"/>
  <c r="O513" i="8" s="1"/>
  <c r="Q512" i="8"/>
  <c r="R512" i="8" s="1"/>
  <c r="G512" i="4"/>
  <c r="P438" i="4"/>
  <c r="I512" i="4"/>
  <c r="J512" i="4" l="1"/>
  <c r="F513" i="4"/>
  <c r="H513" i="4" s="1"/>
  <c r="P513" i="8"/>
  <c r="N513" i="8"/>
  <c r="W426" i="8"/>
  <c r="V426" i="8"/>
  <c r="S427" i="8" s="1"/>
  <c r="T438" i="4"/>
  <c r="O438" i="4"/>
  <c r="L439" i="4" s="1"/>
  <c r="M439" i="4" s="1"/>
  <c r="K512" i="4"/>
  <c r="M514" i="8" l="1"/>
  <c r="O514" i="8" s="1"/>
  <c r="U427" i="8"/>
  <c r="T427" i="8"/>
  <c r="J426" i="8"/>
  <c r="K426" i="8" s="1"/>
  <c r="AD426" i="8"/>
  <c r="AG426" i="8" s="1"/>
  <c r="AC426" i="8"/>
  <c r="AF426" i="8" s="1"/>
  <c r="AB426" i="8"/>
  <c r="AE426" i="8" s="1"/>
  <c r="Q513" i="8"/>
  <c r="R513" i="8" s="1"/>
  <c r="N439" i="4"/>
  <c r="G513" i="4"/>
  <c r="I513" i="4"/>
  <c r="F514" i="4" s="1"/>
  <c r="P514" i="8" l="1"/>
  <c r="Q514" i="8"/>
  <c r="W427" i="8"/>
  <c r="V427" i="8"/>
  <c r="S428" i="8" s="1"/>
  <c r="N514" i="8"/>
  <c r="R514" i="8" s="1"/>
  <c r="H514" i="4"/>
  <c r="J513" i="4"/>
  <c r="K513" i="4" s="1"/>
  <c r="P439" i="4"/>
  <c r="O439" i="4" l="1"/>
  <c r="L440" i="4" s="1"/>
  <c r="M440" i="4" s="1"/>
  <c r="U428" i="8"/>
  <c r="T428" i="8"/>
  <c r="AD427" i="8"/>
  <c r="AG427" i="8" s="1"/>
  <c r="AC427" i="8"/>
  <c r="AF427" i="8" s="1"/>
  <c r="AB427" i="8"/>
  <c r="AE427" i="8" s="1"/>
  <c r="J427" i="8"/>
  <c r="K427" i="8" s="1"/>
  <c r="M515" i="8"/>
  <c r="O515" i="8" s="1"/>
  <c r="I514" i="4"/>
  <c r="F515" i="4" s="1"/>
  <c r="G514" i="4"/>
  <c r="T439" i="4"/>
  <c r="N440" i="4" l="1"/>
  <c r="P440" i="4" s="1"/>
  <c r="P515" i="8"/>
  <c r="N515" i="8"/>
  <c r="W428" i="8"/>
  <c r="V428" i="8"/>
  <c r="S429" i="8" s="1"/>
  <c r="H515" i="4"/>
  <c r="J514" i="4"/>
  <c r="K514" i="4" s="1"/>
  <c r="O440" i="4" l="1"/>
  <c r="L441" i="4" s="1"/>
  <c r="M441" i="4" s="1"/>
  <c r="U429" i="8"/>
  <c r="T429" i="8"/>
  <c r="AB428" i="8"/>
  <c r="AE428" i="8" s="1"/>
  <c r="J428" i="8"/>
  <c r="K428" i="8" s="1"/>
  <c r="AC428" i="8"/>
  <c r="AF428" i="8" s="1"/>
  <c r="AD428" i="8"/>
  <c r="AG428" i="8" s="1"/>
  <c r="M516" i="8"/>
  <c r="O516" i="8" s="1"/>
  <c r="Q515" i="8"/>
  <c r="R515" i="8" s="1"/>
  <c r="T440" i="4"/>
  <c r="G515" i="4"/>
  <c r="I515" i="4"/>
  <c r="F516" i="4" s="1"/>
  <c r="N441" i="4" l="1"/>
  <c r="P441" i="4" s="1"/>
  <c r="P516" i="8"/>
  <c r="N516" i="8"/>
  <c r="W429" i="8"/>
  <c r="V429" i="8"/>
  <c r="S430" i="8" s="1"/>
  <c r="H516" i="4"/>
  <c r="J515" i="4"/>
  <c r="K515" i="4" s="1"/>
  <c r="U430" i="8" l="1"/>
  <c r="T430" i="8"/>
  <c r="AD429" i="8"/>
  <c r="AG429" i="8" s="1"/>
  <c r="AB429" i="8"/>
  <c r="AE429" i="8" s="1"/>
  <c r="J429" i="8"/>
  <c r="K429" i="8" s="1"/>
  <c r="AC429" i="8"/>
  <c r="AF429" i="8" s="1"/>
  <c r="N517" i="8"/>
  <c r="M517" i="8"/>
  <c r="O517" i="8" s="1"/>
  <c r="Q516" i="8"/>
  <c r="R516" i="8" s="1"/>
  <c r="T441" i="4"/>
  <c r="I516" i="4"/>
  <c r="F517" i="4" s="1"/>
  <c r="G516" i="4"/>
  <c r="O441" i="4"/>
  <c r="L442" i="4" s="1"/>
  <c r="M442" i="4" s="1"/>
  <c r="P517" i="8" l="1"/>
  <c r="W430" i="8"/>
  <c r="H517" i="4"/>
  <c r="N442" i="4"/>
  <c r="J516" i="4"/>
  <c r="K516" i="4" s="1"/>
  <c r="J430" i="8" l="1"/>
  <c r="K430" i="8" s="1"/>
  <c r="AC430" i="8"/>
  <c r="AF430" i="8" s="1"/>
  <c r="AD430" i="8"/>
  <c r="AG430" i="8" s="1"/>
  <c r="AB430" i="8"/>
  <c r="AE430" i="8" s="1"/>
  <c r="M518" i="8"/>
  <c r="O518" i="8" s="1"/>
  <c r="Q517" i="8"/>
  <c r="R517" i="8" s="1"/>
  <c r="V430" i="8"/>
  <c r="S431" i="8" s="1"/>
  <c r="I517" i="4"/>
  <c r="F518" i="4" s="1"/>
  <c r="P442" i="4"/>
  <c r="G517" i="4"/>
  <c r="O442" i="4" l="1"/>
  <c r="L443" i="4" s="1"/>
  <c r="M443" i="4" s="1"/>
  <c r="U431" i="8"/>
  <c r="T431" i="8"/>
  <c r="N518" i="8"/>
  <c r="P518" i="8"/>
  <c r="T442" i="4"/>
  <c r="H518" i="4"/>
  <c r="J517" i="4"/>
  <c r="K517" i="4" s="1"/>
  <c r="N443" i="4" l="1"/>
  <c r="P443" i="4" s="1"/>
  <c r="M519" i="8"/>
  <c r="O519" i="8" s="1"/>
  <c r="Q518" i="8"/>
  <c r="R518" i="8" s="1"/>
  <c r="W431" i="8"/>
  <c r="V431" i="8" s="1"/>
  <c r="S432" i="8" s="1"/>
  <c r="I518" i="4"/>
  <c r="G518" i="4"/>
  <c r="O443" i="4" l="1"/>
  <c r="L444" i="4" s="1"/>
  <c r="M444" i="4" s="1"/>
  <c r="J518" i="4"/>
  <c r="F519" i="4"/>
  <c r="H519" i="4" s="1"/>
  <c r="K518" i="4"/>
  <c r="U432" i="8"/>
  <c r="T432" i="8"/>
  <c r="P519" i="8"/>
  <c r="Q519" i="8" s="1"/>
  <c r="J431" i="8"/>
  <c r="K431" i="8" s="1"/>
  <c r="AB431" i="8"/>
  <c r="AE431" i="8" s="1"/>
  <c r="AC431" i="8"/>
  <c r="AF431" i="8" s="1"/>
  <c r="AD431" i="8"/>
  <c r="AG431" i="8" s="1"/>
  <c r="N519" i="8"/>
  <c r="T443" i="4"/>
  <c r="N444" i="4" l="1"/>
  <c r="P444" i="4" s="1"/>
  <c r="R519" i="8"/>
  <c r="M520" i="8"/>
  <c r="O520" i="8" s="1"/>
  <c r="W432" i="8"/>
  <c r="V432" i="8" s="1"/>
  <c r="S433" i="8" s="1"/>
  <c r="I519" i="4"/>
  <c r="F520" i="4" s="1"/>
  <c r="G519" i="4"/>
  <c r="O444" i="4" l="1"/>
  <c r="L445" i="4" s="1"/>
  <c r="M445" i="4" s="1"/>
  <c r="U433" i="8"/>
  <c r="T433" i="8"/>
  <c r="J432" i="8"/>
  <c r="K432" i="8" s="1"/>
  <c r="AB432" i="8"/>
  <c r="AE432" i="8" s="1"/>
  <c r="AD432" i="8"/>
  <c r="AG432" i="8" s="1"/>
  <c r="AC432" i="8"/>
  <c r="AF432" i="8" s="1"/>
  <c r="P520" i="8"/>
  <c r="Q520" i="8" s="1"/>
  <c r="N520" i="8"/>
  <c r="H520" i="4"/>
  <c r="T444" i="4"/>
  <c r="J519" i="4"/>
  <c r="K519" i="4" s="1"/>
  <c r="N445" i="4" l="1"/>
  <c r="P445" i="4" s="1"/>
  <c r="R520" i="8"/>
  <c r="M521" i="8"/>
  <c r="O521" i="8" s="1"/>
  <c r="W433" i="8"/>
  <c r="V433" i="8"/>
  <c r="S434" i="8" s="1"/>
  <c r="I520" i="4"/>
  <c r="F521" i="4" s="1"/>
  <c r="G520" i="4"/>
  <c r="O445" i="4" l="1"/>
  <c r="L446" i="4" s="1"/>
  <c r="M446" i="4" s="1"/>
  <c r="P521" i="8"/>
  <c r="T434" i="8"/>
  <c r="U434" i="8"/>
  <c r="J433" i="8"/>
  <c r="K433" i="8" s="1"/>
  <c r="AB433" i="8"/>
  <c r="AE433" i="8" s="1"/>
  <c r="AD433" i="8"/>
  <c r="AG433" i="8" s="1"/>
  <c r="AC433" i="8"/>
  <c r="AF433" i="8" s="1"/>
  <c r="N521" i="8"/>
  <c r="T445" i="4"/>
  <c r="H521" i="4"/>
  <c r="J520" i="4"/>
  <c r="K520" i="4" s="1"/>
  <c r="N446" i="4" l="1"/>
  <c r="P446" i="4" s="1"/>
  <c r="M522" i="8"/>
  <c r="O522" i="8" s="1"/>
  <c r="W434" i="8"/>
  <c r="V434" i="8"/>
  <c r="S435" i="8" s="1"/>
  <c r="Q521" i="8"/>
  <c r="R521" i="8" s="1"/>
  <c r="I521" i="4"/>
  <c r="F522" i="4" s="1"/>
  <c r="G521" i="4"/>
  <c r="O446" i="4" l="1"/>
  <c r="L447" i="4" s="1"/>
  <c r="M447" i="4" s="1"/>
  <c r="T435" i="8"/>
  <c r="U435" i="8"/>
  <c r="J434" i="8"/>
  <c r="K434" i="8" s="1"/>
  <c r="AC434" i="8"/>
  <c r="AF434" i="8" s="1"/>
  <c r="AB434" i="8"/>
  <c r="AE434" i="8" s="1"/>
  <c r="AD434" i="8"/>
  <c r="AG434" i="8" s="1"/>
  <c r="P522" i="8"/>
  <c r="N522" i="8"/>
  <c r="H522" i="4"/>
  <c r="T446" i="4"/>
  <c r="J521" i="4"/>
  <c r="K521" i="4" s="1"/>
  <c r="N447" i="4" l="1"/>
  <c r="P447" i="4" s="1"/>
  <c r="M523" i="8"/>
  <c r="O523" i="8" s="1"/>
  <c r="W435" i="8"/>
  <c r="V435" i="8"/>
  <c r="S436" i="8" s="1"/>
  <c r="Q522" i="8"/>
  <c r="R522" i="8" s="1"/>
  <c r="G522" i="4"/>
  <c r="I522" i="4"/>
  <c r="O447" i="4" l="1"/>
  <c r="L448" i="4" s="1"/>
  <c r="M448" i="4" s="1"/>
  <c r="J522" i="4"/>
  <c r="K522" i="4" s="1"/>
  <c r="F523" i="4"/>
  <c r="H523" i="4" s="1"/>
  <c r="U436" i="8"/>
  <c r="T436" i="8"/>
  <c r="J435" i="8"/>
  <c r="K435" i="8" s="1"/>
  <c r="AD435" i="8"/>
  <c r="AG435" i="8" s="1"/>
  <c r="AC435" i="8"/>
  <c r="AF435" i="8" s="1"/>
  <c r="AB435" i="8"/>
  <c r="AE435" i="8" s="1"/>
  <c r="P523" i="8"/>
  <c r="Q523" i="8" s="1"/>
  <c r="N523" i="8"/>
  <c r="T447" i="4"/>
  <c r="N448" i="4"/>
  <c r="R523" i="8" l="1"/>
  <c r="M524" i="8"/>
  <c r="O524" i="8" s="1"/>
  <c r="W436" i="8"/>
  <c r="V436" i="8"/>
  <c r="S437" i="8" s="1"/>
  <c r="P448" i="4"/>
  <c r="I523" i="4"/>
  <c r="F524" i="4" s="1"/>
  <c r="G523" i="4"/>
  <c r="O448" i="4" l="1"/>
  <c r="L449" i="4" s="1"/>
  <c r="M449" i="4" s="1"/>
  <c r="U437" i="8"/>
  <c r="T437" i="8"/>
  <c r="J436" i="8"/>
  <c r="K436" i="8" s="1"/>
  <c r="AC436" i="8"/>
  <c r="AF436" i="8" s="1"/>
  <c r="AB436" i="8"/>
  <c r="AE436" i="8" s="1"/>
  <c r="AD436" i="8"/>
  <c r="AG436" i="8" s="1"/>
  <c r="N524" i="8"/>
  <c r="P524" i="8"/>
  <c r="H524" i="4"/>
  <c r="J523" i="4"/>
  <c r="K523" i="4" s="1"/>
  <c r="T448" i="4"/>
  <c r="N449" i="4" l="1"/>
  <c r="P449" i="4" s="1"/>
  <c r="M525" i="8"/>
  <c r="O525" i="8" s="1"/>
  <c r="Q524" i="8"/>
  <c r="R524" i="8" s="1"/>
  <c r="W437" i="8"/>
  <c r="I524" i="4"/>
  <c r="F525" i="4" s="1"/>
  <c r="G524" i="4"/>
  <c r="O449" i="4" l="1"/>
  <c r="L450" i="4" s="1"/>
  <c r="M450" i="4" s="1"/>
  <c r="J437" i="8"/>
  <c r="K437" i="8" s="1"/>
  <c r="AC437" i="8"/>
  <c r="AF437" i="8" s="1"/>
  <c r="AB437" i="8"/>
  <c r="AE437" i="8" s="1"/>
  <c r="AD437" i="8"/>
  <c r="AG437" i="8" s="1"/>
  <c r="V437" i="8"/>
  <c r="S438" i="8" s="1"/>
  <c r="N525" i="8"/>
  <c r="P525" i="8"/>
  <c r="Q525" i="8" s="1"/>
  <c r="N450" i="4"/>
  <c r="H525" i="4"/>
  <c r="J524" i="4"/>
  <c r="K524" i="4" s="1"/>
  <c r="T449" i="4"/>
  <c r="U438" i="8" l="1"/>
  <c r="T438" i="8"/>
  <c r="M526" i="8"/>
  <c r="O526" i="8" s="1"/>
  <c r="R525" i="8"/>
  <c r="P450" i="4"/>
  <c r="I525" i="4"/>
  <c r="G525" i="4"/>
  <c r="O450" i="4" l="1"/>
  <c r="L451" i="4" s="1"/>
  <c r="M451" i="4" s="1"/>
  <c r="J525" i="4"/>
  <c r="F526" i="4"/>
  <c r="H526" i="4" s="1"/>
  <c r="N526" i="8"/>
  <c r="P526" i="8"/>
  <c r="Q526" i="8" s="1"/>
  <c r="W438" i="8"/>
  <c r="K525" i="4"/>
  <c r="N451" i="4"/>
  <c r="T450" i="4"/>
  <c r="J438" i="8" l="1"/>
  <c r="K438" i="8" s="1"/>
  <c r="AD438" i="8"/>
  <c r="AG438" i="8" s="1"/>
  <c r="AC438" i="8"/>
  <c r="AF438" i="8" s="1"/>
  <c r="AB438" i="8"/>
  <c r="AE438" i="8" s="1"/>
  <c r="V438" i="8"/>
  <c r="S439" i="8" s="1"/>
  <c r="N527" i="8"/>
  <c r="M527" i="8"/>
  <c r="O527" i="8" s="1"/>
  <c r="R526" i="8"/>
  <c r="P451" i="4"/>
  <c r="G526" i="4"/>
  <c r="I526" i="4"/>
  <c r="F527" i="4" s="1"/>
  <c r="O451" i="4" l="1"/>
  <c r="L452" i="4" s="1"/>
  <c r="M452" i="4" s="1"/>
  <c r="P527" i="8"/>
  <c r="T439" i="8"/>
  <c r="U439" i="8"/>
  <c r="H527" i="4"/>
  <c r="N452" i="4"/>
  <c r="J526" i="4"/>
  <c r="K526" i="4" s="1"/>
  <c r="T451" i="4"/>
  <c r="W439" i="8" l="1"/>
  <c r="V439" i="8"/>
  <c r="S440" i="8" s="1"/>
  <c r="M528" i="8"/>
  <c r="O528" i="8" s="1"/>
  <c r="Q527" i="8"/>
  <c r="R527" i="8" s="1"/>
  <c r="P452" i="4"/>
  <c r="I527" i="4"/>
  <c r="F528" i="4" s="1"/>
  <c r="G527" i="4"/>
  <c r="O452" i="4" l="1"/>
  <c r="L453" i="4" s="1"/>
  <c r="M453" i="4" s="1"/>
  <c r="P528" i="8"/>
  <c r="N528" i="8"/>
  <c r="U440" i="8"/>
  <c r="T440" i="8"/>
  <c r="AD439" i="8"/>
  <c r="AG439" i="8" s="1"/>
  <c r="AC439" i="8"/>
  <c r="AF439" i="8" s="1"/>
  <c r="AB439" i="8"/>
  <c r="AE439" i="8" s="1"/>
  <c r="J439" i="8"/>
  <c r="K439" i="8" s="1"/>
  <c r="H528" i="4"/>
  <c r="J527" i="4"/>
  <c r="K527" i="4" s="1"/>
  <c r="N453" i="4"/>
  <c r="T452" i="4"/>
  <c r="W440" i="8" l="1"/>
  <c r="V440" i="8" s="1"/>
  <c r="S441" i="8" s="1"/>
  <c r="M529" i="8"/>
  <c r="O529" i="8" s="1"/>
  <c r="Q528" i="8"/>
  <c r="R528" i="8" s="1"/>
  <c r="P453" i="4"/>
  <c r="G528" i="4"/>
  <c r="I528" i="4"/>
  <c r="J528" i="4" l="1"/>
  <c r="K528" i="4" s="1"/>
  <c r="F529" i="4"/>
  <c r="H529" i="4" s="1"/>
  <c r="U441" i="8"/>
  <c r="T441" i="8"/>
  <c r="N529" i="8"/>
  <c r="P529" i="8"/>
  <c r="J440" i="8"/>
  <c r="K440" i="8" s="1"/>
  <c r="AD440" i="8"/>
  <c r="AG440" i="8" s="1"/>
  <c r="AC440" i="8"/>
  <c r="AF440" i="8" s="1"/>
  <c r="AB440" i="8"/>
  <c r="AE440" i="8" s="1"/>
  <c r="T453" i="4"/>
  <c r="O453" i="4"/>
  <c r="L454" i="4" s="1"/>
  <c r="M454" i="4" s="1"/>
  <c r="M530" i="8" l="1"/>
  <c r="O530" i="8" s="1"/>
  <c r="Q529" i="8"/>
  <c r="R529" i="8"/>
  <c r="W441" i="8"/>
  <c r="V441" i="8" s="1"/>
  <c r="S442" i="8" s="1"/>
  <c r="N454" i="4"/>
  <c r="I529" i="4"/>
  <c r="F530" i="4" s="1"/>
  <c r="G529" i="4"/>
  <c r="T442" i="8" l="1"/>
  <c r="U442" i="8"/>
  <c r="J441" i="8"/>
  <c r="K441" i="8" s="1"/>
  <c r="AD441" i="8"/>
  <c r="AG441" i="8" s="1"/>
  <c r="AC441" i="8"/>
  <c r="AF441" i="8" s="1"/>
  <c r="AB441" i="8"/>
  <c r="AE441" i="8" s="1"/>
  <c r="P530" i="8"/>
  <c r="Q530" i="8" s="1"/>
  <c r="N530" i="8"/>
  <c r="H530" i="4"/>
  <c r="J529" i="4"/>
  <c r="K529" i="4" s="1"/>
  <c r="P454" i="4"/>
  <c r="M531" i="8" l="1"/>
  <c r="O531" i="8" s="1"/>
  <c r="R530" i="8"/>
  <c r="W442" i="8"/>
  <c r="V442" i="8"/>
  <c r="S443" i="8" s="1"/>
  <c r="G530" i="4"/>
  <c r="I530" i="4"/>
  <c r="F531" i="4" s="1"/>
  <c r="T454" i="4"/>
  <c r="O454" i="4"/>
  <c r="L455" i="4" s="1"/>
  <c r="M455" i="4" s="1"/>
  <c r="U443" i="8" l="1"/>
  <c r="T443" i="8"/>
  <c r="P531" i="8"/>
  <c r="J442" i="8"/>
  <c r="K442" i="8" s="1"/>
  <c r="AB442" i="8"/>
  <c r="AE442" i="8" s="1"/>
  <c r="AD442" i="8"/>
  <c r="AG442" i="8" s="1"/>
  <c r="AC442" i="8"/>
  <c r="AF442" i="8" s="1"/>
  <c r="N531" i="8"/>
  <c r="N455" i="4"/>
  <c r="H531" i="4"/>
  <c r="J530" i="4"/>
  <c r="K530" i="4" s="1"/>
  <c r="M532" i="8" l="1"/>
  <c r="O532" i="8" s="1"/>
  <c r="Q531" i="8"/>
  <c r="R531" i="8" s="1"/>
  <c r="W443" i="8"/>
  <c r="V443" i="8"/>
  <c r="S444" i="8" s="1"/>
  <c r="G531" i="4"/>
  <c r="I531" i="4"/>
  <c r="F532" i="4" s="1"/>
  <c r="P455" i="4"/>
  <c r="O455" i="4" l="1"/>
  <c r="L456" i="4" s="1"/>
  <c r="M456" i="4" s="1"/>
  <c r="U444" i="8"/>
  <c r="T444" i="8"/>
  <c r="J443" i="8"/>
  <c r="K443" i="8" s="1"/>
  <c r="AB443" i="8"/>
  <c r="AE443" i="8" s="1"/>
  <c r="AD443" i="8"/>
  <c r="AG443" i="8" s="1"/>
  <c r="AC443" i="8"/>
  <c r="AF443" i="8" s="1"/>
  <c r="P532" i="8"/>
  <c r="N532" i="8"/>
  <c r="H532" i="4"/>
  <c r="N456" i="4"/>
  <c r="J531" i="4"/>
  <c r="K531" i="4" s="1"/>
  <c r="T455" i="4"/>
  <c r="M533" i="8" l="1"/>
  <c r="O533" i="8" s="1"/>
  <c r="Q532" i="8"/>
  <c r="R532" i="8" s="1"/>
  <c r="W444" i="8"/>
  <c r="V444" i="8" s="1"/>
  <c r="S445" i="8" s="1"/>
  <c r="P456" i="4"/>
  <c r="G532" i="4"/>
  <c r="I532" i="4"/>
  <c r="F533" i="4" s="1"/>
  <c r="O456" i="4" l="1"/>
  <c r="L457" i="4" s="1"/>
  <c r="M457" i="4" s="1"/>
  <c r="U445" i="8"/>
  <c r="T445" i="8"/>
  <c r="P533" i="8"/>
  <c r="J444" i="8"/>
  <c r="K444" i="8" s="1"/>
  <c r="AD444" i="8"/>
  <c r="AG444" i="8" s="1"/>
  <c r="AC444" i="8"/>
  <c r="AF444" i="8" s="1"/>
  <c r="AB444" i="8"/>
  <c r="AE444" i="8" s="1"/>
  <c r="N533" i="8"/>
  <c r="H533" i="4"/>
  <c r="N457" i="4"/>
  <c r="J532" i="4"/>
  <c r="K532" i="4" s="1"/>
  <c r="T456" i="4"/>
  <c r="M534" i="8" l="1"/>
  <c r="O534" i="8" s="1"/>
  <c r="Q533" i="8"/>
  <c r="R533" i="8" s="1"/>
  <c r="W445" i="8"/>
  <c r="P457" i="4"/>
  <c r="I533" i="4"/>
  <c r="F534" i="4" s="1"/>
  <c r="G533" i="4"/>
  <c r="O457" i="4" l="1"/>
  <c r="L458" i="4" s="1"/>
  <c r="M458" i="4" s="1"/>
  <c r="J445" i="8"/>
  <c r="K445" i="8" s="1"/>
  <c r="AC445" i="8"/>
  <c r="AF445" i="8" s="1"/>
  <c r="AB445" i="8"/>
  <c r="AE445" i="8" s="1"/>
  <c r="AD445" i="8"/>
  <c r="AG445" i="8" s="1"/>
  <c r="P534" i="8"/>
  <c r="V445" i="8"/>
  <c r="S446" i="8" s="1"/>
  <c r="N534" i="8"/>
  <c r="H534" i="4"/>
  <c r="J533" i="4"/>
  <c r="N458" i="4"/>
  <c r="K533" i="4"/>
  <c r="T457" i="4"/>
  <c r="M535" i="8" l="1"/>
  <c r="O535" i="8" s="1"/>
  <c r="U446" i="8"/>
  <c r="T446" i="8"/>
  <c r="Q534" i="8"/>
  <c r="R534" i="8" s="1"/>
  <c r="P458" i="4"/>
  <c r="G534" i="4"/>
  <c r="I534" i="4"/>
  <c r="O458" i="4" l="1"/>
  <c r="L459" i="4" s="1"/>
  <c r="M459" i="4" s="1"/>
  <c r="J534" i="4"/>
  <c r="F535" i="4"/>
  <c r="H535" i="4" s="1"/>
  <c r="W446" i="8"/>
  <c r="N535" i="8"/>
  <c r="P535" i="8"/>
  <c r="N459" i="4"/>
  <c r="K534" i="4"/>
  <c r="T458" i="4"/>
  <c r="M536" i="8" l="1"/>
  <c r="O536" i="8" s="1"/>
  <c r="Q535" i="8"/>
  <c r="R535" i="8"/>
  <c r="AC446" i="8"/>
  <c r="AF446" i="8" s="1"/>
  <c r="J446" i="8"/>
  <c r="K446" i="8" s="1"/>
  <c r="AB446" i="8"/>
  <c r="AE446" i="8" s="1"/>
  <c r="AD446" i="8"/>
  <c r="AG446" i="8" s="1"/>
  <c r="V446" i="8"/>
  <c r="S447" i="8" s="1"/>
  <c r="G535" i="4"/>
  <c r="I535" i="4"/>
  <c r="F536" i="4" s="1"/>
  <c r="P459" i="4"/>
  <c r="O459" i="4" l="1"/>
  <c r="L460" i="4" s="1"/>
  <c r="M460" i="4" s="1"/>
  <c r="Q536" i="8"/>
  <c r="P536" i="8"/>
  <c r="T447" i="8"/>
  <c r="U447" i="8"/>
  <c r="N536" i="8"/>
  <c r="H536" i="4"/>
  <c r="J535" i="4"/>
  <c r="N460" i="4"/>
  <c r="T459" i="4"/>
  <c r="K535" i="4"/>
  <c r="W447" i="8" l="1"/>
  <c r="V447" i="8"/>
  <c r="S448" i="8" s="1"/>
  <c r="R536" i="8"/>
  <c r="M537" i="8"/>
  <c r="O537" i="8" s="1"/>
  <c r="G536" i="4"/>
  <c r="P460" i="4"/>
  <c r="I536" i="4"/>
  <c r="O460" i="4" l="1"/>
  <c r="L461" i="4" s="1"/>
  <c r="M461" i="4" s="1"/>
  <c r="J536" i="4"/>
  <c r="K536" i="4" s="1"/>
  <c r="F537" i="4"/>
  <c r="H537" i="4" s="1"/>
  <c r="N537" i="8"/>
  <c r="P537" i="8"/>
  <c r="U448" i="8"/>
  <c r="T448" i="8"/>
  <c r="AD447" i="8"/>
  <c r="AG447" i="8" s="1"/>
  <c r="AB447" i="8"/>
  <c r="AE447" i="8" s="1"/>
  <c r="J447" i="8"/>
  <c r="K447" i="8" s="1"/>
  <c r="AC447" i="8"/>
  <c r="AF447" i="8" s="1"/>
  <c r="N461" i="4"/>
  <c r="T460" i="4"/>
  <c r="W448" i="8" l="1"/>
  <c r="V448" i="8"/>
  <c r="S449" i="8" s="1"/>
  <c r="M538" i="8"/>
  <c r="O538" i="8" s="1"/>
  <c r="Q537" i="8"/>
  <c r="R537" i="8"/>
  <c r="I537" i="4"/>
  <c r="F538" i="4" s="1"/>
  <c r="G537" i="4"/>
  <c r="P461" i="4"/>
  <c r="O461" i="4" l="1"/>
  <c r="L462" i="4" s="1"/>
  <c r="M462" i="4" s="1"/>
  <c r="P538" i="8"/>
  <c r="T449" i="8"/>
  <c r="U449" i="8"/>
  <c r="N538" i="8"/>
  <c r="J448" i="8"/>
  <c r="K448" i="8" s="1"/>
  <c r="AD448" i="8"/>
  <c r="AG448" i="8" s="1"/>
  <c r="AC448" i="8"/>
  <c r="AF448" i="8" s="1"/>
  <c r="AB448" i="8"/>
  <c r="AE448" i="8" s="1"/>
  <c r="H538" i="4"/>
  <c r="N462" i="4"/>
  <c r="T461" i="4"/>
  <c r="J537" i="4"/>
  <c r="K537" i="4" s="1"/>
  <c r="W449" i="8" l="1"/>
  <c r="V449" i="8"/>
  <c r="S450" i="8" s="1"/>
  <c r="M539" i="8"/>
  <c r="O539" i="8" s="1"/>
  <c r="Q538" i="8"/>
  <c r="R538" i="8" s="1"/>
  <c r="G538" i="4"/>
  <c r="P462" i="4"/>
  <c r="I538" i="4"/>
  <c r="F539" i="4" s="1"/>
  <c r="N539" i="8" l="1"/>
  <c r="P539" i="8"/>
  <c r="T450" i="8"/>
  <c r="U450" i="8"/>
  <c r="J449" i="8"/>
  <c r="K449" i="8" s="1"/>
  <c r="AD449" i="8"/>
  <c r="AG449" i="8" s="1"/>
  <c r="AC449" i="8"/>
  <c r="AF449" i="8" s="1"/>
  <c r="AB449" i="8"/>
  <c r="AE449" i="8" s="1"/>
  <c r="T462" i="4"/>
  <c r="H539" i="4"/>
  <c r="J538" i="4"/>
  <c r="K538" i="4" s="1"/>
  <c r="O462" i="4"/>
  <c r="L463" i="4" s="1"/>
  <c r="M463" i="4" s="1"/>
  <c r="M540" i="8" l="1"/>
  <c r="O540" i="8" s="1"/>
  <c r="W450" i="8"/>
  <c r="Q539" i="8"/>
  <c r="R539" i="8" s="1"/>
  <c r="N463" i="4"/>
  <c r="G539" i="4"/>
  <c r="I539" i="4"/>
  <c r="F540" i="4" s="1"/>
  <c r="J450" i="8" l="1"/>
  <c r="K450" i="8" s="1"/>
  <c r="AB450" i="8"/>
  <c r="AE450" i="8" s="1"/>
  <c r="AD450" i="8"/>
  <c r="AG450" i="8" s="1"/>
  <c r="AC450" i="8"/>
  <c r="AF450" i="8" s="1"/>
  <c r="V450" i="8"/>
  <c r="S451" i="8" s="1"/>
  <c r="P540" i="8"/>
  <c r="Q540" i="8" s="1"/>
  <c r="N540" i="8"/>
  <c r="H540" i="4"/>
  <c r="J539" i="4"/>
  <c r="K539" i="4" s="1"/>
  <c r="P463" i="4"/>
  <c r="O463" i="4" l="1"/>
  <c r="L464" i="4" s="1"/>
  <c r="M464" i="4" s="1"/>
  <c r="R540" i="8"/>
  <c r="M541" i="8"/>
  <c r="O541" i="8" s="1"/>
  <c r="U451" i="8"/>
  <c r="T451" i="8"/>
  <c r="G540" i="4"/>
  <c r="N464" i="4"/>
  <c r="T463" i="4"/>
  <c r="I540" i="4"/>
  <c r="J540" i="4" l="1"/>
  <c r="K540" i="4" s="1"/>
  <c r="F541" i="4"/>
  <c r="H541" i="4" s="1"/>
  <c r="W451" i="8"/>
  <c r="V451" i="8" s="1"/>
  <c r="S452" i="8" s="1"/>
  <c r="P541" i="8"/>
  <c r="N541" i="8"/>
  <c r="P464" i="4"/>
  <c r="O464" i="4" s="1"/>
  <c r="L465" i="4" s="1"/>
  <c r="M465" i="4" s="1"/>
  <c r="U452" i="8" l="1"/>
  <c r="T452" i="8"/>
  <c r="M542" i="8"/>
  <c r="O542" i="8" s="1"/>
  <c r="Q541" i="8"/>
  <c r="R541" i="8"/>
  <c r="J451" i="8"/>
  <c r="K451" i="8" s="1"/>
  <c r="AD451" i="8"/>
  <c r="AG451" i="8" s="1"/>
  <c r="AC451" i="8"/>
  <c r="AF451" i="8" s="1"/>
  <c r="AB451" i="8"/>
  <c r="AE451" i="8" s="1"/>
  <c r="N465" i="4"/>
  <c r="T464" i="4"/>
  <c r="I541" i="4"/>
  <c r="F542" i="4" s="1"/>
  <c r="G541" i="4"/>
  <c r="N542" i="8" l="1"/>
  <c r="P542" i="8"/>
  <c r="Q542" i="8" s="1"/>
  <c r="W452" i="8"/>
  <c r="V452" i="8"/>
  <c r="S453" i="8" s="1"/>
  <c r="H542" i="4"/>
  <c r="J541" i="4"/>
  <c r="K541" i="4" s="1"/>
  <c r="P465" i="4"/>
  <c r="O465" i="4" l="1"/>
  <c r="L466" i="4" s="1"/>
  <c r="M466" i="4" s="1"/>
  <c r="U453" i="8"/>
  <c r="T453" i="8"/>
  <c r="J452" i="8"/>
  <c r="K452" i="8" s="1"/>
  <c r="AD452" i="8"/>
  <c r="AG452" i="8" s="1"/>
  <c r="AC452" i="8"/>
  <c r="AF452" i="8" s="1"/>
  <c r="AB452" i="8"/>
  <c r="AE452" i="8" s="1"/>
  <c r="M543" i="8"/>
  <c r="O543" i="8" s="1"/>
  <c r="R542" i="8"/>
  <c r="T465" i="4"/>
  <c r="G542" i="4"/>
  <c r="I542" i="4"/>
  <c r="N466" i="4"/>
  <c r="J542" i="4" l="1"/>
  <c r="F543" i="4"/>
  <c r="H543" i="4" s="1"/>
  <c r="P543" i="8"/>
  <c r="N543" i="8"/>
  <c r="W453" i="8"/>
  <c r="V453" i="8"/>
  <c r="S454" i="8" s="1"/>
  <c r="P466" i="4"/>
  <c r="K542" i="4"/>
  <c r="O466" i="4" l="1"/>
  <c r="L467" i="4" s="1"/>
  <c r="M467" i="4" s="1"/>
  <c r="U454" i="8"/>
  <c r="T454" i="8"/>
  <c r="J453" i="8"/>
  <c r="K453" i="8" s="1"/>
  <c r="AD453" i="8"/>
  <c r="AG453" i="8" s="1"/>
  <c r="AC453" i="8"/>
  <c r="AF453" i="8" s="1"/>
  <c r="AB453" i="8"/>
  <c r="AE453" i="8" s="1"/>
  <c r="M544" i="8"/>
  <c r="O544" i="8" s="1"/>
  <c r="Q543" i="8"/>
  <c r="R543" i="8" s="1"/>
  <c r="I543" i="4"/>
  <c r="F544" i="4" s="1"/>
  <c r="G543" i="4"/>
  <c r="N467" i="4"/>
  <c r="T466" i="4"/>
  <c r="P544" i="8" l="1"/>
  <c r="N544" i="8"/>
  <c r="W454" i="8"/>
  <c r="V454" i="8" s="1"/>
  <c r="S455" i="8" s="1"/>
  <c r="H544" i="4"/>
  <c r="P467" i="4"/>
  <c r="J543" i="4"/>
  <c r="K543" i="4" s="1"/>
  <c r="T455" i="8" l="1"/>
  <c r="U455" i="8"/>
  <c r="AD454" i="8"/>
  <c r="AG454" i="8" s="1"/>
  <c r="J454" i="8"/>
  <c r="K454" i="8" s="1"/>
  <c r="AC454" i="8"/>
  <c r="AF454" i="8" s="1"/>
  <c r="AB454" i="8"/>
  <c r="AE454" i="8" s="1"/>
  <c r="M545" i="8"/>
  <c r="O545" i="8" s="1"/>
  <c r="Q544" i="8"/>
  <c r="R544" i="8" s="1"/>
  <c r="T467" i="4"/>
  <c r="G544" i="4"/>
  <c r="I544" i="4"/>
  <c r="F545" i="4" s="1"/>
  <c r="O467" i="4"/>
  <c r="L468" i="4" s="1"/>
  <c r="M468" i="4" s="1"/>
  <c r="P545" i="8" l="1"/>
  <c r="N545" i="8"/>
  <c r="W455" i="8"/>
  <c r="V455" i="8"/>
  <c r="S456" i="8" s="1"/>
  <c r="H545" i="4"/>
  <c r="J544" i="4"/>
  <c r="K544" i="4" s="1"/>
  <c r="N468" i="4"/>
  <c r="U456" i="8" l="1"/>
  <c r="T456" i="8"/>
  <c r="AD455" i="8"/>
  <c r="AG455" i="8" s="1"/>
  <c r="AB455" i="8"/>
  <c r="AE455" i="8" s="1"/>
  <c r="J455" i="8"/>
  <c r="K455" i="8" s="1"/>
  <c r="AC455" i="8"/>
  <c r="AF455" i="8" s="1"/>
  <c r="M546" i="8"/>
  <c r="O546" i="8" s="1"/>
  <c r="Q545" i="8"/>
  <c r="R545" i="8" s="1"/>
  <c r="I545" i="4"/>
  <c r="F546" i="4" s="1"/>
  <c r="P468" i="4"/>
  <c r="G545" i="4"/>
  <c r="O468" i="4" l="1"/>
  <c r="L469" i="4" s="1"/>
  <c r="M469" i="4" s="1"/>
  <c r="N546" i="8"/>
  <c r="P546" i="8"/>
  <c r="W456" i="8"/>
  <c r="V456" i="8"/>
  <c r="S457" i="8" s="1"/>
  <c r="N469" i="4"/>
  <c r="H546" i="4"/>
  <c r="T468" i="4"/>
  <c r="J545" i="4"/>
  <c r="K545" i="4" s="1"/>
  <c r="U457" i="8" l="1"/>
  <c r="T457" i="8"/>
  <c r="J456" i="8"/>
  <c r="K456" i="8" s="1"/>
  <c r="AD456" i="8"/>
  <c r="AG456" i="8" s="1"/>
  <c r="AC456" i="8"/>
  <c r="AF456" i="8" s="1"/>
  <c r="AB456" i="8"/>
  <c r="AE456" i="8" s="1"/>
  <c r="M547" i="8"/>
  <c r="O547" i="8" s="1"/>
  <c r="Q546" i="8"/>
  <c r="R546" i="8" s="1"/>
  <c r="I546" i="4"/>
  <c r="F547" i="4" s="1"/>
  <c r="P469" i="4"/>
  <c r="G546" i="4"/>
  <c r="O469" i="4" l="1"/>
  <c r="L470" i="4" s="1"/>
  <c r="M470" i="4" s="1"/>
  <c r="P547" i="8"/>
  <c r="N547" i="8"/>
  <c r="W457" i="8"/>
  <c r="N470" i="4"/>
  <c r="T469" i="4"/>
  <c r="H547" i="4"/>
  <c r="J546" i="4"/>
  <c r="K546" i="4" s="1"/>
  <c r="J457" i="8" l="1"/>
  <c r="K457" i="8" s="1"/>
  <c r="AD457" i="8"/>
  <c r="AG457" i="8" s="1"/>
  <c r="AC457" i="8"/>
  <c r="AF457" i="8" s="1"/>
  <c r="AB457" i="8"/>
  <c r="AE457" i="8" s="1"/>
  <c r="V457" i="8"/>
  <c r="S458" i="8" s="1"/>
  <c r="M548" i="8"/>
  <c r="O548" i="8" s="1"/>
  <c r="Q547" i="8"/>
  <c r="R547" i="8" s="1"/>
  <c r="G547" i="4"/>
  <c r="P470" i="4"/>
  <c r="I547" i="4"/>
  <c r="O470" i="4" l="1"/>
  <c r="L471" i="4" s="1"/>
  <c r="M471" i="4" s="1"/>
  <c r="J547" i="4"/>
  <c r="F548" i="4"/>
  <c r="H548" i="4" s="1"/>
  <c r="P548" i="8"/>
  <c r="T458" i="8"/>
  <c r="U458" i="8"/>
  <c r="N548" i="8"/>
  <c r="N471" i="4"/>
  <c r="T470" i="4"/>
  <c r="K547" i="4"/>
  <c r="W458" i="8" l="1"/>
  <c r="V458" i="8"/>
  <c r="S459" i="8" s="1"/>
  <c r="M549" i="8"/>
  <c r="O549" i="8" s="1"/>
  <c r="Q548" i="8"/>
  <c r="R548" i="8" s="1"/>
  <c r="G548" i="4"/>
  <c r="I548" i="4"/>
  <c r="P471" i="4"/>
  <c r="O471" i="4" l="1"/>
  <c r="L472" i="4" s="1"/>
  <c r="M472" i="4" s="1"/>
  <c r="J548" i="4"/>
  <c r="K548" i="4" s="1"/>
  <c r="F549" i="4"/>
  <c r="H549" i="4" s="1"/>
  <c r="P549" i="8"/>
  <c r="N549" i="8"/>
  <c r="U459" i="8"/>
  <c r="T459" i="8"/>
  <c r="J458" i="8"/>
  <c r="K458" i="8" s="1"/>
  <c r="AC458" i="8"/>
  <c r="AF458" i="8" s="1"/>
  <c r="AB458" i="8"/>
  <c r="AE458" i="8" s="1"/>
  <c r="AD458" i="8"/>
  <c r="AG458" i="8" s="1"/>
  <c r="N472" i="4"/>
  <c r="T471" i="4"/>
  <c r="W459" i="8" l="1"/>
  <c r="V459" i="8"/>
  <c r="S460" i="8" s="1"/>
  <c r="M550" i="8"/>
  <c r="O550" i="8" s="1"/>
  <c r="Q549" i="8"/>
  <c r="R549" i="8" s="1"/>
  <c r="G549" i="4"/>
  <c r="I549" i="4"/>
  <c r="F550" i="4" s="1"/>
  <c r="P472" i="4"/>
  <c r="P550" i="8" l="1"/>
  <c r="Q550" i="8"/>
  <c r="N550" i="8"/>
  <c r="T460" i="8"/>
  <c r="U460" i="8"/>
  <c r="J459" i="8"/>
  <c r="K459" i="8" s="1"/>
  <c r="AD459" i="8"/>
  <c r="AG459" i="8" s="1"/>
  <c r="AC459" i="8"/>
  <c r="AF459" i="8" s="1"/>
  <c r="AB459" i="8"/>
  <c r="AE459" i="8" s="1"/>
  <c r="T472" i="4"/>
  <c r="H550" i="4"/>
  <c r="J549" i="4"/>
  <c r="K549" i="4" s="1"/>
  <c r="O472" i="4"/>
  <c r="L473" i="4" s="1"/>
  <c r="M473" i="4" s="1"/>
  <c r="R550" i="8" l="1"/>
  <c r="W460" i="8"/>
  <c r="V460" i="8"/>
  <c r="S461" i="8" s="1"/>
  <c r="M551" i="8"/>
  <c r="O551" i="8" s="1"/>
  <c r="G550" i="4"/>
  <c r="I550" i="4"/>
  <c r="F551" i="4" s="1"/>
  <c r="N473" i="4"/>
  <c r="N551" i="8" l="1"/>
  <c r="P551" i="8"/>
  <c r="T461" i="8"/>
  <c r="U461" i="8"/>
  <c r="J460" i="8"/>
  <c r="K460" i="8" s="1"/>
  <c r="AB460" i="8"/>
  <c r="AE460" i="8" s="1"/>
  <c r="AC460" i="8"/>
  <c r="AF460" i="8" s="1"/>
  <c r="AD460" i="8"/>
  <c r="AG460" i="8" s="1"/>
  <c r="H551" i="4"/>
  <c r="P473" i="4"/>
  <c r="J550" i="4"/>
  <c r="K550" i="4" s="1"/>
  <c r="O473" i="4" l="1"/>
  <c r="L474" i="4" s="1"/>
  <c r="M474" i="4" s="1"/>
  <c r="M552" i="8"/>
  <c r="O552" i="8" s="1"/>
  <c r="Q551" i="8"/>
  <c r="W461" i="8"/>
  <c r="R551" i="8"/>
  <c r="N474" i="4"/>
  <c r="T473" i="4"/>
  <c r="I551" i="4"/>
  <c r="F552" i="4" s="1"/>
  <c r="G551" i="4"/>
  <c r="J461" i="8" l="1"/>
  <c r="K461" i="8" s="1"/>
  <c r="AC461" i="8"/>
  <c r="AF461" i="8" s="1"/>
  <c r="AD461" i="8"/>
  <c r="AG461" i="8" s="1"/>
  <c r="AB461" i="8"/>
  <c r="AE461" i="8" s="1"/>
  <c r="V461" i="8"/>
  <c r="S462" i="8" s="1"/>
  <c r="P552" i="8"/>
  <c r="Q552" i="8" s="1"/>
  <c r="N552" i="8"/>
  <c r="H552" i="4"/>
  <c r="J551" i="4"/>
  <c r="K551" i="4" s="1"/>
  <c r="P474" i="4"/>
  <c r="U462" i="8" l="1"/>
  <c r="T462" i="8"/>
  <c r="R552" i="8"/>
  <c r="M553" i="8"/>
  <c r="O553" i="8" s="1"/>
  <c r="T474" i="4"/>
  <c r="O474" i="4"/>
  <c r="L475" i="4" s="1"/>
  <c r="M475" i="4" s="1"/>
  <c r="G552" i="4"/>
  <c r="I552" i="4"/>
  <c r="J552" i="4" l="1"/>
  <c r="F553" i="4"/>
  <c r="H553" i="4" s="1"/>
  <c r="P553" i="8"/>
  <c r="N553" i="8"/>
  <c r="W462" i="8"/>
  <c r="K552" i="4"/>
  <c r="N475" i="4"/>
  <c r="AD462" i="8" l="1"/>
  <c r="AG462" i="8" s="1"/>
  <c r="AC462" i="8"/>
  <c r="AF462" i="8" s="1"/>
  <c r="J462" i="8"/>
  <c r="K462" i="8" s="1"/>
  <c r="AB462" i="8"/>
  <c r="AE462" i="8" s="1"/>
  <c r="V462" i="8"/>
  <c r="S463" i="8" s="1"/>
  <c r="M554" i="8"/>
  <c r="O554" i="8" s="1"/>
  <c r="Q553" i="8"/>
  <c r="R553" i="8" s="1"/>
  <c r="I553" i="4"/>
  <c r="F554" i="4" s="1"/>
  <c r="P475" i="4"/>
  <c r="G553" i="4"/>
  <c r="N554" i="8" l="1"/>
  <c r="P554" i="8"/>
  <c r="Q554" i="8" s="1"/>
  <c r="T463" i="8"/>
  <c r="U463" i="8"/>
  <c r="T475" i="4"/>
  <c r="H554" i="4"/>
  <c r="O475" i="4"/>
  <c r="L476" i="4" s="1"/>
  <c r="M476" i="4" s="1"/>
  <c r="J553" i="4"/>
  <c r="K553" i="4" s="1"/>
  <c r="W463" i="8" l="1"/>
  <c r="V463" i="8"/>
  <c r="S464" i="8" s="1"/>
  <c r="M555" i="8"/>
  <c r="O555" i="8" s="1"/>
  <c r="R554" i="8"/>
  <c r="I554" i="4"/>
  <c r="F555" i="4" s="1"/>
  <c r="N476" i="4"/>
  <c r="G554" i="4"/>
  <c r="U464" i="8" l="1"/>
  <c r="T464" i="8"/>
  <c r="P555" i="8"/>
  <c r="N555" i="8"/>
  <c r="AD463" i="8"/>
  <c r="AG463" i="8" s="1"/>
  <c r="AB463" i="8"/>
  <c r="AE463" i="8" s="1"/>
  <c r="J463" i="8"/>
  <c r="K463" i="8" s="1"/>
  <c r="AC463" i="8"/>
  <c r="AF463" i="8" s="1"/>
  <c r="P476" i="4"/>
  <c r="H555" i="4"/>
  <c r="J554" i="4"/>
  <c r="K554" i="4" s="1"/>
  <c r="O476" i="4" l="1"/>
  <c r="L477" i="4" s="1"/>
  <c r="M477" i="4" s="1"/>
  <c r="M556" i="8"/>
  <c r="O556" i="8" s="1"/>
  <c r="Q555" i="8"/>
  <c r="R555" i="8" s="1"/>
  <c r="W464" i="8"/>
  <c r="G555" i="4"/>
  <c r="I555" i="4"/>
  <c r="F556" i="4" s="1"/>
  <c r="T476" i="4"/>
  <c r="N477" i="4" l="1"/>
  <c r="J464" i="8"/>
  <c r="K464" i="8" s="1"/>
  <c r="AD464" i="8"/>
  <c r="AG464" i="8" s="1"/>
  <c r="AC464" i="8"/>
  <c r="AF464" i="8" s="1"/>
  <c r="AB464" i="8"/>
  <c r="AE464" i="8" s="1"/>
  <c r="V464" i="8"/>
  <c r="S465" i="8" s="1"/>
  <c r="P556" i="8"/>
  <c r="Q556" i="8" s="1"/>
  <c r="N556" i="8"/>
  <c r="P477" i="4"/>
  <c r="H556" i="4"/>
  <c r="J555" i="4"/>
  <c r="K555" i="4" s="1"/>
  <c r="O477" i="4" l="1"/>
  <c r="L478" i="4" s="1"/>
  <c r="M478" i="4" s="1"/>
  <c r="R556" i="8"/>
  <c r="U465" i="8"/>
  <c r="T465" i="8"/>
  <c r="M557" i="8"/>
  <c r="O557" i="8" s="1"/>
  <c r="G556" i="4"/>
  <c r="I556" i="4"/>
  <c r="F557" i="4" s="1"/>
  <c r="T477" i="4"/>
  <c r="N478" i="4" l="1"/>
  <c r="P557" i="8"/>
  <c r="N557" i="8"/>
  <c r="W465" i="8"/>
  <c r="H557" i="4"/>
  <c r="J556" i="4"/>
  <c r="K556" i="4" s="1"/>
  <c r="P478" i="4"/>
  <c r="O478" i="4" l="1"/>
  <c r="L479" i="4" s="1"/>
  <c r="M479" i="4" s="1"/>
  <c r="J465" i="8"/>
  <c r="K465" i="8" s="1"/>
  <c r="AD465" i="8"/>
  <c r="AG465" i="8" s="1"/>
  <c r="AC465" i="8"/>
  <c r="AF465" i="8" s="1"/>
  <c r="AB465" i="8"/>
  <c r="AE465" i="8" s="1"/>
  <c r="M558" i="8"/>
  <c r="O558" i="8" s="1"/>
  <c r="V465" i="8"/>
  <c r="S466" i="8" s="1"/>
  <c r="Q557" i="8"/>
  <c r="R557" i="8" s="1"/>
  <c r="N479" i="4"/>
  <c r="I557" i="4"/>
  <c r="G557" i="4"/>
  <c r="T478" i="4"/>
  <c r="J557" i="4" l="1"/>
  <c r="F558" i="4"/>
  <c r="H558" i="4" s="1"/>
  <c r="U466" i="8"/>
  <c r="T466" i="8"/>
  <c r="P558" i="8"/>
  <c r="N558" i="8"/>
  <c r="K557" i="4"/>
  <c r="P479" i="4"/>
  <c r="O479" i="4" l="1"/>
  <c r="L480" i="4" s="1"/>
  <c r="M480" i="4" s="1"/>
  <c r="M559" i="8"/>
  <c r="O559" i="8" s="1"/>
  <c r="Q558" i="8"/>
  <c r="R558" i="8" s="1"/>
  <c r="W466" i="8"/>
  <c r="V466" i="8"/>
  <c r="S467" i="8" s="1"/>
  <c r="N480" i="4"/>
  <c r="I558" i="4"/>
  <c r="T479" i="4"/>
  <c r="G558" i="4"/>
  <c r="J558" i="4" l="1"/>
  <c r="F559" i="4"/>
  <c r="H559" i="4" s="1"/>
  <c r="P559" i="8"/>
  <c r="U467" i="8"/>
  <c r="T467" i="8"/>
  <c r="J466" i="8"/>
  <c r="K466" i="8" s="1"/>
  <c r="AD466" i="8"/>
  <c r="AG466" i="8" s="1"/>
  <c r="AC466" i="8"/>
  <c r="AF466" i="8" s="1"/>
  <c r="AB466" i="8"/>
  <c r="AE466" i="8" s="1"/>
  <c r="N559" i="8"/>
  <c r="K558" i="4"/>
  <c r="P480" i="4"/>
  <c r="O480" i="4" l="1"/>
  <c r="L481" i="4" s="1"/>
  <c r="M481" i="4" s="1"/>
  <c r="W467" i="8"/>
  <c r="V467" i="8"/>
  <c r="S468" i="8" s="1"/>
  <c r="M560" i="8"/>
  <c r="O560" i="8" s="1"/>
  <c r="Q559" i="8"/>
  <c r="R559" i="8" s="1"/>
  <c r="I559" i="4"/>
  <c r="F560" i="4" s="1"/>
  <c r="G559" i="4"/>
  <c r="N481" i="4"/>
  <c r="T480" i="4"/>
  <c r="P560" i="8" l="1"/>
  <c r="T468" i="8"/>
  <c r="U468" i="8"/>
  <c r="N560" i="8"/>
  <c r="J467" i="8"/>
  <c r="K467" i="8" s="1"/>
  <c r="AC467" i="8"/>
  <c r="AF467" i="8" s="1"/>
  <c r="AB467" i="8"/>
  <c r="AE467" i="8" s="1"/>
  <c r="AD467" i="8"/>
  <c r="AG467" i="8" s="1"/>
  <c r="P481" i="4"/>
  <c r="H560" i="4"/>
  <c r="J559" i="4"/>
  <c r="K559" i="4" s="1"/>
  <c r="O481" i="4" l="1"/>
  <c r="L482" i="4" s="1"/>
  <c r="M482" i="4" s="1"/>
  <c r="M561" i="8"/>
  <c r="O561" i="8" s="1"/>
  <c r="W468" i="8"/>
  <c r="V468" i="8" s="1"/>
  <c r="S469" i="8" s="1"/>
  <c r="Q560" i="8"/>
  <c r="R560" i="8" s="1"/>
  <c r="G560" i="4"/>
  <c r="I560" i="4"/>
  <c r="T481" i="4"/>
  <c r="N482" i="4" l="1"/>
  <c r="J560" i="4"/>
  <c r="F561" i="4"/>
  <c r="H561" i="4" s="1"/>
  <c r="K560" i="4"/>
  <c r="U469" i="8"/>
  <c r="T469" i="8"/>
  <c r="J468" i="8"/>
  <c r="K468" i="8" s="1"/>
  <c r="AD468" i="8"/>
  <c r="AG468" i="8" s="1"/>
  <c r="AC468" i="8"/>
  <c r="AF468" i="8" s="1"/>
  <c r="AB468" i="8"/>
  <c r="AE468" i="8" s="1"/>
  <c r="P561" i="8"/>
  <c r="Q561" i="8" s="1"/>
  <c r="N561" i="8"/>
  <c r="P482" i="4"/>
  <c r="O482" i="4" l="1"/>
  <c r="L483" i="4" s="1"/>
  <c r="M483" i="4" s="1"/>
  <c r="R561" i="8"/>
  <c r="M562" i="8"/>
  <c r="O562" i="8" s="1"/>
  <c r="W469" i="8"/>
  <c r="V469" i="8"/>
  <c r="S470" i="8" s="1"/>
  <c r="N483" i="4"/>
  <c r="T482" i="4"/>
  <c r="I561" i="4"/>
  <c r="F562" i="4" s="1"/>
  <c r="G561" i="4"/>
  <c r="P562" i="8" l="1"/>
  <c r="T470" i="8"/>
  <c r="U470" i="8"/>
  <c r="J469" i="8"/>
  <c r="K469" i="8" s="1"/>
  <c r="AD469" i="8"/>
  <c r="AG469" i="8" s="1"/>
  <c r="AC469" i="8"/>
  <c r="AF469" i="8" s="1"/>
  <c r="AB469" i="8"/>
  <c r="AE469" i="8" s="1"/>
  <c r="N562" i="8"/>
  <c r="H562" i="4"/>
  <c r="J561" i="4"/>
  <c r="K561" i="4" s="1"/>
  <c r="P483" i="4"/>
  <c r="O483" i="4" l="1"/>
  <c r="L484" i="4" s="1"/>
  <c r="M484" i="4" s="1"/>
  <c r="W470" i="8"/>
  <c r="M563" i="8"/>
  <c r="O563" i="8" s="1"/>
  <c r="Q562" i="8"/>
  <c r="R562" i="8" s="1"/>
  <c r="G562" i="4"/>
  <c r="I562" i="4"/>
  <c r="F563" i="4" s="1"/>
  <c r="N484" i="4"/>
  <c r="T483" i="4"/>
  <c r="AD470" i="8" l="1"/>
  <c r="AG470" i="8" s="1"/>
  <c r="AC470" i="8"/>
  <c r="AF470" i="8" s="1"/>
  <c r="J470" i="8"/>
  <c r="K470" i="8" s="1"/>
  <c r="AB470" i="8"/>
  <c r="AE470" i="8" s="1"/>
  <c r="V470" i="8"/>
  <c r="S471" i="8" s="1"/>
  <c r="P563" i="8"/>
  <c r="N563" i="8"/>
  <c r="H563" i="4"/>
  <c r="P484" i="4"/>
  <c r="J562" i="4"/>
  <c r="K562" i="4" s="1"/>
  <c r="T471" i="8" l="1"/>
  <c r="U471" i="8"/>
  <c r="M564" i="8"/>
  <c r="O564" i="8" s="1"/>
  <c r="Q563" i="8"/>
  <c r="R563" i="8" s="1"/>
  <c r="T484" i="4"/>
  <c r="I563" i="4"/>
  <c r="O484" i="4"/>
  <c r="L485" i="4" s="1"/>
  <c r="M485" i="4" s="1"/>
  <c r="G563" i="4"/>
  <c r="J563" i="4" l="1"/>
  <c r="F564" i="4"/>
  <c r="H564" i="4" s="1"/>
  <c r="P564" i="8"/>
  <c r="Q564" i="8"/>
  <c r="W471" i="8"/>
  <c r="V471" i="8"/>
  <c r="S472" i="8" s="1"/>
  <c r="N564" i="8"/>
  <c r="R564" i="8" s="1"/>
  <c r="K563" i="4"/>
  <c r="N485" i="4"/>
  <c r="U472" i="8" l="1"/>
  <c r="T472" i="8"/>
  <c r="AD471" i="8"/>
  <c r="AG471" i="8" s="1"/>
  <c r="AB471" i="8"/>
  <c r="AE471" i="8" s="1"/>
  <c r="J471" i="8"/>
  <c r="K471" i="8" s="1"/>
  <c r="AC471" i="8"/>
  <c r="AF471" i="8" s="1"/>
  <c r="M565" i="8"/>
  <c r="O565" i="8" s="1"/>
  <c r="I564" i="4"/>
  <c r="F565" i="4" s="1"/>
  <c r="P485" i="4"/>
  <c r="G564" i="4"/>
  <c r="O485" i="4" l="1"/>
  <c r="L486" i="4" s="1"/>
  <c r="M486" i="4" s="1"/>
  <c r="P565" i="8"/>
  <c r="N565" i="8"/>
  <c r="W472" i="8"/>
  <c r="N486" i="4"/>
  <c r="T485" i="4"/>
  <c r="H565" i="4"/>
  <c r="J564" i="4"/>
  <c r="K564" i="4" s="1"/>
  <c r="J472" i="8" l="1"/>
  <c r="K472" i="8" s="1"/>
  <c r="AD472" i="8"/>
  <c r="AG472" i="8" s="1"/>
  <c r="AB472" i="8"/>
  <c r="AE472" i="8" s="1"/>
  <c r="AC472" i="8"/>
  <c r="AF472" i="8" s="1"/>
  <c r="V472" i="8"/>
  <c r="S473" i="8" s="1"/>
  <c r="M566" i="8"/>
  <c r="O566" i="8" s="1"/>
  <c r="Q565" i="8"/>
  <c r="R565" i="8" s="1"/>
  <c r="I565" i="4"/>
  <c r="F566" i="4" s="1"/>
  <c r="G565" i="4"/>
  <c r="P486" i="4"/>
  <c r="U473" i="8" l="1"/>
  <c r="T473" i="8"/>
  <c r="N566" i="8"/>
  <c r="P566" i="8"/>
  <c r="Q566" i="8" s="1"/>
  <c r="T486" i="4"/>
  <c r="H566" i="4"/>
  <c r="O486" i="4"/>
  <c r="L487" i="4" s="1"/>
  <c r="M487" i="4" s="1"/>
  <c r="J565" i="4"/>
  <c r="K565" i="4" s="1"/>
  <c r="M567" i="8" l="1"/>
  <c r="O567" i="8" s="1"/>
  <c r="R566" i="8"/>
  <c r="W473" i="8"/>
  <c r="V473" i="8"/>
  <c r="S474" i="8" s="1"/>
  <c r="G566" i="4"/>
  <c r="N487" i="4"/>
  <c r="I566" i="4"/>
  <c r="J566" i="4" l="1"/>
  <c r="F567" i="4"/>
  <c r="P567" i="8"/>
  <c r="U474" i="8"/>
  <c r="T474" i="8"/>
  <c r="J473" i="8"/>
  <c r="K473" i="8" s="1"/>
  <c r="AB473" i="8"/>
  <c r="AE473" i="8" s="1"/>
  <c r="AC473" i="8"/>
  <c r="AF473" i="8" s="1"/>
  <c r="AD473" i="8"/>
  <c r="AG473" i="8" s="1"/>
  <c r="N567" i="8"/>
  <c r="P487" i="4"/>
  <c r="H567" i="4"/>
  <c r="K566" i="4"/>
  <c r="O487" i="4" l="1"/>
  <c r="L488" i="4" s="1"/>
  <c r="M488" i="4" s="1"/>
  <c r="W474" i="8"/>
  <c r="V474" i="8"/>
  <c r="S475" i="8" s="1"/>
  <c r="M568" i="8"/>
  <c r="O568" i="8" s="1"/>
  <c r="Q567" i="8"/>
  <c r="R567" i="8" s="1"/>
  <c r="G567" i="4"/>
  <c r="I567" i="4"/>
  <c r="F568" i="4" s="1"/>
  <c r="N488" i="4"/>
  <c r="T487" i="4"/>
  <c r="N568" i="8" l="1"/>
  <c r="P568" i="8"/>
  <c r="U475" i="8"/>
  <c r="T475" i="8"/>
  <c r="J474" i="8"/>
  <c r="K474" i="8" s="1"/>
  <c r="AB474" i="8"/>
  <c r="AE474" i="8" s="1"/>
  <c r="AD474" i="8"/>
  <c r="AG474" i="8" s="1"/>
  <c r="AC474" i="8"/>
  <c r="AF474" i="8" s="1"/>
  <c r="H568" i="4"/>
  <c r="P488" i="4"/>
  <c r="J567" i="4"/>
  <c r="K567" i="4" s="1"/>
  <c r="O488" i="4" l="1"/>
  <c r="L489" i="4" s="1"/>
  <c r="M489" i="4" s="1"/>
  <c r="M569" i="8"/>
  <c r="O569" i="8" s="1"/>
  <c r="W475" i="8"/>
  <c r="Q568" i="8"/>
  <c r="R568" i="8"/>
  <c r="N489" i="4"/>
  <c r="T488" i="4"/>
  <c r="G568" i="4"/>
  <c r="I568" i="4"/>
  <c r="F569" i="4" s="1"/>
  <c r="J475" i="8" l="1"/>
  <c r="K475" i="8" s="1"/>
  <c r="AD475" i="8"/>
  <c r="AG475" i="8" s="1"/>
  <c r="AC475" i="8"/>
  <c r="AF475" i="8" s="1"/>
  <c r="AB475" i="8"/>
  <c r="AE475" i="8" s="1"/>
  <c r="P569" i="8"/>
  <c r="V475" i="8"/>
  <c r="S476" i="8" s="1"/>
  <c r="N569" i="8"/>
  <c r="H569" i="4"/>
  <c r="P489" i="4"/>
  <c r="J568" i="4"/>
  <c r="K568" i="4" s="1"/>
  <c r="M570" i="8" l="1"/>
  <c r="O570" i="8" s="1"/>
  <c r="Q569" i="8"/>
  <c r="R569" i="8" s="1"/>
  <c r="T476" i="8"/>
  <c r="U476" i="8"/>
  <c r="I569" i="4"/>
  <c r="F570" i="4" s="1"/>
  <c r="T489" i="4"/>
  <c r="O489" i="4"/>
  <c r="L490" i="4" s="1"/>
  <c r="M490" i="4" s="1"/>
  <c r="G569" i="4"/>
  <c r="W476" i="8" l="1"/>
  <c r="V476" i="8"/>
  <c r="S477" i="8" s="1"/>
  <c r="N570" i="8"/>
  <c r="P570" i="8"/>
  <c r="N490" i="4"/>
  <c r="H570" i="4"/>
  <c r="J569" i="4"/>
  <c r="K569" i="4" s="1"/>
  <c r="M571" i="8" l="1"/>
  <c r="O571" i="8" s="1"/>
  <c r="U477" i="8"/>
  <c r="T477" i="8"/>
  <c r="Q570" i="8"/>
  <c r="R570" i="8" s="1"/>
  <c r="J476" i="8"/>
  <c r="K476" i="8" s="1"/>
  <c r="AC476" i="8"/>
  <c r="AF476" i="8" s="1"/>
  <c r="AD476" i="8"/>
  <c r="AG476" i="8" s="1"/>
  <c r="AB476" i="8"/>
  <c r="AE476" i="8" s="1"/>
  <c r="G570" i="4"/>
  <c r="I570" i="4"/>
  <c r="F571" i="4" s="1"/>
  <c r="P490" i="4"/>
  <c r="O490" i="4" l="1"/>
  <c r="L491" i="4" s="1"/>
  <c r="M491" i="4" s="1"/>
  <c r="P571" i="8"/>
  <c r="W477" i="8"/>
  <c r="V477" i="8" s="1"/>
  <c r="S478" i="8" s="1"/>
  <c r="N571" i="8"/>
  <c r="H571" i="4"/>
  <c r="J570" i="4"/>
  <c r="N491" i="4"/>
  <c r="T490" i="4"/>
  <c r="K570" i="4"/>
  <c r="T478" i="8" l="1"/>
  <c r="U478" i="8"/>
  <c r="J477" i="8"/>
  <c r="K477" i="8" s="1"/>
  <c r="AD477" i="8"/>
  <c r="AG477" i="8" s="1"/>
  <c r="AC477" i="8"/>
  <c r="AF477" i="8" s="1"/>
  <c r="AB477" i="8"/>
  <c r="AE477" i="8" s="1"/>
  <c r="M572" i="8"/>
  <c r="O572" i="8" s="1"/>
  <c r="Q571" i="8"/>
  <c r="R571" i="8" s="1"/>
  <c r="I571" i="4"/>
  <c r="P491" i="4"/>
  <c r="G571" i="4"/>
  <c r="O491" i="4" l="1"/>
  <c r="L492" i="4" s="1"/>
  <c r="M492" i="4" s="1"/>
  <c r="J571" i="4"/>
  <c r="F572" i="4"/>
  <c r="H572" i="4" s="1"/>
  <c r="K571" i="4"/>
  <c r="P572" i="8"/>
  <c r="N572" i="8"/>
  <c r="W478" i="8"/>
  <c r="V478" i="8"/>
  <c r="S479" i="8" s="1"/>
  <c r="N492" i="4"/>
  <c r="T491" i="4"/>
  <c r="AD478" i="8" l="1"/>
  <c r="AG478" i="8" s="1"/>
  <c r="J478" i="8"/>
  <c r="K478" i="8" s="1"/>
  <c r="AC478" i="8"/>
  <c r="AF478" i="8" s="1"/>
  <c r="AB478" i="8"/>
  <c r="AE478" i="8" s="1"/>
  <c r="T479" i="8"/>
  <c r="U479" i="8"/>
  <c r="M573" i="8"/>
  <c r="O573" i="8" s="1"/>
  <c r="Q572" i="8"/>
  <c r="R572" i="8" s="1"/>
  <c r="I572" i="4"/>
  <c r="G572" i="4"/>
  <c r="P492" i="4"/>
  <c r="O492" i="4" l="1"/>
  <c r="L493" i="4" s="1"/>
  <c r="M493" i="4" s="1"/>
  <c r="J572" i="4"/>
  <c r="F573" i="4"/>
  <c r="H573" i="4" s="1"/>
  <c r="K572" i="4"/>
  <c r="N573" i="8"/>
  <c r="P573" i="8"/>
  <c r="W479" i="8"/>
  <c r="N493" i="4"/>
  <c r="T492" i="4"/>
  <c r="M574" i="8" l="1"/>
  <c r="O574" i="8" s="1"/>
  <c r="J479" i="8"/>
  <c r="K479" i="8" s="1"/>
  <c r="AD479" i="8"/>
  <c r="AG479" i="8" s="1"/>
  <c r="AB479" i="8"/>
  <c r="AE479" i="8" s="1"/>
  <c r="AC479" i="8"/>
  <c r="AF479" i="8" s="1"/>
  <c r="V479" i="8"/>
  <c r="S480" i="8" s="1"/>
  <c r="Q573" i="8"/>
  <c r="R573" i="8"/>
  <c r="G573" i="4"/>
  <c r="I573" i="4"/>
  <c r="P493" i="4"/>
  <c r="O493" i="4" l="1"/>
  <c r="L494" i="4" s="1"/>
  <c r="M494" i="4" s="1"/>
  <c r="J573" i="4"/>
  <c r="F574" i="4"/>
  <c r="H574" i="4" s="1"/>
  <c r="U480" i="8"/>
  <c r="T480" i="8"/>
  <c r="N574" i="8"/>
  <c r="P574" i="8"/>
  <c r="T493" i="4"/>
  <c r="K573" i="4"/>
  <c r="N494" i="4" l="1"/>
  <c r="M575" i="8"/>
  <c r="O575" i="8" s="1"/>
  <c r="Q574" i="8"/>
  <c r="R574" i="8" s="1"/>
  <c r="W480" i="8"/>
  <c r="V480" i="8" s="1"/>
  <c r="S481" i="8" s="1"/>
  <c r="I574" i="4"/>
  <c r="F575" i="4" s="1"/>
  <c r="G574" i="4"/>
  <c r="P494" i="4"/>
  <c r="O494" i="4" l="1"/>
  <c r="L495" i="4" s="1"/>
  <c r="M495" i="4" s="1"/>
  <c r="U481" i="8"/>
  <c r="T481" i="8"/>
  <c r="J480" i="8"/>
  <c r="K480" i="8" s="1"/>
  <c r="AD480" i="8"/>
  <c r="AG480" i="8" s="1"/>
  <c r="AC480" i="8"/>
  <c r="AF480" i="8" s="1"/>
  <c r="AB480" i="8"/>
  <c r="AE480" i="8" s="1"/>
  <c r="P575" i="8"/>
  <c r="N575" i="8"/>
  <c r="N495" i="4"/>
  <c r="H575" i="4"/>
  <c r="T494" i="4"/>
  <c r="J574" i="4"/>
  <c r="K574" i="4" s="1"/>
  <c r="M576" i="8" l="1"/>
  <c r="O576" i="8" s="1"/>
  <c r="Q575" i="8"/>
  <c r="R575" i="8" s="1"/>
  <c r="W481" i="8"/>
  <c r="G575" i="4"/>
  <c r="P495" i="4"/>
  <c r="I575" i="4"/>
  <c r="F576" i="4" s="1"/>
  <c r="O495" i="4" l="1"/>
  <c r="L496" i="4" s="1"/>
  <c r="M496" i="4" s="1"/>
  <c r="J481" i="8"/>
  <c r="K481" i="8" s="1"/>
  <c r="AB481" i="8"/>
  <c r="AE481" i="8" s="1"/>
  <c r="AC481" i="8"/>
  <c r="AF481" i="8" s="1"/>
  <c r="AD481" i="8"/>
  <c r="AG481" i="8" s="1"/>
  <c r="V481" i="8"/>
  <c r="S482" i="8" s="1"/>
  <c r="P576" i="8"/>
  <c r="Q576" i="8" s="1"/>
  <c r="N576" i="8"/>
  <c r="N496" i="4"/>
  <c r="H576" i="4"/>
  <c r="T495" i="4"/>
  <c r="J575" i="4"/>
  <c r="K575" i="4" s="1"/>
  <c r="R576" i="8" l="1"/>
  <c r="M577" i="8"/>
  <c r="O577" i="8" s="1"/>
  <c r="U482" i="8"/>
  <c r="T482" i="8"/>
  <c r="G576" i="4"/>
  <c r="I576" i="4"/>
  <c r="P496" i="4"/>
  <c r="O496" i="4" l="1"/>
  <c r="L497" i="4" s="1"/>
  <c r="M497" i="4" s="1"/>
  <c r="J576" i="4"/>
  <c r="F577" i="4"/>
  <c r="H577" i="4" s="1"/>
  <c r="P577" i="8"/>
  <c r="W482" i="8"/>
  <c r="V482" i="8"/>
  <c r="S483" i="8" s="1"/>
  <c r="N577" i="8"/>
  <c r="N497" i="4"/>
  <c r="T496" i="4"/>
  <c r="K576" i="4"/>
  <c r="M578" i="8" l="1"/>
  <c r="O578" i="8" s="1"/>
  <c r="U483" i="8"/>
  <c r="T483" i="8"/>
  <c r="J482" i="8"/>
  <c r="K482" i="8" s="1"/>
  <c r="AB482" i="8"/>
  <c r="AE482" i="8" s="1"/>
  <c r="AD482" i="8"/>
  <c r="AG482" i="8" s="1"/>
  <c r="AC482" i="8"/>
  <c r="AF482" i="8" s="1"/>
  <c r="Q577" i="8"/>
  <c r="R577" i="8" s="1"/>
  <c r="G577" i="4"/>
  <c r="I577" i="4"/>
  <c r="P497" i="4"/>
  <c r="J577" i="4" l="1"/>
  <c r="F578" i="4"/>
  <c r="H578" i="4" s="1"/>
  <c r="W483" i="8"/>
  <c r="V483" i="8"/>
  <c r="S484" i="8" s="1"/>
  <c r="N578" i="8"/>
  <c r="P578" i="8"/>
  <c r="Q578" i="8" s="1"/>
  <c r="T497" i="4"/>
  <c r="O497" i="4"/>
  <c r="L498" i="4" s="1"/>
  <c r="M498" i="4" s="1"/>
  <c r="K577" i="4"/>
  <c r="M579" i="8" l="1"/>
  <c r="O579" i="8" s="1"/>
  <c r="R578" i="8"/>
  <c r="U484" i="8"/>
  <c r="T484" i="8"/>
  <c r="J483" i="8"/>
  <c r="K483" i="8" s="1"/>
  <c r="AD483" i="8"/>
  <c r="AG483" i="8" s="1"/>
  <c r="AB483" i="8"/>
  <c r="AE483" i="8" s="1"/>
  <c r="AC483" i="8"/>
  <c r="AF483" i="8" s="1"/>
  <c r="G578" i="4"/>
  <c r="N498" i="4"/>
  <c r="I578" i="4"/>
  <c r="J578" i="4" l="1"/>
  <c r="F579" i="4"/>
  <c r="H579" i="4" s="1"/>
  <c r="P579" i="8"/>
  <c r="W484" i="8"/>
  <c r="V484" i="8"/>
  <c r="S485" i="8" s="1"/>
  <c r="N579" i="8"/>
  <c r="P498" i="4"/>
  <c r="K578" i="4"/>
  <c r="O498" i="4" l="1"/>
  <c r="L499" i="4" s="1"/>
  <c r="M499" i="4" s="1"/>
  <c r="U485" i="8"/>
  <c r="T485" i="8"/>
  <c r="M580" i="8"/>
  <c r="O580" i="8" s="1"/>
  <c r="J484" i="8"/>
  <c r="K484" i="8" s="1"/>
  <c r="AC484" i="8"/>
  <c r="AF484" i="8" s="1"/>
  <c r="AD484" i="8"/>
  <c r="AG484" i="8" s="1"/>
  <c r="AB484" i="8"/>
  <c r="AE484" i="8" s="1"/>
  <c r="Q579" i="8"/>
  <c r="R579" i="8" s="1"/>
  <c r="I579" i="4"/>
  <c r="F580" i="4" s="1"/>
  <c r="G579" i="4"/>
  <c r="N499" i="4"/>
  <c r="T498" i="4"/>
  <c r="N580" i="8" l="1"/>
  <c r="P580" i="8"/>
  <c r="Q580" i="8" s="1"/>
  <c r="W485" i="8"/>
  <c r="V485" i="8" s="1"/>
  <c r="S486" i="8" s="1"/>
  <c r="H580" i="4"/>
  <c r="P499" i="4"/>
  <c r="J579" i="4"/>
  <c r="K579" i="4" s="1"/>
  <c r="T486" i="8" l="1"/>
  <c r="U486" i="8"/>
  <c r="J485" i="8"/>
  <c r="K485" i="8" s="1"/>
  <c r="AD485" i="8"/>
  <c r="AG485" i="8" s="1"/>
  <c r="AC485" i="8"/>
  <c r="AF485" i="8" s="1"/>
  <c r="AB485" i="8"/>
  <c r="AE485" i="8" s="1"/>
  <c r="M581" i="8"/>
  <c r="O581" i="8" s="1"/>
  <c r="R580" i="8"/>
  <c r="T499" i="4"/>
  <c r="I580" i="4"/>
  <c r="O499" i="4"/>
  <c r="L500" i="4" s="1"/>
  <c r="M500" i="4" s="1"/>
  <c r="G580" i="4"/>
  <c r="J580" i="4" l="1"/>
  <c r="F581" i="4"/>
  <c r="H581" i="4" s="1"/>
  <c r="N581" i="8"/>
  <c r="P581" i="8"/>
  <c r="W486" i="8"/>
  <c r="V486" i="8"/>
  <c r="S487" i="8" s="1"/>
  <c r="N500" i="4"/>
  <c r="K580" i="4"/>
  <c r="M582" i="8" l="1"/>
  <c r="O582" i="8" s="1"/>
  <c r="T487" i="8"/>
  <c r="U487" i="8"/>
  <c r="Q581" i="8"/>
  <c r="AD486" i="8"/>
  <c r="AG486" i="8" s="1"/>
  <c r="J486" i="8"/>
  <c r="K486" i="8" s="1"/>
  <c r="AC486" i="8"/>
  <c r="AF486" i="8" s="1"/>
  <c r="AB486" i="8"/>
  <c r="AE486" i="8" s="1"/>
  <c r="R581" i="8"/>
  <c r="I581" i="4"/>
  <c r="G581" i="4"/>
  <c r="P500" i="4"/>
  <c r="J581" i="4" l="1"/>
  <c r="F582" i="4"/>
  <c r="H582" i="4" s="1"/>
  <c r="K581" i="4"/>
  <c r="W487" i="8"/>
  <c r="N582" i="8"/>
  <c r="P582" i="8"/>
  <c r="T500" i="4"/>
  <c r="O500" i="4"/>
  <c r="L501" i="4" s="1"/>
  <c r="M501" i="4" s="1"/>
  <c r="M583" i="8" l="1"/>
  <c r="O583" i="8" s="1"/>
  <c r="Q582" i="8"/>
  <c r="R582" i="8" s="1"/>
  <c r="J487" i="8"/>
  <c r="K487" i="8" s="1"/>
  <c r="AD487" i="8"/>
  <c r="AG487" i="8" s="1"/>
  <c r="AB487" i="8"/>
  <c r="AE487" i="8" s="1"/>
  <c r="AC487" i="8"/>
  <c r="AF487" i="8" s="1"/>
  <c r="V487" i="8"/>
  <c r="S488" i="8" s="1"/>
  <c r="G582" i="4"/>
  <c r="N501" i="4"/>
  <c r="I582" i="4"/>
  <c r="F583" i="4" s="1"/>
  <c r="P583" i="8" l="1"/>
  <c r="U488" i="8"/>
  <c r="T488" i="8"/>
  <c r="N583" i="8"/>
  <c r="H583" i="4"/>
  <c r="P501" i="4"/>
  <c r="J582" i="4"/>
  <c r="K582" i="4" s="1"/>
  <c r="O501" i="4" l="1"/>
  <c r="L502" i="4" s="1"/>
  <c r="M502" i="4" s="1"/>
  <c r="W488" i="8"/>
  <c r="M584" i="8"/>
  <c r="O584" i="8" s="1"/>
  <c r="Q583" i="8"/>
  <c r="R583" i="8" s="1"/>
  <c r="N502" i="4"/>
  <c r="T501" i="4"/>
  <c r="I583" i="4"/>
  <c r="G583" i="4"/>
  <c r="J583" i="4" l="1"/>
  <c r="F584" i="4"/>
  <c r="N584" i="8"/>
  <c r="P584" i="8"/>
  <c r="J488" i="8"/>
  <c r="K488" i="8" s="1"/>
  <c r="AD488" i="8"/>
  <c r="AG488" i="8" s="1"/>
  <c r="AB488" i="8"/>
  <c r="AE488" i="8" s="1"/>
  <c r="AC488" i="8"/>
  <c r="AF488" i="8" s="1"/>
  <c r="V488" i="8"/>
  <c r="S489" i="8" s="1"/>
  <c r="K583" i="4"/>
  <c r="P502" i="4"/>
  <c r="H584" i="4"/>
  <c r="O502" i="4" l="1"/>
  <c r="L503" i="4" s="1"/>
  <c r="M503" i="4" s="1"/>
  <c r="U489" i="8"/>
  <c r="T489" i="8"/>
  <c r="M585" i="8"/>
  <c r="O585" i="8" s="1"/>
  <c r="Q584" i="8"/>
  <c r="R584" i="8" s="1"/>
  <c r="N503" i="4"/>
  <c r="I584" i="4"/>
  <c r="F585" i="4" s="1"/>
  <c r="T502" i="4"/>
  <c r="G584" i="4"/>
  <c r="P585" i="8" l="1"/>
  <c r="N585" i="8"/>
  <c r="W489" i="8"/>
  <c r="V489" i="8"/>
  <c r="S490" i="8" s="1"/>
  <c r="H585" i="4"/>
  <c r="J584" i="4"/>
  <c r="K584" i="4" s="1"/>
  <c r="P503" i="4"/>
  <c r="U490" i="8" l="1"/>
  <c r="T490" i="8"/>
  <c r="J489" i="8"/>
  <c r="K489" i="8" s="1"/>
  <c r="AB489" i="8"/>
  <c r="AE489" i="8" s="1"/>
  <c r="AD489" i="8"/>
  <c r="AG489" i="8" s="1"/>
  <c r="AC489" i="8"/>
  <c r="AF489" i="8" s="1"/>
  <c r="M586" i="8"/>
  <c r="O586" i="8" s="1"/>
  <c r="Q585" i="8"/>
  <c r="R585" i="8" s="1"/>
  <c r="I585" i="4"/>
  <c r="T503" i="4"/>
  <c r="G585" i="4"/>
  <c r="O503" i="4"/>
  <c r="L504" i="4" s="1"/>
  <c r="M504" i="4" s="1"/>
  <c r="J585" i="4" l="1"/>
  <c r="F586" i="4"/>
  <c r="H586" i="4" s="1"/>
  <c r="P586" i="8"/>
  <c r="N586" i="8"/>
  <c r="W490" i="8"/>
  <c r="V490" i="8"/>
  <c r="S491" i="8" s="1"/>
  <c r="K585" i="4"/>
  <c r="N504" i="4"/>
  <c r="M587" i="8" l="1"/>
  <c r="O587" i="8" s="1"/>
  <c r="U491" i="8"/>
  <c r="T491" i="8"/>
  <c r="J490" i="8"/>
  <c r="K490" i="8" s="1"/>
  <c r="AD490" i="8"/>
  <c r="AG490" i="8" s="1"/>
  <c r="AB490" i="8"/>
  <c r="AE490" i="8" s="1"/>
  <c r="AC490" i="8"/>
  <c r="AF490" i="8" s="1"/>
  <c r="Q586" i="8"/>
  <c r="R586" i="8" s="1"/>
  <c r="I586" i="4"/>
  <c r="G586" i="4"/>
  <c r="P504" i="4"/>
  <c r="O504" i="4" l="1"/>
  <c r="L505" i="4" s="1"/>
  <c r="M505" i="4" s="1"/>
  <c r="J586" i="4"/>
  <c r="F587" i="4"/>
  <c r="H587" i="4" s="1"/>
  <c r="P587" i="8"/>
  <c r="W491" i="8"/>
  <c r="V491" i="8"/>
  <c r="S492" i="8" s="1"/>
  <c r="N587" i="8"/>
  <c r="K586" i="4"/>
  <c r="T504" i="4"/>
  <c r="N505" i="4"/>
  <c r="U492" i="8" l="1"/>
  <c r="T492" i="8"/>
  <c r="M588" i="8"/>
  <c r="O588" i="8" s="1"/>
  <c r="AB491" i="8"/>
  <c r="AE491" i="8" s="1"/>
  <c r="J491" i="8"/>
  <c r="K491" i="8" s="1"/>
  <c r="AD491" i="8"/>
  <c r="AG491" i="8" s="1"/>
  <c r="AC491" i="8"/>
  <c r="AF491" i="8" s="1"/>
  <c r="Q587" i="8"/>
  <c r="R587" i="8" s="1"/>
  <c r="I587" i="4"/>
  <c r="F588" i="4" s="1"/>
  <c r="G587" i="4"/>
  <c r="P505" i="4"/>
  <c r="P588" i="8" l="1"/>
  <c r="N588" i="8"/>
  <c r="W492" i="8"/>
  <c r="V492" i="8"/>
  <c r="S493" i="8" s="1"/>
  <c r="H588" i="4"/>
  <c r="T505" i="4"/>
  <c r="O505" i="4"/>
  <c r="L506" i="4" s="1"/>
  <c r="M506" i="4" s="1"/>
  <c r="J587" i="4"/>
  <c r="K587" i="4" s="1"/>
  <c r="U493" i="8" l="1"/>
  <c r="T493" i="8"/>
  <c r="M589" i="8"/>
  <c r="O589" i="8" s="1"/>
  <c r="J492" i="8"/>
  <c r="K492" i="8" s="1"/>
  <c r="AD492" i="8"/>
  <c r="AG492" i="8" s="1"/>
  <c r="AC492" i="8"/>
  <c r="AF492" i="8" s="1"/>
  <c r="AB492" i="8"/>
  <c r="AE492" i="8" s="1"/>
  <c r="Q588" i="8"/>
  <c r="R588" i="8" s="1"/>
  <c r="I588" i="4"/>
  <c r="G588" i="4"/>
  <c r="N506" i="4"/>
  <c r="J588" i="4" l="1"/>
  <c r="F589" i="4"/>
  <c r="H589" i="4" s="1"/>
  <c r="N589" i="8"/>
  <c r="P589" i="8"/>
  <c r="Q589" i="8" s="1"/>
  <c r="W493" i="8"/>
  <c r="P506" i="4"/>
  <c r="K588" i="4"/>
  <c r="O506" i="4" l="1"/>
  <c r="L507" i="4" s="1"/>
  <c r="M507" i="4" s="1"/>
  <c r="J493" i="8"/>
  <c r="K493" i="8" s="1"/>
  <c r="AB493" i="8"/>
  <c r="AE493" i="8" s="1"/>
  <c r="AD493" i="8"/>
  <c r="AG493" i="8" s="1"/>
  <c r="AC493" i="8"/>
  <c r="AF493" i="8" s="1"/>
  <c r="V493" i="8"/>
  <c r="S494" i="8" s="1"/>
  <c r="M590" i="8"/>
  <c r="O590" i="8" s="1"/>
  <c r="R589" i="8"/>
  <c r="G589" i="4"/>
  <c r="N507" i="4"/>
  <c r="I589" i="4"/>
  <c r="T506" i="4"/>
  <c r="J589" i="4" l="1"/>
  <c r="F590" i="4"/>
  <c r="H590" i="4" s="1"/>
  <c r="N590" i="8"/>
  <c r="U494" i="8"/>
  <c r="T494" i="8"/>
  <c r="P590" i="8"/>
  <c r="P507" i="4"/>
  <c r="K589" i="4"/>
  <c r="O507" i="4" l="1"/>
  <c r="L508" i="4" s="1"/>
  <c r="M508" i="4" s="1"/>
  <c r="M591" i="8"/>
  <c r="O591" i="8" s="1"/>
  <c r="Q590" i="8"/>
  <c r="W494" i="8"/>
  <c r="V494" i="8"/>
  <c r="S495" i="8" s="1"/>
  <c r="R590" i="8"/>
  <c r="I590" i="4"/>
  <c r="G590" i="4"/>
  <c r="N508" i="4"/>
  <c r="T507" i="4"/>
  <c r="J590" i="4" l="1"/>
  <c r="F591" i="4"/>
  <c r="U495" i="8"/>
  <c r="T495" i="8"/>
  <c r="AD494" i="8"/>
  <c r="AG494" i="8" s="1"/>
  <c r="AC494" i="8"/>
  <c r="AF494" i="8" s="1"/>
  <c r="AB494" i="8"/>
  <c r="AE494" i="8" s="1"/>
  <c r="J494" i="8"/>
  <c r="K494" i="8" s="1"/>
  <c r="P591" i="8"/>
  <c r="N591" i="8"/>
  <c r="P508" i="4"/>
  <c r="K590" i="4"/>
  <c r="H591" i="4"/>
  <c r="O508" i="4" l="1"/>
  <c r="L509" i="4" s="1"/>
  <c r="M509" i="4" s="1"/>
  <c r="M592" i="8"/>
  <c r="O592" i="8" s="1"/>
  <c r="Q591" i="8"/>
  <c r="R591" i="8" s="1"/>
  <c r="W495" i="8"/>
  <c r="G591" i="4"/>
  <c r="I591" i="4"/>
  <c r="F592" i="4" s="1"/>
  <c r="N509" i="4"/>
  <c r="T508" i="4"/>
  <c r="J495" i="8" l="1"/>
  <c r="K495" i="8" s="1"/>
  <c r="AD495" i="8"/>
  <c r="AG495" i="8" s="1"/>
  <c r="AC495" i="8"/>
  <c r="AF495" i="8" s="1"/>
  <c r="AB495" i="8"/>
  <c r="AE495" i="8" s="1"/>
  <c r="V495" i="8"/>
  <c r="S496" i="8" s="1"/>
  <c r="P592" i="8"/>
  <c r="Q592" i="8" s="1"/>
  <c r="N592" i="8"/>
  <c r="H592" i="4"/>
  <c r="J591" i="4"/>
  <c r="K591" i="4" s="1"/>
  <c r="P509" i="4"/>
  <c r="O509" i="4" l="1"/>
  <c r="L510" i="4" s="1"/>
  <c r="M510" i="4" s="1"/>
  <c r="R592" i="8"/>
  <c r="M593" i="8"/>
  <c r="O593" i="8" s="1"/>
  <c r="U496" i="8"/>
  <c r="T496" i="8"/>
  <c r="N510" i="4"/>
  <c r="T509" i="4"/>
  <c r="I592" i="4"/>
  <c r="F593" i="4" s="1"/>
  <c r="G592" i="4"/>
  <c r="P593" i="8" l="1"/>
  <c r="W496" i="8"/>
  <c r="N593" i="8"/>
  <c r="H593" i="4"/>
  <c r="P510" i="4"/>
  <c r="J592" i="4"/>
  <c r="K592" i="4" s="1"/>
  <c r="O510" i="4" l="1"/>
  <c r="L511" i="4" s="1"/>
  <c r="M511" i="4" s="1"/>
  <c r="M594" i="8"/>
  <c r="O594" i="8" s="1"/>
  <c r="J496" i="8"/>
  <c r="K496" i="8" s="1"/>
  <c r="AD496" i="8"/>
  <c r="AG496" i="8" s="1"/>
  <c r="AB496" i="8"/>
  <c r="AE496" i="8" s="1"/>
  <c r="AC496" i="8"/>
  <c r="AF496" i="8" s="1"/>
  <c r="V496" i="8"/>
  <c r="S497" i="8" s="1"/>
  <c r="Q593" i="8"/>
  <c r="R593" i="8" s="1"/>
  <c r="I593" i="4"/>
  <c r="N511" i="4"/>
  <c r="G593" i="4"/>
  <c r="T510" i="4"/>
  <c r="J593" i="4" l="1"/>
  <c r="F594" i="4"/>
  <c r="H594" i="4" s="1"/>
  <c r="K593" i="4"/>
  <c r="U497" i="8"/>
  <c r="T497" i="8"/>
  <c r="N594" i="8"/>
  <c r="P594" i="8"/>
  <c r="P511" i="4"/>
  <c r="M595" i="8" l="1"/>
  <c r="O595" i="8" s="1"/>
  <c r="Q594" i="8"/>
  <c r="R594" i="8" s="1"/>
  <c r="W497" i="8"/>
  <c r="G594" i="4"/>
  <c r="T511" i="4"/>
  <c r="I594" i="4"/>
  <c r="O511" i="4"/>
  <c r="L512" i="4" s="1"/>
  <c r="M512" i="4" s="1"/>
  <c r="J594" i="4" l="1"/>
  <c r="F595" i="4"/>
  <c r="AB497" i="8"/>
  <c r="AE497" i="8" s="1"/>
  <c r="J497" i="8"/>
  <c r="K497" i="8" s="1"/>
  <c r="AC497" i="8"/>
  <c r="AF497" i="8" s="1"/>
  <c r="AD497" i="8"/>
  <c r="AG497" i="8" s="1"/>
  <c r="P595" i="8"/>
  <c r="V497" i="8"/>
  <c r="S498" i="8" s="1"/>
  <c r="N595" i="8"/>
  <c r="N512" i="4"/>
  <c r="H595" i="4"/>
  <c r="K594" i="4"/>
  <c r="U498" i="8" l="1"/>
  <c r="T498" i="8"/>
  <c r="M596" i="8"/>
  <c r="O596" i="8" s="1"/>
  <c r="Q595" i="8"/>
  <c r="R595" i="8" s="1"/>
  <c r="I595" i="4"/>
  <c r="F596" i="4" s="1"/>
  <c r="G595" i="4"/>
  <c r="P512" i="4"/>
  <c r="O512" i="4" l="1"/>
  <c r="L513" i="4" s="1"/>
  <c r="M513" i="4" s="1"/>
  <c r="P596" i="8"/>
  <c r="N596" i="8"/>
  <c r="W498" i="8"/>
  <c r="H596" i="4"/>
  <c r="T512" i="4"/>
  <c r="J595" i="4"/>
  <c r="K595" i="4" s="1"/>
  <c r="N513" i="4" l="1"/>
  <c r="J498" i="8"/>
  <c r="K498" i="8" s="1"/>
  <c r="AB498" i="8"/>
  <c r="AE498" i="8" s="1"/>
  <c r="AC498" i="8"/>
  <c r="AF498" i="8" s="1"/>
  <c r="AD498" i="8"/>
  <c r="AG498" i="8" s="1"/>
  <c r="V498" i="8"/>
  <c r="S499" i="8" s="1"/>
  <c r="M597" i="8"/>
  <c r="O597" i="8" s="1"/>
  <c r="Q596" i="8"/>
  <c r="R596" i="8" s="1"/>
  <c r="I596" i="4"/>
  <c r="G596" i="4"/>
  <c r="P513" i="4"/>
  <c r="J596" i="4" l="1"/>
  <c r="F597" i="4"/>
  <c r="H597" i="4" s="1"/>
  <c r="O513" i="4"/>
  <c r="L514" i="4" s="1"/>
  <c r="M514" i="4" s="1"/>
  <c r="K596" i="4"/>
  <c r="P597" i="8"/>
  <c r="T499" i="8"/>
  <c r="U499" i="8"/>
  <c r="N597" i="8"/>
  <c r="T513" i="4"/>
  <c r="N514" i="4" l="1"/>
  <c r="W499" i="8"/>
  <c r="V499" i="8"/>
  <c r="S500" i="8" s="1"/>
  <c r="M598" i="8"/>
  <c r="O598" i="8" s="1"/>
  <c r="Q597" i="8"/>
  <c r="R597" i="8" s="1"/>
  <c r="G597" i="4"/>
  <c r="I597" i="4"/>
  <c r="P514" i="4"/>
  <c r="J597" i="4" l="1"/>
  <c r="K597" i="4" s="1"/>
  <c r="F598" i="4"/>
  <c r="H598" i="4" s="1"/>
  <c r="O514" i="4"/>
  <c r="L515" i="4" s="1"/>
  <c r="M515" i="4" s="1"/>
  <c r="P598" i="8"/>
  <c r="T500" i="8"/>
  <c r="U500" i="8"/>
  <c r="N598" i="8"/>
  <c r="AB499" i="8"/>
  <c r="AE499" i="8" s="1"/>
  <c r="J499" i="8"/>
  <c r="K499" i="8" s="1"/>
  <c r="AD499" i="8"/>
  <c r="AG499" i="8" s="1"/>
  <c r="AC499" i="8"/>
  <c r="AF499" i="8" s="1"/>
  <c r="N515" i="4"/>
  <c r="T514" i="4"/>
  <c r="W500" i="8" l="1"/>
  <c r="M599" i="8"/>
  <c r="O599" i="8" s="1"/>
  <c r="Q598" i="8"/>
  <c r="R598" i="8" s="1"/>
  <c r="I598" i="4"/>
  <c r="G598" i="4"/>
  <c r="P515" i="4"/>
  <c r="J598" i="4" l="1"/>
  <c r="F599" i="4"/>
  <c r="H599" i="4" s="1"/>
  <c r="O515" i="4"/>
  <c r="L516" i="4" s="1"/>
  <c r="M516" i="4" s="1"/>
  <c r="J500" i="8"/>
  <c r="K500" i="8" s="1"/>
  <c r="AD500" i="8"/>
  <c r="AG500" i="8" s="1"/>
  <c r="AC500" i="8"/>
  <c r="AF500" i="8" s="1"/>
  <c r="AB500" i="8"/>
  <c r="AE500" i="8" s="1"/>
  <c r="P599" i="8"/>
  <c r="Q599" i="8" s="1"/>
  <c r="N599" i="8"/>
  <c r="V500" i="8"/>
  <c r="S501" i="8" s="1"/>
  <c r="K598" i="4"/>
  <c r="N516" i="4"/>
  <c r="T515" i="4"/>
  <c r="U501" i="8" l="1"/>
  <c r="T501" i="8"/>
  <c r="R599" i="8"/>
  <c r="M600" i="8"/>
  <c r="O600" i="8" s="1"/>
  <c r="G599" i="4"/>
  <c r="I599" i="4"/>
  <c r="F600" i="4" s="1"/>
  <c r="P516" i="4"/>
  <c r="P600" i="8" l="1"/>
  <c r="N600" i="8"/>
  <c r="W501" i="8"/>
  <c r="H600" i="4"/>
  <c r="T516" i="4"/>
  <c r="J599" i="4"/>
  <c r="K599" i="4" s="1"/>
  <c r="O516" i="4"/>
  <c r="L517" i="4" s="1"/>
  <c r="M517" i="4" s="1"/>
  <c r="J501" i="8" l="1"/>
  <c r="K501" i="8" s="1"/>
  <c r="AD501" i="8"/>
  <c r="AG501" i="8" s="1"/>
  <c r="AC501" i="8"/>
  <c r="AF501" i="8" s="1"/>
  <c r="AB501" i="8"/>
  <c r="AE501" i="8" s="1"/>
  <c r="V501" i="8"/>
  <c r="S502" i="8" s="1"/>
  <c r="M601" i="8"/>
  <c r="O601" i="8" s="1"/>
  <c r="Q600" i="8"/>
  <c r="R600" i="8" s="1"/>
  <c r="N517" i="4"/>
  <c r="I600" i="4"/>
  <c r="G600" i="4"/>
  <c r="J600" i="4" l="1"/>
  <c r="F601" i="4"/>
  <c r="H601" i="4" s="1"/>
  <c r="K600" i="4"/>
  <c r="N601" i="8"/>
  <c r="P601" i="8"/>
  <c r="U502" i="8"/>
  <c r="T502" i="8"/>
  <c r="P517" i="4"/>
  <c r="O517" i="4" l="1"/>
  <c r="L518" i="4" s="1"/>
  <c r="M518" i="4" s="1"/>
  <c r="M602" i="8"/>
  <c r="O602" i="8" s="1"/>
  <c r="N602" i="8"/>
  <c r="W502" i="8"/>
  <c r="V502" i="8"/>
  <c r="S503" i="8" s="1"/>
  <c r="Q601" i="8"/>
  <c r="R601" i="8" s="1"/>
  <c r="I601" i="4"/>
  <c r="G601" i="4"/>
  <c r="N518" i="4"/>
  <c r="T517" i="4"/>
  <c r="J601" i="4" l="1"/>
  <c r="F602" i="4"/>
  <c r="U503" i="8"/>
  <c r="T503" i="8"/>
  <c r="AC502" i="8"/>
  <c r="AF502" i="8" s="1"/>
  <c r="J502" i="8"/>
  <c r="K502" i="8" s="1"/>
  <c r="AB502" i="8"/>
  <c r="AE502" i="8" s="1"/>
  <c r="AD502" i="8"/>
  <c r="AG502" i="8" s="1"/>
  <c r="P602" i="8"/>
  <c r="K601" i="4"/>
  <c r="P518" i="4"/>
  <c r="H602" i="4"/>
  <c r="O518" i="4" l="1"/>
  <c r="L519" i="4" s="1"/>
  <c r="M519" i="4" s="1"/>
  <c r="M603" i="8"/>
  <c r="O603" i="8" s="1"/>
  <c r="Q602" i="8"/>
  <c r="R602" i="8" s="1"/>
  <c r="W503" i="8"/>
  <c r="T518" i="4"/>
  <c r="I602" i="4"/>
  <c r="G602" i="4"/>
  <c r="N519" i="4" l="1"/>
  <c r="J602" i="4"/>
  <c r="F603" i="4"/>
  <c r="J503" i="8"/>
  <c r="K503" i="8" s="1"/>
  <c r="AC503" i="8"/>
  <c r="AF503" i="8" s="1"/>
  <c r="AB503" i="8"/>
  <c r="AE503" i="8" s="1"/>
  <c r="AD503" i="8"/>
  <c r="AG503" i="8" s="1"/>
  <c r="V503" i="8"/>
  <c r="S504" i="8" s="1"/>
  <c r="P603" i="8"/>
  <c r="N603" i="8"/>
  <c r="K602" i="4"/>
  <c r="H603" i="4"/>
  <c r="P519" i="4"/>
  <c r="M604" i="8" l="1"/>
  <c r="O604" i="8" s="1"/>
  <c r="Q603" i="8"/>
  <c r="R603" i="8" s="1"/>
  <c r="U504" i="8"/>
  <c r="T504" i="8"/>
  <c r="T519" i="4"/>
  <c r="O519" i="4"/>
  <c r="L520" i="4" s="1"/>
  <c r="M520" i="4" s="1"/>
  <c r="I603" i="4"/>
  <c r="F604" i="4" s="1"/>
  <c r="G603" i="4"/>
  <c r="W504" i="8" l="1"/>
  <c r="P604" i="8"/>
  <c r="N604" i="8"/>
  <c r="N520" i="4"/>
  <c r="H604" i="4"/>
  <c r="J603" i="4"/>
  <c r="K603" i="4" s="1"/>
  <c r="M605" i="8" l="1"/>
  <c r="O605" i="8" s="1"/>
  <c r="Q604" i="8"/>
  <c r="R604" i="8" s="1"/>
  <c r="J504" i="8"/>
  <c r="K504" i="8" s="1"/>
  <c r="AD504" i="8"/>
  <c r="AG504" i="8" s="1"/>
  <c r="AC504" i="8"/>
  <c r="AF504" i="8" s="1"/>
  <c r="AB504" i="8"/>
  <c r="AE504" i="8" s="1"/>
  <c r="V504" i="8"/>
  <c r="S505" i="8" s="1"/>
  <c r="I604" i="4"/>
  <c r="G604" i="4"/>
  <c r="P520" i="4"/>
  <c r="J604" i="4" l="1"/>
  <c r="F605" i="4"/>
  <c r="O520" i="4"/>
  <c r="L521" i="4" s="1"/>
  <c r="M521" i="4" s="1"/>
  <c r="U505" i="8"/>
  <c r="T505" i="8"/>
  <c r="P605" i="8"/>
  <c r="Q605" i="8" s="1"/>
  <c r="N605" i="8"/>
  <c r="K604" i="4"/>
  <c r="N521" i="4"/>
  <c r="T520" i="4"/>
  <c r="H605" i="4"/>
  <c r="M606" i="8" l="1"/>
  <c r="O606" i="8" s="1"/>
  <c r="R605" i="8"/>
  <c r="W505" i="8"/>
  <c r="I605" i="4"/>
  <c r="G605" i="4"/>
  <c r="P521" i="4"/>
  <c r="J605" i="4" l="1"/>
  <c r="F606" i="4"/>
  <c r="H606" i="4" s="1"/>
  <c r="T521" i="4"/>
  <c r="K605" i="4"/>
  <c r="O521" i="4"/>
  <c r="L522" i="4" s="1"/>
  <c r="J505" i="8"/>
  <c r="K505" i="8" s="1"/>
  <c r="AC505" i="8"/>
  <c r="AF505" i="8" s="1"/>
  <c r="AB505" i="8"/>
  <c r="AE505" i="8" s="1"/>
  <c r="AD505" i="8"/>
  <c r="AG505" i="8" s="1"/>
  <c r="P606" i="8"/>
  <c r="Q606" i="8" s="1"/>
  <c r="V505" i="8"/>
  <c r="S506" i="8" s="1"/>
  <c r="N606" i="8"/>
  <c r="N522" i="4" l="1"/>
  <c r="M522" i="4"/>
  <c r="T506" i="8"/>
  <c r="U506" i="8"/>
  <c r="R606" i="8"/>
  <c r="M607" i="8"/>
  <c r="O607" i="8" s="1"/>
  <c r="G606" i="4"/>
  <c r="P522" i="4"/>
  <c r="I606" i="4"/>
  <c r="F607" i="4" s="1"/>
  <c r="T522" i="4" l="1"/>
  <c r="O522" i="4"/>
  <c r="L523" i="4" s="1"/>
  <c r="M523" i="4" s="1"/>
  <c r="P607" i="8"/>
  <c r="W506" i="8"/>
  <c r="V506" i="8"/>
  <c r="S507" i="8" s="1"/>
  <c r="N607" i="8"/>
  <c r="H607" i="4"/>
  <c r="J606" i="4"/>
  <c r="K606" i="4" s="1"/>
  <c r="N523" i="4"/>
  <c r="T507" i="8" l="1"/>
  <c r="U507" i="8"/>
  <c r="J506" i="8"/>
  <c r="K506" i="8" s="1"/>
  <c r="AB506" i="8"/>
  <c r="AE506" i="8" s="1"/>
  <c r="AD506" i="8"/>
  <c r="AG506" i="8" s="1"/>
  <c r="AC506" i="8"/>
  <c r="AF506" i="8" s="1"/>
  <c r="M608" i="8"/>
  <c r="O608" i="8" s="1"/>
  <c r="Q607" i="8"/>
  <c r="R607" i="8" s="1"/>
  <c r="I607" i="4"/>
  <c r="F608" i="4" s="1"/>
  <c r="P523" i="4"/>
  <c r="G607" i="4"/>
  <c r="T523" i="4" l="1"/>
  <c r="N608" i="8"/>
  <c r="P608" i="8"/>
  <c r="W507" i="8"/>
  <c r="V507" i="8"/>
  <c r="S508" i="8" s="1"/>
  <c r="H608" i="4"/>
  <c r="O523" i="4"/>
  <c r="L524" i="4" s="1"/>
  <c r="M524" i="4" s="1"/>
  <c r="J607" i="4"/>
  <c r="K607" i="4" s="1"/>
  <c r="U508" i="8" l="1"/>
  <c r="T508" i="8"/>
  <c r="M609" i="8"/>
  <c r="O609" i="8" s="1"/>
  <c r="Q608" i="8"/>
  <c r="AB507" i="8"/>
  <c r="AE507" i="8" s="1"/>
  <c r="J507" i="8"/>
  <c r="K507" i="8" s="1"/>
  <c r="AD507" i="8"/>
  <c r="AG507" i="8" s="1"/>
  <c r="AC507" i="8"/>
  <c r="AF507" i="8" s="1"/>
  <c r="R608" i="8"/>
  <c r="N524" i="4"/>
  <c r="I608" i="4"/>
  <c r="G608" i="4"/>
  <c r="J608" i="4" l="1"/>
  <c r="K608" i="4" s="1"/>
  <c r="F609" i="4"/>
  <c r="H609" i="4" s="1"/>
  <c r="P609" i="8"/>
  <c r="N609" i="8"/>
  <c r="V508" i="8"/>
  <c r="S509" i="8" s="1"/>
  <c r="W508" i="8"/>
  <c r="P524" i="4"/>
  <c r="T524" i="4" l="1"/>
  <c r="O524" i="4"/>
  <c r="L525" i="4" s="1"/>
  <c r="M525" i="4" s="1"/>
  <c r="T509" i="8"/>
  <c r="U509" i="8"/>
  <c r="J508" i="8"/>
  <c r="K508" i="8" s="1"/>
  <c r="AD508" i="8"/>
  <c r="AG508" i="8" s="1"/>
  <c r="AC508" i="8"/>
  <c r="AF508" i="8" s="1"/>
  <c r="AB508" i="8"/>
  <c r="AE508" i="8" s="1"/>
  <c r="M610" i="8"/>
  <c r="O610" i="8" s="1"/>
  <c r="Q609" i="8"/>
  <c r="R609" i="8" s="1"/>
  <c r="I609" i="4"/>
  <c r="G609" i="4"/>
  <c r="N525" i="4"/>
  <c r="J609" i="4" l="1"/>
  <c r="F610" i="4"/>
  <c r="H610" i="4" s="1"/>
  <c r="K609" i="4"/>
  <c r="N610" i="8"/>
  <c r="W509" i="8"/>
  <c r="V509" i="8" s="1"/>
  <c r="S510" i="8" s="1"/>
  <c r="P610" i="8"/>
  <c r="P525" i="4"/>
  <c r="T525" i="4" l="1"/>
  <c r="O525" i="4"/>
  <c r="L526" i="4" s="1"/>
  <c r="U510" i="8"/>
  <c r="T510" i="8"/>
  <c r="M611" i="8"/>
  <c r="O611" i="8" s="1"/>
  <c r="Q610" i="8"/>
  <c r="J509" i="8"/>
  <c r="K509" i="8" s="1"/>
  <c r="AD509" i="8"/>
  <c r="AG509" i="8" s="1"/>
  <c r="AC509" i="8"/>
  <c r="AF509" i="8" s="1"/>
  <c r="AB509" i="8"/>
  <c r="AE509" i="8" s="1"/>
  <c r="R610" i="8"/>
  <c r="I610" i="4"/>
  <c r="F611" i="4" s="1"/>
  <c r="G610" i="4"/>
  <c r="N526" i="4" l="1"/>
  <c r="M526" i="4"/>
  <c r="P611" i="8"/>
  <c r="N611" i="8"/>
  <c r="W510" i="8"/>
  <c r="V510" i="8"/>
  <c r="S511" i="8" s="1"/>
  <c r="H611" i="4"/>
  <c r="P526" i="4"/>
  <c r="J610" i="4"/>
  <c r="K610" i="4" s="1"/>
  <c r="T526" i="4" l="1"/>
  <c r="U511" i="8"/>
  <c r="T511" i="8"/>
  <c r="AD510" i="8"/>
  <c r="AG510" i="8" s="1"/>
  <c r="AC510" i="8"/>
  <c r="AF510" i="8" s="1"/>
  <c r="AB510" i="8"/>
  <c r="AE510" i="8" s="1"/>
  <c r="J510" i="8"/>
  <c r="K510" i="8" s="1"/>
  <c r="M612" i="8"/>
  <c r="O612" i="8" s="1"/>
  <c r="Q611" i="8"/>
  <c r="R611" i="8" s="1"/>
  <c r="O526" i="4"/>
  <c r="L527" i="4" s="1"/>
  <c r="I611" i="4"/>
  <c r="F612" i="4" s="1"/>
  <c r="G611" i="4"/>
  <c r="N527" i="4" l="1"/>
  <c r="M527" i="4"/>
  <c r="P612" i="8"/>
  <c r="Q612" i="8" s="1"/>
  <c r="N612" i="8"/>
  <c r="W511" i="8"/>
  <c r="V511" i="8"/>
  <c r="S512" i="8" s="1"/>
  <c r="P527" i="4"/>
  <c r="H612" i="4"/>
  <c r="J611" i="4"/>
  <c r="K611" i="4" s="1"/>
  <c r="T527" i="4" l="1"/>
  <c r="J511" i="8"/>
  <c r="K511" i="8" s="1"/>
  <c r="AD511" i="8"/>
  <c r="AG511" i="8" s="1"/>
  <c r="AC511" i="8"/>
  <c r="AF511" i="8" s="1"/>
  <c r="AB511" i="8"/>
  <c r="AE511" i="8" s="1"/>
  <c r="R612" i="8"/>
  <c r="U512" i="8"/>
  <c r="T512" i="8"/>
  <c r="M613" i="8"/>
  <c r="O613" i="8" s="1"/>
  <c r="I612" i="4"/>
  <c r="G612" i="4"/>
  <c r="O527" i="4"/>
  <c r="L528" i="4" s="1"/>
  <c r="M528" i="4" s="1"/>
  <c r="J612" i="4" l="1"/>
  <c r="F613" i="4"/>
  <c r="H613" i="4" s="1"/>
  <c r="K612" i="4"/>
  <c r="W512" i="8"/>
  <c r="P613" i="8"/>
  <c r="N613" i="8"/>
  <c r="N528" i="4"/>
  <c r="M614" i="8" l="1"/>
  <c r="O614" i="8" s="1"/>
  <c r="Q613" i="8"/>
  <c r="R613" i="8" s="1"/>
  <c r="J512" i="8"/>
  <c r="K512" i="8" s="1"/>
  <c r="AD512" i="8"/>
  <c r="AG512" i="8" s="1"/>
  <c r="AC512" i="8"/>
  <c r="AF512" i="8" s="1"/>
  <c r="AB512" i="8"/>
  <c r="AE512" i="8" s="1"/>
  <c r="V512" i="8"/>
  <c r="S513" i="8" s="1"/>
  <c r="G613" i="4"/>
  <c r="P528" i="4"/>
  <c r="I613" i="4"/>
  <c r="J613" i="4" l="1"/>
  <c r="F614" i="4"/>
  <c r="H614" i="4" s="1"/>
  <c r="T528" i="4"/>
  <c r="O528" i="4"/>
  <c r="L529" i="4" s="1"/>
  <c r="M529" i="4" s="1"/>
  <c r="T513" i="8"/>
  <c r="U513" i="8"/>
  <c r="P614" i="8"/>
  <c r="Q614" i="8" s="1"/>
  <c r="N614" i="8"/>
  <c r="K613" i="4"/>
  <c r="N529" i="4" l="1"/>
  <c r="R614" i="8"/>
  <c r="M615" i="8"/>
  <c r="O615" i="8" s="1"/>
  <c r="W513" i="8"/>
  <c r="V513" i="8"/>
  <c r="S514" i="8" s="1"/>
  <c r="G614" i="4"/>
  <c r="I614" i="4"/>
  <c r="F615" i="4" s="1"/>
  <c r="P529" i="4"/>
  <c r="O529" i="4" l="1"/>
  <c r="L530" i="4" s="1"/>
  <c r="M530" i="4" s="1"/>
  <c r="T529" i="4"/>
  <c r="T514" i="8"/>
  <c r="U514" i="8"/>
  <c r="P615" i="8"/>
  <c r="J513" i="8"/>
  <c r="K513" i="8" s="1"/>
  <c r="AD513" i="8"/>
  <c r="AG513" i="8" s="1"/>
  <c r="AC513" i="8"/>
  <c r="AF513" i="8" s="1"/>
  <c r="AB513" i="8"/>
  <c r="AE513" i="8" s="1"/>
  <c r="N615" i="8"/>
  <c r="H615" i="4"/>
  <c r="N530" i="4"/>
  <c r="J614" i="4"/>
  <c r="K614" i="4" s="1"/>
  <c r="M616" i="8" l="1"/>
  <c r="O616" i="8" s="1"/>
  <c r="W514" i="8"/>
  <c r="V514" i="8" s="1"/>
  <c r="S515" i="8" s="1"/>
  <c r="Q615" i="8"/>
  <c r="R615" i="8" s="1"/>
  <c r="P530" i="4"/>
  <c r="I615" i="4"/>
  <c r="F616" i="4" s="1"/>
  <c r="G615" i="4"/>
  <c r="T530" i="4" l="1"/>
  <c r="O530" i="4"/>
  <c r="L531" i="4" s="1"/>
  <c r="M531" i="4" s="1"/>
  <c r="T515" i="8"/>
  <c r="U515" i="8"/>
  <c r="J514" i="8"/>
  <c r="K514" i="8" s="1"/>
  <c r="AB514" i="8"/>
  <c r="AE514" i="8" s="1"/>
  <c r="AD514" i="8"/>
  <c r="AG514" i="8" s="1"/>
  <c r="AC514" i="8"/>
  <c r="AF514" i="8" s="1"/>
  <c r="P616" i="8"/>
  <c r="N616" i="8"/>
  <c r="H616" i="4"/>
  <c r="J615" i="4"/>
  <c r="K615" i="4" s="1"/>
  <c r="N531" i="4"/>
  <c r="M617" i="8" l="1"/>
  <c r="O617" i="8" s="1"/>
  <c r="Q616" i="8"/>
  <c r="R616" i="8" s="1"/>
  <c r="W515" i="8"/>
  <c r="P531" i="4"/>
  <c r="I616" i="4"/>
  <c r="G616" i="4"/>
  <c r="J616" i="4" l="1"/>
  <c r="K616" i="4" s="1"/>
  <c r="F617" i="4"/>
  <c r="H617" i="4" s="1"/>
  <c r="T531" i="4"/>
  <c r="AB515" i="8"/>
  <c r="AE515" i="8" s="1"/>
  <c r="J515" i="8"/>
  <c r="K515" i="8" s="1"/>
  <c r="AD515" i="8"/>
  <c r="AG515" i="8" s="1"/>
  <c r="AC515" i="8"/>
  <c r="AF515" i="8" s="1"/>
  <c r="P617" i="8"/>
  <c r="Q617" i="8" s="1"/>
  <c r="V515" i="8"/>
  <c r="S516" i="8" s="1"/>
  <c r="N617" i="8"/>
  <c r="O531" i="4"/>
  <c r="L532" i="4" s="1"/>
  <c r="M532" i="4" s="1"/>
  <c r="M618" i="8" l="1"/>
  <c r="O618" i="8" s="1"/>
  <c r="T516" i="8"/>
  <c r="U516" i="8"/>
  <c r="R617" i="8"/>
  <c r="N532" i="4"/>
  <c r="I617" i="4"/>
  <c r="G617" i="4"/>
  <c r="J617" i="4" l="1"/>
  <c r="F618" i="4"/>
  <c r="H618" i="4" s="1"/>
  <c r="W516" i="8"/>
  <c r="V516" i="8"/>
  <c r="S517" i="8" s="1"/>
  <c r="P618" i="8"/>
  <c r="N618" i="8"/>
  <c r="K617" i="4"/>
  <c r="P532" i="4"/>
  <c r="T532" i="4" l="1"/>
  <c r="M619" i="8"/>
  <c r="O619" i="8" s="1"/>
  <c r="Q618" i="8"/>
  <c r="R618" i="8" s="1"/>
  <c r="U517" i="8"/>
  <c r="T517" i="8"/>
  <c r="J516" i="8"/>
  <c r="K516" i="8" s="1"/>
  <c r="AD516" i="8"/>
  <c r="AG516" i="8" s="1"/>
  <c r="AC516" i="8"/>
  <c r="AF516" i="8" s="1"/>
  <c r="AB516" i="8"/>
  <c r="AE516" i="8" s="1"/>
  <c r="O532" i="4"/>
  <c r="L533" i="4" s="1"/>
  <c r="M533" i="4" s="1"/>
  <c r="I618" i="4"/>
  <c r="F619" i="4" s="1"/>
  <c r="G618" i="4"/>
  <c r="N533" i="4" l="1"/>
  <c r="W517" i="8"/>
  <c r="P619" i="8"/>
  <c r="Q619" i="8" s="1"/>
  <c r="N619" i="8"/>
  <c r="H619" i="4"/>
  <c r="J618" i="4"/>
  <c r="K618" i="4" s="1"/>
  <c r="P533" i="4"/>
  <c r="T533" i="4" l="1"/>
  <c r="R619" i="8"/>
  <c r="M620" i="8"/>
  <c r="O620" i="8" s="1"/>
  <c r="J517" i="8"/>
  <c r="K517" i="8" s="1"/>
  <c r="AB517" i="8"/>
  <c r="AE517" i="8" s="1"/>
  <c r="AC517" i="8"/>
  <c r="AF517" i="8" s="1"/>
  <c r="AD517" i="8"/>
  <c r="AG517" i="8" s="1"/>
  <c r="V517" i="8"/>
  <c r="S518" i="8" s="1"/>
  <c r="O533" i="4"/>
  <c r="L534" i="4" s="1"/>
  <c r="M534" i="4" s="1"/>
  <c r="G619" i="4"/>
  <c r="I619" i="4"/>
  <c r="J619" i="4" l="1"/>
  <c r="F620" i="4"/>
  <c r="H620" i="4" s="1"/>
  <c r="U518" i="8"/>
  <c r="T518" i="8"/>
  <c r="N620" i="8"/>
  <c r="P620" i="8"/>
  <c r="Q620" i="8"/>
  <c r="K619" i="4"/>
  <c r="N534" i="4"/>
  <c r="G620" i="4" l="1"/>
  <c r="M621" i="8"/>
  <c r="O621" i="8" s="1"/>
  <c r="R620" i="8"/>
  <c r="W518" i="8"/>
  <c r="V518" i="8" s="1"/>
  <c r="S519" i="8" s="1"/>
  <c r="P534" i="4"/>
  <c r="I620" i="4"/>
  <c r="F621" i="4" s="1"/>
  <c r="O534" i="4" l="1"/>
  <c r="L535" i="4" s="1"/>
  <c r="M535" i="4" s="1"/>
  <c r="T534" i="4"/>
  <c r="T519" i="8"/>
  <c r="U519" i="8"/>
  <c r="P621" i="8"/>
  <c r="J518" i="8"/>
  <c r="K518" i="8" s="1"/>
  <c r="AD518" i="8"/>
  <c r="AG518" i="8" s="1"/>
  <c r="AB518" i="8"/>
  <c r="AE518" i="8" s="1"/>
  <c r="AC518" i="8"/>
  <c r="AF518" i="8" s="1"/>
  <c r="N621" i="8"/>
  <c r="H621" i="4"/>
  <c r="J620" i="4"/>
  <c r="K620" i="4" s="1"/>
  <c r="N535" i="4"/>
  <c r="M622" i="8" l="1"/>
  <c r="O622" i="8" s="1"/>
  <c r="Q621" i="8"/>
  <c r="R621" i="8" s="1"/>
  <c r="W519" i="8"/>
  <c r="V519" i="8" s="1"/>
  <c r="S520" i="8" s="1"/>
  <c r="G621" i="4"/>
  <c r="P535" i="4"/>
  <c r="I621" i="4"/>
  <c r="J621" i="4" l="1"/>
  <c r="K621" i="4" s="1"/>
  <c r="F622" i="4"/>
  <c r="T535" i="4"/>
  <c r="T520" i="8"/>
  <c r="U520" i="8"/>
  <c r="J519" i="8"/>
  <c r="K519" i="8" s="1"/>
  <c r="AD519" i="8"/>
  <c r="AG519" i="8" s="1"/>
  <c r="AB519" i="8"/>
  <c r="AE519" i="8" s="1"/>
  <c r="AC519" i="8"/>
  <c r="AF519" i="8" s="1"/>
  <c r="P622" i="8"/>
  <c r="Q622" i="8" s="1"/>
  <c r="N622" i="8"/>
  <c r="O535" i="4"/>
  <c r="L536" i="4" s="1"/>
  <c r="M536" i="4" s="1"/>
  <c r="H622" i="4"/>
  <c r="R622" i="8" l="1"/>
  <c r="M623" i="8"/>
  <c r="O623" i="8" s="1"/>
  <c r="W520" i="8"/>
  <c r="J520" i="8" s="1"/>
  <c r="I622" i="4"/>
  <c r="F623" i="4" s="1"/>
  <c r="G622" i="4"/>
  <c r="N536" i="4"/>
  <c r="V520" i="8" l="1"/>
  <c r="S521" i="8" s="1"/>
  <c r="N623" i="8"/>
  <c r="P623" i="8"/>
  <c r="Q623" i="8"/>
  <c r="P536" i="4"/>
  <c r="H623" i="4"/>
  <c r="J622" i="4"/>
  <c r="K622" i="4" s="1"/>
  <c r="T536" i="4" l="1"/>
  <c r="O536" i="4"/>
  <c r="L537" i="4" s="1"/>
  <c r="M537" i="4" s="1"/>
  <c r="R623" i="8"/>
  <c r="M624" i="8"/>
  <c r="O624" i="8" s="1"/>
  <c r="T521" i="8"/>
  <c r="U521" i="8"/>
  <c r="G623" i="4"/>
  <c r="I623" i="4"/>
  <c r="N537" i="4"/>
  <c r="J623" i="4" l="1"/>
  <c r="F624" i="4"/>
  <c r="H624" i="4" s="1"/>
  <c r="N624" i="8"/>
  <c r="W521" i="8"/>
  <c r="J521" i="8" s="1"/>
  <c r="V521" i="8"/>
  <c r="S522" i="8" s="1"/>
  <c r="P624" i="8"/>
  <c r="P537" i="4"/>
  <c r="K623" i="4"/>
  <c r="O537" i="4" l="1"/>
  <c r="L538" i="4" s="1"/>
  <c r="M538" i="4" s="1"/>
  <c r="T537" i="4"/>
  <c r="M625" i="8"/>
  <c r="O625" i="8" s="1"/>
  <c r="Q624" i="8"/>
  <c r="T522" i="8"/>
  <c r="U522" i="8"/>
  <c r="R624" i="8"/>
  <c r="G624" i="4"/>
  <c r="I624" i="4"/>
  <c r="N538" i="4"/>
  <c r="J624" i="4" l="1"/>
  <c r="F625" i="4"/>
  <c r="H625" i="4" s="1"/>
  <c r="W522" i="8"/>
  <c r="J522" i="8" s="1"/>
  <c r="V522" i="8"/>
  <c r="S523" i="8" s="1"/>
  <c r="P625" i="8"/>
  <c r="N625" i="8"/>
  <c r="P538" i="4"/>
  <c r="K624" i="4"/>
  <c r="T538" i="4" l="1"/>
  <c r="O538" i="4"/>
  <c r="L539" i="4" s="1"/>
  <c r="M539" i="4" s="1"/>
  <c r="U523" i="8"/>
  <c r="T523" i="8"/>
  <c r="M626" i="8"/>
  <c r="O626" i="8" s="1"/>
  <c r="Q625" i="8"/>
  <c r="R625" i="8" s="1"/>
  <c r="G625" i="4"/>
  <c r="I625" i="4"/>
  <c r="F626" i="4" s="1"/>
  <c r="N539" i="4"/>
  <c r="P626" i="8" l="1"/>
  <c r="Q626" i="8" s="1"/>
  <c r="W523" i="8"/>
  <c r="J523" i="8" s="1"/>
  <c r="N626" i="8"/>
  <c r="H626" i="4"/>
  <c r="P539" i="4"/>
  <c r="J625" i="4"/>
  <c r="K625" i="4" s="1"/>
  <c r="T539" i="4" l="1"/>
  <c r="R626" i="8"/>
  <c r="V523" i="8"/>
  <c r="S524" i="8" s="1"/>
  <c r="M627" i="8"/>
  <c r="O627" i="8" s="1"/>
  <c r="O539" i="4"/>
  <c r="L540" i="4" s="1"/>
  <c r="M540" i="4" s="1"/>
  <c r="G626" i="4"/>
  <c r="I626" i="4"/>
  <c r="J626" i="4" l="1"/>
  <c r="F627" i="4"/>
  <c r="H627" i="4" s="1"/>
  <c r="T524" i="8"/>
  <c r="U524" i="8"/>
  <c r="P627" i="8"/>
  <c r="N627" i="8"/>
  <c r="K626" i="4"/>
  <c r="N540" i="4"/>
  <c r="M628" i="8" l="1"/>
  <c r="O628" i="8" s="1"/>
  <c r="N628" i="8"/>
  <c r="Q627" i="8"/>
  <c r="R627" i="8"/>
  <c r="W524" i="8"/>
  <c r="J524" i="8" s="1"/>
  <c r="P540" i="4"/>
  <c r="G627" i="4"/>
  <c r="I627" i="4"/>
  <c r="F628" i="4" s="1"/>
  <c r="T540" i="4" l="1"/>
  <c r="V524" i="8"/>
  <c r="S525" i="8" s="1"/>
  <c r="P628" i="8"/>
  <c r="Q628" i="8" s="1"/>
  <c r="R628" i="8" s="1"/>
  <c r="H628" i="4"/>
  <c r="O540" i="4"/>
  <c r="L541" i="4" s="1"/>
  <c r="M541" i="4" s="1"/>
  <c r="J627" i="4"/>
  <c r="K627" i="4" s="1"/>
  <c r="M629" i="8" l="1"/>
  <c r="O629" i="8" s="1"/>
  <c r="U525" i="8"/>
  <c r="T525" i="8"/>
  <c r="N541" i="4"/>
  <c r="G628" i="4"/>
  <c r="I628" i="4"/>
  <c r="F629" i="4" s="1"/>
  <c r="W525" i="8" l="1"/>
  <c r="J525" i="8" s="1"/>
  <c r="P629" i="8"/>
  <c r="N629" i="8"/>
  <c r="H629" i="4"/>
  <c r="P541" i="4"/>
  <c r="J628" i="4"/>
  <c r="K628" i="4" s="1"/>
  <c r="T541" i="4" l="1"/>
  <c r="M630" i="8"/>
  <c r="O630" i="8" s="1"/>
  <c r="Q629" i="8"/>
  <c r="R629" i="8" s="1"/>
  <c r="V525" i="8"/>
  <c r="S526" i="8" s="1"/>
  <c r="O541" i="4"/>
  <c r="L542" i="4" s="1"/>
  <c r="G629" i="4"/>
  <c r="I629" i="4"/>
  <c r="F630" i="4" s="1"/>
  <c r="N542" i="4" l="1"/>
  <c r="M542" i="4"/>
  <c r="P630" i="8"/>
  <c r="T526" i="8"/>
  <c r="U526" i="8"/>
  <c r="N630" i="8"/>
  <c r="H630" i="4"/>
  <c r="J629" i="4"/>
  <c r="K629" i="4" s="1"/>
  <c r="P542" i="4"/>
  <c r="T542" i="4" l="1"/>
  <c r="O542" i="4"/>
  <c r="L543" i="4" s="1"/>
  <c r="M543" i="4" s="1"/>
  <c r="G630" i="4"/>
  <c r="W526" i="8"/>
  <c r="J526" i="8" s="1"/>
  <c r="V526" i="8"/>
  <c r="S527" i="8" s="1"/>
  <c r="M631" i="8"/>
  <c r="O631" i="8" s="1"/>
  <c r="Q630" i="8"/>
  <c r="R630" i="8" s="1"/>
  <c r="I630" i="4"/>
  <c r="F631" i="4" s="1"/>
  <c r="N543" i="4"/>
  <c r="P631" i="8" l="1"/>
  <c r="Q631" i="8"/>
  <c r="T527" i="8"/>
  <c r="U527" i="8"/>
  <c r="N631" i="8"/>
  <c r="R631" i="8" s="1"/>
  <c r="P543" i="4"/>
  <c r="H631" i="4"/>
  <c r="J630" i="4"/>
  <c r="K630" i="4" s="1"/>
  <c r="T543" i="4" l="1"/>
  <c r="W527" i="8"/>
  <c r="J527" i="8" s="1"/>
  <c r="M632" i="8"/>
  <c r="O632" i="8" s="1"/>
  <c r="G631" i="4"/>
  <c r="I631" i="4"/>
  <c r="F632" i="4" s="1"/>
  <c r="O543" i="4"/>
  <c r="L544" i="4" s="1"/>
  <c r="M544" i="4" s="1"/>
  <c r="N632" i="8" l="1"/>
  <c r="P632" i="8"/>
  <c r="Q632" i="8"/>
  <c r="V527" i="8"/>
  <c r="S528" i="8" s="1"/>
  <c r="H632" i="4"/>
  <c r="N544" i="4"/>
  <c r="J631" i="4"/>
  <c r="K631" i="4" s="1"/>
  <c r="T528" i="8" l="1"/>
  <c r="U528" i="8"/>
  <c r="M633" i="8"/>
  <c r="O633" i="8" s="1"/>
  <c r="R632" i="8"/>
  <c r="P544" i="4"/>
  <c r="G632" i="4"/>
  <c r="I632" i="4"/>
  <c r="F633" i="4" s="1"/>
  <c r="T544" i="4" l="1"/>
  <c r="N633" i="8"/>
  <c r="W528" i="8"/>
  <c r="J528" i="8" s="1"/>
  <c r="P633" i="8"/>
  <c r="Q633" i="8" s="1"/>
  <c r="H633" i="4"/>
  <c r="J632" i="4"/>
  <c r="K632" i="4" s="1"/>
  <c r="O544" i="4"/>
  <c r="L545" i="4" s="1"/>
  <c r="M545" i="4" s="1"/>
  <c r="M634" i="8" l="1"/>
  <c r="O634" i="8" s="1"/>
  <c r="V528" i="8"/>
  <c r="S529" i="8" s="1"/>
  <c r="R633" i="8"/>
  <c r="N545" i="4"/>
  <c r="G633" i="4"/>
  <c r="I633" i="4"/>
  <c r="J633" i="4" l="1"/>
  <c r="F634" i="4"/>
  <c r="H634" i="4" s="1"/>
  <c r="U529" i="8"/>
  <c r="T529" i="8"/>
  <c r="N634" i="8"/>
  <c r="P634" i="8"/>
  <c r="Q634" i="8" s="1"/>
  <c r="K633" i="4"/>
  <c r="P545" i="4"/>
  <c r="T545" i="4" l="1"/>
  <c r="M635" i="8"/>
  <c r="O635" i="8" s="1"/>
  <c r="R634" i="8"/>
  <c r="W529" i="8"/>
  <c r="J529" i="8" s="1"/>
  <c r="O545" i="4"/>
  <c r="L546" i="4" s="1"/>
  <c r="M546" i="4" s="1"/>
  <c r="G634" i="4"/>
  <c r="I634" i="4"/>
  <c r="F635" i="4" s="1"/>
  <c r="V529" i="8" l="1"/>
  <c r="S530" i="8" s="1"/>
  <c r="P635" i="8"/>
  <c r="N635" i="8"/>
  <c r="H635" i="4"/>
  <c r="J634" i="4"/>
  <c r="K634" i="4" s="1"/>
  <c r="N546" i="4"/>
  <c r="M636" i="8" l="1"/>
  <c r="O636" i="8" s="1"/>
  <c r="Q635" i="8"/>
  <c r="R635" i="8" s="1"/>
  <c r="U530" i="8"/>
  <c r="T530" i="8"/>
  <c r="P546" i="4"/>
  <c r="G635" i="4"/>
  <c r="I635" i="4"/>
  <c r="J635" i="4" l="1"/>
  <c r="F636" i="4"/>
  <c r="O546" i="4"/>
  <c r="L547" i="4" s="1"/>
  <c r="M547" i="4" s="1"/>
  <c r="T546" i="4"/>
  <c r="N636" i="8"/>
  <c r="P636" i="8"/>
  <c r="W530" i="8"/>
  <c r="J530" i="8" s="1"/>
  <c r="V530" i="8"/>
  <c r="S531" i="8" s="1"/>
  <c r="H636" i="4"/>
  <c r="K635" i="4"/>
  <c r="N547" i="4"/>
  <c r="T531" i="8" l="1"/>
  <c r="U531" i="8"/>
  <c r="M637" i="8"/>
  <c r="O637" i="8" s="1"/>
  <c r="Q636" i="8"/>
  <c r="R636" i="8" s="1"/>
  <c r="P547" i="4"/>
  <c r="G636" i="4"/>
  <c r="I636" i="4"/>
  <c r="F637" i="4" s="1"/>
  <c r="T547" i="4" l="1"/>
  <c r="N637" i="8"/>
  <c r="P637" i="8"/>
  <c r="Q637" i="8" s="1"/>
  <c r="W531" i="8"/>
  <c r="J531" i="8" s="1"/>
  <c r="V531" i="8"/>
  <c r="S532" i="8" s="1"/>
  <c r="H637" i="4"/>
  <c r="J636" i="4"/>
  <c r="K636" i="4" s="1"/>
  <c r="O547" i="4"/>
  <c r="L548" i="4" s="1"/>
  <c r="M548" i="4" s="1"/>
  <c r="T532" i="8" l="1"/>
  <c r="U532" i="8"/>
  <c r="M638" i="8"/>
  <c r="O638" i="8" s="1"/>
  <c r="R637" i="8"/>
  <c r="N548" i="4"/>
  <c r="I637" i="4"/>
  <c r="F638" i="4" s="1"/>
  <c r="G637" i="4"/>
  <c r="P638" i="8" l="1"/>
  <c r="N638" i="8"/>
  <c r="W532" i="8"/>
  <c r="J532" i="8" s="1"/>
  <c r="H638" i="4"/>
  <c r="J637" i="4"/>
  <c r="K637" i="4" s="1"/>
  <c r="P548" i="4"/>
  <c r="T548" i="4" l="1"/>
  <c r="V532" i="8"/>
  <c r="S533" i="8" s="1"/>
  <c r="M639" i="8"/>
  <c r="O639" i="8" s="1"/>
  <c r="Q638" i="8"/>
  <c r="R638" i="8" s="1"/>
  <c r="I638" i="4"/>
  <c r="F639" i="4" s="1"/>
  <c r="O548" i="4"/>
  <c r="L549" i="4" s="1"/>
  <c r="M549" i="4" s="1"/>
  <c r="G638" i="4"/>
  <c r="N639" i="8" l="1"/>
  <c r="P639" i="8"/>
  <c r="Q639" i="8"/>
  <c r="U533" i="8"/>
  <c r="T533" i="8"/>
  <c r="N549" i="4"/>
  <c r="H639" i="4"/>
  <c r="J638" i="4"/>
  <c r="K638" i="4" s="1"/>
  <c r="W533" i="8" l="1"/>
  <c r="J533" i="8" s="1"/>
  <c r="M640" i="8"/>
  <c r="O640" i="8" s="1"/>
  <c r="R639" i="8"/>
  <c r="G639" i="4"/>
  <c r="I639" i="4"/>
  <c r="F640" i="4" s="1"/>
  <c r="P549" i="4"/>
  <c r="T549" i="4" l="1"/>
  <c r="P640" i="8"/>
  <c r="Q640" i="8"/>
  <c r="N640" i="8"/>
  <c r="R640" i="8" s="1"/>
  <c r="V533" i="8"/>
  <c r="S534" i="8" s="1"/>
  <c r="H640" i="4"/>
  <c r="O549" i="4"/>
  <c r="L550" i="4" s="1"/>
  <c r="M550" i="4" s="1"/>
  <c r="J639" i="4"/>
  <c r="K639" i="4" s="1"/>
  <c r="G640" i="4" l="1"/>
  <c r="U534" i="8"/>
  <c r="T534" i="8"/>
  <c r="M641" i="8"/>
  <c r="O641" i="8" s="1"/>
  <c r="N550" i="4"/>
  <c r="I640" i="4"/>
  <c r="F641" i="4" s="1"/>
  <c r="P641" i="8" l="1"/>
  <c r="N641" i="8"/>
  <c r="W534" i="8"/>
  <c r="J534" i="8" s="1"/>
  <c r="V534" i="8"/>
  <c r="S535" i="8" s="1"/>
  <c r="H641" i="4"/>
  <c r="J640" i="4"/>
  <c r="K640" i="4" s="1"/>
  <c r="P550" i="4"/>
  <c r="T550" i="4" l="1"/>
  <c r="O550" i="4"/>
  <c r="L551" i="4" s="1"/>
  <c r="M551" i="4" s="1"/>
  <c r="U535" i="8"/>
  <c r="T535" i="8"/>
  <c r="M642" i="8"/>
  <c r="O642" i="8" s="1"/>
  <c r="Q641" i="8"/>
  <c r="R641" i="8" s="1"/>
  <c r="I641" i="4"/>
  <c r="G641" i="4"/>
  <c r="J641" i="4" l="1"/>
  <c r="F642" i="4"/>
  <c r="H642" i="4" s="1"/>
  <c r="N551" i="4"/>
  <c r="P642" i="8"/>
  <c r="Q642" i="8"/>
  <c r="N642" i="8"/>
  <c r="R642" i="8" s="1"/>
  <c r="W535" i="8"/>
  <c r="J535" i="8" s="1"/>
  <c r="K641" i="4"/>
  <c r="P551" i="4"/>
  <c r="T551" i="4" l="1"/>
  <c r="V535" i="8"/>
  <c r="S536" i="8" s="1"/>
  <c r="M643" i="8"/>
  <c r="O643" i="8" s="1"/>
  <c r="I642" i="4"/>
  <c r="F643" i="4" s="1"/>
  <c r="O551" i="4"/>
  <c r="L552" i="4" s="1"/>
  <c r="M552" i="4" s="1"/>
  <c r="G642" i="4"/>
  <c r="N643" i="8" l="1"/>
  <c r="P643" i="8"/>
  <c r="Q643" i="8"/>
  <c r="T536" i="8"/>
  <c r="U536" i="8"/>
  <c r="N552" i="4"/>
  <c r="H643" i="4"/>
  <c r="J642" i="4"/>
  <c r="K642" i="4" s="1"/>
  <c r="W536" i="8" l="1"/>
  <c r="J536" i="8" s="1"/>
  <c r="M644" i="8"/>
  <c r="O644" i="8" s="1"/>
  <c r="R643" i="8"/>
  <c r="I643" i="4"/>
  <c r="F644" i="4" s="1"/>
  <c r="G643" i="4"/>
  <c r="P552" i="4"/>
  <c r="T552" i="4" l="1"/>
  <c r="P644" i="8"/>
  <c r="Q644" i="8" s="1"/>
  <c r="N644" i="8"/>
  <c r="V536" i="8"/>
  <c r="S537" i="8" s="1"/>
  <c r="H644" i="4"/>
  <c r="O552" i="4"/>
  <c r="L553" i="4" s="1"/>
  <c r="M553" i="4" s="1"/>
  <c r="J643" i="4"/>
  <c r="K643" i="4" s="1"/>
  <c r="G644" i="4" l="1"/>
  <c r="T537" i="8"/>
  <c r="U537" i="8"/>
  <c r="R644" i="8"/>
  <c r="M645" i="8"/>
  <c r="O645" i="8" s="1"/>
  <c r="I644" i="4"/>
  <c r="F645" i="4" s="1"/>
  <c r="N553" i="4"/>
  <c r="P645" i="8" l="1"/>
  <c r="N645" i="8"/>
  <c r="W537" i="8"/>
  <c r="J537" i="8" s="1"/>
  <c r="P553" i="4"/>
  <c r="H645" i="4"/>
  <c r="J644" i="4"/>
  <c r="K644" i="4" s="1"/>
  <c r="T553" i="4" l="1"/>
  <c r="V537" i="8"/>
  <c r="S538" i="8" s="1"/>
  <c r="M646" i="8"/>
  <c r="O646" i="8" s="1"/>
  <c r="Q645" i="8"/>
  <c r="R645" i="8" s="1"/>
  <c r="G645" i="4"/>
  <c r="I645" i="4"/>
  <c r="F646" i="4" s="1"/>
  <c r="O553" i="4"/>
  <c r="L554" i="4" s="1"/>
  <c r="M554" i="4" s="1"/>
  <c r="P646" i="8" l="1"/>
  <c r="N646" i="8"/>
  <c r="U538" i="8"/>
  <c r="T538" i="8"/>
  <c r="H646" i="4"/>
  <c r="N554" i="4"/>
  <c r="J645" i="4"/>
  <c r="K645" i="4" s="1"/>
  <c r="W538" i="8" l="1"/>
  <c r="J538" i="8" s="1"/>
  <c r="V538" i="8"/>
  <c r="S539" i="8" s="1"/>
  <c r="M647" i="8"/>
  <c r="O647" i="8" s="1"/>
  <c r="Q646" i="8"/>
  <c r="R646" i="8" s="1"/>
  <c r="P554" i="4"/>
  <c r="I646" i="4"/>
  <c r="F647" i="4" s="1"/>
  <c r="G646" i="4"/>
  <c r="O554" i="4" l="1"/>
  <c r="L555" i="4" s="1"/>
  <c r="M555" i="4" s="1"/>
  <c r="T554" i="4"/>
  <c r="N647" i="8"/>
  <c r="P647" i="8"/>
  <c r="T539" i="8"/>
  <c r="U539" i="8"/>
  <c r="H647" i="4"/>
  <c r="J646" i="4"/>
  <c r="K646" i="4" s="1"/>
  <c r="N555" i="4"/>
  <c r="W539" i="8" l="1"/>
  <c r="J539" i="8" s="1"/>
  <c r="M648" i="8"/>
  <c r="O648" i="8" s="1"/>
  <c r="Q647" i="8"/>
  <c r="R647" i="8" s="1"/>
  <c r="P555" i="4"/>
  <c r="G647" i="4"/>
  <c r="I647" i="4"/>
  <c r="F648" i="4" s="1"/>
  <c r="T555" i="4" l="1"/>
  <c r="N648" i="8"/>
  <c r="P648" i="8"/>
  <c r="Q648" i="8"/>
  <c r="V539" i="8"/>
  <c r="S540" i="8" s="1"/>
  <c r="H648" i="4"/>
  <c r="J647" i="4"/>
  <c r="K647" i="4" s="1"/>
  <c r="O555" i="4"/>
  <c r="L556" i="4" s="1"/>
  <c r="M556" i="4" s="1"/>
  <c r="U540" i="8" l="1"/>
  <c r="T540" i="8"/>
  <c r="M649" i="8"/>
  <c r="O649" i="8" s="1"/>
  <c r="R648" i="8"/>
  <c r="N556" i="4"/>
  <c r="G648" i="4"/>
  <c r="I648" i="4"/>
  <c r="F649" i="4" s="1"/>
  <c r="P649" i="8" l="1"/>
  <c r="N649" i="8"/>
  <c r="W540" i="8"/>
  <c r="J540" i="8" s="1"/>
  <c r="H649" i="4"/>
  <c r="P556" i="4"/>
  <c r="J648" i="4"/>
  <c r="K648" i="4" s="1"/>
  <c r="T556" i="4" l="1"/>
  <c r="V540" i="8"/>
  <c r="S541" i="8" s="1"/>
  <c r="M650" i="8"/>
  <c r="O650" i="8" s="1"/>
  <c r="Q649" i="8"/>
  <c r="R649" i="8" s="1"/>
  <c r="I649" i="4"/>
  <c r="F650" i="4" s="1"/>
  <c r="G649" i="4"/>
  <c r="O556" i="4"/>
  <c r="L557" i="4" s="1"/>
  <c r="M557" i="4" s="1"/>
  <c r="N650" i="8" l="1"/>
  <c r="P650" i="8"/>
  <c r="Q650" i="8" s="1"/>
  <c r="T541" i="8"/>
  <c r="U541" i="8"/>
  <c r="N557" i="4"/>
  <c r="H650" i="4"/>
  <c r="J649" i="4"/>
  <c r="K649" i="4" s="1"/>
  <c r="M651" i="8" l="1"/>
  <c r="O651" i="8" s="1"/>
  <c r="W541" i="8"/>
  <c r="J541" i="8" s="1"/>
  <c r="V541" i="8"/>
  <c r="S542" i="8" s="1"/>
  <c r="R650" i="8"/>
  <c r="G650" i="4"/>
  <c r="I650" i="4"/>
  <c r="P557" i="4"/>
  <c r="J650" i="4" l="1"/>
  <c r="F651" i="4"/>
  <c r="H651" i="4" s="1"/>
  <c r="T557" i="4"/>
  <c r="O557" i="4"/>
  <c r="L558" i="4" s="1"/>
  <c r="M558" i="4" s="1"/>
  <c r="T542" i="8"/>
  <c r="U542" i="8"/>
  <c r="P651" i="8"/>
  <c r="Q651" i="8" s="1"/>
  <c r="N651" i="8"/>
  <c r="K650" i="4"/>
  <c r="N558" i="4" l="1"/>
  <c r="R651" i="8"/>
  <c r="M652" i="8"/>
  <c r="O652" i="8" s="1"/>
  <c r="W542" i="8"/>
  <c r="J542" i="8" s="1"/>
  <c r="I651" i="4"/>
  <c r="F652" i="4" s="1"/>
  <c r="P558" i="4"/>
  <c r="G651" i="4"/>
  <c r="T558" i="4" l="1"/>
  <c r="V542" i="8"/>
  <c r="S543" i="8" s="1"/>
  <c r="N652" i="8"/>
  <c r="P652" i="8"/>
  <c r="H652" i="4"/>
  <c r="O558" i="4"/>
  <c r="L559" i="4" s="1"/>
  <c r="M559" i="4" s="1"/>
  <c r="J651" i="4"/>
  <c r="K651" i="4" s="1"/>
  <c r="G652" i="4" l="1"/>
  <c r="M653" i="8"/>
  <c r="O653" i="8" s="1"/>
  <c r="Q652" i="8"/>
  <c r="R652" i="8" s="1"/>
  <c r="U543" i="8"/>
  <c r="T543" i="8"/>
  <c r="N559" i="4"/>
  <c r="I652" i="4"/>
  <c r="F653" i="4" s="1"/>
  <c r="W543" i="8" l="1"/>
  <c r="J543" i="8" s="1"/>
  <c r="P653" i="8"/>
  <c r="N653" i="8"/>
  <c r="H653" i="4"/>
  <c r="J652" i="4"/>
  <c r="K652" i="4" s="1"/>
  <c r="P559" i="4"/>
  <c r="T559" i="4" l="1"/>
  <c r="M654" i="8"/>
  <c r="O654" i="8" s="1"/>
  <c r="Q653" i="8"/>
  <c r="V543" i="8"/>
  <c r="S544" i="8" s="1"/>
  <c r="R653" i="8"/>
  <c r="I653" i="4"/>
  <c r="F654" i="4" s="1"/>
  <c r="O559" i="4"/>
  <c r="L560" i="4" s="1"/>
  <c r="M560" i="4" s="1"/>
  <c r="G653" i="4"/>
  <c r="U544" i="8" l="1"/>
  <c r="T544" i="8"/>
  <c r="P654" i="8"/>
  <c r="N654" i="8"/>
  <c r="N560" i="4"/>
  <c r="H654" i="4"/>
  <c r="J653" i="4"/>
  <c r="K653" i="4" s="1"/>
  <c r="M655" i="8" l="1"/>
  <c r="O655" i="8" s="1"/>
  <c r="Q654" i="8"/>
  <c r="R654" i="8" s="1"/>
  <c r="W544" i="8"/>
  <c r="J544" i="8" s="1"/>
  <c r="G654" i="4"/>
  <c r="I654" i="4"/>
  <c r="F655" i="4" s="1"/>
  <c r="P560" i="4"/>
  <c r="T560" i="4" l="1"/>
  <c r="V544" i="8"/>
  <c r="S545" i="8" s="1"/>
  <c r="P655" i="8"/>
  <c r="Q655" i="8" s="1"/>
  <c r="N655" i="8"/>
  <c r="H655" i="4"/>
  <c r="O560" i="4"/>
  <c r="L561" i="4" s="1"/>
  <c r="M561" i="4" s="1"/>
  <c r="J654" i="4"/>
  <c r="K654" i="4" s="1"/>
  <c r="R655" i="8" l="1"/>
  <c r="M656" i="8"/>
  <c r="O656" i="8" s="1"/>
  <c r="T545" i="8"/>
  <c r="U545" i="8"/>
  <c r="N561" i="4"/>
  <c r="G655" i="4"/>
  <c r="I655" i="4"/>
  <c r="J655" i="4" l="1"/>
  <c r="F656" i="4"/>
  <c r="H656" i="4" s="1"/>
  <c r="W545" i="8"/>
  <c r="J545" i="8" s="1"/>
  <c r="P656" i="8"/>
  <c r="N656" i="8"/>
  <c r="K655" i="4"/>
  <c r="P561" i="4"/>
  <c r="O561" i="4" l="1"/>
  <c r="L562" i="4" s="1"/>
  <c r="M562" i="4" s="1"/>
  <c r="T561" i="4"/>
  <c r="M657" i="8"/>
  <c r="O657" i="8" s="1"/>
  <c r="V545" i="8"/>
  <c r="S546" i="8" s="1"/>
  <c r="Q656" i="8"/>
  <c r="R656" i="8" s="1"/>
  <c r="I656" i="4"/>
  <c r="F657" i="4" s="1"/>
  <c r="G656" i="4"/>
  <c r="N562" i="4"/>
  <c r="T546" i="8" l="1"/>
  <c r="U546" i="8"/>
  <c r="P657" i="8"/>
  <c r="N657" i="8"/>
  <c r="P562" i="4"/>
  <c r="H657" i="4"/>
  <c r="J656" i="4"/>
  <c r="K656" i="4" s="1"/>
  <c r="O562" i="4" l="1"/>
  <c r="L563" i="4" s="1"/>
  <c r="M563" i="4" s="1"/>
  <c r="T562" i="4"/>
  <c r="M658" i="8"/>
  <c r="O658" i="8" s="1"/>
  <c r="Q657" i="8"/>
  <c r="R657" i="8" s="1"/>
  <c r="W546" i="8"/>
  <c r="J546" i="8" s="1"/>
  <c r="I657" i="4"/>
  <c r="F658" i="4" s="1"/>
  <c r="G657" i="4"/>
  <c r="N563" i="4"/>
  <c r="V546" i="8" l="1"/>
  <c r="S547" i="8" s="1"/>
  <c r="N658" i="8"/>
  <c r="P658" i="8"/>
  <c r="Q658" i="8" s="1"/>
  <c r="P563" i="4"/>
  <c r="H658" i="4"/>
  <c r="J657" i="4"/>
  <c r="K657" i="4" s="1"/>
  <c r="T563" i="4" l="1"/>
  <c r="M659" i="8"/>
  <c r="O659" i="8" s="1"/>
  <c r="R658" i="8"/>
  <c r="U547" i="8"/>
  <c r="T547" i="8"/>
  <c r="G658" i="4"/>
  <c r="I658" i="4"/>
  <c r="F659" i="4" s="1"/>
  <c r="O563" i="4"/>
  <c r="L564" i="4" s="1"/>
  <c r="M564" i="4" s="1"/>
  <c r="W547" i="8" l="1"/>
  <c r="J547" i="8" s="1"/>
  <c r="V547" i="8"/>
  <c r="S548" i="8" s="1"/>
  <c r="P659" i="8"/>
  <c r="N659" i="8"/>
  <c r="N564" i="4"/>
  <c r="H659" i="4"/>
  <c r="J658" i="4"/>
  <c r="K658" i="4" s="1"/>
  <c r="M660" i="8" l="1"/>
  <c r="O660" i="8" s="1"/>
  <c r="N660" i="8"/>
  <c r="U548" i="8"/>
  <c r="T548" i="8"/>
  <c r="Q659" i="8"/>
  <c r="R659" i="8" s="1"/>
  <c r="I659" i="4"/>
  <c r="F660" i="4" s="1"/>
  <c r="P564" i="4"/>
  <c r="G659" i="4"/>
  <c r="T564" i="4" l="1"/>
  <c r="O564" i="4"/>
  <c r="L565" i="4" s="1"/>
  <c r="M565" i="4" s="1"/>
  <c r="V548" i="8"/>
  <c r="S549" i="8" s="1"/>
  <c r="W548" i="8"/>
  <c r="J548" i="8" s="1"/>
  <c r="P660" i="8"/>
  <c r="H660" i="4"/>
  <c r="J659" i="4"/>
  <c r="K659" i="4" s="1"/>
  <c r="N565" i="4" l="1"/>
  <c r="M661" i="8"/>
  <c r="O661" i="8" s="1"/>
  <c r="Q660" i="8"/>
  <c r="R660" i="8" s="1"/>
  <c r="T549" i="8"/>
  <c r="U549" i="8"/>
  <c r="P565" i="4"/>
  <c r="I660" i="4"/>
  <c r="G660" i="4"/>
  <c r="J660" i="4" l="1"/>
  <c r="F661" i="4"/>
  <c r="T565" i="4"/>
  <c r="O565" i="4"/>
  <c r="L566" i="4" s="1"/>
  <c r="M566" i="4" s="1"/>
  <c r="W549" i="8"/>
  <c r="J549" i="8" s="1"/>
  <c r="V549" i="8"/>
  <c r="S550" i="8" s="1"/>
  <c r="P661" i="8"/>
  <c r="Q661" i="8" s="1"/>
  <c r="N661" i="8"/>
  <c r="K660" i="4"/>
  <c r="H661" i="4"/>
  <c r="N566" i="4"/>
  <c r="R661" i="8" l="1"/>
  <c r="T550" i="8"/>
  <c r="U550" i="8"/>
  <c r="M662" i="8"/>
  <c r="O662" i="8" s="1"/>
  <c r="I661" i="4"/>
  <c r="F662" i="4" s="1"/>
  <c r="P566" i="4"/>
  <c r="G661" i="4"/>
  <c r="T566" i="4" l="1"/>
  <c r="O566" i="4"/>
  <c r="L567" i="4" s="1"/>
  <c r="M567" i="4" s="1"/>
  <c r="N662" i="8"/>
  <c r="P662" i="8"/>
  <c r="W550" i="8"/>
  <c r="J550" i="8" s="1"/>
  <c r="V550" i="8"/>
  <c r="S551" i="8" s="1"/>
  <c r="H662" i="4"/>
  <c r="J661" i="4"/>
  <c r="K661" i="4" s="1"/>
  <c r="N567" i="4" l="1"/>
  <c r="U551" i="8"/>
  <c r="T551" i="8"/>
  <c r="M663" i="8"/>
  <c r="O663" i="8" s="1"/>
  <c r="Q662" i="8"/>
  <c r="R662" i="8"/>
  <c r="I662" i="4"/>
  <c r="F663" i="4" s="1"/>
  <c r="P567" i="4"/>
  <c r="G662" i="4"/>
  <c r="T567" i="4" l="1"/>
  <c r="P663" i="8"/>
  <c r="Q663" i="8"/>
  <c r="N663" i="8"/>
  <c r="W551" i="8"/>
  <c r="J551" i="8" s="1"/>
  <c r="V551" i="8"/>
  <c r="S552" i="8" s="1"/>
  <c r="H663" i="4"/>
  <c r="O567" i="4"/>
  <c r="L568" i="4" s="1"/>
  <c r="M568" i="4" s="1"/>
  <c r="J662" i="4"/>
  <c r="K662" i="4" s="1"/>
  <c r="G663" i="4" l="1"/>
  <c r="U552" i="8"/>
  <c r="T552" i="8"/>
  <c r="R663" i="8"/>
  <c r="M664" i="8"/>
  <c r="O664" i="8" s="1"/>
  <c r="N568" i="4"/>
  <c r="I663" i="4"/>
  <c r="F664" i="4" s="1"/>
  <c r="N664" i="8" l="1"/>
  <c r="P664" i="8"/>
  <c r="V552" i="8"/>
  <c r="S553" i="8" s="1"/>
  <c r="W552" i="8"/>
  <c r="J552" i="8" s="1"/>
  <c r="H664" i="4"/>
  <c r="J663" i="4"/>
  <c r="K663" i="4" s="1"/>
  <c r="P568" i="4"/>
  <c r="T568" i="4" l="1"/>
  <c r="T553" i="8"/>
  <c r="U553" i="8"/>
  <c r="M665" i="8"/>
  <c r="O665" i="8" s="1"/>
  <c r="Q664" i="8"/>
  <c r="R664" i="8"/>
  <c r="O568" i="4"/>
  <c r="L569" i="4" s="1"/>
  <c r="M569" i="4" s="1"/>
  <c r="I664" i="4"/>
  <c r="F665" i="4" s="1"/>
  <c r="G664" i="4"/>
  <c r="N665" i="8" l="1"/>
  <c r="P665" i="8"/>
  <c r="W553" i="8"/>
  <c r="J553" i="8" s="1"/>
  <c r="H665" i="4"/>
  <c r="J664" i="4"/>
  <c r="K664" i="4" s="1"/>
  <c r="N569" i="4"/>
  <c r="M666" i="8" l="1"/>
  <c r="O666" i="8" s="1"/>
  <c r="Q665" i="8"/>
  <c r="V553" i="8"/>
  <c r="S554" i="8" s="1"/>
  <c r="R665" i="8"/>
  <c r="I665" i="4"/>
  <c r="F666" i="4" s="1"/>
  <c r="P569" i="4"/>
  <c r="G665" i="4"/>
  <c r="T569" i="4" l="1"/>
  <c r="O569" i="4"/>
  <c r="L570" i="4" s="1"/>
  <c r="M570" i="4" s="1"/>
  <c r="T554" i="8"/>
  <c r="U554" i="8"/>
  <c r="N666" i="8"/>
  <c r="P666" i="8"/>
  <c r="Q666" i="8" s="1"/>
  <c r="H666" i="4"/>
  <c r="J665" i="4"/>
  <c r="K665" i="4" s="1"/>
  <c r="N570" i="4" l="1"/>
  <c r="M667" i="8"/>
  <c r="O667" i="8" s="1"/>
  <c r="R666" i="8"/>
  <c r="W554" i="8"/>
  <c r="J554" i="8" s="1"/>
  <c r="V554" i="8"/>
  <c r="S555" i="8" s="1"/>
  <c r="P570" i="4"/>
  <c r="I666" i="4"/>
  <c r="F667" i="4" s="1"/>
  <c r="G666" i="4"/>
  <c r="T570" i="4" l="1"/>
  <c r="O570" i="4"/>
  <c r="L571" i="4" s="1"/>
  <c r="M571" i="4" s="1"/>
  <c r="T555" i="8"/>
  <c r="U555" i="8"/>
  <c r="P667" i="8"/>
  <c r="Q667" i="8" s="1"/>
  <c r="N667" i="8"/>
  <c r="H667" i="4"/>
  <c r="J666" i="4"/>
  <c r="K666" i="4" s="1"/>
  <c r="N571" i="4" l="1"/>
  <c r="R667" i="8"/>
  <c r="M668" i="8"/>
  <c r="O668" i="8" s="1"/>
  <c r="W555" i="8"/>
  <c r="J555" i="8" s="1"/>
  <c r="P571" i="4"/>
  <c r="G667" i="4"/>
  <c r="I667" i="4"/>
  <c r="J667" i="4" l="1"/>
  <c r="F668" i="4"/>
  <c r="T571" i="4"/>
  <c r="P668" i="8"/>
  <c r="Q668" i="8"/>
  <c r="V555" i="8"/>
  <c r="S556" i="8" s="1"/>
  <c r="N668" i="8"/>
  <c r="R668" i="8" s="1"/>
  <c r="H668" i="4"/>
  <c r="K667" i="4"/>
  <c r="O571" i="4"/>
  <c r="L572" i="4" s="1"/>
  <c r="M572" i="4" s="1"/>
  <c r="U556" i="8" l="1"/>
  <c r="T556" i="8"/>
  <c r="M669" i="8"/>
  <c r="O669" i="8" s="1"/>
  <c r="N572" i="4"/>
  <c r="I668" i="4"/>
  <c r="F669" i="4" s="1"/>
  <c r="G668" i="4"/>
  <c r="N669" i="8" l="1"/>
  <c r="P669" i="8"/>
  <c r="W556" i="8"/>
  <c r="J556" i="8" s="1"/>
  <c r="H669" i="4"/>
  <c r="J668" i="4"/>
  <c r="K668" i="4" s="1"/>
  <c r="P572" i="4"/>
  <c r="T572" i="4" l="1"/>
  <c r="M670" i="8"/>
  <c r="O670" i="8" s="1"/>
  <c r="V556" i="8"/>
  <c r="S557" i="8" s="1"/>
  <c r="Q669" i="8"/>
  <c r="R669" i="8" s="1"/>
  <c r="O572" i="4"/>
  <c r="L573" i="4" s="1"/>
  <c r="I669" i="4"/>
  <c r="F670" i="4" s="1"/>
  <c r="G669" i="4"/>
  <c r="N573" i="4" l="1"/>
  <c r="M573" i="4"/>
  <c r="T557" i="8"/>
  <c r="U557" i="8"/>
  <c r="P670" i="8"/>
  <c r="Q670" i="8" s="1"/>
  <c r="N670" i="8"/>
  <c r="P573" i="4"/>
  <c r="H670" i="4"/>
  <c r="J669" i="4"/>
  <c r="K669" i="4" s="1"/>
  <c r="O573" i="4" l="1"/>
  <c r="L574" i="4" s="1"/>
  <c r="M574" i="4" s="1"/>
  <c r="T573" i="4"/>
  <c r="M671" i="8"/>
  <c r="O671" i="8" s="1"/>
  <c r="R670" i="8"/>
  <c r="W557" i="8"/>
  <c r="J557" i="8" s="1"/>
  <c r="V557" i="8"/>
  <c r="S558" i="8" s="1"/>
  <c r="N574" i="4"/>
  <c r="I670" i="4"/>
  <c r="F671" i="4" s="1"/>
  <c r="G670" i="4"/>
  <c r="T558" i="8" l="1"/>
  <c r="U558" i="8"/>
  <c r="P671" i="8"/>
  <c r="N671" i="8"/>
  <c r="H671" i="4"/>
  <c r="J670" i="4"/>
  <c r="K670" i="4" s="1"/>
  <c r="P574" i="4"/>
  <c r="T574" i="4" l="1"/>
  <c r="M672" i="8"/>
  <c r="O672" i="8" s="1"/>
  <c r="Q671" i="8"/>
  <c r="W558" i="8"/>
  <c r="J558" i="8" s="1"/>
  <c r="V558" i="8"/>
  <c r="S559" i="8" s="1"/>
  <c r="R671" i="8"/>
  <c r="G671" i="4"/>
  <c r="O574" i="4"/>
  <c r="L575" i="4" s="1"/>
  <c r="M575" i="4" s="1"/>
  <c r="I671" i="4"/>
  <c r="F672" i="4" s="1"/>
  <c r="T559" i="8" l="1"/>
  <c r="U559" i="8"/>
  <c r="P672" i="8"/>
  <c r="Q672" i="8" s="1"/>
  <c r="N672" i="8"/>
  <c r="H672" i="4"/>
  <c r="J671" i="4"/>
  <c r="K671" i="4" s="1"/>
  <c r="N575" i="4"/>
  <c r="W559" i="8" l="1"/>
  <c r="J559" i="8" s="1"/>
  <c r="V559" i="8"/>
  <c r="S560" i="8" s="1"/>
  <c r="R672" i="8"/>
  <c r="P575" i="4"/>
  <c r="I672" i="4"/>
  <c r="F673" i="4" s="1"/>
  <c r="G672" i="4"/>
  <c r="T575" i="4" l="1"/>
  <c r="U560" i="8"/>
  <c r="T560" i="8"/>
  <c r="H673" i="4"/>
  <c r="J672" i="4"/>
  <c r="K672" i="4" s="1"/>
  <c r="O575" i="4"/>
  <c r="L576" i="4" s="1"/>
  <c r="M576" i="4" s="1"/>
  <c r="W560" i="8" l="1"/>
  <c r="J560" i="8" s="1"/>
  <c r="V560" i="8"/>
  <c r="S561" i="8" s="1"/>
  <c r="I673" i="4"/>
  <c r="J673" i="4" s="1"/>
  <c r="G673" i="4"/>
  <c r="N576" i="4"/>
  <c r="T561" i="8" l="1"/>
  <c r="U561" i="8"/>
  <c r="K673" i="4"/>
  <c r="P576" i="4"/>
  <c r="T576" i="4" l="1"/>
  <c r="W561" i="8"/>
  <c r="J561" i="8" s="1"/>
  <c r="V561" i="8"/>
  <c r="S562" i="8" s="1"/>
  <c r="O576" i="4"/>
  <c r="L577" i="4" s="1"/>
  <c r="M577" i="4" s="1"/>
  <c r="T562" i="8" l="1"/>
  <c r="U562" i="8"/>
  <c r="N577" i="4"/>
  <c r="W562" i="8" l="1"/>
  <c r="J562" i="8" s="1"/>
  <c r="P577" i="4"/>
  <c r="T577" i="4" l="1"/>
  <c r="O577" i="4"/>
  <c r="L578" i="4" s="1"/>
  <c r="M578" i="4" s="1"/>
  <c r="V562" i="8"/>
  <c r="S563" i="8" s="1"/>
  <c r="N578" i="4" l="1"/>
  <c r="P578" i="4" s="1"/>
  <c r="U563" i="8"/>
  <c r="T563" i="8"/>
  <c r="O578" i="4" l="1"/>
  <c r="L579" i="4" s="1"/>
  <c r="M579" i="4" s="1"/>
  <c r="T578" i="4"/>
  <c r="W563" i="8"/>
  <c r="J563" i="8" s="1"/>
  <c r="V563" i="8"/>
  <c r="S564" i="8" s="1"/>
  <c r="N579" i="4"/>
  <c r="U564" i="8" l="1"/>
  <c r="T564" i="8"/>
  <c r="P579" i="4"/>
  <c r="T579" i="4" l="1"/>
  <c r="W564" i="8"/>
  <c r="J564" i="8" s="1"/>
  <c r="O579" i="4"/>
  <c r="L580" i="4" s="1"/>
  <c r="M580" i="4" s="1"/>
  <c r="V564" i="8" l="1"/>
  <c r="S565" i="8" s="1"/>
  <c r="N580" i="4"/>
  <c r="T565" i="8" l="1"/>
  <c r="U565" i="8"/>
  <c r="P580" i="4"/>
  <c r="O580" i="4"/>
  <c r="L581" i="4" s="1"/>
  <c r="M581" i="4" s="1"/>
  <c r="T580" i="4" l="1"/>
  <c r="W565" i="8"/>
  <c r="J565" i="8" s="1"/>
  <c r="V565" i="8"/>
  <c r="S566" i="8" s="1"/>
  <c r="N581" i="4"/>
  <c r="T566" i="8" l="1"/>
  <c r="U566" i="8"/>
  <c r="P581" i="4"/>
  <c r="O581" i="4" l="1"/>
  <c r="L582" i="4" s="1"/>
  <c r="M582" i="4" s="1"/>
  <c r="T581" i="4"/>
  <c r="W566" i="8"/>
  <c r="J566" i="8" s="1"/>
  <c r="N582" i="4"/>
  <c r="V566" i="8" l="1"/>
  <c r="S567" i="8" s="1"/>
  <c r="P582" i="4"/>
  <c r="O582" i="4"/>
  <c r="L583" i="4" s="1"/>
  <c r="M583" i="4" s="1"/>
  <c r="T582" i="4" l="1"/>
  <c r="U567" i="8"/>
  <c r="T567" i="8"/>
  <c r="N583" i="4"/>
  <c r="W567" i="8" l="1"/>
  <c r="J567" i="8" s="1"/>
  <c r="P583" i="4"/>
  <c r="T583" i="4" l="1"/>
  <c r="V567" i="8"/>
  <c r="S568" i="8" s="1"/>
  <c r="O583" i="4"/>
  <c r="L584" i="4" s="1"/>
  <c r="M584" i="4" s="1"/>
  <c r="T568" i="8" l="1"/>
  <c r="U568" i="8"/>
  <c r="N584" i="4"/>
  <c r="W568" i="8" l="1"/>
  <c r="J568" i="8" s="1"/>
  <c r="P584" i="4"/>
  <c r="O584" i="4"/>
  <c r="L585" i="4" s="1"/>
  <c r="M585" i="4" s="1"/>
  <c r="T584" i="4" l="1"/>
  <c r="V568" i="8"/>
  <c r="S569" i="8" s="1"/>
  <c r="N585" i="4"/>
  <c r="T569" i="8" l="1"/>
  <c r="U569" i="8"/>
  <c r="P585" i="4"/>
  <c r="O585" i="4"/>
  <c r="L586" i="4" s="1"/>
  <c r="M586" i="4" s="1"/>
  <c r="T585" i="4" l="1"/>
  <c r="W569" i="8"/>
  <c r="J569" i="8" s="1"/>
  <c r="V569" i="8"/>
  <c r="S570" i="8" s="1"/>
  <c r="N586" i="4"/>
  <c r="U570" i="8" l="1"/>
  <c r="T570" i="8"/>
  <c r="P586" i="4"/>
  <c r="O586" i="4"/>
  <c r="L587" i="4" s="1"/>
  <c r="M587" i="4" s="1"/>
  <c r="T586" i="4" l="1"/>
  <c r="W570" i="8"/>
  <c r="J570" i="8" s="1"/>
  <c r="N587" i="4"/>
  <c r="V570" i="8" l="1"/>
  <c r="S571" i="8" s="1"/>
  <c r="P587" i="4"/>
  <c r="T587" i="4" l="1"/>
  <c r="U571" i="8"/>
  <c r="T571" i="8"/>
  <c r="O587" i="4"/>
  <c r="L588" i="4" s="1"/>
  <c r="M588" i="4" s="1"/>
  <c r="W571" i="8" l="1"/>
  <c r="J571" i="8" s="1"/>
  <c r="V571" i="8"/>
  <c r="S572" i="8" s="1"/>
  <c r="N588" i="4"/>
  <c r="T572" i="8" l="1"/>
  <c r="U572" i="8"/>
  <c r="P588" i="4"/>
  <c r="O588" i="4"/>
  <c r="L589" i="4" s="1"/>
  <c r="M589" i="4" s="1"/>
  <c r="T588" i="4" l="1"/>
  <c r="W572" i="8"/>
  <c r="J572" i="8" s="1"/>
  <c r="V572" i="8"/>
  <c r="S573" i="8" s="1"/>
  <c r="N589" i="4"/>
  <c r="T573" i="8" l="1"/>
  <c r="U573" i="8"/>
  <c r="P589" i="4"/>
  <c r="T589" i="4" l="1"/>
  <c r="O589" i="4"/>
  <c r="L590" i="4" s="1"/>
  <c r="M590" i="4" s="1"/>
  <c r="W573" i="8"/>
  <c r="J573" i="8" s="1"/>
  <c r="V573" i="8"/>
  <c r="S574" i="8" s="1"/>
  <c r="N590" i="4" l="1"/>
  <c r="U574" i="8"/>
  <c r="T574" i="8"/>
  <c r="P590" i="4"/>
  <c r="O590" i="4"/>
  <c r="L591" i="4" s="1"/>
  <c r="M591" i="4" s="1"/>
  <c r="T590" i="4" l="1"/>
  <c r="W574" i="8"/>
  <c r="J574" i="8" s="1"/>
  <c r="N591" i="4"/>
  <c r="V574" i="8" l="1"/>
  <c r="S575" i="8" s="1"/>
  <c r="P591" i="4"/>
  <c r="T591" i="4" l="1"/>
  <c r="T575" i="8"/>
  <c r="U575" i="8"/>
  <c r="O591" i="4"/>
  <c r="L592" i="4" s="1"/>
  <c r="M592" i="4" s="1"/>
  <c r="W575" i="8" l="1"/>
  <c r="J575" i="8" s="1"/>
  <c r="V575" i="8"/>
  <c r="S576" i="8" s="1"/>
  <c r="N592" i="4"/>
  <c r="T576" i="8" l="1"/>
  <c r="U576" i="8"/>
  <c r="P592" i="4"/>
  <c r="T592" i="4" l="1"/>
  <c r="O592" i="4"/>
  <c r="L593" i="4" s="1"/>
  <c r="M593" i="4" s="1"/>
  <c r="W576" i="8"/>
  <c r="J576" i="8" s="1"/>
  <c r="V576" i="8"/>
  <c r="S577" i="8" s="1"/>
  <c r="N593" i="4" l="1"/>
  <c r="T577" i="8"/>
  <c r="U577" i="8"/>
  <c r="P593" i="4"/>
  <c r="T593" i="4" l="1"/>
  <c r="O593" i="4"/>
  <c r="L594" i="4" s="1"/>
  <c r="M594" i="4" s="1"/>
  <c r="W577" i="8"/>
  <c r="J577" i="8" s="1"/>
  <c r="V577" i="8"/>
  <c r="S578" i="8" s="1"/>
  <c r="N594" i="4" l="1"/>
  <c r="U578" i="8"/>
  <c r="T578" i="8"/>
  <c r="P594" i="4"/>
  <c r="O594" i="4" l="1"/>
  <c r="L595" i="4" s="1"/>
  <c r="M595" i="4" s="1"/>
  <c r="T594" i="4"/>
  <c r="W578" i="8"/>
  <c r="J578" i="8" s="1"/>
  <c r="N595" i="4" l="1"/>
  <c r="V578" i="8"/>
  <c r="S579" i="8" s="1"/>
  <c r="P595" i="4"/>
  <c r="T595" i="4" l="1"/>
  <c r="T579" i="8"/>
  <c r="U579" i="8"/>
  <c r="O595" i="4"/>
  <c r="L596" i="4" s="1"/>
  <c r="M596" i="4" s="1"/>
  <c r="W579" i="8" l="1"/>
  <c r="J579" i="8" s="1"/>
  <c r="V579" i="8"/>
  <c r="S580" i="8" s="1"/>
  <c r="N596" i="4"/>
  <c r="T580" i="8" l="1"/>
  <c r="U580" i="8"/>
  <c r="P596" i="4"/>
  <c r="T596" i="4" l="1"/>
  <c r="O596" i="4"/>
  <c r="L597" i="4" s="1"/>
  <c r="M597" i="4" s="1"/>
  <c r="W580" i="8"/>
  <c r="J580" i="8" s="1"/>
  <c r="V580" i="8"/>
  <c r="S581" i="8" s="1"/>
  <c r="N597" i="4" l="1"/>
  <c r="P597" i="4" s="1"/>
  <c r="T581" i="8"/>
  <c r="U581" i="8"/>
  <c r="O597" i="4" l="1"/>
  <c r="L598" i="4" s="1"/>
  <c r="M598" i="4" s="1"/>
  <c r="T597" i="4"/>
  <c r="W581" i="8"/>
  <c r="J581" i="8" s="1"/>
  <c r="V581" i="8"/>
  <c r="S582" i="8" s="1"/>
  <c r="N598" i="4"/>
  <c r="U582" i="8" l="1"/>
  <c r="T582" i="8"/>
  <c r="P598" i="4"/>
  <c r="O598" i="4" s="1"/>
  <c r="L599" i="4" s="1"/>
  <c r="M599" i="4" s="1"/>
  <c r="T598" i="4" l="1"/>
  <c r="W582" i="8"/>
  <c r="J582" i="8" s="1"/>
  <c r="N599" i="4"/>
  <c r="V582" i="8" l="1"/>
  <c r="S583" i="8" s="1"/>
  <c r="P599" i="4"/>
  <c r="T599" i="4" l="1"/>
  <c r="T583" i="8"/>
  <c r="U583" i="8"/>
  <c r="O599" i="4"/>
  <c r="L600" i="4" s="1"/>
  <c r="M600" i="4" s="1"/>
  <c r="W583" i="8" l="1"/>
  <c r="J583" i="8" s="1"/>
  <c r="V583" i="8"/>
  <c r="S584" i="8" s="1"/>
  <c r="N600" i="4"/>
  <c r="T584" i="8" l="1"/>
  <c r="U584" i="8"/>
  <c r="P600" i="4"/>
  <c r="T600" i="4" l="1"/>
  <c r="O600" i="4"/>
  <c r="L601" i="4" s="1"/>
  <c r="M601" i="4" s="1"/>
  <c r="W584" i="8"/>
  <c r="J584" i="8" s="1"/>
  <c r="V584" i="8"/>
  <c r="S585" i="8" s="1"/>
  <c r="N601" i="4" l="1"/>
  <c r="U585" i="8"/>
  <c r="T585" i="8"/>
  <c r="P601" i="4"/>
  <c r="O601" i="4" s="1"/>
  <c r="L602" i="4" s="1"/>
  <c r="M602" i="4" s="1"/>
  <c r="T601" i="4" l="1"/>
  <c r="W585" i="8"/>
  <c r="J585" i="8" s="1"/>
  <c r="V585" i="8"/>
  <c r="S586" i="8" s="1"/>
  <c r="N602" i="4"/>
  <c r="T586" i="8" l="1"/>
  <c r="U586" i="8"/>
  <c r="P602" i="4"/>
  <c r="O602" i="4" l="1"/>
  <c r="L603" i="4" s="1"/>
  <c r="M603" i="4" s="1"/>
  <c r="T602" i="4"/>
  <c r="W586" i="8"/>
  <c r="J586" i="8" s="1"/>
  <c r="N603" i="4"/>
  <c r="V586" i="8" l="1"/>
  <c r="S587" i="8" s="1"/>
  <c r="P603" i="4"/>
  <c r="T603" i="4" l="1"/>
  <c r="T587" i="8"/>
  <c r="U587" i="8"/>
  <c r="O603" i="4"/>
  <c r="L604" i="4" s="1"/>
  <c r="M604" i="4" s="1"/>
  <c r="W587" i="8" l="1"/>
  <c r="J587" i="8" s="1"/>
  <c r="V587" i="8"/>
  <c r="S588" i="8" s="1"/>
  <c r="N604" i="4"/>
  <c r="T588" i="8" l="1"/>
  <c r="U588" i="8"/>
  <c r="P604" i="4"/>
  <c r="O604" i="4"/>
  <c r="L605" i="4" s="1"/>
  <c r="M605" i="4" s="1"/>
  <c r="T604" i="4" l="1"/>
  <c r="W588" i="8"/>
  <c r="J588" i="8" s="1"/>
  <c r="V588" i="8"/>
  <c r="S589" i="8" s="1"/>
  <c r="N605" i="4"/>
  <c r="U589" i="8" l="1"/>
  <c r="T589" i="8"/>
  <c r="P605" i="4"/>
  <c r="O605" i="4" l="1"/>
  <c r="L606" i="4" s="1"/>
  <c r="M606" i="4" s="1"/>
  <c r="T605" i="4"/>
  <c r="W589" i="8"/>
  <c r="J589" i="8" s="1"/>
  <c r="V589" i="8"/>
  <c r="S590" i="8" s="1"/>
  <c r="N606" i="4"/>
  <c r="T590" i="8" l="1"/>
  <c r="U590" i="8"/>
  <c r="P606" i="4"/>
  <c r="T606" i="4" l="1"/>
  <c r="W590" i="8"/>
  <c r="J590" i="8" s="1"/>
  <c r="O606" i="4"/>
  <c r="L607" i="4" s="1"/>
  <c r="N607" i="4" l="1"/>
  <c r="M607" i="4"/>
  <c r="V590" i="8"/>
  <c r="S591" i="8" s="1"/>
  <c r="P607" i="4"/>
  <c r="T607" i="4" l="1"/>
  <c r="T591" i="8"/>
  <c r="U591" i="8"/>
  <c r="O607" i="4"/>
  <c r="L608" i="4" s="1"/>
  <c r="M608" i="4" s="1"/>
  <c r="W591" i="8" l="1"/>
  <c r="J591" i="8" s="1"/>
  <c r="V591" i="8"/>
  <c r="S592" i="8" s="1"/>
  <c r="N608" i="4"/>
  <c r="T592" i="8" l="1"/>
  <c r="U592" i="8"/>
  <c r="P608" i="4"/>
  <c r="T608" i="4" l="1"/>
  <c r="O608" i="4"/>
  <c r="L609" i="4" s="1"/>
  <c r="M609" i="4" s="1"/>
  <c r="W592" i="8"/>
  <c r="J592" i="8" s="1"/>
  <c r="V592" i="8"/>
  <c r="S593" i="8" s="1"/>
  <c r="N609" i="4" l="1"/>
  <c r="T593" i="8"/>
  <c r="U593" i="8"/>
  <c r="P609" i="4"/>
  <c r="O609" i="4"/>
  <c r="L610" i="4" s="1"/>
  <c r="M610" i="4" s="1"/>
  <c r="T609" i="4" l="1"/>
  <c r="W593" i="8"/>
  <c r="J593" i="8" s="1"/>
  <c r="V593" i="8"/>
  <c r="S594" i="8" s="1"/>
  <c r="N610" i="4"/>
  <c r="T594" i="8" l="1"/>
  <c r="U594" i="8"/>
  <c r="P610" i="4"/>
  <c r="O610" i="4"/>
  <c r="L611" i="4" s="1"/>
  <c r="M611" i="4" s="1"/>
  <c r="T610" i="4" l="1"/>
  <c r="W594" i="8"/>
  <c r="J594" i="8" s="1"/>
  <c r="N611" i="4"/>
  <c r="V594" i="8" l="1"/>
  <c r="S595" i="8" s="1"/>
  <c r="P611" i="4"/>
  <c r="T611" i="4" l="1"/>
  <c r="T595" i="8"/>
  <c r="U595" i="8"/>
  <c r="O611" i="4"/>
  <c r="L612" i="4" s="1"/>
  <c r="M612" i="4" s="1"/>
  <c r="W595" i="8" l="1"/>
  <c r="J595" i="8" s="1"/>
  <c r="V595" i="8"/>
  <c r="S596" i="8" s="1"/>
  <c r="N612" i="4"/>
  <c r="T596" i="8" l="1"/>
  <c r="U596" i="8"/>
  <c r="P612" i="4"/>
  <c r="T612" i="4" l="1"/>
  <c r="O612" i="4"/>
  <c r="L613" i="4" s="1"/>
  <c r="M613" i="4" s="1"/>
  <c r="W596" i="8"/>
  <c r="J596" i="8" s="1"/>
  <c r="V596" i="8"/>
  <c r="S597" i="8" s="1"/>
  <c r="N613" i="4" l="1"/>
  <c r="T597" i="8"/>
  <c r="U597" i="8"/>
  <c r="P613" i="4"/>
  <c r="O613" i="4"/>
  <c r="L614" i="4" s="1"/>
  <c r="M614" i="4" s="1"/>
  <c r="T613" i="4" l="1"/>
  <c r="W597" i="8"/>
  <c r="J597" i="8" s="1"/>
  <c r="V597" i="8"/>
  <c r="S598" i="8" s="1"/>
  <c r="N614" i="4"/>
  <c r="T598" i="8" l="1"/>
  <c r="U598" i="8"/>
  <c r="P614" i="4"/>
  <c r="T614" i="4" l="1"/>
  <c r="O614" i="4"/>
  <c r="L615" i="4" s="1"/>
  <c r="W598" i="8"/>
  <c r="J598" i="8" s="1"/>
  <c r="N615" i="4" l="1"/>
  <c r="M615" i="4"/>
  <c r="V598" i="8"/>
  <c r="S599" i="8" s="1"/>
  <c r="P615" i="4"/>
  <c r="T615" i="4" l="1"/>
  <c r="U599" i="8"/>
  <c r="T599" i="8"/>
  <c r="O615" i="4"/>
  <c r="L616" i="4" s="1"/>
  <c r="M616" i="4" s="1"/>
  <c r="W599" i="8" l="1"/>
  <c r="J599" i="8" s="1"/>
  <c r="V599" i="8"/>
  <c r="S600" i="8" s="1"/>
  <c r="N616" i="4"/>
  <c r="U600" i="8" l="1"/>
  <c r="T600" i="8"/>
  <c r="P616" i="4"/>
  <c r="O616" i="4"/>
  <c r="L617" i="4" s="1"/>
  <c r="M617" i="4" s="1"/>
  <c r="T616" i="4" l="1"/>
  <c r="W600" i="8"/>
  <c r="J600" i="8" s="1"/>
  <c r="V600" i="8"/>
  <c r="S601" i="8" s="1"/>
  <c r="N617" i="4"/>
  <c r="T601" i="8" l="1"/>
  <c r="U601" i="8"/>
  <c r="P617" i="4"/>
  <c r="T617" i="4" l="1"/>
  <c r="W601" i="8"/>
  <c r="J601" i="8" s="1"/>
  <c r="V601" i="8"/>
  <c r="S602" i="8" s="1"/>
  <c r="O617" i="4"/>
  <c r="L618" i="4" s="1"/>
  <c r="M618" i="4" s="1"/>
  <c r="T602" i="8" l="1"/>
  <c r="U602" i="8"/>
  <c r="N618" i="4"/>
  <c r="W602" i="8" l="1"/>
  <c r="J602" i="8" s="1"/>
  <c r="P618" i="4"/>
  <c r="T618" i="4" l="1"/>
  <c r="O618" i="4"/>
  <c r="L619" i="4" s="1"/>
  <c r="M619" i="4" s="1"/>
  <c r="V602" i="8"/>
  <c r="S603" i="8" s="1"/>
  <c r="N619" i="4" l="1"/>
  <c r="T603" i="8"/>
  <c r="U603" i="8"/>
  <c r="P619" i="4"/>
  <c r="O619" i="4"/>
  <c r="L620" i="4" s="1"/>
  <c r="M620" i="4" s="1"/>
  <c r="T619" i="4" l="1"/>
  <c r="W603" i="8"/>
  <c r="J603" i="8" s="1"/>
  <c r="N620" i="4"/>
  <c r="V603" i="8" l="1"/>
  <c r="S604" i="8" s="1"/>
  <c r="P620" i="4"/>
  <c r="T620" i="4" l="1"/>
  <c r="T604" i="8"/>
  <c r="U604" i="8"/>
  <c r="O620" i="4"/>
  <c r="L621" i="4" s="1"/>
  <c r="M621" i="4" s="1"/>
  <c r="N621" i="4" l="1"/>
  <c r="P621" i="4" s="1"/>
  <c r="W604" i="8"/>
  <c r="J604" i="8" s="1"/>
  <c r="V604" i="8"/>
  <c r="S605" i="8" s="1"/>
  <c r="T621" i="4" l="1"/>
  <c r="O621" i="4"/>
  <c r="L622" i="4" s="1"/>
  <c r="M622" i="4" s="1"/>
  <c r="U605" i="8"/>
  <c r="T605" i="8"/>
  <c r="N622" i="4" l="1"/>
  <c r="W605" i="8"/>
  <c r="J605" i="8" s="1"/>
  <c r="V605" i="8"/>
  <c r="S606" i="8" s="1"/>
  <c r="P622" i="4"/>
  <c r="O622" i="4" l="1"/>
  <c r="L623" i="4" s="1"/>
  <c r="M623" i="4" s="1"/>
  <c r="T622" i="4"/>
  <c r="T606" i="8"/>
  <c r="U606" i="8"/>
  <c r="N623" i="4"/>
  <c r="W606" i="8" l="1"/>
  <c r="J606" i="8" s="1"/>
  <c r="V606" i="8"/>
  <c r="S607" i="8" s="1"/>
  <c r="P623" i="4"/>
  <c r="T623" i="4" l="1"/>
  <c r="O623" i="4"/>
  <c r="L624" i="4" s="1"/>
  <c r="U607" i="8"/>
  <c r="T607" i="8"/>
  <c r="N624" i="4" l="1"/>
  <c r="M624" i="4"/>
  <c r="W607" i="8"/>
  <c r="J607" i="8" s="1"/>
  <c r="P624" i="4"/>
  <c r="T624" i="4" l="1"/>
  <c r="O624" i="4"/>
  <c r="L625" i="4" s="1"/>
  <c r="M625" i="4" s="1"/>
  <c r="V607" i="8"/>
  <c r="S608" i="8" s="1"/>
  <c r="N625" i="4" l="1"/>
  <c r="P625" i="4" s="1"/>
  <c r="U608" i="8"/>
  <c r="T608" i="8"/>
  <c r="O625" i="4" l="1"/>
  <c r="L626" i="4" s="1"/>
  <c r="M626" i="4" s="1"/>
  <c r="T625" i="4"/>
  <c r="W608" i="8"/>
  <c r="J608" i="8" s="1"/>
  <c r="V608" i="8"/>
  <c r="S609" i="8" s="1"/>
  <c r="N626" i="4"/>
  <c r="U609" i="8" l="1"/>
  <c r="T609" i="8"/>
  <c r="P626" i="4"/>
  <c r="O626" i="4"/>
  <c r="L627" i="4" s="1"/>
  <c r="M627" i="4" s="1"/>
  <c r="T626" i="4" l="1"/>
  <c r="W609" i="8"/>
  <c r="J609" i="8" s="1"/>
  <c r="V609" i="8"/>
  <c r="S610" i="8" s="1"/>
  <c r="N627" i="4"/>
  <c r="T610" i="8" l="1"/>
  <c r="U610" i="8"/>
  <c r="P627" i="4"/>
  <c r="O627" i="4"/>
  <c r="L628" i="4" s="1"/>
  <c r="M628" i="4" s="1"/>
  <c r="T627" i="4" l="1"/>
  <c r="W610" i="8"/>
  <c r="J610" i="8" s="1"/>
  <c r="N628" i="4"/>
  <c r="V610" i="8" l="1"/>
  <c r="S611" i="8" s="1"/>
  <c r="P628" i="4"/>
  <c r="T628" i="4" l="1"/>
  <c r="O628" i="4"/>
  <c r="L629" i="4" s="1"/>
  <c r="U611" i="8"/>
  <c r="T611" i="8"/>
  <c r="N629" i="4" l="1"/>
  <c r="M629" i="4"/>
  <c r="W611" i="8"/>
  <c r="J611" i="8" s="1"/>
  <c r="V611" i="8"/>
  <c r="S612" i="8" s="1"/>
  <c r="P629" i="4"/>
  <c r="O629" i="4" l="1"/>
  <c r="L630" i="4" s="1"/>
  <c r="M630" i="4" s="1"/>
  <c r="T629" i="4"/>
  <c r="U612" i="8"/>
  <c r="T612" i="8"/>
  <c r="N630" i="4"/>
  <c r="W612" i="8" l="1"/>
  <c r="J612" i="8" s="1"/>
  <c r="V612" i="8"/>
  <c r="S613" i="8" s="1"/>
  <c r="P630" i="4"/>
  <c r="O630" i="4" l="1"/>
  <c r="L631" i="4" s="1"/>
  <c r="M631" i="4" s="1"/>
  <c r="T630" i="4"/>
  <c r="U613" i="8"/>
  <c r="T613" i="8"/>
  <c r="N631" i="4"/>
  <c r="W613" i="8" l="1"/>
  <c r="J613" i="8" s="1"/>
  <c r="V613" i="8"/>
  <c r="S614" i="8" s="1"/>
  <c r="P631" i="4"/>
  <c r="O631" i="4"/>
  <c r="L632" i="4" s="1"/>
  <c r="M632" i="4" s="1"/>
  <c r="T631" i="4" l="1"/>
  <c r="T614" i="8"/>
  <c r="U614" i="8"/>
  <c r="N632" i="4"/>
  <c r="W614" i="8" l="1"/>
  <c r="J614" i="8" s="1"/>
  <c r="P632" i="4"/>
  <c r="T632" i="4" l="1"/>
  <c r="O632" i="4"/>
  <c r="L633" i="4" s="1"/>
  <c r="V614" i="8"/>
  <c r="S615" i="8" s="1"/>
  <c r="N633" i="4" l="1"/>
  <c r="M633" i="4"/>
  <c r="U615" i="8"/>
  <c r="T615" i="8"/>
  <c r="P633" i="4"/>
  <c r="T633" i="4" l="1"/>
  <c r="O633" i="4"/>
  <c r="L634" i="4" s="1"/>
  <c r="W615" i="8"/>
  <c r="J615" i="8" s="1"/>
  <c r="V615" i="8"/>
  <c r="S616" i="8" s="1"/>
  <c r="N634" i="4" l="1"/>
  <c r="P634" i="4" s="1"/>
  <c r="M634" i="4"/>
  <c r="U616" i="8"/>
  <c r="T616" i="8"/>
  <c r="O634" i="4" l="1"/>
  <c r="L635" i="4" s="1"/>
  <c r="M635" i="4" s="1"/>
  <c r="T634" i="4"/>
  <c r="W616" i="8"/>
  <c r="J616" i="8" s="1"/>
  <c r="V616" i="8"/>
  <c r="S617" i="8" s="1"/>
  <c r="N635" i="4"/>
  <c r="U617" i="8" l="1"/>
  <c r="T617" i="8"/>
  <c r="P635" i="4"/>
  <c r="T635" i="4" l="1"/>
  <c r="O635" i="4"/>
  <c r="L636" i="4" s="1"/>
  <c r="M636" i="4" s="1"/>
  <c r="W617" i="8"/>
  <c r="J617" i="8" s="1"/>
  <c r="V617" i="8"/>
  <c r="S618" i="8" s="1"/>
  <c r="N636" i="4" l="1"/>
  <c r="U618" i="8"/>
  <c r="T618" i="8"/>
  <c r="P636" i="4"/>
  <c r="T636" i="4" l="1"/>
  <c r="W618" i="8"/>
  <c r="J618" i="8" s="1"/>
  <c r="V618" i="8"/>
  <c r="S619" i="8" s="1"/>
  <c r="O636" i="4"/>
  <c r="L637" i="4" s="1"/>
  <c r="M637" i="4" s="1"/>
  <c r="U619" i="8" l="1"/>
  <c r="T619" i="8"/>
  <c r="N637" i="4"/>
  <c r="W619" i="8" l="1"/>
  <c r="J619" i="8" s="1"/>
  <c r="P637" i="4"/>
  <c r="T637" i="4" l="1"/>
  <c r="V619" i="8"/>
  <c r="S620" i="8" s="1"/>
  <c r="O637" i="4"/>
  <c r="L638" i="4" s="1"/>
  <c r="M638" i="4" s="1"/>
  <c r="N638" i="4" l="1"/>
  <c r="T620" i="8"/>
  <c r="U620" i="8"/>
  <c r="P638" i="4"/>
  <c r="O638" i="4" l="1"/>
  <c r="L639" i="4" s="1"/>
  <c r="M639" i="4" s="1"/>
  <c r="T638" i="4"/>
  <c r="W620" i="8"/>
  <c r="J620" i="8" s="1"/>
  <c r="V620" i="8"/>
  <c r="S621" i="8" s="1"/>
  <c r="N639" i="4"/>
  <c r="U621" i="8" l="1"/>
  <c r="T621" i="8"/>
  <c r="P639" i="4"/>
  <c r="T639" i="4" l="1"/>
  <c r="O639" i="4"/>
  <c r="L640" i="4" s="1"/>
  <c r="M640" i="4" s="1"/>
  <c r="W621" i="8"/>
  <c r="J621" i="8" s="1"/>
  <c r="V621" i="8"/>
  <c r="S622" i="8" s="1"/>
  <c r="N640" i="4" l="1"/>
  <c r="U622" i="8"/>
  <c r="T622" i="8"/>
  <c r="P640" i="4"/>
  <c r="T640" i="4" l="1"/>
  <c r="W622" i="8"/>
  <c r="J622" i="8" s="1"/>
  <c r="O640" i="4"/>
  <c r="L641" i="4" s="1"/>
  <c r="M641" i="4" s="1"/>
  <c r="V622" i="8" l="1"/>
  <c r="S623" i="8" s="1"/>
  <c r="N641" i="4"/>
  <c r="T623" i="8" l="1"/>
  <c r="U623" i="8"/>
  <c r="P641" i="4"/>
  <c r="T641" i="4" l="1"/>
  <c r="W623" i="8"/>
  <c r="J623" i="8" s="1"/>
  <c r="V623" i="8"/>
  <c r="S624" i="8" s="1"/>
  <c r="O641" i="4"/>
  <c r="L642" i="4" s="1"/>
  <c r="M642" i="4" s="1"/>
  <c r="N642" i="4" l="1"/>
  <c r="T624" i="8"/>
  <c r="U624" i="8"/>
  <c r="P642" i="4" l="1"/>
  <c r="W624" i="8"/>
  <c r="J624" i="8" s="1"/>
  <c r="V624" i="8"/>
  <c r="S625" i="8" s="1"/>
  <c r="T642" i="4" l="1"/>
  <c r="O642" i="4"/>
  <c r="L643" i="4" s="1"/>
  <c r="M643" i="4" s="1"/>
  <c r="T625" i="8"/>
  <c r="U625" i="8"/>
  <c r="N643" i="4" l="1"/>
  <c r="P643" i="4" s="1"/>
  <c r="O643" i="4" s="1"/>
  <c r="L644" i="4" s="1"/>
  <c r="M644" i="4" s="1"/>
  <c r="W625" i="8"/>
  <c r="J625" i="8" s="1"/>
  <c r="V625" i="8"/>
  <c r="S626" i="8" s="1"/>
  <c r="T643" i="4" l="1"/>
  <c r="N644" i="4"/>
  <c r="P644" i="4" s="1"/>
  <c r="O644" i="4" s="1"/>
  <c r="L645" i="4" s="1"/>
  <c r="M645" i="4" s="1"/>
  <c r="U626" i="8"/>
  <c r="T626" i="8"/>
  <c r="T644" i="4" l="1"/>
  <c r="W626" i="8"/>
  <c r="J626" i="8" s="1"/>
  <c r="V626" i="8"/>
  <c r="S627" i="8" s="1"/>
  <c r="N645" i="4"/>
  <c r="U627" i="8" l="1"/>
  <c r="T627" i="8"/>
  <c r="P645" i="4"/>
  <c r="O645" i="4" s="1"/>
  <c r="L646" i="4" s="1"/>
  <c r="M646" i="4" s="1"/>
  <c r="T645" i="4" l="1"/>
  <c r="W627" i="8"/>
  <c r="J627" i="8" s="1"/>
  <c r="V627" i="8"/>
  <c r="S628" i="8" s="1"/>
  <c r="N646" i="4"/>
  <c r="U628" i="8" l="1"/>
  <c r="T628" i="8"/>
  <c r="P646" i="4"/>
  <c r="O646" i="4"/>
  <c r="L647" i="4" s="1"/>
  <c r="M647" i="4" s="1"/>
  <c r="T646" i="4" l="1"/>
  <c r="W628" i="8"/>
  <c r="J628" i="8" s="1"/>
  <c r="V628" i="8"/>
  <c r="S629" i="8" s="1"/>
  <c r="N647" i="4"/>
  <c r="T629" i="8" l="1"/>
  <c r="U629" i="8"/>
  <c r="P647" i="4"/>
  <c r="O647" i="4" s="1"/>
  <c r="L648" i="4" s="1"/>
  <c r="M648" i="4" s="1"/>
  <c r="T647" i="4" l="1"/>
  <c r="W629" i="8"/>
  <c r="J629" i="8" s="1"/>
  <c r="V629" i="8"/>
  <c r="S630" i="8" s="1"/>
  <c r="N648" i="4"/>
  <c r="U630" i="8" l="1"/>
  <c r="T630" i="8"/>
  <c r="P648" i="4"/>
  <c r="T648" i="4" l="1"/>
  <c r="O648" i="4"/>
  <c r="L649" i="4" s="1"/>
  <c r="M649" i="4" s="1"/>
  <c r="W630" i="8"/>
  <c r="J630" i="8" s="1"/>
  <c r="N649" i="4" l="1"/>
  <c r="V630" i="8"/>
  <c r="S631" i="8" s="1"/>
  <c r="P649" i="4"/>
  <c r="T649" i="4" l="1"/>
  <c r="O649" i="4"/>
  <c r="L650" i="4" s="1"/>
  <c r="U631" i="8"/>
  <c r="T631" i="8"/>
  <c r="N650" i="4" l="1"/>
  <c r="P650" i="4" s="1"/>
  <c r="M650" i="4"/>
  <c r="W631" i="8"/>
  <c r="J631" i="8" s="1"/>
  <c r="V631" i="8"/>
  <c r="S632" i="8" s="1"/>
  <c r="T650" i="4" l="1"/>
  <c r="O650" i="4"/>
  <c r="L651" i="4" s="1"/>
  <c r="U632" i="8"/>
  <c r="T632" i="8"/>
  <c r="N651" i="4" l="1"/>
  <c r="M651" i="4"/>
  <c r="W632" i="8"/>
  <c r="J632" i="8" s="1"/>
  <c r="V632" i="8"/>
  <c r="S633" i="8" s="1"/>
  <c r="P651" i="4"/>
  <c r="O651" i="4" s="1"/>
  <c r="L652" i="4" s="1"/>
  <c r="M652" i="4" s="1"/>
  <c r="T651" i="4" l="1"/>
  <c r="T633" i="8"/>
  <c r="U633" i="8"/>
  <c r="N652" i="4"/>
  <c r="W633" i="8" l="1"/>
  <c r="J633" i="8" s="1"/>
  <c r="V633" i="8"/>
  <c r="S634" i="8" s="1"/>
  <c r="P652" i="4"/>
  <c r="T652" i="4" l="1"/>
  <c r="O652" i="4"/>
  <c r="L653" i="4" s="1"/>
  <c r="M653" i="4" s="1"/>
  <c r="U634" i="8"/>
  <c r="T634" i="8"/>
  <c r="N653" i="4" l="1"/>
  <c r="P653" i="4" s="1"/>
  <c r="W634" i="8"/>
  <c r="J634" i="8" s="1"/>
  <c r="V634" i="8"/>
  <c r="S635" i="8" s="1"/>
  <c r="T653" i="4" l="1"/>
  <c r="O653" i="4"/>
  <c r="L654" i="4" s="1"/>
  <c r="M654" i="4" s="1"/>
  <c r="T635" i="8"/>
  <c r="U635" i="8"/>
  <c r="N654" i="4" l="1"/>
  <c r="P654" i="4" s="1"/>
  <c r="W635" i="8"/>
  <c r="J635" i="8" s="1"/>
  <c r="V635" i="8"/>
  <c r="S636" i="8" s="1"/>
  <c r="T654" i="4" l="1"/>
  <c r="O654" i="4"/>
  <c r="L655" i="4" s="1"/>
  <c r="M655" i="4" s="1"/>
  <c r="T636" i="8"/>
  <c r="U636" i="8"/>
  <c r="N655" i="4" l="1"/>
  <c r="P655" i="4" s="1"/>
  <c r="W636" i="8"/>
  <c r="J636" i="8" s="1"/>
  <c r="V636" i="8"/>
  <c r="S637" i="8" s="1"/>
  <c r="T655" i="4" l="1"/>
  <c r="O655" i="4"/>
  <c r="L656" i="4" s="1"/>
  <c r="M656" i="4" s="1"/>
  <c r="T637" i="8"/>
  <c r="U637" i="8"/>
  <c r="N656" i="4" l="1"/>
  <c r="P656" i="4" s="1"/>
  <c r="W637" i="8"/>
  <c r="J637" i="8" s="1"/>
  <c r="V637" i="8"/>
  <c r="S638" i="8" s="1"/>
  <c r="T656" i="4" l="1"/>
  <c r="O656" i="4"/>
  <c r="L657" i="4" s="1"/>
  <c r="M657" i="4" s="1"/>
  <c r="U638" i="8"/>
  <c r="T638" i="8"/>
  <c r="N657" i="4" l="1"/>
  <c r="P657" i="4" s="1"/>
  <c r="W638" i="8"/>
  <c r="J638" i="8" s="1"/>
  <c r="T657" i="4" l="1"/>
  <c r="O657" i="4"/>
  <c r="L658" i="4" s="1"/>
  <c r="V638" i="8"/>
  <c r="S639" i="8" s="1"/>
  <c r="N658" i="4" l="1"/>
  <c r="M658" i="4"/>
  <c r="U639" i="8"/>
  <c r="T639" i="8"/>
  <c r="P658" i="4"/>
  <c r="T658" i="4" l="1"/>
  <c r="O658" i="4"/>
  <c r="L659" i="4" s="1"/>
  <c r="M659" i="4" s="1"/>
  <c r="W639" i="8"/>
  <c r="J639" i="8" s="1"/>
  <c r="N659" i="4" l="1"/>
  <c r="P659" i="4" s="1"/>
  <c r="V639" i="8"/>
  <c r="S640" i="8" s="1"/>
  <c r="T659" i="4" l="1"/>
  <c r="O659" i="4"/>
  <c r="L660" i="4" s="1"/>
  <c r="M660" i="4" s="1"/>
  <c r="U640" i="8"/>
  <c r="T640" i="8"/>
  <c r="N660" i="4" l="1"/>
  <c r="P660" i="4" s="1"/>
  <c r="W640" i="8"/>
  <c r="J640" i="8" s="1"/>
  <c r="V640" i="8"/>
  <c r="S641" i="8" s="1"/>
  <c r="T660" i="4" l="1"/>
  <c r="O660" i="4"/>
  <c r="L661" i="4" s="1"/>
  <c r="M661" i="4" s="1"/>
  <c r="T641" i="8"/>
  <c r="U641" i="8"/>
  <c r="N661" i="4" l="1"/>
  <c r="P661" i="4" s="1"/>
  <c r="W641" i="8"/>
  <c r="J641" i="8" s="1"/>
  <c r="T661" i="4" l="1"/>
  <c r="O661" i="4"/>
  <c r="L662" i="4" s="1"/>
  <c r="M662" i="4" s="1"/>
  <c r="V641" i="8"/>
  <c r="S642" i="8" s="1"/>
  <c r="N662" i="4" l="1"/>
  <c r="T642" i="8"/>
  <c r="U642" i="8"/>
  <c r="P662" i="4"/>
  <c r="T662" i="4" l="1"/>
  <c r="W642" i="8"/>
  <c r="J642" i="8" s="1"/>
  <c r="V642" i="8"/>
  <c r="S643" i="8" s="1"/>
  <c r="O662" i="4"/>
  <c r="L663" i="4" s="1"/>
  <c r="M663" i="4" s="1"/>
  <c r="T643" i="8" l="1"/>
  <c r="U643" i="8"/>
  <c r="N663" i="4"/>
  <c r="P663" i="4"/>
  <c r="T663" i="4" l="1"/>
  <c r="W643" i="8"/>
  <c r="J643" i="8" s="1"/>
  <c r="V643" i="8"/>
  <c r="S644" i="8" s="1"/>
  <c r="O663" i="4"/>
  <c r="L664" i="4" s="1"/>
  <c r="M664" i="4" s="1"/>
  <c r="N664" i="4" l="1"/>
  <c r="T644" i="8"/>
  <c r="U644" i="8"/>
  <c r="P664" i="4"/>
  <c r="T664" i="4" l="1"/>
  <c r="O664" i="4"/>
  <c r="L665" i="4" s="1"/>
  <c r="M665" i="4" s="1"/>
  <c r="W644" i="8"/>
  <c r="J644" i="8" s="1"/>
  <c r="V644" i="8"/>
  <c r="S645" i="8" s="1"/>
  <c r="N665" i="4" l="1"/>
  <c r="T645" i="8"/>
  <c r="U645" i="8"/>
  <c r="P665" i="4"/>
  <c r="T665" i="4" l="1"/>
  <c r="O665" i="4"/>
  <c r="L666" i="4" s="1"/>
  <c r="W645" i="8"/>
  <c r="J645" i="8" s="1"/>
  <c r="V645" i="8"/>
  <c r="S646" i="8" s="1"/>
  <c r="N666" i="4" l="1"/>
  <c r="M666" i="4"/>
  <c r="U646" i="8"/>
  <c r="T646" i="8"/>
  <c r="P666" i="4"/>
  <c r="O666" i="4"/>
  <c r="L667" i="4" s="1"/>
  <c r="M667" i="4" s="1"/>
  <c r="T666" i="4" l="1"/>
  <c r="W646" i="8"/>
  <c r="J646" i="8" s="1"/>
  <c r="N667" i="4"/>
  <c r="V646" i="8" l="1"/>
  <c r="S647" i="8" s="1"/>
  <c r="P667" i="4"/>
  <c r="O667" i="4"/>
  <c r="L668" i="4" s="1"/>
  <c r="M668" i="4" s="1"/>
  <c r="T667" i="4" l="1"/>
  <c r="U647" i="8"/>
  <c r="T647" i="8"/>
  <c r="N668" i="4"/>
  <c r="W647" i="8" l="1"/>
  <c r="J647" i="8" s="1"/>
  <c r="V647" i="8"/>
  <c r="S648" i="8" s="1"/>
  <c r="P668" i="4"/>
  <c r="O668" i="4"/>
  <c r="L669" i="4" s="1"/>
  <c r="M669" i="4" s="1"/>
  <c r="T668" i="4" l="1"/>
  <c r="U648" i="8"/>
  <c r="T648" i="8"/>
  <c r="N669" i="4"/>
  <c r="W648" i="8" l="1"/>
  <c r="J648" i="8" s="1"/>
  <c r="P669" i="4"/>
  <c r="T669" i="4" l="1"/>
  <c r="O669" i="4"/>
  <c r="L670" i="4" s="1"/>
  <c r="V648" i="8"/>
  <c r="S649" i="8" s="1"/>
  <c r="N670" i="4" l="1"/>
  <c r="M670" i="4"/>
  <c r="T649" i="8"/>
  <c r="U649" i="8"/>
  <c r="P670" i="4"/>
  <c r="T670" i="4" l="1"/>
  <c r="O670" i="4"/>
  <c r="L671" i="4" s="1"/>
  <c r="M671" i="4" s="1"/>
  <c r="W649" i="8"/>
  <c r="J649" i="8" s="1"/>
  <c r="V649" i="8"/>
  <c r="S650" i="8" s="1"/>
  <c r="N671" i="4" l="1"/>
  <c r="T650" i="8"/>
  <c r="U650" i="8"/>
  <c r="P671" i="4"/>
  <c r="O671" i="4" s="1"/>
  <c r="L672" i="4" s="1"/>
  <c r="M672" i="4" s="1"/>
  <c r="T671" i="4" l="1"/>
  <c r="W650" i="8"/>
  <c r="J650" i="8" s="1"/>
  <c r="V650" i="8"/>
  <c r="S651" i="8" s="1"/>
  <c r="N672" i="4"/>
  <c r="T651" i="8" l="1"/>
  <c r="U651" i="8"/>
  <c r="P672" i="4"/>
  <c r="T672" i="4" l="1"/>
  <c r="O672" i="4"/>
  <c r="L673" i="4" s="1"/>
  <c r="M673" i="4" s="1"/>
  <c r="W651" i="8"/>
  <c r="J651" i="8" s="1"/>
  <c r="V651" i="8"/>
  <c r="S652" i="8" s="1"/>
  <c r="N673" i="4" l="1"/>
  <c r="T652" i="8"/>
  <c r="U652" i="8"/>
  <c r="P673" i="4"/>
  <c r="T673" i="4" l="1"/>
  <c r="O673" i="4"/>
  <c r="W652" i="8"/>
  <c r="J652" i="8" s="1"/>
  <c r="V652" i="8"/>
  <c r="S653" i="8" s="1"/>
  <c r="U653" i="8" l="1"/>
  <c r="T653" i="8"/>
  <c r="W653" i="8" l="1"/>
  <c r="J653" i="8" s="1"/>
  <c r="V653" i="8"/>
  <c r="S654" i="8" s="1"/>
  <c r="T654" i="8" l="1"/>
  <c r="U654" i="8"/>
  <c r="W654" i="8" l="1"/>
  <c r="J654" i="8" s="1"/>
  <c r="V654" i="8" l="1"/>
  <c r="S655" i="8" s="1"/>
  <c r="U655" i="8" l="1"/>
  <c r="T655" i="8"/>
  <c r="W655" i="8" l="1"/>
  <c r="J655" i="8" s="1"/>
  <c r="V655" i="8"/>
  <c r="S656" i="8" s="1"/>
  <c r="U656" i="8" l="1"/>
  <c r="T656" i="8"/>
  <c r="W656" i="8" l="1"/>
  <c r="J656" i="8" s="1"/>
  <c r="V656" i="8"/>
  <c r="S657" i="8" s="1"/>
  <c r="U657" i="8" l="1"/>
  <c r="T657" i="8"/>
  <c r="W657" i="8" l="1"/>
  <c r="J657" i="8" s="1"/>
  <c r="V657" i="8"/>
  <c r="S658" i="8" s="1"/>
  <c r="T658" i="8" l="1"/>
  <c r="U658" i="8"/>
  <c r="W658" i="8" l="1"/>
  <c r="J658" i="8" s="1"/>
  <c r="V658" i="8"/>
  <c r="S659" i="8" s="1"/>
  <c r="T659" i="8" l="1"/>
  <c r="U659" i="8"/>
  <c r="W659" i="8" l="1"/>
  <c r="J659" i="8" s="1"/>
  <c r="V659" i="8" l="1"/>
  <c r="S660" i="8" s="1"/>
  <c r="U660" i="8" l="1"/>
  <c r="T660" i="8"/>
  <c r="W660" i="8" l="1"/>
  <c r="J660" i="8" s="1"/>
  <c r="V660" i="8"/>
  <c r="S661" i="8" s="1"/>
  <c r="T661" i="8" l="1"/>
  <c r="U661" i="8"/>
  <c r="W661" i="8" l="1"/>
  <c r="J661" i="8" s="1"/>
  <c r="V661" i="8" l="1"/>
  <c r="S662" i="8" s="1"/>
  <c r="T662" i="8" l="1"/>
  <c r="U662" i="8"/>
  <c r="W662" i="8" l="1"/>
  <c r="J662" i="8" s="1"/>
  <c r="V662" i="8" l="1"/>
  <c r="S663" i="8" s="1"/>
  <c r="T663" i="8" l="1"/>
  <c r="U663" i="8"/>
  <c r="W663" i="8" l="1"/>
  <c r="J663" i="8" s="1"/>
  <c r="V663" i="8"/>
  <c r="S664" i="8" s="1"/>
  <c r="U664" i="8" l="1"/>
  <c r="T664" i="8"/>
  <c r="W664" i="8" l="1"/>
  <c r="J664" i="8" s="1"/>
  <c r="V664" i="8"/>
  <c r="S665" i="8" s="1"/>
  <c r="U665" i="8" l="1"/>
  <c r="T665" i="8"/>
  <c r="W665" i="8" l="1"/>
  <c r="J665" i="8" s="1"/>
  <c r="V665" i="8"/>
  <c r="S666" i="8" s="1"/>
  <c r="T666" i="8" l="1"/>
  <c r="U666" i="8"/>
  <c r="W666" i="8" l="1"/>
  <c r="J666" i="8" s="1"/>
  <c r="V666" i="8"/>
  <c r="S667" i="8" s="1"/>
  <c r="T667" i="8" l="1"/>
  <c r="U667" i="8"/>
  <c r="W667" i="8" l="1"/>
  <c r="J667" i="8" s="1"/>
  <c r="V667" i="8" l="1"/>
  <c r="S668" i="8" s="1"/>
  <c r="U668" i="8" l="1"/>
  <c r="T668" i="8"/>
  <c r="W668" i="8" l="1"/>
  <c r="J668" i="8" s="1"/>
  <c r="V668" i="8"/>
  <c r="S669" i="8" s="1"/>
  <c r="T669" i="8" l="1"/>
  <c r="U669" i="8"/>
  <c r="W669" i="8" l="1"/>
  <c r="J669" i="8" s="1"/>
  <c r="V669" i="8" l="1"/>
  <c r="S670" i="8" s="1"/>
  <c r="U670" i="8" l="1"/>
  <c r="T670" i="8"/>
  <c r="W670" i="8" l="1"/>
  <c r="J670" i="8" s="1"/>
  <c r="V670" i="8" l="1"/>
  <c r="S671" i="8" s="1"/>
  <c r="U671" i="8" l="1"/>
  <c r="T671" i="8"/>
  <c r="W671" i="8" l="1"/>
  <c r="J671" i="8" s="1"/>
  <c r="V671" i="8"/>
  <c r="S672" i="8" s="1"/>
  <c r="U672" i="8" l="1"/>
  <c r="T672" i="8"/>
  <c r="W672" i="8" l="1"/>
  <c r="J672" i="8" s="1"/>
  <c r="V672" i="8" l="1"/>
  <c r="J36" i="8"/>
  <c r="J37" i="8"/>
  <c r="J34" i="8"/>
  <c r="J39" i="8"/>
  <c r="J43" i="8"/>
  <c r="J45" i="8"/>
  <c r="J42" i="8"/>
  <c r="J41" i="8"/>
  <c r="J44" i="8"/>
  <c r="J46" i="8"/>
  <c r="J35" i="8"/>
  <c r="J40" i="8"/>
  <c r="J38" i="8"/>
</calcChain>
</file>

<file path=xl/sharedStrings.xml><?xml version="1.0" encoding="utf-8"?>
<sst xmlns="http://schemas.openxmlformats.org/spreadsheetml/2006/main" count="444" uniqueCount="260">
  <si>
    <t>date</t>
  </si>
  <si>
    <t>Punto 1L</t>
  </si>
  <si>
    <t>Punto 3Q</t>
  </si>
  <si>
    <t>Punto 5Q</t>
  </si>
  <si>
    <t>Punto 5LQ</t>
  </si>
  <si>
    <t>1L</t>
  </si>
  <si>
    <t>2L</t>
  </si>
  <si>
    <t>3Q</t>
  </si>
  <si>
    <t>5LQ</t>
  </si>
  <si>
    <t>5Q</t>
  </si>
  <si>
    <t>Index</t>
  </si>
  <si>
    <t>Punto.1L</t>
  </si>
  <si>
    <t>Punto.3Q</t>
  </si>
  <si>
    <t>Punto.5Q</t>
  </si>
  <si>
    <t>Punto.5LQ</t>
  </si>
  <si>
    <t>Cajabamba</t>
  </si>
  <si>
    <t>Huamachuco</t>
  </si>
  <si>
    <t>Huangacocha</t>
  </si>
  <si>
    <t>PROMEDIO</t>
  </si>
  <si>
    <t>Paraiso</t>
  </si>
  <si>
    <t>Sta Catalina</t>
  </si>
  <si>
    <t>promedio</t>
  </si>
  <si>
    <t>1972</t>
  </si>
  <si>
    <t>31/01/2018</t>
  </si>
  <si>
    <t>1973</t>
  </si>
  <si>
    <t>28/02/2018</t>
  </si>
  <si>
    <t>1974</t>
  </si>
  <si>
    <t>31/03/2018</t>
  </si>
  <si>
    <t>1976</t>
  </si>
  <si>
    <t>30/04/2018</t>
  </si>
  <si>
    <t>1977</t>
  </si>
  <si>
    <t>31/05/2018</t>
  </si>
  <si>
    <t>1978</t>
  </si>
  <si>
    <t>30/06/2018</t>
  </si>
  <si>
    <t>1979</t>
  </si>
  <si>
    <t>31/07/2018</t>
  </si>
  <si>
    <t>1980</t>
  </si>
  <si>
    <t>31/08/2018</t>
  </si>
  <si>
    <t>1985</t>
  </si>
  <si>
    <t>30/09/2018</t>
  </si>
  <si>
    <t>1991</t>
  </si>
  <si>
    <t>31/10/2018</t>
  </si>
  <si>
    <t>1992</t>
  </si>
  <si>
    <t>30/11/2018</t>
  </si>
  <si>
    <t>1994</t>
  </si>
  <si>
    <t>31/12/2018</t>
  </si>
  <si>
    <t>1996</t>
  </si>
  <si>
    <t>31/01/2019</t>
  </si>
  <si>
    <t>1997</t>
  </si>
  <si>
    <t>28/02/2019</t>
  </si>
  <si>
    <t>1999</t>
  </si>
  <si>
    <t>31/03/2019</t>
  </si>
  <si>
    <t>2000</t>
  </si>
  <si>
    <t>30/04/2019</t>
  </si>
  <si>
    <t>2001</t>
  </si>
  <si>
    <t>31/05/2019</t>
  </si>
  <si>
    <t>2003</t>
  </si>
  <si>
    <t>30/06/2019</t>
  </si>
  <si>
    <t>2009</t>
  </si>
  <si>
    <t>31/07/2019</t>
  </si>
  <si>
    <t>2010</t>
  </si>
  <si>
    <t>31/08/2019</t>
  </si>
  <si>
    <t>2011</t>
  </si>
  <si>
    <t>30/09/2019</t>
  </si>
  <si>
    <t>2012</t>
  </si>
  <si>
    <t>31/10/2019</t>
  </si>
  <si>
    <t>2013</t>
  </si>
  <si>
    <t>30/11/2019</t>
  </si>
  <si>
    <t>2014</t>
  </si>
  <si>
    <t>31/12/2019</t>
  </si>
  <si>
    <t>2015</t>
  </si>
  <si>
    <t>31/01/2020</t>
  </si>
  <si>
    <t>2016</t>
  </si>
  <si>
    <t>29/02/2020</t>
  </si>
  <si>
    <t>2017</t>
  </si>
  <si>
    <t>31/03/2020</t>
  </si>
  <si>
    <t>2019</t>
  </si>
  <si>
    <t>30/04/2020</t>
  </si>
  <si>
    <t>2022</t>
  </si>
  <si>
    <t>31/05/2020</t>
  </si>
  <si>
    <t>Modèle pluie-débit mensuel GR2M (version Mouelhi et al., 2006)</t>
  </si>
  <si>
    <t>(Rq: seules les cellules en jaune sont à modifier, les autres sont issues de calculs; les formules des cellules F41 à AE41 sont à recopier sur les lignes suivantes pour les calculs des pas de temps suivants)</t>
  </si>
  <si>
    <t>Nom du bassin</t>
  </si>
  <si>
    <t>Lavasén</t>
  </si>
  <si>
    <t xml:space="preserve"> </t>
  </si>
  <si>
    <t>Superficie du bassin (km²)</t>
  </si>
  <si>
    <t>Paramètres modèle</t>
  </si>
  <si>
    <t>Transf.</t>
  </si>
  <si>
    <t>Réels</t>
  </si>
  <si>
    <t>x1: Capacité rés. production (mm)</t>
  </si>
  <si>
    <t>x2: Paramètre d'échange (mm)</t>
  </si>
  <si>
    <t>Valeurs initiales</t>
  </si>
  <si>
    <t>Niveau de remplissage initial S0 (max.: x1 mm)</t>
  </si>
  <si>
    <t>Niveau de remplissage initial R0 (max.: 60 mm)</t>
  </si>
  <si>
    <t>Période</t>
  </si>
  <si>
    <t>Longueur de la période de mise en route (mois)</t>
  </si>
  <si>
    <t>Durée de la période test (mois)</t>
  </si>
  <si>
    <t>Date de départ</t>
  </si>
  <si>
    <t>Date de fin</t>
  </si>
  <si>
    <t>Moyenne des pluies observées (mm/mois)</t>
  </si>
  <si>
    <t>Moyenne des ETP observées (mm/mois)</t>
  </si>
  <si>
    <t>Moyenne des débits observés (mm/mois)</t>
  </si>
  <si>
    <t>Moyenne des racines des débits observés</t>
  </si>
  <si>
    <t>Moyenne des log des débits observés</t>
  </si>
  <si>
    <t>Critères d'efficacité (%)</t>
  </si>
  <si>
    <t>Nash(Q)</t>
  </si>
  <si>
    <t>Nash(VQ)</t>
  </si>
  <si>
    <t>Nash(ln(Q))</t>
  </si>
  <si>
    <t>Bilan</t>
  </si>
  <si>
    <t>r</t>
  </si>
  <si>
    <t>Données</t>
  </si>
  <si>
    <t>Variables du modèle</t>
  </si>
  <si>
    <t>Calcul du critère</t>
  </si>
  <si>
    <t>Mois</t>
  </si>
  <si>
    <t>Pluie (mm)</t>
  </si>
  <si>
    <t>ETP (mm)</t>
  </si>
  <si>
    <t>Débit (mm)</t>
  </si>
  <si>
    <t>Qobs</t>
  </si>
  <si>
    <t>Qsim</t>
  </si>
  <si>
    <t>S1</t>
  </si>
  <si>
    <t>P1</t>
  </si>
  <si>
    <t>S2</t>
  </si>
  <si>
    <t>S</t>
  </si>
  <si>
    <t>P2</t>
  </si>
  <si>
    <t>P3</t>
  </si>
  <si>
    <t>R1</t>
  </si>
  <si>
    <t>F</t>
  </si>
  <si>
    <t>R2</t>
  </si>
  <si>
    <t>R</t>
  </si>
  <si>
    <t>Débit simulé</t>
  </si>
  <si>
    <t>VQobs</t>
  </si>
  <si>
    <t>ln(Qobs+M/40)</t>
  </si>
  <si>
    <t>Qcal</t>
  </si>
  <si>
    <t>VQcal</t>
  </si>
  <si>
    <t>ln(Qcal+M/40)</t>
  </si>
  <si>
    <t>Delta(Q)²</t>
  </si>
  <si>
    <t>Delta(VQ)²</t>
  </si>
  <si>
    <t>Delta(ln(Q+M/40))²</t>
  </si>
  <si>
    <t>Delta2(Q)²</t>
  </si>
  <si>
    <t>Delta2(VQ)²</t>
  </si>
  <si>
    <t>Delta2(ln(Q+M/40))²</t>
  </si>
  <si>
    <t>Pobs</t>
  </si>
  <si>
    <t>ETPobs</t>
  </si>
  <si>
    <t>*</t>
  </si>
  <si>
    <t>X</t>
  </si>
  <si>
    <t>fecha</t>
  </si>
  <si>
    <t>Etiquetas de fila</t>
  </si>
  <si>
    <t>Total general</t>
  </si>
  <si>
    <t>&lt;1/01/1971</t>
  </si>
  <si>
    <t>1971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</si>
  <si>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</si>
  <si>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</si>
  <si>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</si>
  <si>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</si>
  <si>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</si>
  <si>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</si>
  <si>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</si>
  <si>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</si>
  <si>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</si>
  <si>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</si>
  <si>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</si>
  <si>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</si>
  <si>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1975</t>
  </si>
  <si>
    <t>1981</t>
  </si>
  <si>
    <t>1982</t>
  </si>
  <si>
    <t>1983</t>
  </si>
  <si>
    <t>1984</t>
  </si>
  <si>
    <t>1986</t>
  </si>
  <si>
    <t>1987</t>
  </si>
  <si>
    <t>1988</t>
  </si>
  <si>
    <t>1989</t>
  </si>
  <si>
    <t>1990</t>
  </si>
  <si>
    <t>1993</t>
  </si>
  <si>
    <t>1995</t>
  </si>
  <si>
    <t>1998</t>
  </si>
  <si>
    <t>2002</t>
  </si>
  <si>
    <t>2004</t>
  </si>
  <si>
    <t>2005</t>
  </si>
  <si>
    <t>2006</t>
  </si>
  <si>
    <t>2007</t>
  </si>
  <si>
    <t>2008</t>
  </si>
  <si>
    <t>2018</t>
  </si>
  <si>
    <t>2020</t>
  </si>
  <si>
    <t>2021</t>
  </si>
  <si>
    <t>Suma de Qsim</t>
  </si>
  <si>
    <t>Etiquetas de columna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</si>
  <si>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</si>
  <si>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</si>
  <si>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</si>
  <si>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</si>
  <si>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</si>
  <si>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</si>
  <si>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</si>
  <si>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</si>
  <si>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</si>
  <si>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</si>
  <si>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</si>
  <si>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</si>
  <si>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</si>
  <si>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ANUAL</t>
  </si>
  <si>
    <t>MEDIA</t>
  </si>
  <si>
    <t>MAX</t>
  </si>
  <si>
    <t>MIN</t>
  </si>
  <si>
    <t>Caudal ecológico</t>
  </si>
  <si>
    <t>Caudal Máximo</t>
  </si>
  <si>
    <t>Caudal Promedio</t>
  </si>
  <si>
    <t>Caudal Mínimo</t>
  </si>
  <si>
    <t>Qtot (m3/s)</t>
  </si>
  <si>
    <t>RANKING</t>
  </si>
  <si>
    <t>PORC</t>
  </si>
  <si>
    <t>Persistencia (%)</t>
  </si>
  <si>
    <t>Caudal (m3/s)</t>
  </si>
  <si>
    <t>Volumen (Hm3)</t>
  </si>
  <si>
    <t>porc</t>
  </si>
  <si>
    <t>Q[m3/s]</t>
  </si>
  <si>
    <t>Caudal al 5%</t>
  </si>
  <si>
    <t>Oferta</t>
  </si>
  <si>
    <t>Balance</t>
  </si>
  <si>
    <t>Demanda CH</t>
  </si>
  <si>
    <t>Caudal (l/s)</t>
  </si>
  <si>
    <t>Parámetros</t>
  </si>
  <si>
    <t>Valores iniciales</t>
  </si>
  <si>
    <t>Mes</t>
  </si>
  <si>
    <t>Datos</t>
  </si>
  <si>
    <t>Variables del modelo</t>
  </si>
  <si>
    <t>x1: Capacidad del reservorio de producción (mm)</t>
  </si>
  <si>
    <t>x2: Coeficiente de intercambio (mm)</t>
  </si>
  <si>
    <t>Nivel de llenado inicial S0 (max.: x1 mm)</t>
  </si>
  <si>
    <t>Nivel de llenado inicial R0 (max.: 60 mm)</t>
  </si>
  <si>
    <t>Real</t>
  </si>
  <si>
    <t>Escorrentía simulada (mm)</t>
  </si>
  <si>
    <t>Caudales (m3/s)</t>
  </si>
  <si>
    <t>Volúmenes (Hm3)</t>
  </si>
  <si>
    <t>Volumen (m3)</t>
  </si>
  <si>
    <t>DEMANDA</t>
  </si>
  <si>
    <t>OFERTA</t>
  </si>
  <si>
    <t>Balance parcial</t>
  </si>
  <si>
    <t>Demanda del proyecto</t>
  </si>
  <si>
    <t>Q diseño CH</t>
  </si>
  <si>
    <t>Promedio/ Total</t>
  </si>
  <si>
    <t>Total</t>
  </si>
  <si>
    <t>V diseño CH</t>
  </si>
  <si>
    <t>Demanda</t>
  </si>
  <si>
    <t xml:space="preserve">Oferta al 75% </t>
  </si>
  <si>
    <t>Caudal solicitado</t>
  </si>
  <si>
    <t>Volumen solicitado</t>
  </si>
  <si>
    <t>Uso Agrícola futuro</t>
  </si>
  <si>
    <t>Uso Agrícola actual</t>
  </si>
  <si>
    <t>N° de días</t>
  </si>
  <si>
    <t>Prom.</t>
  </si>
  <si>
    <t>Nombre de la cuenca</t>
  </si>
  <si>
    <t>Escorrentía observada (mm)</t>
  </si>
  <si>
    <t>Modelo mensual precipitación-escorrentía GR2M (version Mouelhi et al., 2006)</t>
  </si>
  <si>
    <t>Resultado</t>
  </si>
  <si>
    <t>Precip. (mm)</t>
  </si>
  <si>
    <t>Superficie de la cuenca - hasta 5LQ (km²)</t>
  </si>
  <si>
    <t>Q Obs (m3/s)</t>
  </si>
  <si>
    <t>Q Sim (m3/s)</t>
  </si>
  <si>
    <t>Modelamiento hidrológico</t>
  </si>
  <si>
    <t>GR2M - Río Lavasén en punto 5LQ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</si>
</sst>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mm/yyyy"/>
    <numFmt numFmtId="167" formatCode="0.0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rgb="FF00B05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color theme="8" tint="-0.249977111117893"/>
      <name val="Arial"/>
      <family val="2"/>
    </font>
    <font>
      <sz val="10"/>
      <color theme="9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9"/>
      <color theme="9" tint="-0.499984740745262"/>
      <name val="Arial"/>
      <family val="2"/>
    </font>
    <font>
      <sz val="9"/>
      <color theme="1"/>
      <name val="Arial"/>
      <family val="2"/>
    </font>
    <font>
      <b/>
      <u/>
      <sz val="14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5">
    <xf numFmtId="0" fontId="0" fillId="0" borderId="0" xfId="0"/>
    <xf numFmtId="14" fontId="0" fillId="0" borderId="0" xfId="0" applyNumberFormat="1"/>
    <xf numFmtId="0" fontId="14" fillId="0" borderId="0" xfId="0" applyFont="1"/>
    <xf numFmtId="2" fontId="0" fillId="0" borderId="0" xfId="0" applyNumberFormat="1"/>
    <xf numFmtId="2" fontId="0" fillId="33" borderId="0" xfId="0" applyNumberFormat="1" applyFill="1"/>
    <xf numFmtId="14" fontId="16" fillId="0" borderId="0" xfId="0" applyNumberFormat="1" applyFont="1"/>
    <xf numFmtId="0" fontId="16" fillId="0" borderId="0" xfId="0" applyFont="1"/>
    <xf numFmtId="2" fontId="16" fillId="0" borderId="0" xfId="0" applyNumberFormat="1" applyFont="1"/>
    <xf numFmtId="1" fontId="16" fillId="34" borderId="0" xfId="0" applyNumberFormat="1" applyFont="1" applyFill="1"/>
    <xf numFmtId="0" fontId="16" fillId="35" borderId="0" xfId="0" applyFont="1" applyFill="1"/>
    <xf numFmtId="1" fontId="0" fillId="0" borderId="0" xfId="0" applyNumberFormat="1"/>
    <xf numFmtId="2" fontId="0" fillId="34" borderId="0" xfId="0" applyNumberFormat="1" applyFill="1"/>
    <xf numFmtId="0" fontId="19" fillId="0" borderId="0" xfId="42" applyFont="1"/>
    <xf numFmtId="0" fontId="18" fillId="0" borderId="0" xfId="42"/>
    <xf numFmtId="164" fontId="18" fillId="0" borderId="0" xfId="42" applyNumberFormat="1"/>
    <xf numFmtId="0" fontId="18" fillId="0" borderId="0" xfId="42" applyAlignment="1">
      <alignment horizontal="left" wrapText="1"/>
    </xf>
    <xf numFmtId="164" fontId="18" fillId="0" borderId="0" xfId="42" applyNumberFormat="1" applyAlignment="1">
      <alignment horizontal="left" wrapText="1"/>
    </xf>
    <xf numFmtId="2" fontId="20" fillId="0" borderId="0" xfId="42" applyNumberFormat="1" applyFont="1" applyAlignment="1">
      <alignment horizontal="center" vertical="center" wrapText="1"/>
    </xf>
    <xf numFmtId="0" fontId="18" fillId="0" borderId="0" xfId="42" applyAlignment="1">
      <alignment horizontal="left"/>
    </xf>
    <xf numFmtId="0" fontId="18" fillId="0" borderId="0" xfId="42" applyAlignment="1">
      <alignment horizontal="center"/>
    </xf>
    <xf numFmtId="2" fontId="20" fillId="0" borderId="0" xfId="42" applyNumberFormat="1" applyFont="1" applyAlignment="1">
      <alignment horizontal="center" vertical="center"/>
    </xf>
    <xf numFmtId="0" fontId="21" fillId="36" borderId="10" xfId="42" applyFont="1" applyFill="1" applyBorder="1" applyAlignment="1">
      <alignment horizontal="left"/>
    </xf>
    <xf numFmtId="0" fontId="22" fillId="36" borderId="11" xfId="42" applyFont="1" applyFill="1" applyBorder="1" applyAlignment="1">
      <alignment horizontal="center"/>
    </xf>
    <xf numFmtId="164" fontId="18" fillId="0" borderId="10" xfId="42" applyNumberFormat="1" applyBorder="1"/>
    <xf numFmtId="0" fontId="18" fillId="37" borderId="11" xfId="42" applyFill="1" applyBorder="1"/>
    <xf numFmtId="0" fontId="18" fillId="37" borderId="12" xfId="42" applyFill="1" applyBorder="1"/>
    <xf numFmtId="0" fontId="18" fillId="0" borderId="11" xfId="42" applyBorder="1"/>
    <xf numFmtId="0" fontId="21" fillId="36" borderId="13" xfId="42" applyFont="1" applyFill="1" applyBorder="1" applyAlignment="1">
      <alignment horizontal="left"/>
    </xf>
    <xf numFmtId="0" fontId="22" fillId="36" borderId="14" xfId="42" applyFont="1" applyFill="1" applyBorder="1" applyAlignment="1">
      <alignment horizontal="center"/>
    </xf>
    <xf numFmtId="164" fontId="18" fillId="0" borderId="14" xfId="42" applyNumberFormat="1" applyBorder="1" applyAlignment="1">
      <alignment horizontal="center"/>
    </xf>
    <xf numFmtId="0" fontId="23" fillId="0" borderId="14" xfId="42" applyFont="1" applyBorder="1" applyAlignment="1">
      <alignment horizontal="center"/>
    </xf>
    <xf numFmtId="0" fontId="23" fillId="0" borderId="15" xfId="42" applyFont="1" applyBorder="1" applyAlignment="1">
      <alignment horizontal="center"/>
    </xf>
    <xf numFmtId="0" fontId="23" fillId="0" borderId="0" xfId="42" applyFont="1" applyAlignment="1">
      <alignment horizontal="center"/>
    </xf>
    <xf numFmtId="0" fontId="18" fillId="0" borderId="16" xfId="42" applyBorder="1"/>
    <xf numFmtId="2" fontId="18" fillId="37" borderId="0" xfId="42" applyNumberFormat="1" applyFill="1" applyAlignment="1">
      <alignment horizontal="center"/>
    </xf>
    <xf numFmtId="2" fontId="18" fillId="0" borderId="17" xfId="42" applyNumberFormat="1" applyBorder="1"/>
    <xf numFmtId="2" fontId="18" fillId="0" borderId="0" xfId="42" applyNumberFormat="1"/>
    <xf numFmtId="2" fontId="18" fillId="0" borderId="0" xfId="42" applyNumberFormat="1" applyAlignment="1">
      <alignment horizontal="center"/>
    </xf>
    <xf numFmtId="0" fontId="18" fillId="0" borderId="18" xfId="42" applyBorder="1"/>
    <xf numFmtId="0" fontId="18" fillId="0" borderId="19" xfId="42" applyBorder="1"/>
    <xf numFmtId="164" fontId="18" fillId="0" borderId="19" xfId="42" applyNumberFormat="1" applyBorder="1"/>
    <xf numFmtId="165" fontId="18" fillId="37" borderId="19" xfId="42" applyNumberFormat="1" applyFill="1" applyBorder="1" applyAlignment="1">
      <alignment horizontal="center"/>
    </xf>
    <xf numFmtId="2" fontId="18" fillId="0" borderId="20" xfId="42" applyNumberFormat="1" applyBorder="1"/>
    <xf numFmtId="164" fontId="18" fillId="0" borderId="0" xfId="42" applyNumberFormat="1" applyAlignment="1">
      <alignment horizontal="center"/>
    </xf>
    <xf numFmtId="1" fontId="18" fillId="0" borderId="0" xfId="42" applyNumberFormat="1" applyAlignment="1">
      <alignment horizontal="center"/>
    </xf>
    <xf numFmtId="0" fontId="18" fillId="0" borderId="14" xfId="42" applyBorder="1" applyAlignment="1">
      <alignment horizontal="center"/>
    </xf>
    <xf numFmtId="1" fontId="18" fillId="0" borderId="15" xfId="42" applyNumberFormat="1" applyBorder="1" applyAlignment="1">
      <alignment horizontal="center"/>
    </xf>
    <xf numFmtId="0" fontId="18" fillId="0" borderId="16" xfId="42" applyBorder="1" applyAlignment="1">
      <alignment horizontal="left"/>
    </xf>
    <xf numFmtId="2" fontId="18" fillId="37" borderId="17" xfId="42" applyNumberFormat="1" applyFill="1" applyBorder="1"/>
    <xf numFmtId="0" fontId="18" fillId="0" borderId="18" xfId="42" applyBorder="1" applyAlignment="1">
      <alignment horizontal="left"/>
    </xf>
    <xf numFmtId="0" fontId="18" fillId="0" borderId="19" xfId="42" applyBorder="1" applyAlignment="1">
      <alignment horizontal="center"/>
    </xf>
    <xf numFmtId="164" fontId="18" fillId="0" borderId="19" xfId="42" applyNumberFormat="1" applyBorder="1" applyAlignment="1">
      <alignment horizontal="center"/>
    </xf>
    <xf numFmtId="0" fontId="18" fillId="37" borderId="20" xfId="42" applyFill="1" applyBorder="1"/>
    <xf numFmtId="1" fontId="18" fillId="37" borderId="17" xfId="42" applyNumberFormat="1" applyFill="1" applyBorder="1" applyAlignment="1">
      <alignment horizontal="right"/>
    </xf>
    <xf numFmtId="1" fontId="18" fillId="0" borderId="0" xfId="42" applyNumberFormat="1" applyAlignment="1">
      <alignment horizontal="right"/>
    </xf>
    <xf numFmtId="166" fontId="18" fillId="0" borderId="17" xfId="42" applyNumberFormat="1" applyBorder="1" applyAlignment="1">
      <alignment horizontal="right"/>
    </xf>
    <xf numFmtId="166" fontId="18" fillId="0" borderId="0" xfId="42" applyNumberFormat="1" applyAlignment="1">
      <alignment horizontal="right"/>
    </xf>
    <xf numFmtId="166" fontId="18" fillId="0" borderId="20" xfId="42" applyNumberFormat="1" applyBorder="1" applyAlignment="1">
      <alignment horizontal="right"/>
    </xf>
    <xf numFmtId="0" fontId="18" fillId="0" borderId="13" xfId="42" applyBorder="1" applyAlignment="1">
      <alignment horizontal="left"/>
    </xf>
    <xf numFmtId="164" fontId="18" fillId="0" borderId="15" xfId="42" applyNumberFormat="1" applyBorder="1" applyAlignment="1">
      <alignment horizontal="right"/>
    </xf>
    <xf numFmtId="164" fontId="18" fillId="0" borderId="0" xfId="42" applyNumberFormat="1" applyAlignment="1">
      <alignment horizontal="right"/>
    </xf>
    <xf numFmtId="164" fontId="18" fillId="0" borderId="17" xfId="42" applyNumberFormat="1" applyBorder="1" applyAlignment="1">
      <alignment horizontal="right"/>
    </xf>
    <xf numFmtId="164" fontId="18" fillId="0" borderId="20" xfId="42" applyNumberFormat="1" applyBorder="1"/>
    <xf numFmtId="2" fontId="18" fillId="0" borderId="17" xfId="42" applyNumberFormat="1" applyBorder="1" applyAlignment="1">
      <alignment horizontal="right"/>
    </xf>
    <xf numFmtId="2" fontId="18" fillId="0" borderId="0" xfId="42" applyNumberFormat="1" applyAlignment="1">
      <alignment horizontal="right"/>
    </xf>
    <xf numFmtId="9" fontId="23" fillId="0" borderId="0" xfId="43" applyFont="1"/>
    <xf numFmtId="9" fontId="18" fillId="0" borderId="0" xfId="43" applyFont="1"/>
    <xf numFmtId="167" fontId="18" fillId="0" borderId="0" xfId="42" applyNumberFormat="1" applyAlignment="1">
      <alignment horizontal="left"/>
    </xf>
    <xf numFmtId="9" fontId="0" fillId="0" borderId="0" xfId="43" applyFont="1"/>
    <xf numFmtId="0" fontId="21" fillId="36" borderId="0" xfId="42" applyFont="1" applyFill="1"/>
    <xf numFmtId="0" fontId="21" fillId="36" borderId="0" xfId="42" applyFont="1" applyFill="1" applyAlignment="1">
      <alignment horizontal="left"/>
    </xf>
    <xf numFmtId="0" fontId="23" fillId="36" borderId="0" xfId="42" applyFont="1" applyFill="1" applyAlignment="1">
      <alignment horizontal="center"/>
    </xf>
    <xf numFmtId="0" fontId="23" fillId="36" borderId="0" xfId="42" applyFont="1" applyFill="1"/>
    <xf numFmtId="0" fontId="23" fillId="38" borderId="0" xfId="42" applyFont="1" applyFill="1"/>
    <xf numFmtId="164" fontId="23" fillId="38" borderId="0" xfId="42" applyNumberFormat="1" applyFont="1" applyFill="1"/>
    <xf numFmtId="0" fontId="23" fillId="0" borderId="0" xfId="42" applyFont="1"/>
    <xf numFmtId="0" fontId="23" fillId="38" borderId="21" xfId="42" applyFont="1" applyFill="1" applyBorder="1"/>
    <xf numFmtId="17" fontId="18" fillId="37" borderId="0" xfId="42" applyNumberFormat="1" applyFill="1"/>
    <xf numFmtId="164" fontId="18" fillId="39" borderId="0" xfId="42" applyNumberFormat="1" applyFill="1" applyAlignment="1">
      <alignment horizontal="center" vertical="center"/>
    </xf>
    <xf numFmtId="164" fontId="18" fillId="33" borderId="0" xfId="42" applyNumberFormat="1" applyFill="1"/>
    <xf numFmtId="2" fontId="24" fillId="40" borderId="0" xfId="42" applyNumberFormat="1" applyFont="1" applyFill="1"/>
    <xf numFmtId="17" fontId="18" fillId="37" borderId="22" xfId="42" applyNumberFormat="1" applyFill="1" applyBorder="1"/>
    <xf numFmtId="2" fontId="25" fillId="0" borderId="0" xfId="42" applyNumberFormat="1" applyFont="1" applyAlignment="1">
      <alignment horizontal="center" vertical="center"/>
    </xf>
    <xf numFmtId="2" fontId="26" fillId="0" borderId="23" xfId="42" applyNumberFormat="1" applyFont="1" applyBorder="1" applyAlignment="1">
      <alignment horizontal="center" vertical="center"/>
    </xf>
    <xf numFmtId="2" fontId="26" fillId="0" borderId="0" xfId="42" applyNumberFormat="1" applyFont="1" applyAlignment="1">
      <alignment horizontal="center" vertical="center"/>
    </xf>
    <xf numFmtId="2" fontId="18" fillId="41" borderId="0" xfId="42" applyNumberFormat="1" applyFill="1"/>
    <xf numFmtId="165" fontId="18" fillId="0" borderId="0" xfId="42" applyNumberFormat="1"/>
    <xf numFmtId="2" fontId="25" fillId="0" borderId="23" xfId="42" applyNumberFormat="1" applyFont="1" applyBorder="1" applyAlignment="1">
      <alignment horizontal="center" vertical="center"/>
    </xf>
    <xf numFmtId="2" fontId="25" fillId="42" borderId="0" xfId="42" applyNumberFormat="1" applyFont="1" applyFill="1" applyAlignment="1">
      <alignment horizontal="center" vertical="center"/>
    </xf>
    <xf numFmtId="14" fontId="23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6" fillId="0" borderId="24" xfId="0" applyFont="1" applyBorder="1" applyAlignment="1">
      <alignment horizontal="center" vertical="center"/>
    </xf>
    <xf numFmtId="2" fontId="16" fillId="0" borderId="24" xfId="0" applyNumberFormat="1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16" fillId="43" borderId="24" xfId="0" applyFont="1" applyFill="1" applyBorder="1" applyAlignment="1">
      <alignment horizontal="center" vertical="center"/>
    </xf>
    <xf numFmtId="164" fontId="18" fillId="0" borderId="10" xfId="42" applyNumberFormat="1" applyBorder="1" applyAlignment="1">
      <alignment horizontal="center" vertical="center"/>
    </xf>
    <xf numFmtId="164" fontId="18" fillId="0" borderId="0" xfId="42" applyNumberFormat="1" applyAlignment="1">
      <alignment horizontal="center" vertical="center"/>
    </xf>
    <xf numFmtId="164" fontId="18" fillId="0" borderId="14" xfId="42" applyNumberFormat="1" applyBorder="1" applyAlignment="1">
      <alignment horizontal="center" vertical="center"/>
    </xf>
    <xf numFmtId="164" fontId="18" fillId="0" borderId="19" xfId="42" applyNumberFormat="1" applyBorder="1" applyAlignment="1">
      <alignment horizontal="center" vertical="center"/>
    </xf>
    <xf numFmtId="14" fontId="27" fillId="0" borderId="0" xfId="0" applyNumberFormat="1" applyFont="1"/>
    <xf numFmtId="2" fontId="2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wrapText="1"/>
    </xf>
    <xf numFmtId="9" fontId="27" fillId="0" borderId="0" xfId="44" applyFont="1"/>
    <xf numFmtId="0" fontId="28" fillId="43" borderId="24" xfId="0" applyFont="1" applyFill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2" fontId="27" fillId="0" borderId="24" xfId="0" applyNumberFormat="1" applyFont="1" applyBorder="1" applyAlignment="1">
      <alignment horizontal="center" vertical="center"/>
    </xf>
    <xf numFmtId="2" fontId="27" fillId="0" borderId="24" xfId="0" applyNumberFormat="1" applyFont="1" applyBorder="1"/>
    <xf numFmtId="0" fontId="27" fillId="0" borderId="24" xfId="0" applyFont="1" applyBorder="1" applyAlignment="1">
      <alignment horizontal="center" vertical="center"/>
    </xf>
    <xf numFmtId="167" fontId="27" fillId="0" borderId="24" xfId="0" applyNumberFormat="1" applyFont="1" applyBorder="1" applyAlignment="1">
      <alignment horizontal="center" vertical="center"/>
    </xf>
    <xf numFmtId="167" fontId="27" fillId="0" borderId="0" xfId="0" applyNumberFormat="1" applyFont="1" applyAlignment="1">
      <alignment horizontal="center" vertical="center"/>
    </xf>
    <xf numFmtId="0" fontId="28" fillId="43" borderId="24" xfId="0" applyFont="1" applyFill="1" applyBorder="1"/>
    <xf numFmtId="167" fontId="28" fillId="43" borderId="25" xfId="0" applyNumberFormat="1" applyFont="1" applyFill="1" applyBorder="1" applyAlignment="1">
      <alignment horizontal="center" vertical="center"/>
    </xf>
    <xf numFmtId="167" fontId="28" fillId="43" borderId="24" xfId="0" applyNumberFormat="1" applyFont="1" applyFill="1" applyBorder="1" applyAlignment="1">
      <alignment horizontal="center" vertical="center" wrapText="1"/>
    </xf>
    <xf numFmtId="0" fontId="28" fillId="44" borderId="24" xfId="0" applyFont="1" applyFill="1" applyBorder="1"/>
    <xf numFmtId="167" fontId="27" fillId="44" borderId="24" xfId="0" applyNumberFormat="1" applyFont="1" applyFill="1" applyBorder="1" applyAlignment="1">
      <alignment horizontal="center" vertical="center"/>
    </xf>
    <xf numFmtId="167" fontId="28" fillId="0" borderId="24" xfId="0" applyNumberFormat="1" applyFont="1" applyBorder="1" applyAlignment="1">
      <alignment horizontal="center" vertical="center" wrapText="1"/>
    </xf>
    <xf numFmtId="2" fontId="28" fillId="0" borderId="24" xfId="0" applyNumberFormat="1" applyFont="1" applyBorder="1" applyAlignment="1">
      <alignment horizontal="center" vertical="center" wrapText="1"/>
    </xf>
    <xf numFmtId="167" fontId="28" fillId="43" borderId="24" xfId="0" applyNumberFormat="1" applyFont="1" applyFill="1" applyBorder="1" applyAlignment="1">
      <alignment horizontal="center" vertical="center"/>
    </xf>
    <xf numFmtId="0" fontId="27" fillId="43" borderId="24" xfId="0" applyFont="1" applyFill="1" applyBorder="1" applyAlignment="1">
      <alignment horizontal="center" vertical="center"/>
    </xf>
    <xf numFmtId="10" fontId="27" fillId="0" borderId="0" xfId="45" applyNumberFormat="1" applyFont="1"/>
    <xf numFmtId="165" fontId="27" fillId="0" borderId="24" xfId="0" applyNumberFormat="1" applyFont="1" applyBorder="1" applyAlignment="1">
      <alignment horizontal="center" vertical="center"/>
    </xf>
    <xf numFmtId="164" fontId="27" fillId="0" borderId="24" xfId="0" applyNumberFormat="1" applyFont="1" applyBorder="1" applyAlignment="1">
      <alignment horizontal="center" vertical="center"/>
    </xf>
    <xf numFmtId="0" fontId="28" fillId="44" borderId="24" xfId="0" applyFont="1" applyFill="1" applyBorder="1" applyAlignment="1">
      <alignment horizontal="center" vertical="center"/>
    </xf>
    <xf numFmtId="165" fontId="28" fillId="0" borderId="24" xfId="0" applyNumberFormat="1" applyFont="1" applyBorder="1" applyAlignment="1">
      <alignment horizontal="center" vertical="center" wrapText="1"/>
    </xf>
    <xf numFmtId="0" fontId="28" fillId="43" borderId="24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2" fontId="29" fillId="0" borderId="24" xfId="0" applyNumberFormat="1" applyFont="1" applyBorder="1" applyAlignment="1">
      <alignment horizontal="center" vertical="center"/>
    </xf>
    <xf numFmtId="165" fontId="27" fillId="0" borderId="0" xfId="0" applyNumberFormat="1" applyFont="1"/>
    <xf numFmtId="0" fontId="30" fillId="0" borderId="0" xfId="42" applyFont="1"/>
    <xf numFmtId="0" fontId="31" fillId="38" borderId="24" xfId="42" applyFont="1" applyFill="1" applyBorder="1" applyAlignment="1">
      <alignment horizontal="center" vertical="center" wrapText="1"/>
    </xf>
    <xf numFmtId="17" fontId="30" fillId="37" borderId="24" xfId="42" applyNumberFormat="1" applyFont="1" applyFill="1" applyBorder="1"/>
    <xf numFmtId="164" fontId="32" fillId="0" borderId="24" xfId="42" applyNumberFormat="1" applyFont="1" applyBorder="1" applyAlignment="1">
      <alignment horizontal="center" vertical="center"/>
    </xf>
    <xf numFmtId="164" fontId="30" fillId="0" borderId="24" xfId="42" applyNumberFormat="1" applyFont="1" applyBorder="1" applyAlignment="1">
      <alignment horizontal="center" vertical="center"/>
    </xf>
    <xf numFmtId="2" fontId="32" fillId="0" borderId="24" xfId="42" applyNumberFormat="1" applyFont="1" applyBorder="1" applyAlignment="1">
      <alignment horizontal="center" vertical="center"/>
    </xf>
    <xf numFmtId="0" fontId="33" fillId="0" borderId="0" xfId="0" applyFont="1"/>
    <xf numFmtId="0" fontId="30" fillId="0" borderId="0" xfId="42" applyFont="1" applyAlignment="1">
      <alignment horizontal="center" vertical="center"/>
    </xf>
    <xf numFmtId="0" fontId="30" fillId="0" borderId="0" xfId="42" applyFont="1" applyAlignment="1">
      <alignment horizontal="center" vertical="center" wrapText="1"/>
    </xf>
    <xf numFmtId="1" fontId="30" fillId="0" borderId="0" xfId="42" applyNumberFormat="1" applyFont="1" applyAlignment="1">
      <alignment horizontal="center" vertical="center"/>
    </xf>
    <xf numFmtId="0" fontId="31" fillId="43" borderId="24" xfId="42" applyFont="1" applyFill="1" applyBorder="1" applyAlignment="1">
      <alignment horizontal="center" vertical="center"/>
    </xf>
    <xf numFmtId="0" fontId="31" fillId="43" borderId="24" xfId="42" applyFont="1" applyFill="1" applyBorder="1" applyAlignment="1">
      <alignment horizontal="center" vertical="center" wrapText="1"/>
    </xf>
    <xf numFmtId="164" fontId="31" fillId="43" borderId="24" xfId="42" applyNumberFormat="1" applyFont="1" applyFill="1" applyBorder="1" applyAlignment="1">
      <alignment horizontal="center" vertical="center" wrapText="1"/>
    </xf>
    <xf numFmtId="17" fontId="30" fillId="0" borderId="24" xfId="42" applyNumberFormat="1" applyFont="1" applyBorder="1" applyAlignment="1">
      <alignment horizontal="center" vertical="center"/>
    </xf>
    <xf numFmtId="2" fontId="30" fillId="0" borderId="24" xfId="42" applyNumberFormat="1" applyFont="1" applyBorder="1" applyAlignment="1">
      <alignment horizontal="center" vertical="center"/>
    </xf>
    <xf numFmtId="0" fontId="23" fillId="43" borderId="10" xfId="42" applyFont="1" applyFill="1" applyBorder="1" applyAlignment="1">
      <alignment horizontal="left"/>
    </xf>
    <xf numFmtId="0" fontId="18" fillId="43" borderId="11" xfId="42" applyFill="1" applyBorder="1" applyAlignment="1">
      <alignment horizontal="center"/>
    </xf>
    <xf numFmtId="0" fontId="23" fillId="43" borderId="13" xfId="42" applyFont="1" applyFill="1" applyBorder="1" applyAlignment="1">
      <alignment horizontal="left"/>
    </xf>
    <xf numFmtId="0" fontId="18" fillId="43" borderId="14" xfId="42" applyFill="1" applyBorder="1" applyAlignment="1">
      <alignment horizontal="center"/>
    </xf>
    <xf numFmtId="0" fontId="18" fillId="0" borderId="0" xfId="42" applyAlignment="1">
      <alignment horizontal="center" vertical="center"/>
    </xf>
    <xf numFmtId="2" fontId="18" fillId="0" borderId="17" xfId="42" applyNumberFormat="1" applyBorder="1" applyAlignment="1">
      <alignment horizontal="center" vertical="center"/>
    </xf>
    <xf numFmtId="1" fontId="18" fillId="0" borderId="0" xfId="42" applyNumberFormat="1" applyAlignment="1">
      <alignment horizontal="center" vertical="center"/>
    </xf>
    <xf numFmtId="0" fontId="18" fillId="0" borderId="19" xfId="42" applyBorder="1" applyAlignment="1">
      <alignment horizontal="center" vertical="center"/>
    </xf>
    <xf numFmtId="0" fontId="18" fillId="0" borderId="20" xfId="42" applyBorder="1" applyAlignment="1">
      <alignment horizontal="center" vertical="center"/>
    </xf>
    <xf numFmtId="0" fontId="23" fillId="43" borderId="14" xfId="42" applyFont="1" applyFill="1" applyBorder="1" applyAlignment="1">
      <alignment horizontal="center" vertical="center"/>
    </xf>
    <xf numFmtId="0" fontId="18" fillId="43" borderId="14" xfId="42" applyFill="1" applyBorder="1" applyAlignment="1">
      <alignment horizontal="center" vertical="center"/>
    </xf>
    <xf numFmtId="1" fontId="18" fillId="43" borderId="15" xfId="42" applyNumberFormat="1" applyFill="1" applyBorder="1" applyAlignment="1">
      <alignment horizontal="center" vertical="center"/>
    </xf>
    <xf numFmtId="0" fontId="18" fillId="43" borderId="11" xfId="42" applyFill="1" applyBorder="1" applyAlignment="1">
      <alignment horizontal="center" vertical="center"/>
    </xf>
    <xf numFmtId="1" fontId="18" fillId="0" borderId="24" xfId="42" applyNumberFormat="1" applyBorder="1" applyAlignment="1">
      <alignment horizontal="center" vertical="center"/>
    </xf>
    <xf numFmtId="0" fontId="18" fillId="0" borderId="0" xfId="42" applyAlignment="1">
      <alignment horizontal="left" wrapText="1"/>
    </xf>
    <xf numFmtId="0" fontId="31" fillId="43" borderId="24" xfId="42" applyFont="1" applyFill="1" applyBorder="1" applyAlignment="1">
      <alignment horizontal="center" vertical="center"/>
    </xf>
    <xf numFmtId="0" fontId="28" fillId="43" borderId="24" xfId="0" applyFont="1" applyFill="1" applyBorder="1" applyAlignment="1">
      <alignment horizontal="center" vertical="center"/>
    </xf>
    <xf numFmtId="0" fontId="28" fillId="43" borderId="24" xfId="0" applyFont="1" applyFill="1" applyBorder="1" applyAlignment="1">
      <alignment horizontal="center" vertical="center" wrapText="1"/>
    </xf>
    <xf numFmtId="0" fontId="28" fillId="43" borderId="24" xfId="0" applyFont="1" applyFill="1" applyBorder="1" applyAlignment="1">
      <alignment horizontal="center"/>
    </xf>
    <xf numFmtId="0" fontId="18" fillId="0" borderId="0" xfId="42" applyBorder="1"/>
    <xf numFmtId="164" fontId="18" fillId="0" borderId="0" xfId="42" applyNumberFormat="1" applyBorder="1" applyAlignment="1">
      <alignment horizontal="center" vertical="center"/>
    </xf>
    <xf numFmtId="0" fontId="30" fillId="0" borderId="0" xfId="42" applyFont="1" applyBorder="1" applyAlignment="1">
      <alignment horizontal="center" vertical="center"/>
    </xf>
    <xf numFmtId="0" fontId="30" fillId="0" borderId="19" xfId="42" applyFont="1" applyBorder="1" applyAlignment="1">
      <alignment horizontal="center" vertical="center"/>
    </xf>
    <xf numFmtId="2" fontId="18" fillId="0" borderId="17" xfId="42" applyNumberFormat="1" applyBorder="1" applyAlignment="1">
      <alignment horizontal="center" vertical="center"/>
    </xf>
    <xf numFmtId="2" fontId="18" fillId="0" borderId="20" xfId="42" applyNumberFormat="1" applyBorder="1" applyAlignment="1">
      <alignment horizontal="center" vertical="center"/>
    </xf>
    <xf numFmtId="0" fontId="23" fillId="43" borderId="15" xfId="42" applyFont="1" applyFill="1" applyBorder="1" applyAlignment="1">
      <alignment horizontal="center" vertical="center"/>
    </xf>
    <xf numFmtId="0" fontId="23" fillId="43" borderId="14" xfId="42" applyFont="1" applyFill="1" applyBorder="1" applyAlignment="1">
      <alignment horizontal="center" vertical="center"/>
    </xf>
    <xf numFmtId="2" fontId="18" fillId="0" borderId="19" xfId="42" applyNumberFormat="1" applyBorder="1" applyAlignment="1">
      <alignment horizontal="center" vertical="center"/>
    </xf>
    <xf numFmtId="0" fontId="34" fillId="0" borderId="0" xfId="0" applyFont="1" applyAlignment="1">
      <alignment horizontal="center" vertical="center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5" xfId="42" xr:uid="{00000000-0005-0000-0000-000022000000}"/>
    <cellStyle name="Notas" xfId="15" builtinId="10" customBuiltin="1"/>
    <cellStyle name="Porcentaje" xfId="45" builtinId="5"/>
    <cellStyle name="Porcentaje 2" xfId="43" xr:uid="{00000000-0005-0000-0000-000024000000}"/>
    <cellStyle name="Porcentaje 3" xfId="44" xr:uid="{00000000-0005-0000-0000-000025000000}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q_diario!$F$1</c:f>
              <c:strCache>
                <c:ptCount val="1"/>
                <c:pt idx="0">
                  <c:v>5Q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616141732283466E-2"/>
                  <c:y val="-0.57157589676290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q_diario!$F$2:$F$6194</c:f>
              <c:numCache>
                <c:formatCode>General</c:formatCode>
                <c:ptCount val="6193"/>
                <c:pt idx="932">
                  <c:v>0.66</c:v>
                </c:pt>
                <c:pt idx="935">
                  <c:v>0.64</c:v>
                </c:pt>
                <c:pt idx="943">
                  <c:v>1.1499999999999999</c:v>
                </c:pt>
                <c:pt idx="946">
                  <c:v>0.87</c:v>
                </c:pt>
                <c:pt idx="947">
                  <c:v>1.34</c:v>
                </c:pt>
                <c:pt idx="953">
                  <c:v>3.34</c:v>
                </c:pt>
                <c:pt idx="956">
                  <c:v>1.56</c:v>
                </c:pt>
                <c:pt idx="962">
                  <c:v>0.77</c:v>
                </c:pt>
                <c:pt idx="965">
                  <c:v>0.92</c:v>
                </c:pt>
                <c:pt idx="973">
                  <c:v>0.78</c:v>
                </c:pt>
                <c:pt idx="976">
                  <c:v>0.5</c:v>
                </c:pt>
                <c:pt idx="980">
                  <c:v>0.59</c:v>
                </c:pt>
                <c:pt idx="981">
                  <c:v>0.8</c:v>
                </c:pt>
                <c:pt idx="986">
                  <c:v>1.3</c:v>
                </c:pt>
                <c:pt idx="994">
                  <c:v>0.8</c:v>
                </c:pt>
                <c:pt idx="998">
                  <c:v>1.17</c:v>
                </c:pt>
                <c:pt idx="1005">
                  <c:v>1</c:v>
                </c:pt>
                <c:pt idx="1007">
                  <c:v>1.1100000000000001</c:v>
                </c:pt>
                <c:pt idx="1009">
                  <c:v>3.92</c:v>
                </c:pt>
                <c:pt idx="1031">
                  <c:v>3.15</c:v>
                </c:pt>
                <c:pt idx="1032">
                  <c:v>3.69</c:v>
                </c:pt>
                <c:pt idx="1066">
                  <c:v>2.81</c:v>
                </c:pt>
                <c:pt idx="1079">
                  <c:v>1.63</c:v>
                </c:pt>
                <c:pt idx="1081">
                  <c:v>1.26</c:v>
                </c:pt>
                <c:pt idx="1086">
                  <c:v>4.8499999999999996</c:v>
                </c:pt>
                <c:pt idx="1091">
                  <c:v>1.54</c:v>
                </c:pt>
                <c:pt idx="1094">
                  <c:v>1.1000000000000001</c:v>
                </c:pt>
                <c:pt idx="1102">
                  <c:v>1.2</c:v>
                </c:pt>
                <c:pt idx="1116">
                  <c:v>6.09</c:v>
                </c:pt>
                <c:pt idx="1125">
                  <c:v>4.7300000000000004</c:v>
                </c:pt>
                <c:pt idx="1127">
                  <c:v>5.47</c:v>
                </c:pt>
                <c:pt idx="1129">
                  <c:v>4.3899999999999997</c:v>
                </c:pt>
                <c:pt idx="1131">
                  <c:v>5.42</c:v>
                </c:pt>
                <c:pt idx="1133">
                  <c:v>5.64</c:v>
                </c:pt>
                <c:pt idx="1135">
                  <c:v>3.99</c:v>
                </c:pt>
                <c:pt idx="1137">
                  <c:v>4.18</c:v>
                </c:pt>
                <c:pt idx="1139">
                  <c:v>3.17</c:v>
                </c:pt>
                <c:pt idx="1141">
                  <c:v>4.28</c:v>
                </c:pt>
                <c:pt idx="1143">
                  <c:v>4.4400000000000004</c:v>
                </c:pt>
                <c:pt idx="1145">
                  <c:v>4.8</c:v>
                </c:pt>
                <c:pt idx="1152">
                  <c:v>4.04</c:v>
                </c:pt>
                <c:pt idx="1159">
                  <c:v>2.54</c:v>
                </c:pt>
                <c:pt idx="1162">
                  <c:v>3.57</c:v>
                </c:pt>
                <c:pt idx="1166">
                  <c:v>3.34</c:v>
                </c:pt>
                <c:pt idx="1168">
                  <c:v>6.74</c:v>
                </c:pt>
                <c:pt idx="1172">
                  <c:v>4.42</c:v>
                </c:pt>
                <c:pt idx="1174">
                  <c:v>3.04</c:v>
                </c:pt>
                <c:pt idx="1177">
                  <c:v>3.44</c:v>
                </c:pt>
                <c:pt idx="1179">
                  <c:v>3.55</c:v>
                </c:pt>
                <c:pt idx="1181">
                  <c:v>10.72</c:v>
                </c:pt>
                <c:pt idx="1188">
                  <c:v>7.25</c:v>
                </c:pt>
                <c:pt idx="1196">
                  <c:v>15.48</c:v>
                </c:pt>
                <c:pt idx="1204">
                  <c:v>4.59</c:v>
                </c:pt>
                <c:pt idx="1206">
                  <c:v>7.04</c:v>
                </c:pt>
                <c:pt idx="1208">
                  <c:v>5.77</c:v>
                </c:pt>
                <c:pt idx="1217">
                  <c:v>5.44</c:v>
                </c:pt>
                <c:pt idx="1219">
                  <c:v>4.17</c:v>
                </c:pt>
                <c:pt idx="1221">
                  <c:v>2.97</c:v>
                </c:pt>
                <c:pt idx="1228">
                  <c:v>1.6</c:v>
                </c:pt>
                <c:pt idx="1233">
                  <c:v>1.53</c:v>
                </c:pt>
                <c:pt idx="1237">
                  <c:v>2.0299999999999998</c:v>
                </c:pt>
                <c:pt idx="1243">
                  <c:v>1.38</c:v>
                </c:pt>
                <c:pt idx="1259">
                  <c:v>0.76</c:v>
                </c:pt>
                <c:pt idx="1266">
                  <c:v>0.84</c:v>
                </c:pt>
                <c:pt idx="1269">
                  <c:v>0.84</c:v>
                </c:pt>
                <c:pt idx="1273">
                  <c:v>0.83</c:v>
                </c:pt>
                <c:pt idx="1278">
                  <c:v>0.59</c:v>
                </c:pt>
                <c:pt idx="1280">
                  <c:v>0.57999999999999996</c:v>
                </c:pt>
                <c:pt idx="1284">
                  <c:v>1.92</c:v>
                </c:pt>
                <c:pt idx="1286">
                  <c:v>1.95</c:v>
                </c:pt>
                <c:pt idx="1291">
                  <c:v>4.3499999999999996</c:v>
                </c:pt>
                <c:pt idx="1294">
                  <c:v>1.94</c:v>
                </c:pt>
                <c:pt idx="1299">
                  <c:v>1.08</c:v>
                </c:pt>
                <c:pt idx="1302">
                  <c:v>1.57</c:v>
                </c:pt>
                <c:pt idx="1307">
                  <c:v>0.63</c:v>
                </c:pt>
                <c:pt idx="1318">
                  <c:v>11.93</c:v>
                </c:pt>
                <c:pt idx="1361">
                  <c:v>0.71</c:v>
                </c:pt>
                <c:pt idx="1363">
                  <c:v>0.89</c:v>
                </c:pt>
                <c:pt idx="1367">
                  <c:v>3.9</c:v>
                </c:pt>
                <c:pt idx="1369">
                  <c:v>3.65</c:v>
                </c:pt>
                <c:pt idx="1378">
                  <c:v>0.82</c:v>
                </c:pt>
                <c:pt idx="1381">
                  <c:v>0.74</c:v>
                </c:pt>
                <c:pt idx="1392">
                  <c:v>2.58</c:v>
                </c:pt>
                <c:pt idx="1397">
                  <c:v>1.99</c:v>
                </c:pt>
                <c:pt idx="1399">
                  <c:v>2.09</c:v>
                </c:pt>
                <c:pt idx="1402">
                  <c:v>1.97</c:v>
                </c:pt>
                <c:pt idx="1405">
                  <c:v>1.1499999999999999</c:v>
                </c:pt>
                <c:pt idx="1408">
                  <c:v>0.81</c:v>
                </c:pt>
                <c:pt idx="1410">
                  <c:v>1.25</c:v>
                </c:pt>
                <c:pt idx="1414">
                  <c:v>1.87</c:v>
                </c:pt>
                <c:pt idx="1415">
                  <c:v>2.25</c:v>
                </c:pt>
                <c:pt idx="1418">
                  <c:v>2.99</c:v>
                </c:pt>
                <c:pt idx="1424">
                  <c:v>3.17</c:v>
                </c:pt>
                <c:pt idx="1435">
                  <c:v>4.99</c:v>
                </c:pt>
                <c:pt idx="1437">
                  <c:v>3.61</c:v>
                </c:pt>
                <c:pt idx="1439">
                  <c:v>3.56</c:v>
                </c:pt>
                <c:pt idx="1442">
                  <c:v>2.94</c:v>
                </c:pt>
                <c:pt idx="1443">
                  <c:v>2.99</c:v>
                </c:pt>
                <c:pt idx="1447">
                  <c:v>2.2999999999999998</c:v>
                </c:pt>
                <c:pt idx="1452">
                  <c:v>4.59</c:v>
                </c:pt>
                <c:pt idx="1454">
                  <c:v>4.71</c:v>
                </c:pt>
                <c:pt idx="1458">
                  <c:v>2.65</c:v>
                </c:pt>
                <c:pt idx="1462">
                  <c:v>2.0699999999999998</c:v>
                </c:pt>
                <c:pt idx="1466">
                  <c:v>2.74</c:v>
                </c:pt>
                <c:pt idx="1471">
                  <c:v>5.92</c:v>
                </c:pt>
                <c:pt idx="1474">
                  <c:v>2.35</c:v>
                </c:pt>
                <c:pt idx="1479">
                  <c:v>1.93</c:v>
                </c:pt>
                <c:pt idx="1481">
                  <c:v>1.9</c:v>
                </c:pt>
                <c:pt idx="1484">
                  <c:v>2.16</c:v>
                </c:pt>
                <c:pt idx="1487">
                  <c:v>2.84</c:v>
                </c:pt>
                <c:pt idx="1490">
                  <c:v>2.4500000000000002</c:v>
                </c:pt>
                <c:pt idx="1493">
                  <c:v>4.4400000000000004</c:v>
                </c:pt>
                <c:pt idx="1495">
                  <c:v>8.42</c:v>
                </c:pt>
                <c:pt idx="1503">
                  <c:v>4.38</c:v>
                </c:pt>
                <c:pt idx="1505">
                  <c:v>2.87</c:v>
                </c:pt>
                <c:pt idx="1508">
                  <c:v>3.58</c:v>
                </c:pt>
                <c:pt idx="1511">
                  <c:v>5.66</c:v>
                </c:pt>
                <c:pt idx="1514">
                  <c:v>3.72</c:v>
                </c:pt>
                <c:pt idx="1516">
                  <c:v>2.71</c:v>
                </c:pt>
                <c:pt idx="1519">
                  <c:v>2.02</c:v>
                </c:pt>
                <c:pt idx="1521">
                  <c:v>2.3199999999999998</c:v>
                </c:pt>
                <c:pt idx="1525">
                  <c:v>2.83</c:v>
                </c:pt>
                <c:pt idx="1529">
                  <c:v>2.02</c:v>
                </c:pt>
                <c:pt idx="1531">
                  <c:v>1.83</c:v>
                </c:pt>
                <c:pt idx="1535">
                  <c:v>5.91</c:v>
                </c:pt>
                <c:pt idx="1537">
                  <c:v>4.78</c:v>
                </c:pt>
                <c:pt idx="1539">
                  <c:v>9.6999999999999993</c:v>
                </c:pt>
                <c:pt idx="1542">
                  <c:v>4.88</c:v>
                </c:pt>
                <c:pt idx="1544">
                  <c:v>3.52</c:v>
                </c:pt>
                <c:pt idx="1546">
                  <c:v>4.63</c:v>
                </c:pt>
                <c:pt idx="1548">
                  <c:v>3.98</c:v>
                </c:pt>
                <c:pt idx="1550">
                  <c:v>3.39</c:v>
                </c:pt>
                <c:pt idx="1552">
                  <c:v>9.68</c:v>
                </c:pt>
                <c:pt idx="1554">
                  <c:v>5.82</c:v>
                </c:pt>
                <c:pt idx="1556">
                  <c:v>6.47</c:v>
                </c:pt>
                <c:pt idx="1558">
                  <c:v>4.26</c:v>
                </c:pt>
                <c:pt idx="1561">
                  <c:v>2.66</c:v>
                </c:pt>
                <c:pt idx="1562">
                  <c:v>2.57</c:v>
                </c:pt>
                <c:pt idx="1563">
                  <c:v>2.58</c:v>
                </c:pt>
                <c:pt idx="1565">
                  <c:v>2.2999999999999998</c:v>
                </c:pt>
                <c:pt idx="1567">
                  <c:v>1.95</c:v>
                </c:pt>
                <c:pt idx="1568">
                  <c:v>2.0299999999999998</c:v>
                </c:pt>
                <c:pt idx="1572">
                  <c:v>1.95</c:v>
                </c:pt>
                <c:pt idx="1576">
                  <c:v>4.42</c:v>
                </c:pt>
                <c:pt idx="1577">
                  <c:v>2.27</c:v>
                </c:pt>
                <c:pt idx="1582">
                  <c:v>3.34</c:v>
                </c:pt>
                <c:pt idx="1586">
                  <c:v>1.75</c:v>
                </c:pt>
                <c:pt idx="1591">
                  <c:v>3.89</c:v>
                </c:pt>
                <c:pt idx="1593">
                  <c:v>2.44</c:v>
                </c:pt>
                <c:pt idx="1667">
                  <c:v>0.25</c:v>
                </c:pt>
                <c:pt idx="1669">
                  <c:v>0.25</c:v>
                </c:pt>
                <c:pt idx="1671">
                  <c:v>0.26</c:v>
                </c:pt>
                <c:pt idx="1674">
                  <c:v>0.31</c:v>
                </c:pt>
                <c:pt idx="1676">
                  <c:v>0.88</c:v>
                </c:pt>
                <c:pt idx="1680">
                  <c:v>0.56000000000000005</c:v>
                </c:pt>
                <c:pt idx="1682">
                  <c:v>0.43</c:v>
                </c:pt>
                <c:pt idx="1687">
                  <c:v>0.34</c:v>
                </c:pt>
                <c:pt idx="1691">
                  <c:v>0.24</c:v>
                </c:pt>
                <c:pt idx="1694">
                  <c:v>0.23</c:v>
                </c:pt>
                <c:pt idx="1696">
                  <c:v>0.17</c:v>
                </c:pt>
                <c:pt idx="1698">
                  <c:v>0.21</c:v>
                </c:pt>
                <c:pt idx="1699">
                  <c:v>0.15</c:v>
                </c:pt>
                <c:pt idx="1703">
                  <c:v>0.24</c:v>
                </c:pt>
                <c:pt idx="1707">
                  <c:v>0.1</c:v>
                </c:pt>
                <c:pt idx="1708">
                  <c:v>0.89</c:v>
                </c:pt>
                <c:pt idx="1713">
                  <c:v>0.65</c:v>
                </c:pt>
                <c:pt idx="1722">
                  <c:v>0.81</c:v>
                </c:pt>
                <c:pt idx="1730">
                  <c:v>0.74</c:v>
                </c:pt>
                <c:pt idx="1732">
                  <c:v>0.51</c:v>
                </c:pt>
                <c:pt idx="1736">
                  <c:v>0.36</c:v>
                </c:pt>
                <c:pt idx="1737">
                  <c:v>0.33</c:v>
                </c:pt>
                <c:pt idx="1739">
                  <c:v>0.28999999999999998</c:v>
                </c:pt>
                <c:pt idx="1741">
                  <c:v>0.75</c:v>
                </c:pt>
                <c:pt idx="1743">
                  <c:v>0.77</c:v>
                </c:pt>
                <c:pt idx="1744">
                  <c:v>1.02</c:v>
                </c:pt>
                <c:pt idx="1745">
                  <c:v>1.08</c:v>
                </c:pt>
                <c:pt idx="1747">
                  <c:v>0.73</c:v>
                </c:pt>
                <c:pt idx="1749">
                  <c:v>0.56000000000000005</c:v>
                </c:pt>
                <c:pt idx="1751">
                  <c:v>2.11</c:v>
                </c:pt>
                <c:pt idx="1754">
                  <c:v>1.1000000000000001</c:v>
                </c:pt>
                <c:pt idx="1758">
                  <c:v>1</c:v>
                </c:pt>
                <c:pt idx="1760">
                  <c:v>1.01</c:v>
                </c:pt>
                <c:pt idx="1764">
                  <c:v>4.45</c:v>
                </c:pt>
                <c:pt idx="1765">
                  <c:v>3.79</c:v>
                </c:pt>
                <c:pt idx="1770">
                  <c:v>2.14</c:v>
                </c:pt>
                <c:pt idx="1771">
                  <c:v>2</c:v>
                </c:pt>
                <c:pt idx="1774">
                  <c:v>1.51</c:v>
                </c:pt>
                <c:pt idx="1776">
                  <c:v>1.82</c:v>
                </c:pt>
                <c:pt idx="1777">
                  <c:v>2.08</c:v>
                </c:pt>
                <c:pt idx="1780">
                  <c:v>3.05</c:v>
                </c:pt>
                <c:pt idx="1782">
                  <c:v>2.76</c:v>
                </c:pt>
                <c:pt idx="1786">
                  <c:v>1.24</c:v>
                </c:pt>
                <c:pt idx="1790">
                  <c:v>1.32</c:v>
                </c:pt>
                <c:pt idx="1796">
                  <c:v>2.98</c:v>
                </c:pt>
                <c:pt idx="1797">
                  <c:v>4.18</c:v>
                </c:pt>
                <c:pt idx="1800">
                  <c:v>2.2400000000000002</c:v>
                </c:pt>
                <c:pt idx="1804">
                  <c:v>2.83</c:v>
                </c:pt>
                <c:pt idx="1811">
                  <c:v>2.33</c:v>
                </c:pt>
                <c:pt idx="1813">
                  <c:v>2.4300000000000002</c:v>
                </c:pt>
                <c:pt idx="1815">
                  <c:v>4.17</c:v>
                </c:pt>
                <c:pt idx="1817">
                  <c:v>5.83</c:v>
                </c:pt>
                <c:pt idx="1819">
                  <c:v>4.67</c:v>
                </c:pt>
                <c:pt idx="1820">
                  <c:v>3.35</c:v>
                </c:pt>
                <c:pt idx="1822">
                  <c:v>2.67</c:v>
                </c:pt>
                <c:pt idx="1823">
                  <c:v>3.01</c:v>
                </c:pt>
                <c:pt idx="1825">
                  <c:v>1.91</c:v>
                </c:pt>
                <c:pt idx="1827">
                  <c:v>1.39</c:v>
                </c:pt>
                <c:pt idx="1830">
                  <c:v>1.9</c:v>
                </c:pt>
                <c:pt idx="1833">
                  <c:v>3.79</c:v>
                </c:pt>
                <c:pt idx="1836">
                  <c:v>2.31</c:v>
                </c:pt>
                <c:pt idx="1839">
                  <c:v>1.62</c:v>
                </c:pt>
                <c:pt idx="1842">
                  <c:v>2.48</c:v>
                </c:pt>
                <c:pt idx="1846">
                  <c:v>1.5</c:v>
                </c:pt>
                <c:pt idx="1847">
                  <c:v>1.3</c:v>
                </c:pt>
                <c:pt idx="1850">
                  <c:v>1.1200000000000001</c:v>
                </c:pt>
                <c:pt idx="1851">
                  <c:v>1.28</c:v>
                </c:pt>
                <c:pt idx="1856">
                  <c:v>2.11</c:v>
                </c:pt>
                <c:pt idx="1861">
                  <c:v>5.33</c:v>
                </c:pt>
                <c:pt idx="1863">
                  <c:v>7.51</c:v>
                </c:pt>
                <c:pt idx="1865">
                  <c:v>6.91</c:v>
                </c:pt>
                <c:pt idx="1867">
                  <c:v>4.84</c:v>
                </c:pt>
                <c:pt idx="1868">
                  <c:v>3.98</c:v>
                </c:pt>
                <c:pt idx="1870">
                  <c:v>2.5</c:v>
                </c:pt>
                <c:pt idx="1874">
                  <c:v>1.2</c:v>
                </c:pt>
                <c:pt idx="1877">
                  <c:v>1.22</c:v>
                </c:pt>
                <c:pt idx="1890">
                  <c:v>5.92</c:v>
                </c:pt>
                <c:pt idx="1895">
                  <c:v>1.6</c:v>
                </c:pt>
                <c:pt idx="1900">
                  <c:v>1.1499999999999999</c:v>
                </c:pt>
                <c:pt idx="1906">
                  <c:v>2.71</c:v>
                </c:pt>
                <c:pt idx="1907">
                  <c:v>5.75</c:v>
                </c:pt>
                <c:pt idx="1917">
                  <c:v>4.8</c:v>
                </c:pt>
                <c:pt idx="1920">
                  <c:v>9.67</c:v>
                </c:pt>
                <c:pt idx="1923">
                  <c:v>6.67</c:v>
                </c:pt>
                <c:pt idx="1925">
                  <c:v>4.1900000000000004</c:v>
                </c:pt>
                <c:pt idx="1928">
                  <c:v>3.3</c:v>
                </c:pt>
                <c:pt idx="1933">
                  <c:v>4.1399999999999997</c:v>
                </c:pt>
                <c:pt idx="1938">
                  <c:v>1.97</c:v>
                </c:pt>
                <c:pt idx="1943">
                  <c:v>2.09</c:v>
                </c:pt>
                <c:pt idx="1949">
                  <c:v>1.58</c:v>
                </c:pt>
                <c:pt idx="1955">
                  <c:v>1.07</c:v>
                </c:pt>
                <c:pt idx="1968">
                  <c:v>1.2</c:v>
                </c:pt>
                <c:pt idx="1977">
                  <c:v>1.33</c:v>
                </c:pt>
                <c:pt idx="1982">
                  <c:v>0.84</c:v>
                </c:pt>
                <c:pt idx="1985">
                  <c:v>0.87</c:v>
                </c:pt>
                <c:pt idx="1986">
                  <c:v>0.81</c:v>
                </c:pt>
                <c:pt idx="1992">
                  <c:v>0.7</c:v>
                </c:pt>
                <c:pt idx="1996">
                  <c:v>0.56999999999999995</c:v>
                </c:pt>
                <c:pt idx="2001">
                  <c:v>0.52</c:v>
                </c:pt>
                <c:pt idx="2007">
                  <c:v>0.59</c:v>
                </c:pt>
                <c:pt idx="2012">
                  <c:v>1.25</c:v>
                </c:pt>
                <c:pt idx="2017">
                  <c:v>1.96</c:v>
                </c:pt>
                <c:pt idx="2022">
                  <c:v>0.73</c:v>
                </c:pt>
                <c:pt idx="2027">
                  <c:v>0.65</c:v>
                </c:pt>
                <c:pt idx="2031">
                  <c:v>0.63</c:v>
                </c:pt>
                <c:pt idx="2033">
                  <c:v>0.35</c:v>
                </c:pt>
                <c:pt idx="2036">
                  <c:v>0.25</c:v>
                </c:pt>
                <c:pt idx="2040">
                  <c:v>1</c:v>
                </c:pt>
                <c:pt idx="2045">
                  <c:v>0.43</c:v>
                </c:pt>
                <c:pt idx="2048">
                  <c:v>0.37</c:v>
                </c:pt>
                <c:pt idx="2050">
                  <c:v>0.25</c:v>
                </c:pt>
                <c:pt idx="2054">
                  <c:v>0.35</c:v>
                </c:pt>
                <c:pt idx="2058">
                  <c:v>0.28999999999999998</c:v>
                </c:pt>
                <c:pt idx="2073">
                  <c:v>0.67</c:v>
                </c:pt>
                <c:pt idx="2080">
                  <c:v>1.57</c:v>
                </c:pt>
                <c:pt idx="2085">
                  <c:v>1.29</c:v>
                </c:pt>
                <c:pt idx="2090">
                  <c:v>2.31</c:v>
                </c:pt>
                <c:pt idx="2094">
                  <c:v>2.41</c:v>
                </c:pt>
                <c:pt idx="2103">
                  <c:v>1.9</c:v>
                </c:pt>
                <c:pt idx="2128">
                  <c:v>2.58</c:v>
                </c:pt>
                <c:pt idx="2131">
                  <c:v>1.71</c:v>
                </c:pt>
                <c:pt idx="2136">
                  <c:v>1.77</c:v>
                </c:pt>
                <c:pt idx="2150">
                  <c:v>3.22</c:v>
                </c:pt>
                <c:pt idx="2152">
                  <c:v>1.96</c:v>
                </c:pt>
                <c:pt idx="2154">
                  <c:v>2.44</c:v>
                </c:pt>
                <c:pt idx="2157">
                  <c:v>4.28</c:v>
                </c:pt>
                <c:pt idx="2162">
                  <c:v>1.35</c:v>
                </c:pt>
                <c:pt idx="2166">
                  <c:v>1.26</c:v>
                </c:pt>
                <c:pt idx="2169">
                  <c:v>4.29</c:v>
                </c:pt>
                <c:pt idx="2173">
                  <c:v>6.65</c:v>
                </c:pt>
                <c:pt idx="2178">
                  <c:v>3.76</c:v>
                </c:pt>
                <c:pt idx="2183">
                  <c:v>3.52</c:v>
                </c:pt>
                <c:pt idx="2190">
                  <c:v>3.09</c:v>
                </c:pt>
                <c:pt idx="2195">
                  <c:v>5.92</c:v>
                </c:pt>
                <c:pt idx="2200">
                  <c:v>3.6</c:v>
                </c:pt>
                <c:pt idx="2205">
                  <c:v>5.14</c:v>
                </c:pt>
                <c:pt idx="2210">
                  <c:v>3.89</c:v>
                </c:pt>
                <c:pt idx="2219">
                  <c:v>3.71</c:v>
                </c:pt>
                <c:pt idx="2232">
                  <c:v>8.0299999999999994</c:v>
                </c:pt>
                <c:pt idx="2238">
                  <c:v>2.68</c:v>
                </c:pt>
                <c:pt idx="2244">
                  <c:v>3.4</c:v>
                </c:pt>
                <c:pt idx="2247">
                  <c:v>4.32</c:v>
                </c:pt>
                <c:pt idx="2252">
                  <c:v>4.05</c:v>
                </c:pt>
                <c:pt idx="2259">
                  <c:v>4.59</c:v>
                </c:pt>
                <c:pt idx="2264">
                  <c:v>3.93</c:v>
                </c:pt>
                <c:pt idx="2269">
                  <c:v>4.83</c:v>
                </c:pt>
                <c:pt idx="2274">
                  <c:v>4.92</c:v>
                </c:pt>
                <c:pt idx="2279">
                  <c:v>10.66</c:v>
                </c:pt>
                <c:pt idx="2284">
                  <c:v>6.67</c:v>
                </c:pt>
                <c:pt idx="2290">
                  <c:v>7.71</c:v>
                </c:pt>
                <c:pt idx="2294">
                  <c:v>5.26</c:v>
                </c:pt>
                <c:pt idx="2299">
                  <c:v>4.83</c:v>
                </c:pt>
                <c:pt idx="2305">
                  <c:v>3.27</c:v>
                </c:pt>
                <c:pt idx="2348">
                  <c:v>0.8</c:v>
                </c:pt>
                <c:pt idx="2354">
                  <c:v>0.62</c:v>
                </c:pt>
                <c:pt idx="2359">
                  <c:v>0.43</c:v>
                </c:pt>
                <c:pt idx="2363">
                  <c:v>3.14</c:v>
                </c:pt>
                <c:pt idx="2369">
                  <c:v>1.95</c:v>
                </c:pt>
                <c:pt idx="2374">
                  <c:v>1.27</c:v>
                </c:pt>
                <c:pt idx="2384">
                  <c:v>0.93</c:v>
                </c:pt>
                <c:pt idx="2387">
                  <c:v>1.34</c:v>
                </c:pt>
                <c:pt idx="2393">
                  <c:v>0.77</c:v>
                </c:pt>
                <c:pt idx="2396">
                  <c:v>0.71</c:v>
                </c:pt>
                <c:pt idx="2404">
                  <c:v>0.57999999999999996</c:v>
                </c:pt>
                <c:pt idx="2409">
                  <c:v>0.41</c:v>
                </c:pt>
                <c:pt idx="2415">
                  <c:v>0.31</c:v>
                </c:pt>
                <c:pt idx="2418">
                  <c:v>0.31</c:v>
                </c:pt>
                <c:pt idx="2427">
                  <c:v>1.69</c:v>
                </c:pt>
                <c:pt idx="2431">
                  <c:v>0.81</c:v>
                </c:pt>
                <c:pt idx="2434">
                  <c:v>0.51</c:v>
                </c:pt>
                <c:pt idx="2435">
                  <c:v>0.56999999999999995</c:v>
                </c:pt>
                <c:pt idx="2436">
                  <c:v>0.63</c:v>
                </c:pt>
                <c:pt idx="2437">
                  <c:v>0.57999999999999996</c:v>
                </c:pt>
                <c:pt idx="2438">
                  <c:v>0.64</c:v>
                </c:pt>
                <c:pt idx="2440">
                  <c:v>0.73</c:v>
                </c:pt>
                <c:pt idx="2448">
                  <c:v>0.5</c:v>
                </c:pt>
                <c:pt idx="2449">
                  <c:v>0.55000000000000004</c:v>
                </c:pt>
                <c:pt idx="2456">
                  <c:v>0.69</c:v>
                </c:pt>
                <c:pt idx="2457">
                  <c:v>0.94</c:v>
                </c:pt>
                <c:pt idx="2458">
                  <c:v>1.0900000000000001</c:v>
                </c:pt>
                <c:pt idx="2462">
                  <c:v>0.96</c:v>
                </c:pt>
                <c:pt idx="2463">
                  <c:v>0.87</c:v>
                </c:pt>
                <c:pt idx="2464">
                  <c:v>0.76</c:v>
                </c:pt>
                <c:pt idx="2466">
                  <c:v>0.64</c:v>
                </c:pt>
                <c:pt idx="2467">
                  <c:v>0.75</c:v>
                </c:pt>
                <c:pt idx="2469">
                  <c:v>1.78</c:v>
                </c:pt>
                <c:pt idx="2470">
                  <c:v>1.87</c:v>
                </c:pt>
                <c:pt idx="2471">
                  <c:v>3.15</c:v>
                </c:pt>
                <c:pt idx="2475">
                  <c:v>3.23</c:v>
                </c:pt>
                <c:pt idx="2476">
                  <c:v>2.52</c:v>
                </c:pt>
                <c:pt idx="2479">
                  <c:v>2.93</c:v>
                </c:pt>
                <c:pt idx="2484">
                  <c:v>4.47</c:v>
                </c:pt>
                <c:pt idx="2485">
                  <c:v>4.1900000000000004</c:v>
                </c:pt>
                <c:pt idx="2487">
                  <c:v>4.22</c:v>
                </c:pt>
                <c:pt idx="2489">
                  <c:v>3.13</c:v>
                </c:pt>
                <c:pt idx="2490">
                  <c:v>2.1800000000000002</c:v>
                </c:pt>
                <c:pt idx="2491">
                  <c:v>2.23</c:v>
                </c:pt>
                <c:pt idx="2492">
                  <c:v>1.99</c:v>
                </c:pt>
                <c:pt idx="2496">
                  <c:v>3.55</c:v>
                </c:pt>
                <c:pt idx="2497">
                  <c:v>5.5</c:v>
                </c:pt>
                <c:pt idx="2499">
                  <c:v>4.1900000000000004</c:v>
                </c:pt>
                <c:pt idx="2503">
                  <c:v>3.52</c:v>
                </c:pt>
                <c:pt idx="2504">
                  <c:v>3.1</c:v>
                </c:pt>
                <c:pt idx="2505">
                  <c:v>3.2</c:v>
                </c:pt>
                <c:pt idx="2523">
                  <c:v>4.16</c:v>
                </c:pt>
                <c:pt idx="2524">
                  <c:v>4.46</c:v>
                </c:pt>
                <c:pt idx="2526">
                  <c:v>3.36</c:v>
                </c:pt>
                <c:pt idx="2530">
                  <c:v>2.1</c:v>
                </c:pt>
                <c:pt idx="2531">
                  <c:v>3.32</c:v>
                </c:pt>
                <c:pt idx="2534">
                  <c:v>2.71</c:v>
                </c:pt>
                <c:pt idx="2537">
                  <c:v>1.46</c:v>
                </c:pt>
                <c:pt idx="2538">
                  <c:v>1.65</c:v>
                </c:pt>
                <c:pt idx="2539">
                  <c:v>1.26</c:v>
                </c:pt>
                <c:pt idx="2541">
                  <c:v>1.27</c:v>
                </c:pt>
                <c:pt idx="2543">
                  <c:v>2.06</c:v>
                </c:pt>
                <c:pt idx="2544">
                  <c:v>2.76</c:v>
                </c:pt>
                <c:pt idx="2545">
                  <c:v>4.46</c:v>
                </c:pt>
                <c:pt idx="2547">
                  <c:v>3.1</c:v>
                </c:pt>
                <c:pt idx="2549">
                  <c:v>4.3099999999999996</c:v>
                </c:pt>
                <c:pt idx="2551">
                  <c:v>3.83</c:v>
                </c:pt>
                <c:pt idx="2554">
                  <c:v>6.35</c:v>
                </c:pt>
                <c:pt idx="2555">
                  <c:v>4.83</c:v>
                </c:pt>
                <c:pt idx="2558">
                  <c:v>2.9</c:v>
                </c:pt>
                <c:pt idx="2560">
                  <c:v>3.57</c:v>
                </c:pt>
                <c:pt idx="2562">
                  <c:v>3.85</c:v>
                </c:pt>
                <c:pt idx="2565">
                  <c:v>4.7699999999999996</c:v>
                </c:pt>
                <c:pt idx="2574">
                  <c:v>5.84</c:v>
                </c:pt>
                <c:pt idx="2579">
                  <c:v>4.84</c:v>
                </c:pt>
                <c:pt idx="2587">
                  <c:v>3.44</c:v>
                </c:pt>
                <c:pt idx="2589">
                  <c:v>4.7</c:v>
                </c:pt>
                <c:pt idx="2590">
                  <c:v>4.3899999999999997</c:v>
                </c:pt>
                <c:pt idx="2593">
                  <c:v>2.85</c:v>
                </c:pt>
                <c:pt idx="2595">
                  <c:v>2.2000000000000002</c:v>
                </c:pt>
                <c:pt idx="2596">
                  <c:v>1.72</c:v>
                </c:pt>
                <c:pt idx="2602">
                  <c:v>3.65</c:v>
                </c:pt>
                <c:pt idx="2604">
                  <c:v>3.63</c:v>
                </c:pt>
                <c:pt idx="2609">
                  <c:v>3.86</c:v>
                </c:pt>
                <c:pt idx="2610">
                  <c:v>4.83</c:v>
                </c:pt>
                <c:pt idx="2611">
                  <c:v>5.0199999999999996</c:v>
                </c:pt>
                <c:pt idx="2614">
                  <c:v>7.39</c:v>
                </c:pt>
                <c:pt idx="2617">
                  <c:v>6.59</c:v>
                </c:pt>
                <c:pt idx="2618">
                  <c:v>6.65</c:v>
                </c:pt>
                <c:pt idx="2638">
                  <c:v>4</c:v>
                </c:pt>
                <c:pt idx="2640">
                  <c:v>3.95</c:v>
                </c:pt>
                <c:pt idx="2644">
                  <c:v>6.08</c:v>
                </c:pt>
                <c:pt idx="2646">
                  <c:v>4.8600000000000003</c:v>
                </c:pt>
                <c:pt idx="2648">
                  <c:v>4.28</c:v>
                </c:pt>
                <c:pt idx="2652">
                  <c:v>3.74</c:v>
                </c:pt>
                <c:pt idx="2653">
                  <c:v>3.54</c:v>
                </c:pt>
                <c:pt idx="2663">
                  <c:v>2.09</c:v>
                </c:pt>
                <c:pt idx="2676">
                  <c:v>2.19</c:v>
                </c:pt>
                <c:pt idx="2677">
                  <c:v>6.85</c:v>
                </c:pt>
                <c:pt idx="2684">
                  <c:v>1.94</c:v>
                </c:pt>
                <c:pt idx="2685">
                  <c:v>1.3</c:v>
                </c:pt>
                <c:pt idx="2687">
                  <c:v>1.65</c:v>
                </c:pt>
                <c:pt idx="2688">
                  <c:v>1.59</c:v>
                </c:pt>
                <c:pt idx="2691">
                  <c:v>2.02</c:v>
                </c:pt>
                <c:pt idx="2692">
                  <c:v>2.5299999999999998</c:v>
                </c:pt>
                <c:pt idx="2696">
                  <c:v>1.64</c:v>
                </c:pt>
                <c:pt idx="2698">
                  <c:v>2.2200000000000002</c:v>
                </c:pt>
                <c:pt idx="2699">
                  <c:v>3</c:v>
                </c:pt>
                <c:pt idx="2700">
                  <c:v>1.55</c:v>
                </c:pt>
                <c:pt idx="2702">
                  <c:v>1.4</c:v>
                </c:pt>
                <c:pt idx="2703">
                  <c:v>1.84</c:v>
                </c:pt>
                <c:pt idx="2704">
                  <c:v>1.82</c:v>
                </c:pt>
                <c:pt idx="2708">
                  <c:v>1.19</c:v>
                </c:pt>
                <c:pt idx="2725">
                  <c:v>0.95</c:v>
                </c:pt>
                <c:pt idx="2728">
                  <c:v>0.79</c:v>
                </c:pt>
                <c:pt idx="2729">
                  <c:v>0.73</c:v>
                </c:pt>
                <c:pt idx="2733">
                  <c:v>0.83</c:v>
                </c:pt>
                <c:pt idx="2753">
                  <c:v>1.1299999999999999</c:v>
                </c:pt>
                <c:pt idx="2754">
                  <c:v>1.1299999999999999</c:v>
                </c:pt>
                <c:pt idx="2780">
                  <c:v>0.82</c:v>
                </c:pt>
                <c:pt idx="2781">
                  <c:v>0.68</c:v>
                </c:pt>
                <c:pt idx="2782">
                  <c:v>0.74</c:v>
                </c:pt>
                <c:pt idx="2783">
                  <c:v>0.56999999999999995</c:v>
                </c:pt>
                <c:pt idx="2790">
                  <c:v>1.2</c:v>
                </c:pt>
                <c:pt idx="2795">
                  <c:v>1.49</c:v>
                </c:pt>
                <c:pt idx="2796">
                  <c:v>1.26</c:v>
                </c:pt>
                <c:pt idx="2799">
                  <c:v>0.68</c:v>
                </c:pt>
                <c:pt idx="2800">
                  <c:v>0.73</c:v>
                </c:pt>
                <c:pt idx="2802">
                  <c:v>0.48</c:v>
                </c:pt>
                <c:pt idx="2803">
                  <c:v>0.54</c:v>
                </c:pt>
                <c:pt idx="2818">
                  <c:v>1.28</c:v>
                </c:pt>
                <c:pt idx="2819">
                  <c:v>2.06</c:v>
                </c:pt>
                <c:pt idx="2825">
                  <c:v>0.73</c:v>
                </c:pt>
                <c:pt idx="2829">
                  <c:v>1.37</c:v>
                </c:pt>
                <c:pt idx="2832">
                  <c:v>2.97</c:v>
                </c:pt>
                <c:pt idx="2833">
                  <c:v>2.29</c:v>
                </c:pt>
                <c:pt idx="2834">
                  <c:v>2.25</c:v>
                </c:pt>
                <c:pt idx="2835">
                  <c:v>1.93</c:v>
                </c:pt>
                <c:pt idx="2838">
                  <c:v>2.0499999999999998</c:v>
                </c:pt>
                <c:pt idx="2839">
                  <c:v>5.22</c:v>
                </c:pt>
                <c:pt idx="2840">
                  <c:v>4.4800000000000004</c:v>
                </c:pt>
                <c:pt idx="2841">
                  <c:v>4.75</c:v>
                </c:pt>
                <c:pt idx="2852">
                  <c:v>2.73</c:v>
                </c:pt>
                <c:pt idx="2856">
                  <c:v>2.27</c:v>
                </c:pt>
                <c:pt idx="2857">
                  <c:v>2.11</c:v>
                </c:pt>
                <c:pt idx="2858">
                  <c:v>1.74</c:v>
                </c:pt>
                <c:pt idx="2859">
                  <c:v>1.47</c:v>
                </c:pt>
                <c:pt idx="2860">
                  <c:v>1.43</c:v>
                </c:pt>
                <c:pt idx="2861">
                  <c:v>1.33</c:v>
                </c:pt>
                <c:pt idx="2870">
                  <c:v>1.66</c:v>
                </c:pt>
                <c:pt idx="2873">
                  <c:v>1.1599999999999999</c:v>
                </c:pt>
                <c:pt idx="2878">
                  <c:v>1.18</c:v>
                </c:pt>
                <c:pt idx="2879">
                  <c:v>2.09</c:v>
                </c:pt>
                <c:pt idx="2881">
                  <c:v>1.79</c:v>
                </c:pt>
                <c:pt idx="2894">
                  <c:v>4.6500000000000004</c:v>
                </c:pt>
                <c:pt idx="2897">
                  <c:v>2.21</c:v>
                </c:pt>
                <c:pt idx="2904">
                  <c:v>3.01</c:v>
                </c:pt>
                <c:pt idx="2905">
                  <c:v>2.3199999999999998</c:v>
                </c:pt>
                <c:pt idx="2908">
                  <c:v>1.46</c:v>
                </c:pt>
                <c:pt idx="2910">
                  <c:v>1.45</c:v>
                </c:pt>
                <c:pt idx="2912">
                  <c:v>1.17</c:v>
                </c:pt>
                <c:pt idx="2918">
                  <c:v>1.49</c:v>
                </c:pt>
                <c:pt idx="2919">
                  <c:v>1.57</c:v>
                </c:pt>
                <c:pt idx="2922">
                  <c:v>4.33</c:v>
                </c:pt>
                <c:pt idx="2936">
                  <c:v>3.74</c:v>
                </c:pt>
                <c:pt idx="2941">
                  <c:v>2.4500000000000002</c:v>
                </c:pt>
                <c:pt idx="2943">
                  <c:v>1.94</c:v>
                </c:pt>
                <c:pt idx="2944">
                  <c:v>1.53</c:v>
                </c:pt>
                <c:pt idx="2945">
                  <c:v>1.26</c:v>
                </c:pt>
                <c:pt idx="2948">
                  <c:v>1.46</c:v>
                </c:pt>
                <c:pt idx="2949">
                  <c:v>1.61</c:v>
                </c:pt>
                <c:pt idx="2952">
                  <c:v>2.0299999999999998</c:v>
                </c:pt>
                <c:pt idx="2953">
                  <c:v>3.59</c:v>
                </c:pt>
                <c:pt idx="2957">
                  <c:v>3.07</c:v>
                </c:pt>
                <c:pt idx="2960">
                  <c:v>2.85</c:v>
                </c:pt>
                <c:pt idx="2964">
                  <c:v>4.16</c:v>
                </c:pt>
                <c:pt idx="2965">
                  <c:v>2.9</c:v>
                </c:pt>
                <c:pt idx="2966">
                  <c:v>2.88</c:v>
                </c:pt>
                <c:pt idx="2971">
                  <c:v>8.56</c:v>
                </c:pt>
                <c:pt idx="2972">
                  <c:v>7.59</c:v>
                </c:pt>
                <c:pt idx="2973">
                  <c:v>6.08</c:v>
                </c:pt>
                <c:pt idx="2975">
                  <c:v>5.65</c:v>
                </c:pt>
                <c:pt idx="2977">
                  <c:v>4.2300000000000004</c:v>
                </c:pt>
                <c:pt idx="2979">
                  <c:v>3.84</c:v>
                </c:pt>
                <c:pt idx="2980">
                  <c:v>3.67</c:v>
                </c:pt>
                <c:pt idx="2981">
                  <c:v>3.6</c:v>
                </c:pt>
                <c:pt idx="2982">
                  <c:v>3.43</c:v>
                </c:pt>
                <c:pt idx="2983">
                  <c:v>3.6</c:v>
                </c:pt>
                <c:pt idx="2985">
                  <c:v>2.34</c:v>
                </c:pt>
                <c:pt idx="2987">
                  <c:v>2.36</c:v>
                </c:pt>
                <c:pt idx="2988">
                  <c:v>2.96</c:v>
                </c:pt>
                <c:pt idx="2997">
                  <c:v>5.81</c:v>
                </c:pt>
                <c:pt idx="2998">
                  <c:v>6.23</c:v>
                </c:pt>
                <c:pt idx="3003">
                  <c:v>4.09</c:v>
                </c:pt>
                <c:pt idx="3004">
                  <c:v>3.26</c:v>
                </c:pt>
                <c:pt idx="3006">
                  <c:v>2.71</c:v>
                </c:pt>
                <c:pt idx="3008">
                  <c:v>8.0500000000000007</c:v>
                </c:pt>
                <c:pt idx="3009">
                  <c:v>7.97</c:v>
                </c:pt>
                <c:pt idx="3014">
                  <c:v>4.1900000000000004</c:v>
                </c:pt>
                <c:pt idx="3051">
                  <c:v>4.1900000000000004</c:v>
                </c:pt>
                <c:pt idx="3053">
                  <c:v>2.16</c:v>
                </c:pt>
                <c:pt idx="3059">
                  <c:v>1.78</c:v>
                </c:pt>
                <c:pt idx="3068">
                  <c:v>1.1100000000000001</c:v>
                </c:pt>
                <c:pt idx="3069">
                  <c:v>1.04</c:v>
                </c:pt>
                <c:pt idx="3071">
                  <c:v>0.74</c:v>
                </c:pt>
                <c:pt idx="3081">
                  <c:v>3.15</c:v>
                </c:pt>
                <c:pt idx="3082">
                  <c:v>3.39</c:v>
                </c:pt>
                <c:pt idx="3083">
                  <c:v>4.45</c:v>
                </c:pt>
                <c:pt idx="3086">
                  <c:v>2.15</c:v>
                </c:pt>
                <c:pt idx="3087">
                  <c:v>1.9</c:v>
                </c:pt>
                <c:pt idx="3088">
                  <c:v>1.44</c:v>
                </c:pt>
                <c:pt idx="3089">
                  <c:v>1.35</c:v>
                </c:pt>
                <c:pt idx="3090">
                  <c:v>1.1599999999999999</c:v>
                </c:pt>
                <c:pt idx="3091">
                  <c:v>1.62</c:v>
                </c:pt>
                <c:pt idx="3092">
                  <c:v>1.54</c:v>
                </c:pt>
                <c:pt idx="3093">
                  <c:v>1.49</c:v>
                </c:pt>
                <c:pt idx="3094">
                  <c:v>0.72</c:v>
                </c:pt>
                <c:pt idx="3095">
                  <c:v>0.7</c:v>
                </c:pt>
                <c:pt idx="3096">
                  <c:v>0.87</c:v>
                </c:pt>
                <c:pt idx="3097">
                  <c:v>0.78</c:v>
                </c:pt>
                <c:pt idx="3098">
                  <c:v>0.65</c:v>
                </c:pt>
                <c:pt idx="3099">
                  <c:v>0.73</c:v>
                </c:pt>
                <c:pt idx="3100">
                  <c:v>0.62</c:v>
                </c:pt>
                <c:pt idx="3101">
                  <c:v>0.68</c:v>
                </c:pt>
                <c:pt idx="3102">
                  <c:v>0.72</c:v>
                </c:pt>
                <c:pt idx="3103">
                  <c:v>1.04</c:v>
                </c:pt>
                <c:pt idx="3104">
                  <c:v>1.61</c:v>
                </c:pt>
                <c:pt idx="3105">
                  <c:v>2.09</c:v>
                </c:pt>
                <c:pt idx="3106">
                  <c:v>2.77</c:v>
                </c:pt>
                <c:pt idx="3107">
                  <c:v>1.4</c:v>
                </c:pt>
                <c:pt idx="3108">
                  <c:v>1.29</c:v>
                </c:pt>
                <c:pt idx="3109">
                  <c:v>1.33</c:v>
                </c:pt>
                <c:pt idx="3110">
                  <c:v>1.1599999999999999</c:v>
                </c:pt>
                <c:pt idx="3111">
                  <c:v>1.1299999999999999</c:v>
                </c:pt>
                <c:pt idx="3129">
                  <c:v>1.26</c:v>
                </c:pt>
                <c:pt idx="3130">
                  <c:v>1.2</c:v>
                </c:pt>
                <c:pt idx="3131">
                  <c:v>1.6</c:v>
                </c:pt>
                <c:pt idx="3132">
                  <c:v>1.17</c:v>
                </c:pt>
                <c:pt idx="3133">
                  <c:v>1.1000000000000001</c:v>
                </c:pt>
                <c:pt idx="3138">
                  <c:v>2.54</c:v>
                </c:pt>
                <c:pt idx="3142">
                  <c:v>1.1200000000000001</c:v>
                </c:pt>
                <c:pt idx="3143">
                  <c:v>1.98</c:v>
                </c:pt>
                <c:pt idx="3146">
                  <c:v>1.5</c:v>
                </c:pt>
                <c:pt idx="3148">
                  <c:v>0.94</c:v>
                </c:pt>
                <c:pt idx="3149">
                  <c:v>0.9</c:v>
                </c:pt>
                <c:pt idx="3154">
                  <c:v>0.69</c:v>
                </c:pt>
                <c:pt idx="3155">
                  <c:v>0.86</c:v>
                </c:pt>
                <c:pt idx="3156">
                  <c:v>0.81</c:v>
                </c:pt>
                <c:pt idx="3175">
                  <c:v>1.84</c:v>
                </c:pt>
                <c:pt idx="3176">
                  <c:v>1.93</c:v>
                </c:pt>
                <c:pt idx="3178">
                  <c:v>1.61</c:v>
                </c:pt>
                <c:pt idx="3179">
                  <c:v>1.57</c:v>
                </c:pt>
                <c:pt idx="3180">
                  <c:v>1.49</c:v>
                </c:pt>
                <c:pt idx="3181">
                  <c:v>1.61</c:v>
                </c:pt>
                <c:pt idx="3182">
                  <c:v>1.84</c:v>
                </c:pt>
                <c:pt idx="3183">
                  <c:v>1.98</c:v>
                </c:pt>
                <c:pt idx="3184">
                  <c:v>1.48</c:v>
                </c:pt>
                <c:pt idx="3187">
                  <c:v>3.16</c:v>
                </c:pt>
                <c:pt idx="3188">
                  <c:v>2.46</c:v>
                </c:pt>
                <c:pt idx="3194">
                  <c:v>2.77</c:v>
                </c:pt>
                <c:pt idx="3257">
                  <c:v>5.83</c:v>
                </c:pt>
                <c:pt idx="3258">
                  <c:v>3.78</c:v>
                </c:pt>
                <c:pt idx="3259">
                  <c:v>6.27</c:v>
                </c:pt>
                <c:pt idx="3260">
                  <c:v>4.4800000000000004</c:v>
                </c:pt>
                <c:pt idx="3261">
                  <c:v>1.31</c:v>
                </c:pt>
                <c:pt idx="3262">
                  <c:v>3.22</c:v>
                </c:pt>
                <c:pt idx="3263">
                  <c:v>3.19</c:v>
                </c:pt>
                <c:pt idx="3264">
                  <c:v>2.35</c:v>
                </c:pt>
                <c:pt idx="3265">
                  <c:v>2.63</c:v>
                </c:pt>
                <c:pt idx="3266">
                  <c:v>3.18</c:v>
                </c:pt>
                <c:pt idx="3269">
                  <c:v>2.4900000000000002</c:v>
                </c:pt>
                <c:pt idx="3270">
                  <c:v>2.74</c:v>
                </c:pt>
                <c:pt idx="3271">
                  <c:v>2.36</c:v>
                </c:pt>
                <c:pt idx="3272">
                  <c:v>2.85</c:v>
                </c:pt>
                <c:pt idx="3273">
                  <c:v>3.66</c:v>
                </c:pt>
                <c:pt idx="3274">
                  <c:v>4.62</c:v>
                </c:pt>
                <c:pt idx="3275">
                  <c:v>4.3</c:v>
                </c:pt>
                <c:pt idx="3276">
                  <c:v>3.31</c:v>
                </c:pt>
                <c:pt idx="3277">
                  <c:v>3.65</c:v>
                </c:pt>
                <c:pt idx="3278">
                  <c:v>7.4</c:v>
                </c:pt>
                <c:pt idx="3279">
                  <c:v>6.62</c:v>
                </c:pt>
                <c:pt idx="3280">
                  <c:v>6.12</c:v>
                </c:pt>
                <c:pt idx="3281">
                  <c:v>6.2</c:v>
                </c:pt>
                <c:pt idx="3282">
                  <c:v>4.99</c:v>
                </c:pt>
                <c:pt idx="3294">
                  <c:v>4.91</c:v>
                </c:pt>
                <c:pt idx="3297">
                  <c:v>2.77</c:v>
                </c:pt>
                <c:pt idx="3298">
                  <c:v>2.2999999999999998</c:v>
                </c:pt>
                <c:pt idx="3299">
                  <c:v>3.98</c:v>
                </c:pt>
                <c:pt idx="3300">
                  <c:v>7.64</c:v>
                </c:pt>
                <c:pt idx="3302">
                  <c:v>9.59</c:v>
                </c:pt>
                <c:pt idx="3303">
                  <c:v>9.14</c:v>
                </c:pt>
                <c:pt idx="3304">
                  <c:v>7.74</c:v>
                </c:pt>
                <c:pt idx="3305">
                  <c:v>5.81</c:v>
                </c:pt>
                <c:pt idx="3306">
                  <c:v>8.84</c:v>
                </c:pt>
                <c:pt idx="3307">
                  <c:v>10.55</c:v>
                </c:pt>
                <c:pt idx="3308">
                  <c:v>9.0299999999999994</c:v>
                </c:pt>
                <c:pt idx="3309">
                  <c:v>7.17</c:v>
                </c:pt>
                <c:pt idx="3310">
                  <c:v>6.43</c:v>
                </c:pt>
                <c:pt idx="3311">
                  <c:v>13.03</c:v>
                </c:pt>
                <c:pt idx="3312">
                  <c:v>13.35</c:v>
                </c:pt>
                <c:pt idx="3313">
                  <c:v>13.24</c:v>
                </c:pt>
                <c:pt idx="3314">
                  <c:v>9.52</c:v>
                </c:pt>
                <c:pt idx="3315">
                  <c:v>5.88</c:v>
                </c:pt>
                <c:pt idx="3316">
                  <c:v>4.68</c:v>
                </c:pt>
                <c:pt idx="3317">
                  <c:v>4.66</c:v>
                </c:pt>
                <c:pt idx="3318">
                  <c:v>4.7699999999999996</c:v>
                </c:pt>
                <c:pt idx="3319">
                  <c:v>3.37</c:v>
                </c:pt>
                <c:pt idx="3320">
                  <c:v>2.92</c:v>
                </c:pt>
                <c:pt idx="3321">
                  <c:v>2.38</c:v>
                </c:pt>
                <c:pt idx="3322">
                  <c:v>2.13</c:v>
                </c:pt>
                <c:pt idx="3323">
                  <c:v>2.78</c:v>
                </c:pt>
                <c:pt idx="3328">
                  <c:v>2.0699999999999998</c:v>
                </c:pt>
                <c:pt idx="3329">
                  <c:v>1.65</c:v>
                </c:pt>
                <c:pt idx="3347">
                  <c:v>4.3099999999999996</c:v>
                </c:pt>
                <c:pt idx="3348">
                  <c:v>6.08</c:v>
                </c:pt>
                <c:pt idx="3349">
                  <c:v>6.17</c:v>
                </c:pt>
                <c:pt idx="3350">
                  <c:v>6.07</c:v>
                </c:pt>
                <c:pt idx="3351">
                  <c:v>5.93</c:v>
                </c:pt>
                <c:pt idx="3352">
                  <c:v>5.73</c:v>
                </c:pt>
                <c:pt idx="3353">
                  <c:v>9.0500000000000007</c:v>
                </c:pt>
                <c:pt idx="3354">
                  <c:v>5.51</c:v>
                </c:pt>
                <c:pt idx="3355">
                  <c:v>4.5</c:v>
                </c:pt>
                <c:pt idx="3356">
                  <c:v>4.1500000000000004</c:v>
                </c:pt>
                <c:pt idx="3357">
                  <c:v>7.76</c:v>
                </c:pt>
                <c:pt idx="3358">
                  <c:v>7.34</c:v>
                </c:pt>
                <c:pt idx="3359">
                  <c:v>6.44</c:v>
                </c:pt>
                <c:pt idx="3360">
                  <c:v>8.17</c:v>
                </c:pt>
                <c:pt idx="3361">
                  <c:v>4.74</c:v>
                </c:pt>
                <c:pt idx="3362">
                  <c:v>5.5</c:v>
                </c:pt>
                <c:pt idx="3363">
                  <c:v>7.29</c:v>
                </c:pt>
                <c:pt idx="3364">
                  <c:v>7.5</c:v>
                </c:pt>
                <c:pt idx="3365">
                  <c:v>7.44</c:v>
                </c:pt>
                <c:pt idx="3389">
                  <c:v>5.22</c:v>
                </c:pt>
                <c:pt idx="3390">
                  <c:v>3.82</c:v>
                </c:pt>
                <c:pt idx="3391">
                  <c:v>3.66</c:v>
                </c:pt>
                <c:pt idx="3396">
                  <c:v>11.9</c:v>
                </c:pt>
                <c:pt idx="3397">
                  <c:v>9.4499999999999993</c:v>
                </c:pt>
                <c:pt idx="3398">
                  <c:v>6.78</c:v>
                </c:pt>
                <c:pt idx="3399">
                  <c:v>6.05</c:v>
                </c:pt>
                <c:pt idx="3400">
                  <c:v>5.89</c:v>
                </c:pt>
                <c:pt idx="3401">
                  <c:v>3.4</c:v>
                </c:pt>
                <c:pt idx="3402">
                  <c:v>3.49</c:v>
                </c:pt>
                <c:pt idx="3403">
                  <c:v>3.99</c:v>
                </c:pt>
                <c:pt idx="3404">
                  <c:v>5.39</c:v>
                </c:pt>
                <c:pt idx="3405">
                  <c:v>4.2</c:v>
                </c:pt>
                <c:pt idx="3406">
                  <c:v>4.6900000000000004</c:v>
                </c:pt>
                <c:pt idx="3407">
                  <c:v>4.58</c:v>
                </c:pt>
                <c:pt idx="3424">
                  <c:v>1.94</c:v>
                </c:pt>
                <c:pt idx="3426">
                  <c:v>1.75</c:v>
                </c:pt>
                <c:pt idx="3427">
                  <c:v>1.59</c:v>
                </c:pt>
                <c:pt idx="3429">
                  <c:v>3.05</c:v>
                </c:pt>
                <c:pt idx="3430">
                  <c:v>2.7</c:v>
                </c:pt>
                <c:pt idx="3432">
                  <c:v>2.5499999999999998</c:v>
                </c:pt>
                <c:pt idx="3433">
                  <c:v>3.13</c:v>
                </c:pt>
                <c:pt idx="3434">
                  <c:v>2.72</c:v>
                </c:pt>
                <c:pt idx="3435">
                  <c:v>6.6</c:v>
                </c:pt>
                <c:pt idx="3436">
                  <c:v>3.62</c:v>
                </c:pt>
                <c:pt idx="3437">
                  <c:v>3.84</c:v>
                </c:pt>
                <c:pt idx="3438">
                  <c:v>2.58</c:v>
                </c:pt>
                <c:pt idx="3440">
                  <c:v>4.4800000000000004</c:v>
                </c:pt>
                <c:pt idx="3449">
                  <c:v>1.87</c:v>
                </c:pt>
                <c:pt idx="3450">
                  <c:v>2.4300000000000002</c:v>
                </c:pt>
                <c:pt idx="3451">
                  <c:v>1.24</c:v>
                </c:pt>
                <c:pt idx="3452">
                  <c:v>2.13</c:v>
                </c:pt>
                <c:pt idx="3453">
                  <c:v>0.98</c:v>
                </c:pt>
                <c:pt idx="3454">
                  <c:v>1.84</c:v>
                </c:pt>
                <c:pt idx="3455">
                  <c:v>1.84</c:v>
                </c:pt>
                <c:pt idx="3456">
                  <c:v>2.2799999999999998</c:v>
                </c:pt>
                <c:pt idx="3457">
                  <c:v>3.6</c:v>
                </c:pt>
                <c:pt idx="3458">
                  <c:v>3.15</c:v>
                </c:pt>
                <c:pt idx="3459">
                  <c:v>6.01</c:v>
                </c:pt>
                <c:pt idx="3460">
                  <c:v>1.27</c:v>
                </c:pt>
                <c:pt idx="3461">
                  <c:v>1.1499999999999999</c:v>
                </c:pt>
                <c:pt idx="3462">
                  <c:v>1.8</c:v>
                </c:pt>
                <c:pt idx="3463">
                  <c:v>1.75</c:v>
                </c:pt>
                <c:pt idx="3464">
                  <c:v>0.97</c:v>
                </c:pt>
                <c:pt idx="3465">
                  <c:v>1.2</c:v>
                </c:pt>
                <c:pt idx="3466">
                  <c:v>1.26</c:v>
                </c:pt>
                <c:pt idx="3467">
                  <c:v>1.07</c:v>
                </c:pt>
                <c:pt idx="3468">
                  <c:v>1.02</c:v>
                </c:pt>
                <c:pt idx="3469">
                  <c:v>0.97</c:v>
                </c:pt>
                <c:pt idx="3470">
                  <c:v>0.87</c:v>
                </c:pt>
                <c:pt idx="3471">
                  <c:v>0.81</c:v>
                </c:pt>
                <c:pt idx="3476">
                  <c:v>0.87</c:v>
                </c:pt>
                <c:pt idx="3477">
                  <c:v>0.82</c:v>
                </c:pt>
                <c:pt idx="3479">
                  <c:v>0.71</c:v>
                </c:pt>
                <c:pt idx="3480">
                  <c:v>0.65</c:v>
                </c:pt>
                <c:pt idx="3481">
                  <c:v>0.56000000000000005</c:v>
                </c:pt>
                <c:pt idx="3482">
                  <c:v>0.56999999999999995</c:v>
                </c:pt>
                <c:pt idx="3483">
                  <c:v>0.72</c:v>
                </c:pt>
                <c:pt idx="3484">
                  <c:v>0.63</c:v>
                </c:pt>
                <c:pt idx="3485">
                  <c:v>0.63</c:v>
                </c:pt>
                <c:pt idx="3494">
                  <c:v>0.32</c:v>
                </c:pt>
                <c:pt idx="3496">
                  <c:v>1.21</c:v>
                </c:pt>
                <c:pt idx="3499">
                  <c:v>0.74</c:v>
                </c:pt>
                <c:pt idx="3500">
                  <c:v>0.76</c:v>
                </c:pt>
                <c:pt idx="3501">
                  <c:v>0.68</c:v>
                </c:pt>
                <c:pt idx="3502">
                  <c:v>0.65</c:v>
                </c:pt>
                <c:pt idx="3503">
                  <c:v>0.62</c:v>
                </c:pt>
                <c:pt idx="3504">
                  <c:v>0.57999999999999996</c:v>
                </c:pt>
                <c:pt idx="3505">
                  <c:v>0.53</c:v>
                </c:pt>
                <c:pt idx="3506">
                  <c:v>0.51</c:v>
                </c:pt>
                <c:pt idx="3507">
                  <c:v>0.47</c:v>
                </c:pt>
                <c:pt idx="3509">
                  <c:v>0.33</c:v>
                </c:pt>
                <c:pt idx="3510">
                  <c:v>0.43</c:v>
                </c:pt>
                <c:pt idx="3511">
                  <c:v>0.47</c:v>
                </c:pt>
                <c:pt idx="3512">
                  <c:v>0.54</c:v>
                </c:pt>
                <c:pt idx="3513">
                  <c:v>0.59</c:v>
                </c:pt>
                <c:pt idx="3514">
                  <c:v>0.56000000000000005</c:v>
                </c:pt>
                <c:pt idx="3515">
                  <c:v>0.55000000000000004</c:v>
                </c:pt>
                <c:pt idx="3516">
                  <c:v>0.56000000000000005</c:v>
                </c:pt>
                <c:pt idx="3517">
                  <c:v>0.56999999999999995</c:v>
                </c:pt>
                <c:pt idx="3518">
                  <c:v>0.6</c:v>
                </c:pt>
                <c:pt idx="3519">
                  <c:v>0.61</c:v>
                </c:pt>
                <c:pt idx="3520">
                  <c:v>0.61</c:v>
                </c:pt>
                <c:pt idx="3521">
                  <c:v>1</c:v>
                </c:pt>
                <c:pt idx="3533">
                  <c:v>0.46</c:v>
                </c:pt>
                <c:pt idx="3534">
                  <c:v>0.5</c:v>
                </c:pt>
                <c:pt idx="3535">
                  <c:v>0.5</c:v>
                </c:pt>
                <c:pt idx="3536">
                  <c:v>0.51</c:v>
                </c:pt>
                <c:pt idx="3537">
                  <c:v>0.56000000000000005</c:v>
                </c:pt>
                <c:pt idx="3538">
                  <c:v>0.69</c:v>
                </c:pt>
                <c:pt idx="3539">
                  <c:v>0.56999999999999995</c:v>
                </c:pt>
                <c:pt idx="3540">
                  <c:v>0.45</c:v>
                </c:pt>
                <c:pt idx="3541">
                  <c:v>0.56000000000000005</c:v>
                </c:pt>
                <c:pt idx="3542">
                  <c:v>1.4</c:v>
                </c:pt>
                <c:pt idx="3543">
                  <c:v>1.58</c:v>
                </c:pt>
                <c:pt idx="3544">
                  <c:v>1.55</c:v>
                </c:pt>
                <c:pt idx="3545">
                  <c:v>1.49</c:v>
                </c:pt>
                <c:pt idx="3546">
                  <c:v>1.2</c:v>
                </c:pt>
                <c:pt idx="3547">
                  <c:v>1.1200000000000001</c:v>
                </c:pt>
                <c:pt idx="3548">
                  <c:v>0.93</c:v>
                </c:pt>
                <c:pt idx="3549">
                  <c:v>0.83</c:v>
                </c:pt>
                <c:pt idx="3550">
                  <c:v>0.84</c:v>
                </c:pt>
                <c:pt idx="3551">
                  <c:v>0.67</c:v>
                </c:pt>
                <c:pt idx="3552">
                  <c:v>0.62</c:v>
                </c:pt>
                <c:pt idx="3553">
                  <c:v>0.56999999999999995</c:v>
                </c:pt>
                <c:pt idx="3554">
                  <c:v>1.28</c:v>
                </c:pt>
                <c:pt idx="3555">
                  <c:v>1.1299999999999999</c:v>
                </c:pt>
                <c:pt idx="3556">
                  <c:v>1.69</c:v>
                </c:pt>
                <c:pt idx="3557">
                  <c:v>2.4300000000000002</c:v>
                </c:pt>
                <c:pt idx="3558">
                  <c:v>1.44</c:v>
                </c:pt>
                <c:pt idx="3559">
                  <c:v>1.41</c:v>
                </c:pt>
                <c:pt idx="3560">
                  <c:v>0.83</c:v>
                </c:pt>
                <c:pt idx="3561">
                  <c:v>2.98</c:v>
                </c:pt>
                <c:pt idx="3562">
                  <c:v>2.39</c:v>
                </c:pt>
                <c:pt idx="3567">
                  <c:v>0.81</c:v>
                </c:pt>
                <c:pt idx="3568">
                  <c:v>1.52</c:v>
                </c:pt>
                <c:pt idx="3574">
                  <c:v>0.56000000000000005</c:v>
                </c:pt>
                <c:pt idx="3575">
                  <c:v>0.51</c:v>
                </c:pt>
                <c:pt idx="3576">
                  <c:v>1.04</c:v>
                </c:pt>
                <c:pt idx="3577">
                  <c:v>6.11</c:v>
                </c:pt>
                <c:pt idx="3578">
                  <c:v>4.2</c:v>
                </c:pt>
                <c:pt idx="3579">
                  <c:v>3.08</c:v>
                </c:pt>
                <c:pt idx="3580">
                  <c:v>3.54</c:v>
                </c:pt>
                <c:pt idx="3581">
                  <c:v>2.64</c:v>
                </c:pt>
                <c:pt idx="3582">
                  <c:v>2.98</c:v>
                </c:pt>
                <c:pt idx="3583">
                  <c:v>3.52</c:v>
                </c:pt>
                <c:pt idx="3584">
                  <c:v>3.88</c:v>
                </c:pt>
                <c:pt idx="3585">
                  <c:v>3.25</c:v>
                </c:pt>
                <c:pt idx="3587">
                  <c:v>2.2400000000000002</c:v>
                </c:pt>
                <c:pt idx="3588">
                  <c:v>1.84</c:v>
                </c:pt>
                <c:pt idx="3589">
                  <c:v>1.91</c:v>
                </c:pt>
                <c:pt idx="3590">
                  <c:v>3.24</c:v>
                </c:pt>
                <c:pt idx="3591">
                  <c:v>5.25</c:v>
                </c:pt>
                <c:pt idx="3592">
                  <c:v>3.44</c:v>
                </c:pt>
                <c:pt idx="3593">
                  <c:v>2.3199999999999998</c:v>
                </c:pt>
                <c:pt idx="3594">
                  <c:v>2.04</c:v>
                </c:pt>
                <c:pt idx="3595">
                  <c:v>1.79</c:v>
                </c:pt>
                <c:pt idx="3596">
                  <c:v>1.0900000000000001</c:v>
                </c:pt>
                <c:pt idx="3597">
                  <c:v>1.43</c:v>
                </c:pt>
                <c:pt idx="3598">
                  <c:v>8.61</c:v>
                </c:pt>
                <c:pt idx="3599">
                  <c:v>8.86</c:v>
                </c:pt>
                <c:pt idx="3600">
                  <c:v>6.93</c:v>
                </c:pt>
                <c:pt idx="3601">
                  <c:v>5.12</c:v>
                </c:pt>
                <c:pt idx="3613">
                  <c:v>1.29</c:v>
                </c:pt>
                <c:pt idx="3614">
                  <c:v>1.55</c:v>
                </c:pt>
                <c:pt idx="3619">
                  <c:v>4.78</c:v>
                </c:pt>
                <c:pt idx="3620">
                  <c:v>3.32</c:v>
                </c:pt>
                <c:pt idx="3622">
                  <c:v>15.09</c:v>
                </c:pt>
                <c:pt idx="3623">
                  <c:v>12.33</c:v>
                </c:pt>
                <c:pt idx="3624">
                  <c:v>11.78</c:v>
                </c:pt>
                <c:pt idx="3625">
                  <c:v>11.12</c:v>
                </c:pt>
                <c:pt idx="3627">
                  <c:v>8.43</c:v>
                </c:pt>
                <c:pt idx="3628">
                  <c:v>6.03</c:v>
                </c:pt>
                <c:pt idx="3629">
                  <c:v>5.84</c:v>
                </c:pt>
                <c:pt idx="3630">
                  <c:v>4.1500000000000004</c:v>
                </c:pt>
                <c:pt idx="3631">
                  <c:v>3.56</c:v>
                </c:pt>
                <c:pt idx="3632">
                  <c:v>2.86</c:v>
                </c:pt>
                <c:pt idx="3634">
                  <c:v>2.44</c:v>
                </c:pt>
                <c:pt idx="3635">
                  <c:v>2.0499999999999998</c:v>
                </c:pt>
                <c:pt idx="3636">
                  <c:v>2.0499999999999998</c:v>
                </c:pt>
                <c:pt idx="3637">
                  <c:v>2.14</c:v>
                </c:pt>
                <c:pt idx="3638">
                  <c:v>2.0299999999999998</c:v>
                </c:pt>
                <c:pt idx="3639">
                  <c:v>1.83</c:v>
                </c:pt>
                <c:pt idx="3643">
                  <c:v>1.01</c:v>
                </c:pt>
                <c:pt idx="3644">
                  <c:v>0.85</c:v>
                </c:pt>
                <c:pt idx="3649">
                  <c:v>1.89</c:v>
                </c:pt>
                <c:pt idx="3650">
                  <c:v>2.5499999999999998</c:v>
                </c:pt>
                <c:pt idx="3655">
                  <c:v>1.1399999999999999</c:v>
                </c:pt>
                <c:pt idx="3656">
                  <c:v>1.1100000000000001</c:v>
                </c:pt>
                <c:pt idx="3659">
                  <c:v>4.3600000000000003</c:v>
                </c:pt>
                <c:pt idx="3660">
                  <c:v>4.4400000000000004</c:v>
                </c:pt>
                <c:pt idx="3661">
                  <c:v>3.64</c:v>
                </c:pt>
                <c:pt idx="3662">
                  <c:v>4.7</c:v>
                </c:pt>
                <c:pt idx="3663">
                  <c:v>5.42</c:v>
                </c:pt>
                <c:pt idx="3664">
                  <c:v>5.41</c:v>
                </c:pt>
                <c:pt idx="3665">
                  <c:v>7.59</c:v>
                </c:pt>
                <c:pt idx="3666">
                  <c:v>6.28</c:v>
                </c:pt>
                <c:pt idx="3667">
                  <c:v>5.92</c:v>
                </c:pt>
                <c:pt idx="3668">
                  <c:v>9.19</c:v>
                </c:pt>
                <c:pt idx="3669">
                  <c:v>9.0500000000000007</c:v>
                </c:pt>
                <c:pt idx="3670">
                  <c:v>8.59</c:v>
                </c:pt>
                <c:pt idx="3671">
                  <c:v>6.41</c:v>
                </c:pt>
                <c:pt idx="3672">
                  <c:v>4.8899999999999997</c:v>
                </c:pt>
                <c:pt idx="3673">
                  <c:v>3.98</c:v>
                </c:pt>
                <c:pt idx="3674">
                  <c:v>3.83</c:v>
                </c:pt>
                <c:pt idx="3675">
                  <c:v>4.0199999999999996</c:v>
                </c:pt>
                <c:pt idx="3676">
                  <c:v>8.11</c:v>
                </c:pt>
                <c:pt idx="3677">
                  <c:v>8.0500000000000007</c:v>
                </c:pt>
                <c:pt idx="3678">
                  <c:v>5.41</c:v>
                </c:pt>
                <c:pt idx="3679">
                  <c:v>4.1900000000000004</c:v>
                </c:pt>
                <c:pt idx="3680">
                  <c:v>3.93</c:v>
                </c:pt>
                <c:pt idx="3685">
                  <c:v>4.29</c:v>
                </c:pt>
                <c:pt idx="3686">
                  <c:v>5.25</c:v>
                </c:pt>
                <c:pt idx="3687">
                  <c:v>5.74</c:v>
                </c:pt>
                <c:pt idx="3688">
                  <c:v>5.54</c:v>
                </c:pt>
                <c:pt idx="3700">
                  <c:v>3.02</c:v>
                </c:pt>
                <c:pt idx="3701">
                  <c:v>3.16</c:v>
                </c:pt>
                <c:pt idx="3702">
                  <c:v>3.93</c:v>
                </c:pt>
                <c:pt idx="3703">
                  <c:v>4.7</c:v>
                </c:pt>
                <c:pt idx="3704">
                  <c:v>3.89</c:v>
                </c:pt>
                <c:pt idx="3705">
                  <c:v>3.1</c:v>
                </c:pt>
                <c:pt idx="3706">
                  <c:v>2.72</c:v>
                </c:pt>
                <c:pt idx="3707">
                  <c:v>2.57</c:v>
                </c:pt>
                <c:pt idx="3708">
                  <c:v>3.43</c:v>
                </c:pt>
                <c:pt idx="3709">
                  <c:v>4.91</c:v>
                </c:pt>
                <c:pt idx="3710">
                  <c:v>4.99</c:v>
                </c:pt>
                <c:pt idx="3711">
                  <c:v>5.86</c:v>
                </c:pt>
                <c:pt idx="3712">
                  <c:v>6.4</c:v>
                </c:pt>
                <c:pt idx="3713">
                  <c:v>4.7</c:v>
                </c:pt>
                <c:pt idx="3714">
                  <c:v>4.7300000000000004</c:v>
                </c:pt>
                <c:pt idx="3715">
                  <c:v>4.2699999999999996</c:v>
                </c:pt>
                <c:pt idx="3716">
                  <c:v>3.89</c:v>
                </c:pt>
                <c:pt idx="3717">
                  <c:v>3.32</c:v>
                </c:pt>
                <c:pt idx="3718">
                  <c:v>2.65</c:v>
                </c:pt>
                <c:pt idx="3719">
                  <c:v>2.3199999999999998</c:v>
                </c:pt>
                <c:pt idx="3720">
                  <c:v>2.66</c:v>
                </c:pt>
                <c:pt idx="3721">
                  <c:v>2.75</c:v>
                </c:pt>
                <c:pt idx="3722">
                  <c:v>2.89</c:v>
                </c:pt>
                <c:pt idx="3723">
                  <c:v>3.8</c:v>
                </c:pt>
                <c:pt idx="3724">
                  <c:v>3.71</c:v>
                </c:pt>
                <c:pt idx="3725">
                  <c:v>3.93</c:v>
                </c:pt>
                <c:pt idx="3726">
                  <c:v>3.38</c:v>
                </c:pt>
                <c:pt idx="3727">
                  <c:v>2.69</c:v>
                </c:pt>
                <c:pt idx="3734">
                  <c:v>3.87</c:v>
                </c:pt>
                <c:pt idx="3735">
                  <c:v>3.49</c:v>
                </c:pt>
                <c:pt idx="3736">
                  <c:v>8.89</c:v>
                </c:pt>
                <c:pt idx="3737">
                  <c:v>6.71</c:v>
                </c:pt>
                <c:pt idx="3738">
                  <c:v>4.9800000000000004</c:v>
                </c:pt>
                <c:pt idx="3739">
                  <c:v>3.01</c:v>
                </c:pt>
                <c:pt idx="3740">
                  <c:v>2.39</c:v>
                </c:pt>
                <c:pt idx="3741">
                  <c:v>1.9</c:v>
                </c:pt>
                <c:pt idx="3742">
                  <c:v>1.81</c:v>
                </c:pt>
                <c:pt idx="3743">
                  <c:v>1.6</c:v>
                </c:pt>
                <c:pt idx="3744">
                  <c:v>2</c:v>
                </c:pt>
                <c:pt idx="3745">
                  <c:v>1.8</c:v>
                </c:pt>
                <c:pt idx="3746">
                  <c:v>1.98</c:v>
                </c:pt>
                <c:pt idx="3747">
                  <c:v>0.87</c:v>
                </c:pt>
                <c:pt idx="3748">
                  <c:v>1.03</c:v>
                </c:pt>
                <c:pt idx="3749">
                  <c:v>0.98</c:v>
                </c:pt>
                <c:pt idx="3750">
                  <c:v>0.77</c:v>
                </c:pt>
                <c:pt idx="3751">
                  <c:v>0.68</c:v>
                </c:pt>
                <c:pt idx="3752">
                  <c:v>0.65</c:v>
                </c:pt>
                <c:pt idx="3753">
                  <c:v>0.55000000000000004</c:v>
                </c:pt>
                <c:pt idx="3754">
                  <c:v>0.6</c:v>
                </c:pt>
                <c:pt idx="3755">
                  <c:v>0.5</c:v>
                </c:pt>
                <c:pt idx="3756">
                  <c:v>0.64</c:v>
                </c:pt>
                <c:pt idx="3757">
                  <c:v>0.56999999999999995</c:v>
                </c:pt>
                <c:pt idx="3758">
                  <c:v>0.81</c:v>
                </c:pt>
                <c:pt idx="3759">
                  <c:v>1.63</c:v>
                </c:pt>
                <c:pt idx="3760">
                  <c:v>1.65</c:v>
                </c:pt>
                <c:pt idx="3761">
                  <c:v>1.82</c:v>
                </c:pt>
                <c:pt idx="3762">
                  <c:v>1.19</c:v>
                </c:pt>
                <c:pt idx="3763">
                  <c:v>1.05</c:v>
                </c:pt>
                <c:pt idx="3764">
                  <c:v>0.74</c:v>
                </c:pt>
                <c:pt idx="3777">
                  <c:v>0.52</c:v>
                </c:pt>
                <c:pt idx="3778">
                  <c:v>0.48</c:v>
                </c:pt>
                <c:pt idx="3779">
                  <c:v>0.5</c:v>
                </c:pt>
                <c:pt idx="3780">
                  <c:v>0.44</c:v>
                </c:pt>
                <c:pt idx="3785">
                  <c:v>7.7</c:v>
                </c:pt>
                <c:pt idx="3786">
                  <c:v>1.44</c:v>
                </c:pt>
                <c:pt idx="3787">
                  <c:v>1.98</c:v>
                </c:pt>
                <c:pt idx="3788">
                  <c:v>1.77</c:v>
                </c:pt>
                <c:pt idx="3789">
                  <c:v>1.46</c:v>
                </c:pt>
                <c:pt idx="3790">
                  <c:v>1.54</c:v>
                </c:pt>
                <c:pt idx="3791">
                  <c:v>1.05</c:v>
                </c:pt>
                <c:pt idx="3792">
                  <c:v>1</c:v>
                </c:pt>
                <c:pt idx="3793">
                  <c:v>0.86</c:v>
                </c:pt>
                <c:pt idx="3794">
                  <c:v>0.8</c:v>
                </c:pt>
                <c:pt idx="3795">
                  <c:v>0.78</c:v>
                </c:pt>
                <c:pt idx="3796">
                  <c:v>0.7</c:v>
                </c:pt>
                <c:pt idx="3798">
                  <c:v>0.41</c:v>
                </c:pt>
                <c:pt idx="3799">
                  <c:v>2.65</c:v>
                </c:pt>
                <c:pt idx="3801">
                  <c:v>1.61</c:v>
                </c:pt>
                <c:pt idx="3802">
                  <c:v>1.67</c:v>
                </c:pt>
                <c:pt idx="3803">
                  <c:v>6.8</c:v>
                </c:pt>
                <c:pt idx="3817">
                  <c:v>0.71</c:v>
                </c:pt>
                <c:pt idx="3818">
                  <c:v>1.04</c:v>
                </c:pt>
                <c:pt idx="3819">
                  <c:v>0.76</c:v>
                </c:pt>
                <c:pt idx="3820">
                  <c:v>0.71</c:v>
                </c:pt>
                <c:pt idx="3821">
                  <c:v>0.59</c:v>
                </c:pt>
                <c:pt idx="3822">
                  <c:v>0.5</c:v>
                </c:pt>
                <c:pt idx="3823">
                  <c:v>0.59</c:v>
                </c:pt>
                <c:pt idx="3827">
                  <c:v>0.41</c:v>
                </c:pt>
                <c:pt idx="3828">
                  <c:v>0.37</c:v>
                </c:pt>
                <c:pt idx="3829">
                  <c:v>0.39</c:v>
                </c:pt>
                <c:pt idx="3830">
                  <c:v>0.45</c:v>
                </c:pt>
                <c:pt idx="3831">
                  <c:v>0.44</c:v>
                </c:pt>
                <c:pt idx="3832">
                  <c:v>0.4</c:v>
                </c:pt>
                <c:pt idx="3833">
                  <c:v>0.43</c:v>
                </c:pt>
                <c:pt idx="3834">
                  <c:v>0.34</c:v>
                </c:pt>
                <c:pt idx="3835">
                  <c:v>0.48</c:v>
                </c:pt>
                <c:pt idx="3836">
                  <c:v>0.57999999999999996</c:v>
                </c:pt>
                <c:pt idx="3837">
                  <c:v>0.5</c:v>
                </c:pt>
                <c:pt idx="3838">
                  <c:v>0.36</c:v>
                </c:pt>
                <c:pt idx="3839">
                  <c:v>0.32</c:v>
                </c:pt>
                <c:pt idx="3840">
                  <c:v>0.41</c:v>
                </c:pt>
                <c:pt idx="3841">
                  <c:v>0.44</c:v>
                </c:pt>
                <c:pt idx="3847">
                  <c:v>0.69</c:v>
                </c:pt>
                <c:pt idx="3848">
                  <c:v>0.53</c:v>
                </c:pt>
                <c:pt idx="3860">
                  <c:v>0.48</c:v>
                </c:pt>
                <c:pt idx="3861">
                  <c:v>0.32</c:v>
                </c:pt>
                <c:pt idx="3862">
                  <c:v>0.43</c:v>
                </c:pt>
                <c:pt idx="3863">
                  <c:v>0.4</c:v>
                </c:pt>
                <c:pt idx="3864">
                  <c:v>0.54</c:v>
                </c:pt>
                <c:pt idx="3865">
                  <c:v>0.53</c:v>
                </c:pt>
                <c:pt idx="3866">
                  <c:v>0.55000000000000004</c:v>
                </c:pt>
                <c:pt idx="3867">
                  <c:v>0.54</c:v>
                </c:pt>
                <c:pt idx="3868">
                  <c:v>0.54</c:v>
                </c:pt>
                <c:pt idx="3870">
                  <c:v>0.49</c:v>
                </c:pt>
                <c:pt idx="3871">
                  <c:v>0.46</c:v>
                </c:pt>
                <c:pt idx="3872">
                  <c:v>0.36</c:v>
                </c:pt>
                <c:pt idx="3873">
                  <c:v>0.36</c:v>
                </c:pt>
                <c:pt idx="3874">
                  <c:v>0.33</c:v>
                </c:pt>
                <c:pt idx="3876">
                  <c:v>0.39</c:v>
                </c:pt>
                <c:pt idx="3878">
                  <c:v>0.62</c:v>
                </c:pt>
                <c:pt idx="3879">
                  <c:v>0.67</c:v>
                </c:pt>
                <c:pt idx="3880">
                  <c:v>0.62</c:v>
                </c:pt>
                <c:pt idx="3881">
                  <c:v>0.7</c:v>
                </c:pt>
                <c:pt idx="3882">
                  <c:v>1.31</c:v>
                </c:pt>
                <c:pt idx="3883">
                  <c:v>1.54</c:v>
                </c:pt>
                <c:pt idx="3884">
                  <c:v>1.96</c:v>
                </c:pt>
                <c:pt idx="3885">
                  <c:v>1.82</c:v>
                </c:pt>
                <c:pt idx="3902">
                  <c:v>1.1100000000000001</c:v>
                </c:pt>
                <c:pt idx="3903">
                  <c:v>1.5</c:v>
                </c:pt>
                <c:pt idx="3904">
                  <c:v>2.98</c:v>
                </c:pt>
                <c:pt idx="3905">
                  <c:v>3.3</c:v>
                </c:pt>
                <c:pt idx="3906">
                  <c:v>2.68</c:v>
                </c:pt>
                <c:pt idx="3907">
                  <c:v>2.31</c:v>
                </c:pt>
                <c:pt idx="3908">
                  <c:v>2.0299999999999998</c:v>
                </c:pt>
                <c:pt idx="3909">
                  <c:v>1.92</c:v>
                </c:pt>
                <c:pt idx="3910">
                  <c:v>1.61</c:v>
                </c:pt>
                <c:pt idx="3911">
                  <c:v>1.36</c:v>
                </c:pt>
                <c:pt idx="3912">
                  <c:v>1.23</c:v>
                </c:pt>
                <c:pt idx="3913">
                  <c:v>1.1599999999999999</c:v>
                </c:pt>
                <c:pt idx="3914">
                  <c:v>0.98</c:v>
                </c:pt>
                <c:pt idx="3915">
                  <c:v>1.04</c:v>
                </c:pt>
                <c:pt idx="3916">
                  <c:v>0.94</c:v>
                </c:pt>
                <c:pt idx="3917">
                  <c:v>0.67</c:v>
                </c:pt>
                <c:pt idx="3918">
                  <c:v>0.68</c:v>
                </c:pt>
                <c:pt idx="3919">
                  <c:v>0.64</c:v>
                </c:pt>
                <c:pt idx="3920">
                  <c:v>0.53</c:v>
                </c:pt>
                <c:pt idx="3921">
                  <c:v>0.63</c:v>
                </c:pt>
                <c:pt idx="3922">
                  <c:v>0.5</c:v>
                </c:pt>
                <c:pt idx="3923">
                  <c:v>0.44</c:v>
                </c:pt>
                <c:pt idx="3924">
                  <c:v>0.51</c:v>
                </c:pt>
                <c:pt idx="3925">
                  <c:v>0.47</c:v>
                </c:pt>
                <c:pt idx="3941">
                  <c:v>0.37</c:v>
                </c:pt>
                <c:pt idx="3942">
                  <c:v>0.34</c:v>
                </c:pt>
                <c:pt idx="3943">
                  <c:v>0.27</c:v>
                </c:pt>
                <c:pt idx="3944">
                  <c:v>0.25</c:v>
                </c:pt>
                <c:pt idx="3945">
                  <c:v>0.28000000000000003</c:v>
                </c:pt>
                <c:pt idx="3946">
                  <c:v>0.3</c:v>
                </c:pt>
                <c:pt idx="3947">
                  <c:v>0.28999999999999998</c:v>
                </c:pt>
                <c:pt idx="3948">
                  <c:v>0.34</c:v>
                </c:pt>
                <c:pt idx="3949">
                  <c:v>0.32</c:v>
                </c:pt>
                <c:pt idx="3950">
                  <c:v>0.34</c:v>
                </c:pt>
                <c:pt idx="3951">
                  <c:v>0.37</c:v>
                </c:pt>
                <c:pt idx="3952">
                  <c:v>0.37</c:v>
                </c:pt>
                <c:pt idx="3954">
                  <c:v>0.42</c:v>
                </c:pt>
                <c:pt idx="3955">
                  <c:v>0.49</c:v>
                </c:pt>
                <c:pt idx="3956">
                  <c:v>0.68</c:v>
                </c:pt>
                <c:pt idx="3958">
                  <c:v>0.83</c:v>
                </c:pt>
                <c:pt idx="3959">
                  <c:v>0.84</c:v>
                </c:pt>
                <c:pt idx="3960">
                  <c:v>1.17</c:v>
                </c:pt>
                <c:pt idx="3961">
                  <c:v>5.39</c:v>
                </c:pt>
                <c:pt idx="3962">
                  <c:v>3.91</c:v>
                </c:pt>
                <c:pt idx="3981">
                  <c:v>1.46</c:v>
                </c:pt>
                <c:pt idx="3983">
                  <c:v>2.59</c:v>
                </c:pt>
                <c:pt idx="3984">
                  <c:v>2.25</c:v>
                </c:pt>
                <c:pt idx="3985">
                  <c:v>1.1599999999999999</c:v>
                </c:pt>
                <c:pt idx="3986">
                  <c:v>2.04</c:v>
                </c:pt>
                <c:pt idx="3987">
                  <c:v>4.1900000000000004</c:v>
                </c:pt>
                <c:pt idx="3988">
                  <c:v>8.43</c:v>
                </c:pt>
                <c:pt idx="3989">
                  <c:v>5.61</c:v>
                </c:pt>
                <c:pt idx="3990">
                  <c:v>5.05</c:v>
                </c:pt>
                <c:pt idx="3991">
                  <c:v>4.9000000000000004</c:v>
                </c:pt>
                <c:pt idx="3992">
                  <c:v>2.15</c:v>
                </c:pt>
                <c:pt idx="3993">
                  <c:v>2.85</c:v>
                </c:pt>
                <c:pt idx="3994">
                  <c:v>2.81</c:v>
                </c:pt>
                <c:pt idx="3995">
                  <c:v>1.34</c:v>
                </c:pt>
                <c:pt idx="3996">
                  <c:v>6.52</c:v>
                </c:pt>
                <c:pt idx="3997">
                  <c:v>9.07</c:v>
                </c:pt>
                <c:pt idx="3998">
                  <c:v>5.46</c:v>
                </c:pt>
                <c:pt idx="3999">
                  <c:v>4.09</c:v>
                </c:pt>
                <c:pt idx="4000">
                  <c:v>3.89</c:v>
                </c:pt>
                <c:pt idx="4001">
                  <c:v>2.84</c:v>
                </c:pt>
                <c:pt idx="4002">
                  <c:v>2.17</c:v>
                </c:pt>
                <c:pt idx="4003">
                  <c:v>3.34</c:v>
                </c:pt>
                <c:pt idx="4004">
                  <c:v>2.17</c:v>
                </c:pt>
                <c:pt idx="4005">
                  <c:v>2.72</c:v>
                </c:pt>
                <c:pt idx="4006">
                  <c:v>4.22</c:v>
                </c:pt>
                <c:pt idx="4007">
                  <c:v>5.83</c:v>
                </c:pt>
                <c:pt idx="4008">
                  <c:v>3.1</c:v>
                </c:pt>
                <c:pt idx="4010">
                  <c:v>2.75</c:v>
                </c:pt>
                <c:pt idx="4012">
                  <c:v>3.11</c:v>
                </c:pt>
                <c:pt idx="4013">
                  <c:v>1.64</c:v>
                </c:pt>
                <c:pt idx="4014">
                  <c:v>1.7</c:v>
                </c:pt>
                <c:pt idx="4016">
                  <c:v>1.1599999999999999</c:v>
                </c:pt>
                <c:pt idx="4023">
                  <c:v>1.7</c:v>
                </c:pt>
                <c:pt idx="4028">
                  <c:v>1.57</c:v>
                </c:pt>
                <c:pt idx="4029">
                  <c:v>1.89</c:v>
                </c:pt>
                <c:pt idx="4030">
                  <c:v>1.76</c:v>
                </c:pt>
                <c:pt idx="4031">
                  <c:v>1.27</c:v>
                </c:pt>
                <c:pt idx="4032">
                  <c:v>1.25</c:v>
                </c:pt>
                <c:pt idx="4033">
                  <c:v>3.83</c:v>
                </c:pt>
                <c:pt idx="4034">
                  <c:v>3.31</c:v>
                </c:pt>
                <c:pt idx="4035">
                  <c:v>3.79</c:v>
                </c:pt>
                <c:pt idx="4036">
                  <c:v>3.72</c:v>
                </c:pt>
                <c:pt idx="4037">
                  <c:v>4.34</c:v>
                </c:pt>
                <c:pt idx="4038">
                  <c:v>4.8</c:v>
                </c:pt>
                <c:pt idx="4039">
                  <c:v>8.2200000000000006</c:v>
                </c:pt>
                <c:pt idx="4040">
                  <c:v>6.19</c:v>
                </c:pt>
                <c:pt idx="4041">
                  <c:v>8.35</c:v>
                </c:pt>
                <c:pt idx="4042">
                  <c:v>7.03</c:v>
                </c:pt>
                <c:pt idx="4043">
                  <c:v>4.83</c:v>
                </c:pt>
                <c:pt idx="4044">
                  <c:v>4.8</c:v>
                </c:pt>
                <c:pt idx="4045">
                  <c:v>4.71</c:v>
                </c:pt>
                <c:pt idx="4046">
                  <c:v>3.8</c:v>
                </c:pt>
                <c:pt idx="4047">
                  <c:v>3.46</c:v>
                </c:pt>
                <c:pt idx="4048">
                  <c:v>3.39</c:v>
                </c:pt>
                <c:pt idx="4049">
                  <c:v>3.07</c:v>
                </c:pt>
                <c:pt idx="4050">
                  <c:v>5.13</c:v>
                </c:pt>
                <c:pt idx="4066">
                  <c:v>4.38</c:v>
                </c:pt>
                <c:pt idx="4067">
                  <c:v>4.18</c:v>
                </c:pt>
                <c:pt idx="4068">
                  <c:v>4.07</c:v>
                </c:pt>
                <c:pt idx="4069">
                  <c:v>3.29</c:v>
                </c:pt>
                <c:pt idx="4070">
                  <c:v>1.77</c:v>
                </c:pt>
                <c:pt idx="4083">
                  <c:v>4.9800000000000004</c:v>
                </c:pt>
                <c:pt idx="4084">
                  <c:v>7.74</c:v>
                </c:pt>
                <c:pt idx="4085">
                  <c:v>9.51</c:v>
                </c:pt>
                <c:pt idx="4086">
                  <c:v>7.41</c:v>
                </c:pt>
                <c:pt idx="4087">
                  <c:v>5.83</c:v>
                </c:pt>
                <c:pt idx="4088">
                  <c:v>5.54</c:v>
                </c:pt>
                <c:pt idx="4089">
                  <c:v>2.85</c:v>
                </c:pt>
                <c:pt idx="4090">
                  <c:v>2.21</c:v>
                </c:pt>
                <c:pt idx="4091">
                  <c:v>3.76</c:v>
                </c:pt>
                <c:pt idx="4092">
                  <c:v>4.97</c:v>
                </c:pt>
                <c:pt idx="4093">
                  <c:v>3.98</c:v>
                </c:pt>
                <c:pt idx="4094">
                  <c:v>3.01</c:v>
                </c:pt>
                <c:pt idx="4095">
                  <c:v>2.81</c:v>
                </c:pt>
                <c:pt idx="4098">
                  <c:v>2.59</c:v>
                </c:pt>
                <c:pt idx="4099">
                  <c:v>2.62</c:v>
                </c:pt>
                <c:pt idx="4100">
                  <c:v>8.14</c:v>
                </c:pt>
                <c:pt idx="4101">
                  <c:v>7.48</c:v>
                </c:pt>
                <c:pt idx="4102">
                  <c:v>8.4</c:v>
                </c:pt>
                <c:pt idx="4103">
                  <c:v>8.34</c:v>
                </c:pt>
                <c:pt idx="4104">
                  <c:v>7.22</c:v>
                </c:pt>
                <c:pt idx="4105">
                  <c:v>5.56</c:v>
                </c:pt>
                <c:pt idx="4106">
                  <c:v>5.17</c:v>
                </c:pt>
                <c:pt idx="4107">
                  <c:v>2.46</c:v>
                </c:pt>
                <c:pt idx="4108">
                  <c:v>2.35</c:v>
                </c:pt>
                <c:pt idx="4109">
                  <c:v>2.0699999999999998</c:v>
                </c:pt>
                <c:pt idx="4110">
                  <c:v>2.1</c:v>
                </c:pt>
                <c:pt idx="4111">
                  <c:v>2.1</c:v>
                </c:pt>
                <c:pt idx="4112">
                  <c:v>2.4900000000000002</c:v>
                </c:pt>
                <c:pt idx="4114">
                  <c:v>1.74</c:v>
                </c:pt>
                <c:pt idx="4115">
                  <c:v>1.37</c:v>
                </c:pt>
                <c:pt idx="4116">
                  <c:v>1.55</c:v>
                </c:pt>
                <c:pt idx="4117">
                  <c:v>1.46</c:v>
                </c:pt>
                <c:pt idx="4118">
                  <c:v>1.68</c:v>
                </c:pt>
                <c:pt idx="4119">
                  <c:v>3.33</c:v>
                </c:pt>
                <c:pt idx="4120">
                  <c:v>3.99</c:v>
                </c:pt>
                <c:pt idx="4121">
                  <c:v>3.3</c:v>
                </c:pt>
                <c:pt idx="4122">
                  <c:v>3.17</c:v>
                </c:pt>
                <c:pt idx="4123">
                  <c:v>2.52</c:v>
                </c:pt>
                <c:pt idx="4124">
                  <c:v>2.4</c:v>
                </c:pt>
                <c:pt idx="4125">
                  <c:v>1.84</c:v>
                </c:pt>
                <c:pt idx="4126">
                  <c:v>1.85</c:v>
                </c:pt>
                <c:pt idx="4127">
                  <c:v>1.68</c:v>
                </c:pt>
                <c:pt idx="4128">
                  <c:v>1.98</c:v>
                </c:pt>
                <c:pt idx="4129">
                  <c:v>2.79</c:v>
                </c:pt>
                <c:pt idx="4130">
                  <c:v>4.03</c:v>
                </c:pt>
                <c:pt idx="4131">
                  <c:v>3.36</c:v>
                </c:pt>
                <c:pt idx="4132">
                  <c:v>3.1</c:v>
                </c:pt>
                <c:pt idx="4133">
                  <c:v>2.5099999999999998</c:v>
                </c:pt>
                <c:pt idx="4134">
                  <c:v>2.2799999999999998</c:v>
                </c:pt>
                <c:pt idx="4135">
                  <c:v>3.96</c:v>
                </c:pt>
                <c:pt idx="4136">
                  <c:v>0.83</c:v>
                </c:pt>
                <c:pt idx="4137">
                  <c:v>5.21</c:v>
                </c:pt>
                <c:pt idx="4138">
                  <c:v>6.14</c:v>
                </c:pt>
                <c:pt idx="4139">
                  <c:v>5.32</c:v>
                </c:pt>
                <c:pt idx="4140">
                  <c:v>4.59</c:v>
                </c:pt>
                <c:pt idx="4141">
                  <c:v>3.93</c:v>
                </c:pt>
                <c:pt idx="4142">
                  <c:v>3.42</c:v>
                </c:pt>
                <c:pt idx="4143">
                  <c:v>3.25</c:v>
                </c:pt>
                <c:pt idx="4144">
                  <c:v>2.91</c:v>
                </c:pt>
                <c:pt idx="4145">
                  <c:v>3.47</c:v>
                </c:pt>
                <c:pt idx="4146">
                  <c:v>5.75</c:v>
                </c:pt>
                <c:pt idx="4147">
                  <c:v>4.8</c:v>
                </c:pt>
                <c:pt idx="4148">
                  <c:v>4.18</c:v>
                </c:pt>
                <c:pt idx="4149">
                  <c:v>1.23</c:v>
                </c:pt>
                <c:pt idx="4150">
                  <c:v>1.22</c:v>
                </c:pt>
                <c:pt idx="4151">
                  <c:v>1.1299999999999999</c:v>
                </c:pt>
                <c:pt idx="4152">
                  <c:v>0.85</c:v>
                </c:pt>
                <c:pt idx="4153">
                  <c:v>1.04</c:v>
                </c:pt>
                <c:pt idx="4154">
                  <c:v>1.65</c:v>
                </c:pt>
                <c:pt idx="4155">
                  <c:v>1.57</c:v>
                </c:pt>
                <c:pt idx="4156">
                  <c:v>1.35</c:v>
                </c:pt>
                <c:pt idx="4157">
                  <c:v>1.23</c:v>
                </c:pt>
                <c:pt idx="4158">
                  <c:v>1</c:v>
                </c:pt>
                <c:pt idx="4159">
                  <c:v>1.08</c:v>
                </c:pt>
                <c:pt idx="4160">
                  <c:v>0.88</c:v>
                </c:pt>
                <c:pt idx="4161">
                  <c:v>0.92</c:v>
                </c:pt>
                <c:pt idx="4162">
                  <c:v>0.78</c:v>
                </c:pt>
                <c:pt idx="4163">
                  <c:v>3.52</c:v>
                </c:pt>
                <c:pt idx="4164">
                  <c:v>10.82</c:v>
                </c:pt>
                <c:pt idx="4165">
                  <c:v>8.8699999999999992</c:v>
                </c:pt>
                <c:pt idx="4166">
                  <c:v>5.45</c:v>
                </c:pt>
                <c:pt idx="4167">
                  <c:v>2.23</c:v>
                </c:pt>
                <c:pt idx="4168">
                  <c:v>2.13</c:v>
                </c:pt>
                <c:pt idx="4169">
                  <c:v>1.27</c:v>
                </c:pt>
                <c:pt idx="4170">
                  <c:v>1.27</c:v>
                </c:pt>
                <c:pt idx="4171">
                  <c:v>1.44</c:v>
                </c:pt>
                <c:pt idx="4172">
                  <c:v>1.17</c:v>
                </c:pt>
                <c:pt idx="4173">
                  <c:v>1.27</c:v>
                </c:pt>
                <c:pt idx="4174">
                  <c:v>1.22</c:v>
                </c:pt>
                <c:pt idx="4176">
                  <c:v>0.97</c:v>
                </c:pt>
                <c:pt idx="4177">
                  <c:v>1.9</c:v>
                </c:pt>
                <c:pt idx="4178">
                  <c:v>1.57</c:v>
                </c:pt>
                <c:pt idx="4179">
                  <c:v>1.57</c:v>
                </c:pt>
                <c:pt idx="4180">
                  <c:v>1.54</c:v>
                </c:pt>
                <c:pt idx="4181">
                  <c:v>1.48</c:v>
                </c:pt>
                <c:pt idx="4182">
                  <c:v>1.48</c:v>
                </c:pt>
                <c:pt idx="4183">
                  <c:v>1.42</c:v>
                </c:pt>
                <c:pt idx="4184">
                  <c:v>1.3</c:v>
                </c:pt>
                <c:pt idx="4185">
                  <c:v>1.1599999999999999</c:v>
                </c:pt>
                <c:pt idx="4186">
                  <c:v>1.05</c:v>
                </c:pt>
                <c:pt idx="4187">
                  <c:v>1.05</c:v>
                </c:pt>
                <c:pt idx="4188">
                  <c:v>0.99</c:v>
                </c:pt>
                <c:pt idx="4189">
                  <c:v>0.94</c:v>
                </c:pt>
                <c:pt idx="4190">
                  <c:v>0.85</c:v>
                </c:pt>
                <c:pt idx="4191">
                  <c:v>0.47</c:v>
                </c:pt>
                <c:pt idx="4192">
                  <c:v>0.31</c:v>
                </c:pt>
                <c:pt idx="4196">
                  <c:v>0.34</c:v>
                </c:pt>
                <c:pt idx="4197">
                  <c:v>0.34</c:v>
                </c:pt>
                <c:pt idx="4198">
                  <c:v>0.3</c:v>
                </c:pt>
                <c:pt idx="4200">
                  <c:v>0.32</c:v>
                </c:pt>
                <c:pt idx="4202">
                  <c:v>0.33</c:v>
                </c:pt>
                <c:pt idx="4203">
                  <c:v>0.45</c:v>
                </c:pt>
                <c:pt idx="4204">
                  <c:v>0.43</c:v>
                </c:pt>
                <c:pt idx="4205">
                  <c:v>0.32</c:v>
                </c:pt>
                <c:pt idx="4209">
                  <c:v>0.43</c:v>
                </c:pt>
                <c:pt idx="4210">
                  <c:v>0.37</c:v>
                </c:pt>
                <c:pt idx="4211">
                  <c:v>0.42</c:v>
                </c:pt>
                <c:pt idx="4214">
                  <c:v>0.43</c:v>
                </c:pt>
                <c:pt idx="4215">
                  <c:v>1.42</c:v>
                </c:pt>
                <c:pt idx="4217">
                  <c:v>1.47</c:v>
                </c:pt>
                <c:pt idx="4218">
                  <c:v>1.1599999999999999</c:v>
                </c:pt>
                <c:pt idx="4219">
                  <c:v>0.64</c:v>
                </c:pt>
                <c:pt idx="4221">
                  <c:v>3.52</c:v>
                </c:pt>
                <c:pt idx="4223">
                  <c:v>2.42</c:v>
                </c:pt>
                <c:pt idx="4224">
                  <c:v>2.04</c:v>
                </c:pt>
                <c:pt idx="4225">
                  <c:v>1.81</c:v>
                </c:pt>
                <c:pt idx="4226">
                  <c:v>1.71</c:v>
                </c:pt>
                <c:pt idx="4227">
                  <c:v>1.68</c:v>
                </c:pt>
                <c:pt idx="4228">
                  <c:v>1.34</c:v>
                </c:pt>
                <c:pt idx="4229">
                  <c:v>1.25</c:v>
                </c:pt>
                <c:pt idx="4243">
                  <c:v>1.19</c:v>
                </c:pt>
                <c:pt idx="4244">
                  <c:v>0.99</c:v>
                </c:pt>
                <c:pt idx="4245">
                  <c:v>0.99</c:v>
                </c:pt>
                <c:pt idx="4246">
                  <c:v>0.82</c:v>
                </c:pt>
                <c:pt idx="4248">
                  <c:v>0.82</c:v>
                </c:pt>
                <c:pt idx="4251">
                  <c:v>0.9</c:v>
                </c:pt>
                <c:pt idx="4252">
                  <c:v>0.81</c:v>
                </c:pt>
                <c:pt idx="4253">
                  <c:v>0.75</c:v>
                </c:pt>
                <c:pt idx="4254">
                  <c:v>0.97</c:v>
                </c:pt>
                <c:pt idx="4255">
                  <c:v>1.21</c:v>
                </c:pt>
                <c:pt idx="4256">
                  <c:v>1.01</c:v>
                </c:pt>
                <c:pt idx="4257">
                  <c:v>0.93</c:v>
                </c:pt>
                <c:pt idx="4258">
                  <c:v>0.97</c:v>
                </c:pt>
                <c:pt idx="4259">
                  <c:v>0.94</c:v>
                </c:pt>
                <c:pt idx="4260">
                  <c:v>1.96</c:v>
                </c:pt>
                <c:pt idx="4261">
                  <c:v>1.57</c:v>
                </c:pt>
                <c:pt idx="4262">
                  <c:v>1.47</c:v>
                </c:pt>
                <c:pt idx="4263">
                  <c:v>1.36</c:v>
                </c:pt>
                <c:pt idx="4265">
                  <c:v>1.17</c:v>
                </c:pt>
                <c:pt idx="4266">
                  <c:v>1.42</c:v>
                </c:pt>
                <c:pt idx="4267">
                  <c:v>1.43</c:v>
                </c:pt>
                <c:pt idx="4268">
                  <c:v>1.33</c:v>
                </c:pt>
                <c:pt idx="4269">
                  <c:v>5.64</c:v>
                </c:pt>
                <c:pt idx="4270">
                  <c:v>4.62</c:v>
                </c:pt>
                <c:pt idx="4272">
                  <c:v>4.34</c:v>
                </c:pt>
                <c:pt idx="4273">
                  <c:v>3.46</c:v>
                </c:pt>
                <c:pt idx="4275">
                  <c:v>2.1800000000000002</c:v>
                </c:pt>
                <c:pt idx="4276">
                  <c:v>1.96</c:v>
                </c:pt>
                <c:pt idx="4277">
                  <c:v>4.34</c:v>
                </c:pt>
                <c:pt idx="4278">
                  <c:v>3.26</c:v>
                </c:pt>
                <c:pt idx="4282">
                  <c:v>1.94</c:v>
                </c:pt>
                <c:pt idx="4283">
                  <c:v>3.38</c:v>
                </c:pt>
                <c:pt idx="4284">
                  <c:v>2.25</c:v>
                </c:pt>
                <c:pt idx="4285">
                  <c:v>1.89</c:v>
                </c:pt>
                <c:pt idx="4286">
                  <c:v>1.5</c:v>
                </c:pt>
                <c:pt idx="4287">
                  <c:v>1.22</c:v>
                </c:pt>
                <c:pt idx="4288">
                  <c:v>1.07</c:v>
                </c:pt>
                <c:pt idx="4289">
                  <c:v>1.02</c:v>
                </c:pt>
                <c:pt idx="4290">
                  <c:v>1.03</c:v>
                </c:pt>
                <c:pt idx="4291">
                  <c:v>0.97</c:v>
                </c:pt>
                <c:pt idx="4292">
                  <c:v>1.17</c:v>
                </c:pt>
                <c:pt idx="4293">
                  <c:v>1.18</c:v>
                </c:pt>
                <c:pt idx="4294">
                  <c:v>1.23</c:v>
                </c:pt>
                <c:pt idx="4295">
                  <c:v>1.46</c:v>
                </c:pt>
                <c:pt idx="4296">
                  <c:v>2.81</c:v>
                </c:pt>
                <c:pt idx="4297">
                  <c:v>1.69</c:v>
                </c:pt>
                <c:pt idx="4298">
                  <c:v>1.69</c:v>
                </c:pt>
                <c:pt idx="4299">
                  <c:v>1.46</c:v>
                </c:pt>
                <c:pt idx="4300">
                  <c:v>1.36</c:v>
                </c:pt>
                <c:pt idx="4301">
                  <c:v>3.01</c:v>
                </c:pt>
                <c:pt idx="4302">
                  <c:v>2.44</c:v>
                </c:pt>
                <c:pt idx="4303">
                  <c:v>2.12</c:v>
                </c:pt>
                <c:pt idx="4304">
                  <c:v>1.84</c:v>
                </c:pt>
                <c:pt idx="4305">
                  <c:v>1.38</c:v>
                </c:pt>
                <c:pt idx="4306">
                  <c:v>1.22</c:v>
                </c:pt>
                <c:pt idx="4307">
                  <c:v>1</c:v>
                </c:pt>
                <c:pt idx="4308">
                  <c:v>1.1100000000000001</c:v>
                </c:pt>
                <c:pt idx="4309">
                  <c:v>1.51</c:v>
                </c:pt>
                <c:pt idx="4310">
                  <c:v>1.35</c:v>
                </c:pt>
                <c:pt idx="4311">
                  <c:v>2.25</c:v>
                </c:pt>
                <c:pt idx="4312">
                  <c:v>6.4</c:v>
                </c:pt>
                <c:pt idx="4313">
                  <c:v>5.43</c:v>
                </c:pt>
                <c:pt idx="4314">
                  <c:v>4.45</c:v>
                </c:pt>
                <c:pt idx="4315">
                  <c:v>3.17</c:v>
                </c:pt>
                <c:pt idx="4316">
                  <c:v>7.83</c:v>
                </c:pt>
                <c:pt idx="4317">
                  <c:v>11.99</c:v>
                </c:pt>
                <c:pt idx="4318">
                  <c:v>7.51</c:v>
                </c:pt>
                <c:pt idx="4319">
                  <c:v>7.28</c:v>
                </c:pt>
                <c:pt idx="4320">
                  <c:v>7.22</c:v>
                </c:pt>
                <c:pt idx="4321">
                  <c:v>3.85</c:v>
                </c:pt>
                <c:pt idx="4322">
                  <c:v>3.67</c:v>
                </c:pt>
                <c:pt idx="4328">
                  <c:v>1.69</c:v>
                </c:pt>
                <c:pt idx="4329">
                  <c:v>1.39</c:v>
                </c:pt>
                <c:pt idx="4330">
                  <c:v>0.88</c:v>
                </c:pt>
                <c:pt idx="4331">
                  <c:v>0.99</c:v>
                </c:pt>
                <c:pt idx="4332">
                  <c:v>1.1200000000000001</c:v>
                </c:pt>
                <c:pt idx="4333">
                  <c:v>1.05</c:v>
                </c:pt>
                <c:pt idx="4334">
                  <c:v>1.04</c:v>
                </c:pt>
                <c:pt idx="4335">
                  <c:v>1.04</c:v>
                </c:pt>
                <c:pt idx="4336">
                  <c:v>1.08</c:v>
                </c:pt>
                <c:pt idx="4337">
                  <c:v>1.06</c:v>
                </c:pt>
                <c:pt idx="4338">
                  <c:v>1.08</c:v>
                </c:pt>
                <c:pt idx="4339">
                  <c:v>1.1499999999999999</c:v>
                </c:pt>
                <c:pt idx="4340">
                  <c:v>1.29</c:v>
                </c:pt>
                <c:pt idx="4341">
                  <c:v>1.29</c:v>
                </c:pt>
                <c:pt idx="4358">
                  <c:v>4.2699999999999996</c:v>
                </c:pt>
                <c:pt idx="4359">
                  <c:v>8.8800000000000008</c:v>
                </c:pt>
                <c:pt idx="4361">
                  <c:v>8.7200000000000006</c:v>
                </c:pt>
                <c:pt idx="4362">
                  <c:v>10.84</c:v>
                </c:pt>
                <c:pt idx="4363">
                  <c:v>11.36</c:v>
                </c:pt>
                <c:pt idx="4367">
                  <c:v>12.63</c:v>
                </c:pt>
                <c:pt idx="4368">
                  <c:v>8.8800000000000008</c:v>
                </c:pt>
                <c:pt idx="4369">
                  <c:v>7.51</c:v>
                </c:pt>
                <c:pt idx="4370">
                  <c:v>5.85</c:v>
                </c:pt>
                <c:pt idx="4371">
                  <c:v>3.51</c:v>
                </c:pt>
                <c:pt idx="4372">
                  <c:v>2.92</c:v>
                </c:pt>
                <c:pt idx="4373">
                  <c:v>2.58</c:v>
                </c:pt>
                <c:pt idx="4374">
                  <c:v>1.87</c:v>
                </c:pt>
                <c:pt idx="4375">
                  <c:v>1.53</c:v>
                </c:pt>
                <c:pt idx="4376">
                  <c:v>1.53</c:v>
                </c:pt>
                <c:pt idx="4377">
                  <c:v>1.49</c:v>
                </c:pt>
                <c:pt idx="4378">
                  <c:v>1.37</c:v>
                </c:pt>
                <c:pt idx="4379">
                  <c:v>1.54</c:v>
                </c:pt>
                <c:pt idx="4380">
                  <c:v>1.49</c:v>
                </c:pt>
                <c:pt idx="4381">
                  <c:v>1.45</c:v>
                </c:pt>
                <c:pt idx="4382">
                  <c:v>1.38</c:v>
                </c:pt>
                <c:pt idx="4383">
                  <c:v>1.06</c:v>
                </c:pt>
                <c:pt idx="4384">
                  <c:v>1</c:v>
                </c:pt>
                <c:pt idx="4385">
                  <c:v>2.12</c:v>
                </c:pt>
                <c:pt idx="4386">
                  <c:v>2.77</c:v>
                </c:pt>
                <c:pt idx="4387">
                  <c:v>2.5299999999999998</c:v>
                </c:pt>
                <c:pt idx="4388">
                  <c:v>2.2200000000000002</c:v>
                </c:pt>
                <c:pt idx="4389">
                  <c:v>2.46</c:v>
                </c:pt>
                <c:pt idx="4390">
                  <c:v>2.92</c:v>
                </c:pt>
                <c:pt idx="4391">
                  <c:v>15.22</c:v>
                </c:pt>
                <c:pt idx="4392">
                  <c:v>12.63</c:v>
                </c:pt>
                <c:pt idx="4393">
                  <c:v>9.99</c:v>
                </c:pt>
                <c:pt idx="4394">
                  <c:v>22.01</c:v>
                </c:pt>
                <c:pt idx="4395">
                  <c:v>17.829999999999998</c:v>
                </c:pt>
                <c:pt idx="4396">
                  <c:v>13.13</c:v>
                </c:pt>
                <c:pt idx="4397">
                  <c:v>9.66</c:v>
                </c:pt>
                <c:pt idx="4398">
                  <c:v>2.19</c:v>
                </c:pt>
                <c:pt idx="4399">
                  <c:v>2.34</c:v>
                </c:pt>
                <c:pt idx="4400">
                  <c:v>1.81</c:v>
                </c:pt>
                <c:pt idx="4401">
                  <c:v>1.91</c:v>
                </c:pt>
                <c:pt idx="4402">
                  <c:v>2.46</c:v>
                </c:pt>
                <c:pt idx="4403">
                  <c:v>2.56</c:v>
                </c:pt>
                <c:pt idx="4404">
                  <c:v>1.78</c:v>
                </c:pt>
                <c:pt idx="4405">
                  <c:v>2.86</c:v>
                </c:pt>
                <c:pt idx="4406">
                  <c:v>5.65</c:v>
                </c:pt>
                <c:pt idx="4407">
                  <c:v>4.3099999999999996</c:v>
                </c:pt>
                <c:pt idx="4408">
                  <c:v>3.43</c:v>
                </c:pt>
                <c:pt idx="4409">
                  <c:v>3.17</c:v>
                </c:pt>
                <c:pt idx="4410">
                  <c:v>2.98</c:v>
                </c:pt>
                <c:pt idx="4411">
                  <c:v>2.73</c:v>
                </c:pt>
                <c:pt idx="4412">
                  <c:v>2.2999999999999998</c:v>
                </c:pt>
                <c:pt idx="4413">
                  <c:v>2.33</c:v>
                </c:pt>
                <c:pt idx="4414">
                  <c:v>2.12</c:v>
                </c:pt>
                <c:pt idx="4415">
                  <c:v>2.14</c:v>
                </c:pt>
                <c:pt idx="4416">
                  <c:v>2.54</c:v>
                </c:pt>
                <c:pt idx="4417">
                  <c:v>2.19</c:v>
                </c:pt>
                <c:pt idx="4418">
                  <c:v>2.88</c:v>
                </c:pt>
                <c:pt idx="4419">
                  <c:v>2.8</c:v>
                </c:pt>
                <c:pt idx="4420">
                  <c:v>3.54</c:v>
                </c:pt>
                <c:pt idx="4421">
                  <c:v>8.1</c:v>
                </c:pt>
                <c:pt idx="4422">
                  <c:v>3.65</c:v>
                </c:pt>
                <c:pt idx="4424">
                  <c:v>10.66</c:v>
                </c:pt>
                <c:pt idx="4425">
                  <c:v>9.77</c:v>
                </c:pt>
                <c:pt idx="4427">
                  <c:v>10.25</c:v>
                </c:pt>
                <c:pt idx="4429">
                  <c:v>8.2100000000000009</c:v>
                </c:pt>
                <c:pt idx="4431">
                  <c:v>7.18</c:v>
                </c:pt>
                <c:pt idx="4433">
                  <c:v>6.77</c:v>
                </c:pt>
                <c:pt idx="4435">
                  <c:v>6.82</c:v>
                </c:pt>
                <c:pt idx="4436">
                  <c:v>7.2</c:v>
                </c:pt>
                <c:pt idx="4437">
                  <c:v>7.6</c:v>
                </c:pt>
                <c:pt idx="4438">
                  <c:v>7.87</c:v>
                </c:pt>
                <c:pt idx="4439">
                  <c:v>10.19</c:v>
                </c:pt>
                <c:pt idx="4440">
                  <c:v>11.51</c:v>
                </c:pt>
                <c:pt idx="4442">
                  <c:v>9.08</c:v>
                </c:pt>
                <c:pt idx="4443">
                  <c:v>9.86</c:v>
                </c:pt>
                <c:pt idx="4444">
                  <c:v>11.69</c:v>
                </c:pt>
                <c:pt idx="4445">
                  <c:v>6.77</c:v>
                </c:pt>
                <c:pt idx="4446">
                  <c:v>6.86</c:v>
                </c:pt>
                <c:pt idx="4447">
                  <c:v>8.57</c:v>
                </c:pt>
                <c:pt idx="4448">
                  <c:v>10.7</c:v>
                </c:pt>
                <c:pt idx="4449">
                  <c:v>8.2799999999999994</c:v>
                </c:pt>
                <c:pt idx="4450">
                  <c:v>7.42</c:v>
                </c:pt>
                <c:pt idx="4451">
                  <c:v>4.2300000000000004</c:v>
                </c:pt>
                <c:pt idx="4452">
                  <c:v>3.4</c:v>
                </c:pt>
                <c:pt idx="4453">
                  <c:v>3.21</c:v>
                </c:pt>
                <c:pt idx="4454">
                  <c:v>2.35</c:v>
                </c:pt>
                <c:pt idx="4455">
                  <c:v>1.49</c:v>
                </c:pt>
                <c:pt idx="4456">
                  <c:v>1.71</c:v>
                </c:pt>
                <c:pt idx="4457">
                  <c:v>1.92</c:v>
                </c:pt>
                <c:pt idx="4458">
                  <c:v>1.83</c:v>
                </c:pt>
                <c:pt idx="4459">
                  <c:v>2.6</c:v>
                </c:pt>
                <c:pt idx="4460">
                  <c:v>3.35</c:v>
                </c:pt>
                <c:pt idx="4461">
                  <c:v>2.86</c:v>
                </c:pt>
                <c:pt idx="4462">
                  <c:v>3.99</c:v>
                </c:pt>
                <c:pt idx="4464">
                  <c:v>3.19</c:v>
                </c:pt>
                <c:pt idx="4465">
                  <c:v>2.57</c:v>
                </c:pt>
                <c:pt idx="4467">
                  <c:v>4.28</c:v>
                </c:pt>
                <c:pt idx="4468">
                  <c:v>4.6100000000000003</c:v>
                </c:pt>
                <c:pt idx="4469">
                  <c:v>3.98</c:v>
                </c:pt>
                <c:pt idx="4470">
                  <c:v>5.81</c:v>
                </c:pt>
                <c:pt idx="4471">
                  <c:v>7.16</c:v>
                </c:pt>
                <c:pt idx="4472">
                  <c:v>2.4500000000000002</c:v>
                </c:pt>
                <c:pt idx="4473">
                  <c:v>6</c:v>
                </c:pt>
                <c:pt idx="4474">
                  <c:v>5.68</c:v>
                </c:pt>
                <c:pt idx="4475">
                  <c:v>10.95</c:v>
                </c:pt>
                <c:pt idx="4476">
                  <c:v>8.65</c:v>
                </c:pt>
                <c:pt idx="4477">
                  <c:v>8.33</c:v>
                </c:pt>
                <c:pt idx="4478">
                  <c:v>5.66</c:v>
                </c:pt>
                <c:pt idx="4479">
                  <c:v>4.84</c:v>
                </c:pt>
                <c:pt idx="4480">
                  <c:v>4.21</c:v>
                </c:pt>
                <c:pt idx="4481">
                  <c:v>1.49</c:v>
                </c:pt>
                <c:pt idx="4482">
                  <c:v>2.17</c:v>
                </c:pt>
                <c:pt idx="4483">
                  <c:v>2.27</c:v>
                </c:pt>
                <c:pt idx="4484">
                  <c:v>1.95</c:v>
                </c:pt>
                <c:pt idx="4485">
                  <c:v>1.83</c:v>
                </c:pt>
                <c:pt idx="4486">
                  <c:v>1.86</c:v>
                </c:pt>
                <c:pt idx="4487">
                  <c:v>1.32</c:v>
                </c:pt>
                <c:pt idx="4488">
                  <c:v>1.66</c:v>
                </c:pt>
                <c:pt idx="4489">
                  <c:v>1.52</c:v>
                </c:pt>
                <c:pt idx="4490">
                  <c:v>1.36</c:v>
                </c:pt>
                <c:pt idx="4491">
                  <c:v>1.33</c:v>
                </c:pt>
                <c:pt idx="4492">
                  <c:v>1.28</c:v>
                </c:pt>
                <c:pt idx="4493">
                  <c:v>1.29</c:v>
                </c:pt>
                <c:pt idx="4494">
                  <c:v>0.99</c:v>
                </c:pt>
                <c:pt idx="4495">
                  <c:v>1.1000000000000001</c:v>
                </c:pt>
                <c:pt idx="4496">
                  <c:v>1.28</c:v>
                </c:pt>
                <c:pt idx="4497">
                  <c:v>2.7</c:v>
                </c:pt>
                <c:pt idx="4498">
                  <c:v>2.2999999999999998</c:v>
                </c:pt>
                <c:pt idx="4499">
                  <c:v>2.57</c:v>
                </c:pt>
                <c:pt idx="4500">
                  <c:v>1.93</c:v>
                </c:pt>
                <c:pt idx="4501">
                  <c:v>1.48</c:v>
                </c:pt>
                <c:pt idx="4502">
                  <c:v>1.4</c:v>
                </c:pt>
                <c:pt idx="4503">
                  <c:v>1.27</c:v>
                </c:pt>
                <c:pt idx="4504">
                  <c:v>1.1299999999999999</c:v>
                </c:pt>
                <c:pt idx="4505">
                  <c:v>1.19</c:v>
                </c:pt>
                <c:pt idx="4506">
                  <c:v>0.92</c:v>
                </c:pt>
                <c:pt idx="4507">
                  <c:v>1</c:v>
                </c:pt>
                <c:pt idx="4508">
                  <c:v>0.91</c:v>
                </c:pt>
                <c:pt idx="4509">
                  <c:v>2.1</c:v>
                </c:pt>
                <c:pt idx="4510">
                  <c:v>1.93</c:v>
                </c:pt>
                <c:pt idx="4511">
                  <c:v>1.92</c:v>
                </c:pt>
                <c:pt idx="4512">
                  <c:v>1.78</c:v>
                </c:pt>
                <c:pt idx="4513">
                  <c:v>1.8</c:v>
                </c:pt>
                <c:pt idx="4514">
                  <c:v>1.68</c:v>
                </c:pt>
                <c:pt idx="4515">
                  <c:v>1.5</c:v>
                </c:pt>
                <c:pt idx="4516">
                  <c:v>1.41</c:v>
                </c:pt>
                <c:pt idx="4517">
                  <c:v>1.41</c:v>
                </c:pt>
                <c:pt idx="4518">
                  <c:v>2.08</c:v>
                </c:pt>
                <c:pt idx="4519">
                  <c:v>2.95</c:v>
                </c:pt>
                <c:pt idx="4520">
                  <c:v>2.86</c:v>
                </c:pt>
                <c:pt idx="4521">
                  <c:v>2.68</c:v>
                </c:pt>
                <c:pt idx="4522">
                  <c:v>2.17</c:v>
                </c:pt>
                <c:pt idx="4523">
                  <c:v>0.99</c:v>
                </c:pt>
                <c:pt idx="4524">
                  <c:v>0.82</c:v>
                </c:pt>
                <c:pt idx="4525">
                  <c:v>0.91</c:v>
                </c:pt>
                <c:pt idx="4526">
                  <c:v>0.74</c:v>
                </c:pt>
                <c:pt idx="4527">
                  <c:v>0.79</c:v>
                </c:pt>
                <c:pt idx="4528">
                  <c:v>0.66</c:v>
                </c:pt>
                <c:pt idx="4529">
                  <c:v>0.71</c:v>
                </c:pt>
                <c:pt idx="4530">
                  <c:v>0.6</c:v>
                </c:pt>
                <c:pt idx="4531">
                  <c:v>0.46</c:v>
                </c:pt>
                <c:pt idx="4532">
                  <c:v>0.66</c:v>
                </c:pt>
                <c:pt idx="4533">
                  <c:v>0.67</c:v>
                </c:pt>
                <c:pt idx="4534">
                  <c:v>0.91</c:v>
                </c:pt>
                <c:pt idx="4535">
                  <c:v>0.9</c:v>
                </c:pt>
                <c:pt idx="4536">
                  <c:v>0.82</c:v>
                </c:pt>
                <c:pt idx="4537">
                  <c:v>1.04</c:v>
                </c:pt>
                <c:pt idx="4538">
                  <c:v>0.95</c:v>
                </c:pt>
                <c:pt idx="4539">
                  <c:v>0.72</c:v>
                </c:pt>
                <c:pt idx="4540">
                  <c:v>0.88</c:v>
                </c:pt>
                <c:pt idx="4541">
                  <c:v>0.89</c:v>
                </c:pt>
                <c:pt idx="4544">
                  <c:v>1.33</c:v>
                </c:pt>
                <c:pt idx="4545">
                  <c:v>5.35</c:v>
                </c:pt>
                <c:pt idx="4546">
                  <c:v>6.05</c:v>
                </c:pt>
                <c:pt idx="4547">
                  <c:v>5.37</c:v>
                </c:pt>
                <c:pt idx="4548">
                  <c:v>4.97</c:v>
                </c:pt>
                <c:pt idx="4549">
                  <c:v>2.36</c:v>
                </c:pt>
                <c:pt idx="4550">
                  <c:v>1.71</c:v>
                </c:pt>
                <c:pt idx="4551">
                  <c:v>2.62</c:v>
                </c:pt>
                <c:pt idx="4552">
                  <c:v>2.4</c:v>
                </c:pt>
                <c:pt idx="4553">
                  <c:v>2.2799999999999998</c:v>
                </c:pt>
                <c:pt idx="4554">
                  <c:v>2</c:v>
                </c:pt>
                <c:pt idx="4555">
                  <c:v>1.82</c:v>
                </c:pt>
                <c:pt idx="4556">
                  <c:v>1.77</c:v>
                </c:pt>
                <c:pt idx="4557">
                  <c:v>1.73</c:v>
                </c:pt>
                <c:pt idx="4558">
                  <c:v>1.49</c:v>
                </c:pt>
                <c:pt idx="4561">
                  <c:v>1.01</c:v>
                </c:pt>
                <c:pt idx="4562">
                  <c:v>1.06</c:v>
                </c:pt>
                <c:pt idx="4563">
                  <c:v>2.0699999999999998</c:v>
                </c:pt>
                <c:pt idx="4564">
                  <c:v>1.92</c:v>
                </c:pt>
                <c:pt idx="4567">
                  <c:v>1.05</c:v>
                </c:pt>
                <c:pt idx="4568">
                  <c:v>0.83</c:v>
                </c:pt>
                <c:pt idx="4569">
                  <c:v>0.93</c:v>
                </c:pt>
                <c:pt idx="4570">
                  <c:v>5.74</c:v>
                </c:pt>
                <c:pt idx="4571">
                  <c:v>6.46</c:v>
                </c:pt>
                <c:pt idx="4572">
                  <c:v>6.15</c:v>
                </c:pt>
                <c:pt idx="4573">
                  <c:v>4.0199999999999996</c:v>
                </c:pt>
                <c:pt idx="4574">
                  <c:v>2.5099999999999998</c:v>
                </c:pt>
                <c:pt idx="4575">
                  <c:v>8.18</c:v>
                </c:pt>
                <c:pt idx="4576">
                  <c:v>7.6</c:v>
                </c:pt>
                <c:pt idx="4577">
                  <c:v>6.9</c:v>
                </c:pt>
                <c:pt idx="4578">
                  <c:v>4.25</c:v>
                </c:pt>
                <c:pt idx="4579">
                  <c:v>3.27</c:v>
                </c:pt>
                <c:pt idx="4580">
                  <c:v>2.2799999999999998</c:v>
                </c:pt>
                <c:pt idx="4581">
                  <c:v>2.73</c:v>
                </c:pt>
                <c:pt idx="4582">
                  <c:v>2.34</c:v>
                </c:pt>
                <c:pt idx="4583">
                  <c:v>1.8</c:v>
                </c:pt>
                <c:pt idx="4584">
                  <c:v>1.43</c:v>
                </c:pt>
                <c:pt idx="4585">
                  <c:v>1.18</c:v>
                </c:pt>
                <c:pt idx="4586">
                  <c:v>1.0900000000000001</c:v>
                </c:pt>
                <c:pt idx="4587">
                  <c:v>1.07</c:v>
                </c:pt>
                <c:pt idx="4588">
                  <c:v>1.07</c:v>
                </c:pt>
                <c:pt idx="4590">
                  <c:v>0.87</c:v>
                </c:pt>
                <c:pt idx="4591">
                  <c:v>0.91</c:v>
                </c:pt>
                <c:pt idx="4592">
                  <c:v>0.86</c:v>
                </c:pt>
                <c:pt idx="4593">
                  <c:v>0.83</c:v>
                </c:pt>
                <c:pt idx="4594">
                  <c:v>1.54</c:v>
                </c:pt>
                <c:pt idx="4595">
                  <c:v>1.46</c:v>
                </c:pt>
                <c:pt idx="4596">
                  <c:v>1.39</c:v>
                </c:pt>
                <c:pt idx="4597">
                  <c:v>1.32</c:v>
                </c:pt>
                <c:pt idx="4598">
                  <c:v>1.27</c:v>
                </c:pt>
                <c:pt idx="4599">
                  <c:v>1.19</c:v>
                </c:pt>
                <c:pt idx="4600">
                  <c:v>1.76</c:v>
                </c:pt>
                <c:pt idx="4601">
                  <c:v>6.03</c:v>
                </c:pt>
                <c:pt idx="4602">
                  <c:v>3.37</c:v>
                </c:pt>
                <c:pt idx="4603">
                  <c:v>1.53</c:v>
                </c:pt>
                <c:pt idx="4604">
                  <c:v>1.41</c:v>
                </c:pt>
                <c:pt idx="4605">
                  <c:v>1.1399999999999999</c:v>
                </c:pt>
                <c:pt idx="4606">
                  <c:v>1.22</c:v>
                </c:pt>
                <c:pt idx="4608">
                  <c:v>1.19</c:v>
                </c:pt>
                <c:pt idx="4609">
                  <c:v>1.1299999999999999</c:v>
                </c:pt>
                <c:pt idx="4611">
                  <c:v>0.97</c:v>
                </c:pt>
                <c:pt idx="4612">
                  <c:v>0.96</c:v>
                </c:pt>
                <c:pt idx="4613">
                  <c:v>0.96</c:v>
                </c:pt>
                <c:pt idx="4614">
                  <c:v>0.1</c:v>
                </c:pt>
                <c:pt idx="4615">
                  <c:v>0.93</c:v>
                </c:pt>
                <c:pt idx="4616">
                  <c:v>1.1200000000000001</c:v>
                </c:pt>
                <c:pt idx="4617">
                  <c:v>1.05</c:v>
                </c:pt>
                <c:pt idx="4618">
                  <c:v>0.88</c:v>
                </c:pt>
                <c:pt idx="4619">
                  <c:v>3.74</c:v>
                </c:pt>
                <c:pt idx="4620">
                  <c:v>3.55</c:v>
                </c:pt>
                <c:pt idx="4621">
                  <c:v>3.53</c:v>
                </c:pt>
                <c:pt idx="4622">
                  <c:v>3.23</c:v>
                </c:pt>
                <c:pt idx="4623">
                  <c:v>5.19</c:v>
                </c:pt>
                <c:pt idx="4624">
                  <c:v>2.67</c:v>
                </c:pt>
                <c:pt idx="4625">
                  <c:v>1.9</c:v>
                </c:pt>
                <c:pt idx="4626">
                  <c:v>1.07</c:v>
                </c:pt>
                <c:pt idx="4627">
                  <c:v>1.4</c:v>
                </c:pt>
                <c:pt idx="4628">
                  <c:v>2.0699999999999998</c:v>
                </c:pt>
                <c:pt idx="4629">
                  <c:v>1.34</c:v>
                </c:pt>
                <c:pt idx="4630">
                  <c:v>2.12</c:v>
                </c:pt>
                <c:pt idx="4631">
                  <c:v>2.27</c:v>
                </c:pt>
                <c:pt idx="4632">
                  <c:v>1.21</c:v>
                </c:pt>
                <c:pt idx="4633">
                  <c:v>1.01</c:v>
                </c:pt>
                <c:pt idx="4634">
                  <c:v>2.69</c:v>
                </c:pt>
                <c:pt idx="4639">
                  <c:v>3.25</c:v>
                </c:pt>
                <c:pt idx="4640">
                  <c:v>2.61</c:v>
                </c:pt>
                <c:pt idx="4641">
                  <c:v>2.36</c:v>
                </c:pt>
                <c:pt idx="4642">
                  <c:v>2.25</c:v>
                </c:pt>
                <c:pt idx="4643">
                  <c:v>2.65</c:v>
                </c:pt>
                <c:pt idx="4644">
                  <c:v>2.5099999999999998</c:v>
                </c:pt>
                <c:pt idx="4646">
                  <c:v>12.4</c:v>
                </c:pt>
                <c:pt idx="4647">
                  <c:v>9.6</c:v>
                </c:pt>
                <c:pt idx="4649">
                  <c:v>7.53</c:v>
                </c:pt>
                <c:pt idx="4650">
                  <c:v>7.14</c:v>
                </c:pt>
                <c:pt idx="4651">
                  <c:v>6.36</c:v>
                </c:pt>
                <c:pt idx="4652">
                  <c:v>6.27</c:v>
                </c:pt>
                <c:pt idx="4653">
                  <c:v>6.79</c:v>
                </c:pt>
                <c:pt idx="4654">
                  <c:v>6.48</c:v>
                </c:pt>
                <c:pt idx="4655">
                  <c:v>4.84</c:v>
                </c:pt>
                <c:pt idx="4656">
                  <c:v>6.95</c:v>
                </c:pt>
                <c:pt idx="4657">
                  <c:v>6.26</c:v>
                </c:pt>
                <c:pt idx="4658">
                  <c:v>4.57</c:v>
                </c:pt>
                <c:pt idx="4659">
                  <c:v>4.3099999999999996</c:v>
                </c:pt>
                <c:pt idx="4660">
                  <c:v>6.88</c:v>
                </c:pt>
                <c:pt idx="4661">
                  <c:v>8.25</c:v>
                </c:pt>
                <c:pt idx="4662">
                  <c:v>6.81</c:v>
                </c:pt>
                <c:pt idx="4663">
                  <c:v>5.98</c:v>
                </c:pt>
                <c:pt idx="4664">
                  <c:v>4</c:v>
                </c:pt>
                <c:pt idx="4666">
                  <c:v>7.47</c:v>
                </c:pt>
                <c:pt idx="4667">
                  <c:v>6.33</c:v>
                </c:pt>
                <c:pt idx="4668">
                  <c:v>4.9400000000000004</c:v>
                </c:pt>
                <c:pt idx="4669">
                  <c:v>5.39</c:v>
                </c:pt>
                <c:pt idx="4670">
                  <c:v>5.83</c:v>
                </c:pt>
                <c:pt idx="4671">
                  <c:v>10.37</c:v>
                </c:pt>
                <c:pt idx="4672">
                  <c:v>10.29</c:v>
                </c:pt>
                <c:pt idx="4673">
                  <c:v>7.51</c:v>
                </c:pt>
                <c:pt idx="4674">
                  <c:v>2.7</c:v>
                </c:pt>
                <c:pt idx="4675">
                  <c:v>2.44</c:v>
                </c:pt>
                <c:pt idx="4676">
                  <c:v>2.84</c:v>
                </c:pt>
                <c:pt idx="4677">
                  <c:v>2.5</c:v>
                </c:pt>
                <c:pt idx="4678">
                  <c:v>2.36</c:v>
                </c:pt>
                <c:pt idx="4679">
                  <c:v>2.16</c:v>
                </c:pt>
                <c:pt idx="4680">
                  <c:v>1.99</c:v>
                </c:pt>
                <c:pt idx="4681">
                  <c:v>1.81</c:v>
                </c:pt>
                <c:pt idx="4682">
                  <c:v>2.7</c:v>
                </c:pt>
                <c:pt idx="4683">
                  <c:v>3.2</c:v>
                </c:pt>
                <c:pt idx="4684">
                  <c:v>3.89</c:v>
                </c:pt>
                <c:pt idx="4685">
                  <c:v>3.55</c:v>
                </c:pt>
                <c:pt idx="4687">
                  <c:v>11.47</c:v>
                </c:pt>
                <c:pt idx="4688">
                  <c:v>8.83</c:v>
                </c:pt>
                <c:pt idx="4689">
                  <c:v>5.82</c:v>
                </c:pt>
                <c:pt idx="4690">
                  <c:v>2.95</c:v>
                </c:pt>
                <c:pt idx="4691">
                  <c:v>1.98</c:v>
                </c:pt>
                <c:pt idx="4692">
                  <c:v>1.77</c:v>
                </c:pt>
                <c:pt idx="4693">
                  <c:v>2.0499999999999998</c:v>
                </c:pt>
                <c:pt idx="4695">
                  <c:v>5.37</c:v>
                </c:pt>
                <c:pt idx="4696">
                  <c:v>4.2699999999999996</c:v>
                </c:pt>
                <c:pt idx="4697">
                  <c:v>4.12</c:v>
                </c:pt>
                <c:pt idx="4698">
                  <c:v>2.93</c:v>
                </c:pt>
                <c:pt idx="4699">
                  <c:v>3.94</c:v>
                </c:pt>
                <c:pt idx="4700">
                  <c:v>4.42</c:v>
                </c:pt>
                <c:pt idx="4701">
                  <c:v>3.56</c:v>
                </c:pt>
                <c:pt idx="4702">
                  <c:v>3.35</c:v>
                </c:pt>
                <c:pt idx="4703">
                  <c:v>2.1</c:v>
                </c:pt>
                <c:pt idx="4735">
                  <c:v>3.23</c:v>
                </c:pt>
                <c:pt idx="4736">
                  <c:v>3.71</c:v>
                </c:pt>
                <c:pt idx="4737">
                  <c:v>2.57</c:v>
                </c:pt>
                <c:pt idx="4738">
                  <c:v>4.5599999999999996</c:v>
                </c:pt>
                <c:pt idx="4739">
                  <c:v>14.41</c:v>
                </c:pt>
                <c:pt idx="4740">
                  <c:v>12.36</c:v>
                </c:pt>
                <c:pt idx="4741">
                  <c:v>10.67</c:v>
                </c:pt>
                <c:pt idx="4742">
                  <c:v>15.35</c:v>
                </c:pt>
                <c:pt idx="4743">
                  <c:v>10.29</c:v>
                </c:pt>
                <c:pt idx="4744">
                  <c:v>9.25</c:v>
                </c:pt>
                <c:pt idx="4745">
                  <c:v>5.21</c:v>
                </c:pt>
                <c:pt idx="4746">
                  <c:v>4.5599999999999996</c:v>
                </c:pt>
                <c:pt idx="4747">
                  <c:v>4.01</c:v>
                </c:pt>
                <c:pt idx="4748">
                  <c:v>5.67</c:v>
                </c:pt>
                <c:pt idx="4749">
                  <c:v>5.29</c:v>
                </c:pt>
                <c:pt idx="4750">
                  <c:v>4.04</c:v>
                </c:pt>
                <c:pt idx="4751">
                  <c:v>3.8</c:v>
                </c:pt>
                <c:pt idx="4752">
                  <c:v>3.69</c:v>
                </c:pt>
                <c:pt idx="4753">
                  <c:v>3.59</c:v>
                </c:pt>
                <c:pt idx="4754">
                  <c:v>15.05</c:v>
                </c:pt>
                <c:pt idx="4755">
                  <c:v>10.14</c:v>
                </c:pt>
                <c:pt idx="4756">
                  <c:v>9.33</c:v>
                </c:pt>
                <c:pt idx="4757">
                  <c:v>8.24</c:v>
                </c:pt>
                <c:pt idx="4758">
                  <c:v>7.27</c:v>
                </c:pt>
                <c:pt idx="4759">
                  <c:v>6.74</c:v>
                </c:pt>
                <c:pt idx="4760">
                  <c:v>10.41</c:v>
                </c:pt>
                <c:pt idx="4761">
                  <c:v>8.98</c:v>
                </c:pt>
                <c:pt idx="4763">
                  <c:v>6.4</c:v>
                </c:pt>
                <c:pt idx="4764">
                  <c:v>5.78</c:v>
                </c:pt>
                <c:pt idx="4765">
                  <c:v>4.83</c:v>
                </c:pt>
                <c:pt idx="4766">
                  <c:v>4.07</c:v>
                </c:pt>
                <c:pt idx="4767">
                  <c:v>4.28</c:v>
                </c:pt>
                <c:pt idx="4778">
                  <c:v>3.51</c:v>
                </c:pt>
                <c:pt idx="4779">
                  <c:v>3.24</c:v>
                </c:pt>
                <c:pt idx="4780">
                  <c:v>3.73</c:v>
                </c:pt>
                <c:pt idx="4781">
                  <c:v>3.42</c:v>
                </c:pt>
                <c:pt idx="4782">
                  <c:v>6.62</c:v>
                </c:pt>
                <c:pt idx="4783">
                  <c:v>8.59</c:v>
                </c:pt>
                <c:pt idx="4784">
                  <c:v>9.81</c:v>
                </c:pt>
                <c:pt idx="4785">
                  <c:v>11.72</c:v>
                </c:pt>
                <c:pt idx="4786">
                  <c:v>13.48</c:v>
                </c:pt>
                <c:pt idx="4788">
                  <c:v>11.76</c:v>
                </c:pt>
                <c:pt idx="4789">
                  <c:v>8.36</c:v>
                </c:pt>
                <c:pt idx="4790">
                  <c:v>7.15</c:v>
                </c:pt>
                <c:pt idx="4791">
                  <c:v>6.6</c:v>
                </c:pt>
                <c:pt idx="4794">
                  <c:v>2.4500000000000002</c:v>
                </c:pt>
                <c:pt idx="4795">
                  <c:v>3.38</c:v>
                </c:pt>
                <c:pt idx="4796">
                  <c:v>3.3</c:v>
                </c:pt>
                <c:pt idx="4797">
                  <c:v>9.0500000000000007</c:v>
                </c:pt>
                <c:pt idx="4798">
                  <c:v>8.36</c:v>
                </c:pt>
                <c:pt idx="4799">
                  <c:v>7.44</c:v>
                </c:pt>
                <c:pt idx="4800">
                  <c:v>11.33</c:v>
                </c:pt>
                <c:pt idx="4801">
                  <c:v>9.59</c:v>
                </c:pt>
                <c:pt idx="4802">
                  <c:v>6.63</c:v>
                </c:pt>
                <c:pt idx="4803">
                  <c:v>4.1500000000000004</c:v>
                </c:pt>
                <c:pt idx="4804">
                  <c:v>3.01</c:v>
                </c:pt>
                <c:pt idx="4805">
                  <c:v>2.74</c:v>
                </c:pt>
                <c:pt idx="4806">
                  <c:v>2.38</c:v>
                </c:pt>
                <c:pt idx="4807">
                  <c:v>2.0699999999999998</c:v>
                </c:pt>
                <c:pt idx="4808">
                  <c:v>1.8</c:v>
                </c:pt>
                <c:pt idx="4809">
                  <c:v>1.63</c:v>
                </c:pt>
                <c:pt idx="4810">
                  <c:v>1.38</c:v>
                </c:pt>
                <c:pt idx="4813">
                  <c:v>2.75</c:v>
                </c:pt>
                <c:pt idx="4816">
                  <c:v>2.74</c:v>
                </c:pt>
                <c:pt idx="4817">
                  <c:v>2.7</c:v>
                </c:pt>
                <c:pt idx="4818">
                  <c:v>3.13</c:v>
                </c:pt>
                <c:pt idx="4819">
                  <c:v>2.95</c:v>
                </c:pt>
                <c:pt idx="4820">
                  <c:v>1.76</c:v>
                </c:pt>
                <c:pt idx="4821">
                  <c:v>2.89</c:v>
                </c:pt>
                <c:pt idx="4822">
                  <c:v>3.33</c:v>
                </c:pt>
                <c:pt idx="4823">
                  <c:v>3.04</c:v>
                </c:pt>
                <c:pt idx="4825">
                  <c:v>2.59</c:v>
                </c:pt>
                <c:pt idx="4826">
                  <c:v>2.39</c:v>
                </c:pt>
                <c:pt idx="4827">
                  <c:v>2.06</c:v>
                </c:pt>
                <c:pt idx="4828">
                  <c:v>2.71</c:v>
                </c:pt>
                <c:pt idx="4829">
                  <c:v>10.050000000000001</c:v>
                </c:pt>
                <c:pt idx="4830">
                  <c:v>7.93</c:v>
                </c:pt>
                <c:pt idx="4831">
                  <c:v>5.6</c:v>
                </c:pt>
                <c:pt idx="4832">
                  <c:v>4.92</c:v>
                </c:pt>
                <c:pt idx="4833">
                  <c:v>3.37</c:v>
                </c:pt>
                <c:pt idx="4834">
                  <c:v>2.5</c:v>
                </c:pt>
                <c:pt idx="4835">
                  <c:v>2.14</c:v>
                </c:pt>
                <c:pt idx="4836">
                  <c:v>2.34</c:v>
                </c:pt>
                <c:pt idx="4837">
                  <c:v>3.09</c:v>
                </c:pt>
                <c:pt idx="4838">
                  <c:v>13.11</c:v>
                </c:pt>
                <c:pt idx="4839">
                  <c:v>7.18</c:v>
                </c:pt>
                <c:pt idx="4840">
                  <c:v>6.8</c:v>
                </c:pt>
                <c:pt idx="4841">
                  <c:v>5.73</c:v>
                </c:pt>
                <c:pt idx="4842">
                  <c:v>5.17</c:v>
                </c:pt>
                <c:pt idx="4843">
                  <c:v>4.72</c:v>
                </c:pt>
                <c:pt idx="4844">
                  <c:v>3.25</c:v>
                </c:pt>
                <c:pt idx="4845">
                  <c:v>2.4700000000000002</c:v>
                </c:pt>
                <c:pt idx="4846">
                  <c:v>1.7</c:v>
                </c:pt>
                <c:pt idx="4847">
                  <c:v>1.42</c:v>
                </c:pt>
                <c:pt idx="4848">
                  <c:v>1.33</c:v>
                </c:pt>
                <c:pt idx="4849">
                  <c:v>1.52</c:v>
                </c:pt>
                <c:pt idx="4850">
                  <c:v>1.41</c:v>
                </c:pt>
                <c:pt idx="4851">
                  <c:v>1.32</c:v>
                </c:pt>
                <c:pt idx="4852">
                  <c:v>1.21</c:v>
                </c:pt>
                <c:pt idx="4853">
                  <c:v>1.1000000000000001</c:v>
                </c:pt>
                <c:pt idx="4855">
                  <c:v>1.29</c:v>
                </c:pt>
                <c:pt idx="4856">
                  <c:v>1.2</c:v>
                </c:pt>
                <c:pt idx="4898">
                  <c:v>3.1</c:v>
                </c:pt>
                <c:pt idx="4899">
                  <c:v>3.53</c:v>
                </c:pt>
                <c:pt idx="4900">
                  <c:v>3.14</c:v>
                </c:pt>
                <c:pt idx="4901">
                  <c:v>2.76</c:v>
                </c:pt>
                <c:pt idx="4902">
                  <c:v>2.73</c:v>
                </c:pt>
                <c:pt idx="4903">
                  <c:v>2.69</c:v>
                </c:pt>
                <c:pt idx="4904">
                  <c:v>2.7</c:v>
                </c:pt>
                <c:pt idx="4905">
                  <c:v>2.3199999999999998</c:v>
                </c:pt>
                <c:pt idx="4906">
                  <c:v>2.3199999999999998</c:v>
                </c:pt>
                <c:pt idx="4907">
                  <c:v>2.19</c:v>
                </c:pt>
                <c:pt idx="4908">
                  <c:v>1.93</c:v>
                </c:pt>
                <c:pt idx="4909">
                  <c:v>1.87</c:v>
                </c:pt>
                <c:pt idx="4910">
                  <c:v>1.71</c:v>
                </c:pt>
                <c:pt idx="4911">
                  <c:v>2.8</c:v>
                </c:pt>
                <c:pt idx="4912">
                  <c:v>3.28</c:v>
                </c:pt>
                <c:pt idx="4913">
                  <c:v>3.06</c:v>
                </c:pt>
                <c:pt idx="4987">
                  <c:v>2.4300000000000002</c:v>
                </c:pt>
                <c:pt idx="5038">
                  <c:v>3.99</c:v>
                </c:pt>
                <c:pt idx="5041">
                  <c:v>7.73</c:v>
                </c:pt>
                <c:pt idx="5042">
                  <c:v>7.69</c:v>
                </c:pt>
                <c:pt idx="5044">
                  <c:v>6.64</c:v>
                </c:pt>
                <c:pt idx="5046">
                  <c:v>4.25</c:v>
                </c:pt>
                <c:pt idx="5047">
                  <c:v>3.98</c:v>
                </c:pt>
                <c:pt idx="5048">
                  <c:v>6.58</c:v>
                </c:pt>
                <c:pt idx="5049">
                  <c:v>4.8499999999999996</c:v>
                </c:pt>
                <c:pt idx="5066">
                  <c:v>5.14</c:v>
                </c:pt>
                <c:pt idx="5067">
                  <c:v>5.89</c:v>
                </c:pt>
                <c:pt idx="5068">
                  <c:v>5.05</c:v>
                </c:pt>
                <c:pt idx="5069">
                  <c:v>4.87</c:v>
                </c:pt>
                <c:pt idx="5070">
                  <c:v>6.43</c:v>
                </c:pt>
                <c:pt idx="5071">
                  <c:v>6.73</c:v>
                </c:pt>
                <c:pt idx="5073">
                  <c:v>5.56</c:v>
                </c:pt>
                <c:pt idx="5075">
                  <c:v>4.0599999999999996</c:v>
                </c:pt>
                <c:pt idx="5076">
                  <c:v>3.08</c:v>
                </c:pt>
                <c:pt idx="5077">
                  <c:v>3.35</c:v>
                </c:pt>
                <c:pt idx="5078">
                  <c:v>1.73</c:v>
                </c:pt>
                <c:pt idx="5082">
                  <c:v>3.79</c:v>
                </c:pt>
                <c:pt idx="5084">
                  <c:v>4.0199999999999996</c:v>
                </c:pt>
                <c:pt idx="5085">
                  <c:v>3.87</c:v>
                </c:pt>
                <c:pt idx="5088">
                  <c:v>6.37</c:v>
                </c:pt>
                <c:pt idx="5089">
                  <c:v>5.8</c:v>
                </c:pt>
                <c:pt idx="5090">
                  <c:v>4.7</c:v>
                </c:pt>
                <c:pt idx="5091">
                  <c:v>4.4400000000000004</c:v>
                </c:pt>
                <c:pt idx="5092">
                  <c:v>3.82</c:v>
                </c:pt>
                <c:pt idx="5093">
                  <c:v>4.59</c:v>
                </c:pt>
                <c:pt idx="5094">
                  <c:v>6.38</c:v>
                </c:pt>
                <c:pt idx="5096">
                  <c:v>2.77</c:v>
                </c:pt>
                <c:pt idx="5097">
                  <c:v>2.71</c:v>
                </c:pt>
                <c:pt idx="5098">
                  <c:v>1.92</c:v>
                </c:pt>
                <c:pt idx="5099">
                  <c:v>2.2000000000000002</c:v>
                </c:pt>
                <c:pt idx="5100">
                  <c:v>2.96</c:v>
                </c:pt>
                <c:pt idx="5101">
                  <c:v>2.06</c:v>
                </c:pt>
                <c:pt idx="5102">
                  <c:v>2.15</c:v>
                </c:pt>
                <c:pt idx="5103">
                  <c:v>2.65</c:v>
                </c:pt>
                <c:pt idx="5105">
                  <c:v>3.91</c:v>
                </c:pt>
                <c:pt idx="5113">
                  <c:v>2.81</c:v>
                </c:pt>
                <c:pt idx="5114">
                  <c:v>2.5299999999999998</c:v>
                </c:pt>
                <c:pt idx="5115">
                  <c:v>3.36</c:v>
                </c:pt>
                <c:pt idx="5116">
                  <c:v>2.39</c:v>
                </c:pt>
                <c:pt idx="5117">
                  <c:v>2.97</c:v>
                </c:pt>
                <c:pt idx="5118">
                  <c:v>2.63</c:v>
                </c:pt>
                <c:pt idx="5119">
                  <c:v>2.38</c:v>
                </c:pt>
                <c:pt idx="5122">
                  <c:v>3.06</c:v>
                </c:pt>
                <c:pt idx="5123">
                  <c:v>7.01</c:v>
                </c:pt>
                <c:pt idx="5124">
                  <c:v>2.4700000000000002</c:v>
                </c:pt>
                <c:pt idx="5125">
                  <c:v>2.42</c:v>
                </c:pt>
                <c:pt idx="5126">
                  <c:v>1.72</c:v>
                </c:pt>
                <c:pt idx="5128">
                  <c:v>3.45</c:v>
                </c:pt>
                <c:pt idx="5129">
                  <c:v>3.42</c:v>
                </c:pt>
                <c:pt idx="5130">
                  <c:v>4.05</c:v>
                </c:pt>
                <c:pt idx="5131">
                  <c:v>2.61</c:v>
                </c:pt>
                <c:pt idx="5134">
                  <c:v>2.0299999999999998</c:v>
                </c:pt>
                <c:pt idx="5135">
                  <c:v>3.16</c:v>
                </c:pt>
                <c:pt idx="5144">
                  <c:v>2.2400000000000002</c:v>
                </c:pt>
                <c:pt idx="5145">
                  <c:v>2.23</c:v>
                </c:pt>
                <c:pt idx="5146">
                  <c:v>2.27</c:v>
                </c:pt>
                <c:pt idx="5252">
                  <c:v>0.56000000000000005</c:v>
                </c:pt>
                <c:pt idx="5253">
                  <c:v>0.41</c:v>
                </c:pt>
                <c:pt idx="5254">
                  <c:v>0.76</c:v>
                </c:pt>
                <c:pt idx="5255">
                  <c:v>0.45</c:v>
                </c:pt>
                <c:pt idx="5256">
                  <c:v>0.5</c:v>
                </c:pt>
                <c:pt idx="5257">
                  <c:v>0.57999999999999996</c:v>
                </c:pt>
                <c:pt idx="5258">
                  <c:v>0.48</c:v>
                </c:pt>
                <c:pt idx="5259">
                  <c:v>0.47</c:v>
                </c:pt>
                <c:pt idx="5260">
                  <c:v>0.42</c:v>
                </c:pt>
                <c:pt idx="5261">
                  <c:v>0.43</c:v>
                </c:pt>
                <c:pt idx="5262">
                  <c:v>0.48</c:v>
                </c:pt>
                <c:pt idx="5263">
                  <c:v>0.75</c:v>
                </c:pt>
                <c:pt idx="5267">
                  <c:v>0.62</c:v>
                </c:pt>
                <c:pt idx="5268">
                  <c:v>0.68</c:v>
                </c:pt>
                <c:pt idx="5269">
                  <c:v>0.55000000000000004</c:v>
                </c:pt>
                <c:pt idx="5270">
                  <c:v>0.6</c:v>
                </c:pt>
                <c:pt idx="5271">
                  <c:v>0.78</c:v>
                </c:pt>
                <c:pt idx="5272">
                  <c:v>0.51</c:v>
                </c:pt>
                <c:pt idx="5273">
                  <c:v>0.63</c:v>
                </c:pt>
                <c:pt idx="5274">
                  <c:v>1.04</c:v>
                </c:pt>
                <c:pt idx="5275">
                  <c:v>0.94</c:v>
                </c:pt>
                <c:pt idx="5276">
                  <c:v>0.98</c:v>
                </c:pt>
                <c:pt idx="5277">
                  <c:v>0.99</c:v>
                </c:pt>
                <c:pt idx="5278">
                  <c:v>0.89</c:v>
                </c:pt>
                <c:pt idx="5279">
                  <c:v>0.67</c:v>
                </c:pt>
                <c:pt idx="5280">
                  <c:v>1.06</c:v>
                </c:pt>
                <c:pt idx="5281">
                  <c:v>0.88</c:v>
                </c:pt>
                <c:pt idx="5282">
                  <c:v>0.74</c:v>
                </c:pt>
                <c:pt idx="5291">
                  <c:v>0.24</c:v>
                </c:pt>
                <c:pt idx="5298">
                  <c:v>0.64</c:v>
                </c:pt>
                <c:pt idx="5299">
                  <c:v>1.04</c:v>
                </c:pt>
                <c:pt idx="5300">
                  <c:v>0.47</c:v>
                </c:pt>
                <c:pt idx="5301">
                  <c:v>0.43</c:v>
                </c:pt>
                <c:pt idx="5303">
                  <c:v>0.57999999999999996</c:v>
                </c:pt>
                <c:pt idx="5304">
                  <c:v>0.41</c:v>
                </c:pt>
                <c:pt idx="5305">
                  <c:v>0.4</c:v>
                </c:pt>
                <c:pt idx="5306">
                  <c:v>0.43</c:v>
                </c:pt>
                <c:pt idx="5307">
                  <c:v>0.47</c:v>
                </c:pt>
                <c:pt idx="5308">
                  <c:v>0.4</c:v>
                </c:pt>
                <c:pt idx="5309">
                  <c:v>0.38</c:v>
                </c:pt>
                <c:pt idx="5311">
                  <c:v>0.3</c:v>
                </c:pt>
                <c:pt idx="5312">
                  <c:v>0.3</c:v>
                </c:pt>
                <c:pt idx="5313">
                  <c:v>0.61</c:v>
                </c:pt>
                <c:pt idx="5314">
                  <c:v>0.35</c:v>
                </c:pt>
                <c:pt idx="5315">
                  <c:v>0.4</c:v>
                </c:pt>
                <c:pt idx="5316">
                  <c:v>0.32</c:v>
                </c:pt>
                <c:pt idx="5317">
                  <c:v>0.37</c:v>
                </c:pt>
                <c:pt idx="5318">
                  <c:v>0.37</c:v>
                </c:pt>
                <c:pt idx="5319">
                  <c:v>0.46</c:v>
                </c:pt>
                <c:pt idx="5320">
                  <c:v>0.44</c:v>
                </c:pt>
                <c:pt idx="5321">
                  <c:v>0.44</c:v>
                </c:pt>
                <c:pt idx="5322">
                  <c:v>0.45</c:v>
                </c:pt>
                <c:pt idx="5336">
                  <c:v>1.32</c:v>
                </c:pt>
                <c:pt idx="5337">
                  <c:v>1.1399999999999999</c:v>
                </c:pt>
                <c:pt idx="5338">
                  <c:v>1.08</c:v>
                </c:pt>
                <c:pt idx="5339">
                  <c:v>0.95</c:v>
                </c:pt>
                <c:pt idx="5340">
                  <c:v>1.3</c:v>
                </c:pt>
                <c:pt idx="5341">
                  <c:v>1.34</c:v>
                </c:pt>
                <c:pt idx="5342">
                  <c:v>1.48</c:v>
                </c:pt>
                <c:pt idx="5343">
                  <c:v>3.14</c:v>
                </c:pt>
                <c:pt idx="5344">
                  <c:v>2.48</c:v>
                </c:pt>
                <c:pt idx="5345">
                  <c:v>1.89</c:v>
                </c:pt>
                <c:pt idx="5346">
                  <c:v>2.09</c:v>
                </c:pt>
                <c:pt idx="5347">
                  <c:v>1.79</c:v>
                </c:pt>
                <c:pt idx="5348">
                  <c:v>1.45</c:v>
                </c:pt>
                <c:pt idx="5349">
                  <c:v>1.18</c:v>
                </c:pt>
                <c:pt idx="5350">
                  <c:v>1.07</c:v>
                </c:pt>
                <c:pt idx="5351">
                  <c:v>0.8</c:v>
                </c:pt>
                <c:pt idx="5352">
                  <c:v>0.71</c:v>
                </c:pt>
                <c:pt idx="5353">
                  <c:v>0.71</c:v>
                </c:pt>
                <c:pt idx="5354">
                  <c:v>1.71</c:v>
                </c:pt>
                <c:pt idx="5357">
                  <c:v>2.06</c:v>
                </c:pt>
                <c:pt idx="5358">
                  <c:v>1.63</c:v>
                </c:pt>
                <c:pt idx="5360">
                  <c:v>1.94</c:v>
                </c:pt>
                <c:pt idx="5362">
                  <c:v>3.64</c:v>
                </c:pt>
                <c:pt idx="5363">
                  <c:v>0.64</c:v>
                </c:pt>
                <c:pt idx="5364">
                  <c:v>3.13</c:v>
                </c:pt>
                <c:pt idx="5367">
                  <c:v>1.39</c:v>
                </c:pt>
                <c:pt idx="5372">
                  <c:v>0.78</c:v>
                </c:pt>
                <c:pt idx="5377">
                  <c:v>0.56000000000000005</c:v>
                </c:pt>
                <c:pt idx="5378">
                  <c:v>0.47</c:v>
                </c:pt>
                <c:pt idx="5379">
                  <c:v>0.44</c:v>
                </c:pt>
                <c:pt idx="5380">
                  <c:v>0.43</c:v>
                </c:pt>
                <c:pt idx="5385">
                  <c:v>0.97</c:v>
                </c:pt>
                <c:pt idx="5421">
                  <c:v>3.05</c:v>
                </c:pt>
                <c:pt idx="5424">
                  <c:v>3.51</c:v>
                </c:pt>
                <c:pt idx="5449">
                  <c:v>4.3600000000000003</c:v>
                </c:pt>
                <c:pt idx="5452">
                  <c:v>4.7300000000000004</c:v>
                </c:pt>
                <c:pt idx="5456">
                  <c:v>3.05</c:v>
                </c:pt>
                <c:pt idx="5463">
                  <c:v>2.82</c:v>
                </c:pt>
                <c:pt idx="5476">
                  <c:v>1.58</c:v>
                </c:pt>
                <c:pt idx="5482">
                  <c:v>1.0900000000000001</c:v>
                </c:pt>
                <c:pt idx="5548">
                  <c:v>3.17</c:v>
                </c:pt>
                <c:pt idx="5556">
                  <c:v>1.46</c:v>
                </c:pt>
                <c:pt idx="5570">
                  <c:v>2.19</c:v>
                </c:pt>
                <c:pt idx="5571">
                  <c:v>1.97</c:v>
                </c:pt>
                <c:pt idx="5572">
                  <c:v>1.74</c:v>
                </c:pt>
                <c:pt idx="5573">
                  <c:v>1.6</c:v>
                </c:pt>
                <c:pt idx="5574">
                  <c:v>1.49</c:v>
                </c:pt>
                <c:pt idx="5575">
                  <c:v>1.37</c:v>
                </c:pt>
                <c:pt idx="5576">
                  <c:v>1.69</c:v>
                </c:pt>
                <c:pt idx="5577">
                  <c:v>1.68</c:v>
                </c:pt>
                <c:pt idx="5578">
                  <c:v>1.35</c:v>
                </c:pt>
                <c:pt idx="5579">
                  <c:v>1.29</c:v>
                </c:pt>
                <c:pt idx="5580">
                  <c:v>1.1399999999999999</c:v>
                </c:pt>
                <c:pt idx="5581">
                  <c:v>1.05</c:v>
                </c:pt>
                <c:pt idx="5582">
                  <c:v>1.02</c:v>
                </c:pt>
                <c:pt idx="5583">
                  <c:v>0.96</c:v>
                </c:pt>
                <c:pt idx="5584">
                  <c:v>0.79</c:v>
                </c:pt>
                <c:pt idx="5608">
                  <c:v>0.68</c:v>
                </c:pt>
                <c:pt idx="5609">
                  <c:v>0.61</c:v>
                </c:pt>
                <c:pt idx="5612">
                  <c:v>1</c:v>
                </c:pt>
                <c:pt idx="5614">
                  <c:v>1.1599999999999999</c:v>
                </c:pt>
                <c:pt idx="5617">
                  <c:v>0.74</c:v>
                </c:pt>
                <c:pt idx="5618">
                  <c:v>0.63</c:v>
                </c:pt>
                <c:pt idx="5619">
                  <c:v>0.56999999999999995</c:v>
                </c:pt>
                <c:pt idx="5620">
                  <c:v>0.44</c:v>
                </c:pt>
                <c:pt idx="5621">
                  <c:v>0.42</c:v>
                </c:pt>
                <c:pt idx="5623">
                  <c:v>0.64</c:v>
                </c:pt>
                <c:pt idx="5624">
                  <c:v>0.97</c:v>
                </c:pt>
                <c:pt idx="5625">
                  <c:v>1.1299999999999999</c:v>
                </c:pt>
                <c:pt idx="5626">
                  <c:v>1.08</c:v>
                </c:pt>
                <c:pt idx="5636">
                  <c:v>1.37</c:v>
                </c:pt>
                <c:pt idx="5662">
                  <c:v>0.4</c:v>
                </c:pt>
                <c:pt idx="5663">
                  <c:v>0.4</c:v>
                </c:pt>
                <c:pt idx="5664">
                  <c:v>0.38</c:v>
                </c:pt>
                <c:pt idx="5665">
                  <c:v>0.37</c:v>
                </c:pt>
                <c:pt idx="5666">
                  <c:v>0.35</c:v>
                </c:pt>
                <c:pt idx="5667">
                  <c:v>0.35</c:v>
                </c:pt>
                <c:pt idx="5668">
                  <c:v>0.32</c:v>
                </c:pt>
                <c:pt idx="5669">
                  <c:v>0.32</c:v>
                </c:pt>
                <c:pt idx="5689">
                  <c:v>1.95</c:v>
                </c:pt>
                <c:pt idx="5700">
                  <c:v>2.3199999999999998</c:v>
                </c:pt>
                <c:pt idx="5701">
                  <c:v>1.63</c:v>
                </c:pt>
                <c:pt idx="5702">
                  <c:v>1.39</c:v>
                </c:pt>
                <c:pt idx="5703">
                  <c:v>1.42</c:v>
                </c:pt>
                <c:pt idx="5704">
                  <c:v>1.53</c:v>
                </c:pt>
                <c:pt idx="5705">
                  <c:v>1.27</c:v>
                </c:pt>
                <c:pt idx="5706">
                  <c:v>1.3</c:v>
                </c:pt>
                <c:pt idx="5707">
                  <c:v>1.1200000000000001</c:v>
                </c:pt>
                <c:pt idx="5708">
                  <c:v>1.41</c:v>
                </c:pt>
                <c:pt idx="5709">
                  <c:v>1.1299999999999999</c:v>
                </c:pt>
                <c:pt idx="5710">
                  <c:v>1.67</c:v>
                </c:pt>
                <c:pt idx="5711">
                  <c:v>1.88</c:v>
                </c:pt>
                <c:pt idx="5726">
                  <c:v>3.2</c:v>
                </c:pt>
                <c:pt idx="5727">
                  <c:v>2.8</c:v>
                </c:pt>
                <c:pt idx="5728">
                  <c:v>2.39</c:v>
                </c:pt>
                <c:pt idx="5729">
                  <c:v>1.77</c:v>
                </c:pt>
                <c:pt idx="5730">
                  <c:v>1.62</c:v>
                </c:pt>
                <c:pt idx="5731">
                  <c:v>1.72</c:v>
                </c:pt>
                <c:pt idx="5733">
                  <c:v>2.81</c:v>
                </c:pt>
                <c:pt idx="5734">
                  <c:v>2.83</c:v>
                </c:pt>
                <c:pt idx="5735">
                  <c:v>2.4500000000000002</c:v>
                </c:pt>
                <c:pt idx="5736">
                  <c:v>2.2599999999999998</c:v>
                </c:pt>
                <c:pt idx="5737">
                  <c:v>2.02</c:v>
                </c:pt>
                <c:pt idx="5738">
                  <c:v>2.96</c:v>
                </c:pt>
                <c:pt idx="5739">
                  <c:v>3.38</c:v>
                </c:pt>
                <c:pt idx="5740">
                  <c:v>5.53</c:v>
                </c:pt>
                <c:pt idx="5748">
                  <c:v>2.97</c:v>
                </c:pt>
                <c:pt idx="5751">
                  <c:v>4.17</c:v>
                </c:pt>
                <c:pt idx="5752">
                  <c:v>3.96</c:v>
                </c:pt>
                <c:pt idx="5755">
                  <c:v>2.4</c:v>
                </c:pt>
                <c:pt idx="5757">
                  <c:v>1.85</c:v>
                </c:pt>
                <c:pt idx="5758">
                  <c:v>2.42</c:v>
                </c:pt>
                <c:pt idx="5760">
                  <c:v>4.5</c:v>
                </c:pt>
                <c:pt idx="5761">
                  <c:v>4.33</c:v>
                </c:pt>
                <c:pt idx="5762">
                  <c:v>4.87</c:v>
                </c:pt>
                <c:pt idx="5763">
                  <c:v>4.08</c:v>
                </c:pt>
                <c:pt idx="5769">
                  <c:v>3.89</c:v>
                </c:pt>
                <c:pt idx="5782">
                  <c:v>3.2</c:v>
                </c:pt>
                <c:pt idx="5783">
                  <c:v>3.12</c:v>
                </c:pt>
                <c:pt idx="5784">
                  <c:v>2.97</c:v>
                </c:pt>
                <c:pt idx="5785">
                  <c:v>2.99</c:v>
                </c:pt>
                <c:pt idx="5789">
                  <c:v>2.29</c:v>
                </c:pt>
                <c:pt idx="5791">
                  <c:v>1.55</c:v>
                </c:pt>
                <c:pt idx="5792">
                  <c:v>1.43</c:v>
                </c:pt>
                <c:pt idx="5793">
                  <c:v>1.41</c:v>
                </c:pt>
                <c:pt idx="5794">
                  <c:v>1.25</c:v>
                </c:pt>
                <c:pt idx="5796">
                  <c:v>1.23</c:v>
                </c:pt>
                <c:pt idx="5797">
                  <c:v>1.21</c:v>
                </c:pt>
                <c:pt idx="5798">
                  <c:v>1.07</c:v>
                </c:pt>
                <c:pt idx="5799">
                  <c:v>0.89</c:v>
                </c:pt>
                <c:pt idx="5800">
                  <c:v>0.87</c:v>
                </c:pt>
                <c:pt idx="5801">
                  <c:v>0.84</c:v>
                </c:pt>
                <c:pt idx="5802">
                  <c:v>0.87</c:v>
                </c:pt>
                <c:pt idx="5803">
                  <c:v>0.85</c:v>
                </c:pt>
                <c:pt idx="5804">
                  <c:v>0.76</c:v>
                </c:pt>
                <c:pt idx="5805">
                  <c:v>1.01</c:v>
                </c:pt>
                <c:pt idx="5806">
                  <c:v>0.76</c:v>
                </c:pt>
                <c:pt idx="5807">
                  <c:v>0.74</c:v>
                </c:pt>
                <c:pt idx="5808">
                  <c:v>0.72</c:v>
                </c:pt>
                <c:pt idx="5809">
                  <c:v>0.81</c:v>
                </c:pt>
                <c:pt idx="5813">
                  <c:v>1.58</c:v>
                </c:pt>
                <c:pt idx="5815">
                  <c:v>1.26</c:v>
                </c:pt>
                <c:pt idx="5816">
                  <c:v>1.17</c:v>
                </c:pt>
                <c:pt idx="5824">
                  <c:v>4.09</c:v>
                </c:pt>
                <c:pt idx="5829">
                  <c:v>1.6</c:v>
                </c:pt>
                <c:pt idx="5830">
                  <c:v>1.5</c:v>
                </c:pt>
                <c:pt idx="5831">
                  <c:v>1.39</c:v>
                </c:pt>
                <c:pt idx="5832">
                  <c:v>1.26</c:v>
                </c:pt>
                <c:pt idx="5833">
                  <c:v>1.24</c:v>
                </c:pt>
                <c:pt idx="6151">
                  <c:v>1.76</c:v>
                </c:pt>
                <c:pt idx="6152">
                  <c:v>2.0499999999999998</c:v>
                </c:pt>
                <c:pt idx="6153">
                  <c:v>1.69</c:v>
                </c:pt>
                <c:pt idx="6154">
                  <c:v>1.67</c:v>
                </c:pt>
                <c:pt idx="6155">
                  <c:v>1.42</c:v>
                </c:pt>
                <c:pt idx="6156">
                  <c:v>1.57</c:v>
                </c:pt>
                <c:pt idx="6157">
                  <c:v>1.37</c:v>
                </c:pt>
                <c:pt idx="6158">
                  <c:v>2.0299999999999998</c:v>
                </c:pt>
                <c:pt idx="6159">
                  <c:v>1.1100000000000001</c:v>
                </c:pt>
                <c:pt idx="6160">
                  <c:v>1.1299999999999999</c:v>
                </c:pt>
                <c:pt idx="6161">
                  <c:v>1.25</c:v>
                </c:pt>
                <c:pt idx="6166">
                  <c:v>1.56</c:v>
                </c:pt>
                <c:pt idx="6167">
                  <c:v>1.33</c:v>
                </c:pt>
                <c:pt idx="6169">
                  <c:v>0.66</c:v>
                </c:pt>
                <c:pt idx="6172">
                  <c:v>0.66</c:v>
                </c:pt>
                <c:pt idx="6176">
                  <c:v>1.53</c:v>
                </c:pt>
              </c:numCache>
            </c:numRef>
          </c:xVal>
          <c:yVal>
            <c:numRef>
              <c:f>q_diario!$E$2:$E$6194</c:f>
              <c:numCache>
                <c:formatCode>General</c:formatCode>
                <c:ptCount val="6193"/>
                <c:pt idx="3509">
                  <c:v>0.69</c:v>
                </c:pt>
                <c:pt idx="3510">
                  <c:v>0.69</c:v>
                </c:pt>
                <c:pt idx="3511">
                  <c:v>0.74</c:v>
                </c:pt>
                <c:pt idx="3512">
                  <c:v>0.75</c:v>
                </c:pt>
                <c:pt idx="3513">
                  <c:v>0.84</c:v>
                </c:pt>
                <c:pt idx="3514">
                  <c:v>1.02</c:v>
                </c:pt>
                <c:pt idx="3515">
                  <c:v>0.95</c:v>
                </c:pt>
                <c:pt idx="3516">
                  <c:v>0.91</c:v>
                </c:pt>
                <c:pt idx="3517">
                  <c:v>0.84</c:v>
                </c:pt>
                <c:pt idx="3518">
                  <c:v>0.96</c:v>
                </c:pt>
                <c:pt idx="3519">
                  <c:v>0.89</c:v>
                </c:pt>
                <c:pt idx="3520">
                  <c:v>0.9</c:v>
                </c:pt>
                <c:pt idx="3521">
                  <c:v>1.71</c:v>
                </c:pt>
                <c:pt idx="3533">
                  <c:v>0.85</c:v>
                </c:pt>
                <c:pt idx="3534">
                  <c:v>0.95</c:v>
                </c:pt>
                <c:pt idx="3541">
                  <c:v>0.97</c:v>
                </c:pt>
                <c:pt idx="3542">
                  <c:v>4.88</c:v>
                </c:pt>
                <c:pt idx="3543">
                  <c:v>5.59</c:v>
                </c:pt>
                <c:pt idx="3544">
                  <c:v>4.82</c:v>
                </c:pt>
                <c:pt idx="3545">
                  <c:v>4.7699999999999996</c:v>
                </c:pt>
                <c:pt idx="3546">
                  <c:v>3.22</c:v>
                </c:pt>
                <c:pt idx="3547">
                  <c:v>2.78</c:v>
                </c:pt>
                <c:pt idx="3548">
                  <c:v>2.2799999999999998</c:v>
                </c:pt>
                <c:pt idx="3549">
                  <c:v>1.34</c:v>
                </c:pt>
                <c:pt idx="3550">
                  <c:v>1.33</c:v>
                </c:pt>
                <c:pt idx="3551">
                  <c:v>0.93</c:v>
                </c:pt>
                <c:pt idx="3552">
                  <c:v>0.96</c:v>
                </c:pt>
                <c:pt idx="3553">
                  <c:v>0.92</c:v>
                </c:pt>
                <c:pt idx="3554">
                  <c:v>3.65</c:v>
                </c:pt>
                <c:pt idx="3555">
                  <c:v>7.58</c:v>
                </c:pt>
                <c:pt idx="3556">
                  <c:v>8.48</c:v>
                </c:pt>
                <c:pt idx="3557">
                  <c:v>7.05</c:v>
                </c:pt>
                <c:pt idx="3558">
                  <c:v>3.51</c:v>
                </c:pt>
                <c:pt idx="3559">
                  <c:v>2.99</c:v>
                </c:pt>
                <c:pt idx="3560">
                  <c:v>3.58</c:v>
                </c:pt>
                <c:pt idx="3561">
                  <c:v>6.85</c:v>
                </c:pt>
                <c:pt idx="3562">
                  <c:v>5.65</c:v>
                </c:pt>
                <c:pt idx="3567">
                  <c:v>2.86</c:v>
                </c:pt>
                <c:pt idx="3568">
                  <c:v>6.86</c:v>
                </c:pt>
                <c:pt idx="3574">
                  <c:v>2.58</c:v>
                </c:pt>
                <c:pt idx="3575">
                  <c:v>2.64</c:v>
                </c:pt>
                <c:pt idx="3576">
                  <c:v>2.58</c:v>
                </c:pt>
                <c:pt idx="3579">
                  <c:v>8.5500000000000007</c:v>
                </c:pt>
                <c:pt idx="3580">
                  <c:v>7.48</c:v>
                </c:pt>
                <c:pt idx="3581">
                  <c:v>8.52</c:v>
                </c:pt>
                <c:pt idx="3582">
                  <c:v>8.66</c:v>
                </c:pt>
                <c:pt idx="3583">
                  <c:v>8.48</c:v>
                </c:pt>
                <c:pt idx="3584">
                  <c:v>4.9800000000000004</c:v>
                </c:pt>
                <c:pt idx="3585">
                  <c:v>8.5299999999999994</c:v>
                </c:pt>
                <c:pt idx="3587">
                  <c:v>7.43</c:v>
                </c:pt>
                <c:pt idx="3588">
                  <c:v>6.71</c:v>
                </c:pt>
                <c:pt idx="3589">
                  <c:v>6.4</c:v>
                </c:pt>
                <c:pt idx="3590">
                  <c:v>8.2799999999999994</c:v>
                </c:pt>
                <c:pt idx="3591">
                  <c:v>8.69</c:v>
                </c:pt>
                <c:pt idx="3592">
                  <c:v>8.61</c:v>
                </c:pt>
                <c:pt idx="3593">
                  <c:v>7.86</c:v>
                </c:pt>
                <c:pt idx="3594">
                  <c:v>8.6999999999999993</c:v>
                </c:pt>
                <c:pt idx="3595">
                  <c:v>5.82</c:v>
                </c:pt>
                <c:pt idx="3596">
                  <c:v>6.05</c:v>
                </c:pt>
                <c:pt idx="3597">
                  <c:v>5.79</c:v>
                </c:pt>
                <c:pt idx="3602">
                  <c:v>6.84</c:v>
                </c:pt>
                <c:pt idx="3613">
                  <c:v>6.76</c:v>
                </c:pt>
                <c:pt idx="3614">
                  <c:v>8.93</c:v>
                </c:pt>
                <c:pt idx="3619">
                  <c:v>9.26</c:v>
                </c:pt>
                <c:pt idx="3620">
                  <c:v>6.82</c:v>
                </c:pt>
                <c:pt idx="3631">
                  <c:v>13.72</c:v>
                </c:pt>
                <c:pt idx="3632">
                  <c:v>11.09</c:v>
                </c:pt>
                <c:pt idx="3633">
                  <c:v>9.01</c:v>
                </c:pt>
                <c:pt idx="3634">
                  <c:v>8.75</c:v>
                </c:pt>
                <c:pt idx="3635">
                  <c:v>8.3699999999999992</c:v>
                </c:pt>
                <c:pt idx="3636">
                  <c:v>7.79</c:v>
                </c:pt>
                <c:pt idx="3637">
                  <c:v>4.5599999999999996</c:v>
                </c:pt>
                <c:pt idx="3638">
                  <c:v>4.1100000000000003</c:v>
                </c:pt>
                <c:pt idx="3639">
                  <c:v>5.07</c:v>
                </c:pt>
                <c:pt idx="3643">
                  <c:v>3.6</c:v>
                </c:pt>
                <c:pt idx="3644">
                  <c:v>3.21</c:v>
                </c:pt>
                <c:pt idx="3649">
                  <c:v>10.89</c:v>
                </c:pt>
                <c:pt idx="3650">
                  <c:v>12.48</c:v>
                </c:pt>
                <c:pt idx="3655">
                  <c:v>4.6900000000000004</c:v>
                </c:pt>
                <c:pt idx="3656">
                  <c:v>6.45</c:v>
                </c:pt>
                <c:pt idx="3739">
                  <c:v>3.44</c:v>
                </c:pt>
                <c:pt idx="3740">
                  <c:v>3.04</c:v>
                </c:pt>
                <c:pt idx="3741">
                  <c:v>2.34</c:v>
                </c:pt>
                <c:pt idx="3742">
                  <c:v>2.16</c:v>
                </c:pt>
                <c:pt idx="3743">
                  <c:v>1.78</c:v>
                </c:pt>
                <c:pt idx="3744">
                  <c:v>2.66</c:v>
                </c:pt>
                <c:pt idx="3745">
                  <c:v>2</c:v>
                </c:pt>
                <c:pt idx="3747">
                  <c:v>1.1399999999999999</c:v>
                </c:pt>
                <c:pt idx="3748">
                  <c:v>2.75</c:v>
                </c:pt>
                <c:pt idx="3749">
                  <c:v>0.97</c:v>
                </c:pt>
                <c:pt idx="3750">
                  <c:v>0.96</c:v>
                </c:pt>
                <c:pt idx="3751">
                  <c:v>1.53</c:v>
                </c:pt>
                <c:pt idx="3752">
                  <c:v>0.69</c:v>
                </c:pt>
                <c:pt idx="3753">
                  <c:v>0.53</c:v>
                </c:pt>
                <c:pt idx="3847">
                  <c:v>1.2</c:v>
                </c:pt>
                <c:pt idx="3848">
                  <c:v>0.94</c:v>
                </c:pt>
                <c:pt idx="3859">
                  <c:v>0.98</c:v>
                </c:pt>
                <c:pt idx="4083">
                  <c:v>8.92</c:v>
                </c:pt>
                <c:pt idx="4084">
                  <c:v>11.52</c:v>
                </c:pt>
                <c:pt idx="4085">
                  <c:v>16.11</c:v>
                </c:pt>
                <c:pt idx="4086">
                  <c:v>9.5399999999999991</c:v>
                </c:pt>
                <c:pt idx="4087">
                  <c:v>7.86</c:v>
                </c:pt>
                <c:pt idx="4088">
                  <c:v>6.41</c:v>
                </c:pt>
                <c:pt idx="4089">
                  <c:v>6.48</c:v>
                </c:pt>
                <c:pt idx="4090">
                  <c:v>5.65</c:v>
                </c:pt>
                <c:pt idx="4091">
                  <c:v>7.38</c:v>
                </c:pt>
                <c:pt idx="4092">
                  <c:v>7.31</c:v>
                </c:pt>
                <c:pt idx="4093">
                  <c:v>6.78</c:v>
                </c:pt>
                <c:pt idx="4094">
                  <c:v>6.25</c:v>
                </c:pt>
                <c:pt idx="4095">
                  <c:v>6.08</c:v>
                </c:pt>
                <c:pt idx="4098">
                  <c:v>5.94</c:v>
                </c:pt>
                <c:pt idx="4099">
                  <c:v>5.69</c:v>
                </c:pt>
                <c:pt idx="4100">
                  <c:v>10.65</c:v>
                </c:pt>
                <c:pt idx="4101">
                  <c:v>9.67</c:v>
                </c:pt>
                <c:pt idx="4102">
                  <c:v>12.68</c:v>
                </c:pt>
                <c:pt idx="4103">
                  <c:v>9.5500000000000007</c:v>
                </c:pt>
                <c:pt idx="4104">
                  <c:v>8.86</c:v>
                </c:pt>
                <c:pt idx="4105">
                  <c:v>8.09</c:v>
                </c:pt>
                <c:pt idx="4106">
                  <c:v>7.82</c:v>
                </c:pt>
                <c:pt idx="4107">
                  <c:v>4.3600000000000003</c:v>
                </c:pt>
                <c:pt idx="4108">
                  <c:v>4.75</c:v>
                </c:pt>
                <c:pt idx="4109">
                  <c:v>4.22</c:v>
                </c:pt>
                <c:pt idx="4110">
                  <c:v>5.55</c:v>
                </c:pt>
                <c:pt idx="4111">
                  <c:v>4.88</c:v>
                </c:pt>
                <c:pt idx="4112">
                  <c:v>5.53</c:v>
                </c:pt>
                <c:pt idx="4114">
                  <c:v>4.91</c:v>
                </c:pt>
                <c:pt idx="4115">
                  <c:v>4.47</c:v>
                </c:pt>
                <c:pt idx="4116">
                  <c:v>4.28</c:v>
                </c:pt>
                <c:pt idx="4117">
                  <c:v>4.3099999999999996</c:v>
                </c:pt>
                <c:pt idx="4118">
                  <c:v>4.3099999999999996</c:v>
                </c:pt>
                <c:pt idx="4119">
                  <c:v>6.81</c:v>
                </c:pt>
                <c:pt idx="4120">
                  <c:v>7.37</c:v>
                </c:pt>
                <c:pt idx="4121">
                  <c:v>7.08</c:v>
                </c:pt>
                <c:pt idx="4122">
                  <c:v>6.84</c:v>
                </c:pt>
                <c:pt idx="4123">
                  <c:v>6.12</c:v>
                </c:pt>
                <c:pt idx="4124">
                  <c:v>5.84</c:v>
                </c:pt>
                <c:pt idx="4125">
                  <c:v>5.34</c:v>
                </c:pt>
                <c:pt idx="4126">
                  <c:v>4.8899999999999997</c:v>
                </c:pt>
                <c:pt idx="4127">
                  <c:v>5.07</c:v>
                </c:pt>
                <c:pt idx="4128">
                  <c:v>4.92</c:v>
                </c:pt>
                <c:pt idx="4129">
                  <c:v>7.42</c:v>
                </c:pt>
                <c:pt idx="4130">
                  <c:v>7.03</c:v>
                </c:pt>
                <c:pt idx="4131">
                  <c:v>6.52</c:v>
                </c:pt>
                <c:pt idx="4132">
                  <c:v>6.33</c:v>
                </c:pt>
                <c:pt idx="4133">
                  <c:v>5.58</c:v>
                </c:pt>
                <c:pt idx="4134">
                  <c:v>5.3</c:v>
                </c:pt>
                <c:pt idx="4135">
                  <c:v>5.0199999999999996</c:v>
                </c:pt>
                <c:pt idx="4136">
                  <c:v>8.48</c:v>
                </c:pt>
                <c:pt idx="4137">
                  <c:v>9.26</c:v>
                </c:pt>
                <c:pt idx="4138">
                  <c:v>11.68</c:v>
                </c:pt>
                <c:pt idx="4139">
                  <c:v>11.12</c:v>
                </c:pt>
                <c:pt idx="4140">
                  <c:v>9.16</c:v>
                </c:pt>
                <c:pt idx="4141">
                  <c:v>5.91</c:v>
                </c:pt>
                <c:pt idx="4142">
                  <c:v>4.49</c:v>
                </c:pt>
                <c:pt idx="4143">
                  <c:v>4.29</c:v>
                </c:pt>
                <c:pt idx="4144">
                  <c:v>3.98</c:v>
                </c:pt>
                <c:pt idx="4145">
                  <c:v>6.21</c:v>
                </c:pt>
                <c:pt idx="4146">
                  <c:v>10.79</c:v>
                </c:pt>
                <c:pt idx="4147">
                  <c:v>8.26</c:v>
                </c:pt>
                <c:pt idx="4148">
                  <c:v>7.47</c:v>
                </c:pt>
                <c:pt idx="4149">
                  <c:v>3.45</c:v>
                </c:pt>
                <c:pt idx="4150">
                  <c:v>3.42</c:v>
                </c:pt>
                <c:pt idx="4151">
                  <c:v>3.27</c:v>
                </c:pt>
                <c:pt idx="4152">
                  <c:v>3.59</c:v>
                </c:pt>
                <c:pt idx="4153">
                  <c:v>3.21</c:v>
                </c:pt>
                <c:pt idx="4154">
                  <c:v>4.74</c:v>
                </c:pt>
                <c:pt idx="4155">
                  <c:v>4.6100000000000003</c:v>
                </c:pt>
                <c:pt idx="4156">
                  <c:v>3.77</c:v>
                </c:pt>
                <c:pt idx="4157">
                  <c:v>3.71</c:v>
                </c:pt>
                <c:pt idx="4158">
                  <c:v>3.01</c:v>
                </c:pt>
                <c:pt idx="4159">
                  <c:v>2.82</c:v>
                </c:pt>
                <c:pt idx="4160">
                  <c:v>2.5299999999999998</c:v>
                </c:pt>
                <c:pt idx="4161">
                  <c:v>2.4500000000000002</c:v>
                </c:pt>
                <c:pt idx="4162">
                  <c:v>2.63</c:v>
                </c:pt>
                <c:pt idx="4163">
                  <c:v>5.28</c:v>
                </c:pt>
                <c:pt idx="4167">
                  <c:v>5.8</c:v>
                </c:pt>
                <c:pt idx="4168">
                  <c:v>4.7699999999999996</c:v>
                </c:pt>
                <c:pt idx="4169">
                  <c:v>3.8</c:v>
                </c:pt>
                <c:pt idx="4170">
                  <c:v>4.2</c:v>
                </c:pt>
                <c:pt idx="4171">
                  <c:v>3.72</c:v>
                </c:pt>
                <c:pt idx="4172">
                  <c:v>3.61</c:v>
                </c:pt>
                <c:pt idx="4173">
                  <c:v>3.33</c:v>
                </c:pt>
                <c:pt idx="4174">
                  <c:v>3.12</c:v>
                </c:pt>
                <c:pt idx="4176">
                  <c:v>2.85</c:v>
                </c:pt>
                <c:pt idx="4177">
                  <c:v>2.7</c:v>
                </c:pt>
                <c:pt idx="4178">
                  <c:v>2.0299999999999998</c:v>
                </c:pt>
                <c:pt idx="4179">
                  <c:v>2.04</c:v>
                </c:pt>
                <c:pt idx="4181">
                  <c:v>2</c:v>
                </c:pt>
                <c:pt idx="4182">
                  <c:v>2.17</c:v>
                </c:pt>
                <c:pt idx="4183">
                  <c:v>2.13</c:v>
                </c:pt>
                <c:pt idx="4184">
                  <c:v>2.04</c:v>
                </c:pt>
                <c:pt idx="4185">
                  <c:v>1.79</c:v>
                </c:pt>
                <c:pt idx="4186">
                  <c:v>1.34</c:v>
                </c:pt>
                <c:pt idx="4187">
                  <c:v>1.32</c:v>
                </c:pt>
                <c:pt idx="4188">
                  <c:v>1.29</c:v>
                </c:pt>
                <c:pt idx="4189">
                  <c:v>1.21</c:v>
                </c:pt>
                <c:pt idx="4190">
                  <c:v>1.1599999999999999</c:v>
                </c:pt>
                <c:pt idx="4191">
                  <c:v>1.75</c:v>
                </c:pt>
                <c:pt idx="4192">
                  <c:v>1.57</c:v>
                </c:pt>
                <c:pt idx="4196">
                  <c:v>2.27</c:v>
                </c:pt>
                <c:pt idx="4197">
                  <c:v>1.87</c:v>
                </c:pt>
                <c:pt idx="4198">
                  <c:v>1.74</c:v>
                </c:pt>
                <c:pt idx="4200">
                  <c:v>1.39</c:v>
                </c:pt>
                <c:pt idx="4202">
                  <c:v>1.7</c:v>
                </c:pt>
                <c:pt idx="4203">
                  <c:v>1.55</c:v>
                </c:pt>
                <c:pt idx="4204">
                  <c:v>1.53</c:v>
                </c:pt>
                <c:pt idx="4205">
                  <c:v>1.72</c:v>
                </c:pt>
                <c:pt idx="4209">
                  <c:v>1.47</c:v>
                </c:pt>
                <c:pt idx="4210">
                  <c:v>1.41</c:v>
                </c:pt>
                <c:pt idx="4211">
                  <c:v>1.48</c:v>
                </c:pt>
                <c:pt idx="4214">
                  <c:v>1.23</c:v>
                </c:pt>
                <c:pt idx="4215">
                  <c:v>4.5199999999999996</c:v>
                </c:pt>
                <c:pt idx="4217">
                  <c:v>3.45</c:v>
                </c:pt>
                <c:pt idx="4218">
                  <c:v>3.44</c:v>
                </c:pt>
                <c:pt idx="4219">
                  <c:v>1.88</c:v>
                </c:pt>
                <c:pt idx="4220">
                  <c:v>4.7300000000000004</c:v>
                </c:pt>
                <c:pt idx="4223">
                  <c:v>3.28</c:v>
                </c:pt>
                <c:pt idx="4224">
                  <c:v>2.93</c:v>
                </c:pt>
                <c:pt idx="4225">
                  <c:v>2.48</c:v>
                </c:pt>
                <c:pt idx="4226">
                  <c:v>1.99</c:v>
                </c:pt>
                <c:pt idx="4227">
                  <c:v>1.89</c:v>
                </c:pt>
                <c:pt idx="4228">
                  <c:v>1.76</c:v>
                </c:pt>
                <c:pt idx="4229">
                  <c:v>1.65</c:v>
                </c:pt>
                <c:pt idx="4230">
                  <c:v>1.22</c:v>
                </c:pt>
                <c:pt idx="4231">
                  <c:v>1.48</c:v>
                </c:pt>
                <c:pt idx="4243">
                  <c:v>4.38</c:v>
                </c:pt>
                <c:pt idx="4244">
                  <c:v>3.13</c:v>
                </c:pt>
                <c:pt idx="4245">
                  <c:v>2.75</c:v>
                </c:pt>
                <c:pt idx="4246">
                  <c:v>1.86</c:v>
                </c:pt>
                <c:pt idx="4248">
                  <c:v>2.38</c:v>
                </c:pt>
                <c:pt idx="4251">
                  <c:v>2.88</c:v>
                </c:pt>
                <c:pt idx="4252">
                  <c:v>3.1</c:v>
                </c:pt>
                <c:pt idx="4253">
                  <c:v>2.72</c:v>
                </c:pt>
                <c:pt idx="4254">
                  <c:v>4.0199999999999996</c:v>
                </c:pt>
                <c:pt idx="4255">
                  <c:v>3.64</c:v>
                </c:pt>
                <c:pt idx="4256">
                  <c:v>2.93</c:v>
                </c:pt>
                <c:pt idx="4257">
                  <c:v>3.22</c:v>
                </c:pt>
                <c:pt idx="4258">
                  <c:v>3.01</c:v>
                </c:pt>
                <c:pt idx="4259">
                  <c:v>2.56</c:v>
                </c:pt>
                <c:pt idx="4260">
                  <c:v>2.27</c:v>
                </c:pt>
                <c:pt idx="4261">
                  <c:v>2.2799999999999998</c:v>
                </c:pt>
                <c:pt idx="4262">
                  <c:v>2.38</c:v>
                </c:pt>
                <c:pt idx="4263">
                  <c:v>2.12</c:v>
                </c:pt>
                <c:pt idx="4265">
                  <c:v>1.59</c:v>
                </c:pt>
                <c:pt idx="4266">
                  <c:v>2.16</c:v>
                </c:pt>
                <c:pt idx="4267">
                  <c:v>1.91</c:v>
                </c:pt>
                <c:pt idx="4268">
                  <c:v>2.0699999999999998</c:v>
                </c:pt>
                <c:pt idx="4269">
                  <c:v>10.37</c:v>
                </c:pt>
                <c:pt idx="4270">
                  <c:v>9.39</c:v>
                </c:pt>
                <c:pt idx="4271">
                  <c:v>5.41</c:v>
                </c:pt>
                <c:pt idx="4272">
                  <c:v>4.6500000000000004</c:v>
                </c:pt>
                <c:pt idx="4273">
                  <c:v>4.6500000000000004</c:v>
                </c:pt>
                <c:pt idx="4275">
                  <c:v>2.91</c:v>
                </c:pt>
                <c:pt idx="4276">
                  <c:v>2.6</c:v>
                </c:pt>
                <c:pt idx="4277">
                  <c:v>8.32</c:v>
                </c:pt>
                <c:pt idx="4278">
                  <c:v>6.16</c:v>
                </c:pt>
                <c:pt idx="4282">
                  <c:v>5.29</c:v>
                </c:pt>
                <c:pt idx="4283">
                  <c:v>8.34</c:v>
                </c:pt>
                <c:pt idx="4284">
                  <c:v>5.46</c:v>
                </c:pt>
                <c:pt idx="4285">
                  <c:v>5.39</c:v>
                </c:pt>
                <c:pt idx="4286">
                  <c:v>4.08</c:v>
                </c:pt>
                <c:pt idx="4287">
                  <c:v>4.29</c:v>
                </c:pt>
                <c:pt idx="4288">
                  <c:v>3.97</c:v>
                </c:pt>
                <c:pt idx="4289">
                  <c:v>3.63</c:v>
                </c:pt>
                <c:pt idx="4290">
                  <c:v>3.31</c:v>
                </c:pt>
                <c:pt idx="4291">
                  <c:v>3.33</c:v>
                </c:pt>
                <c:pt idx="4292">
                  <c:v>3.47</c:v>
                </c:pt>
                <c:pt idx="4293">
                  <c:v>3.7</c:v>
                </c:pt>
                <c:pt idx="4294">
                  <c:v>3.72</c:v>
                </c:pt>
                <c:pt idx="4295">
                  <c:v>5.69</c:v>
                </c:pt>
                <c:pt idx="4296">
                  <c:v>8.1</c:v>
                </c:pt>
                <c:pt idx="4297">
                  <c:v>6.57</c:v>
                </c:pt>
                <c:pt idx="4298">
                  <c:v>5.38</c:v>
                </c:pt>
                <c:pt idx="4313">
                  <c:v>5.45</c:v>
                </c:pt>
                <c:pt idx="4314">
                  <c:v>4.76</c:v>
                </c:pt>
                <c:pt idx="4315">
                  <c:v>7.69</c:v>
                </c:pt>
                <c:pt idx="4316">
                  <c:v>12.98</c:v>
                </c:pt>
                <c:pt idx="4317">
                  <c:v>12.95</c:v>
                </c:pt>
                <c:pt idx="4318">
                  <c:v>10.72</c:v>
                </c:pt>
                <c:pt idx="4319">
                  <c:v>9.7799999999999994</c:v>
                </c:pt>
                <c:pt idx="4320">
                  <c:v>8.98</c:v>
                </c:pt>
                <c:pt idx="4321">
                  <c:v>7.83</c:v>
                </c:pt>
                <c:pt idx="4322">
                  <c:v>6.74</c:v>
                </c:pt>
                <c:pt idx="4328">
                  <c:v>4.75</c:v>
                </c:pt>
                <c:pt idx="4329">
                  <c:v>4.26</c:v>
                </c:pt>
                <c:pt idx="4330">
                  <c:v>4.21</c:v>
                </c:pt>
                <c:pt idx="4331">
                  <c:v>3.56</c:v>
                </c:pt>
                <c:pt idx="4332">
                  <c:v>3.43</c:v>
                </c:pt>
                <c:pt idx="4333">
                  <c:v>3.56</c:v>
                </c:pt>
                <c:pt idx="4334">
                  <c:v>4.51</c:v>
                </c:pt>
                <c:pt idx="4335">
                  <c:v>3.82</c:v>
                </c:pt>
                <c:pt idx="4336">
                  <c:v>3.67</c:v>
                </c:pt>
                <c:pt idx="4337">
                  <c:v>3.66</c:v>
                </c:pt>
                <c:pt idx="4338">
                  <c:v>3.46</c:v>
                </c:pt>
                <c:pt idx="4339">
                  <c:v>4.82</c:v>
                </c:pt>
                <c:pt idx="4340">
                  <c:v>6.04</c:v>
                </c:pt>
                <c:pt idx="4341">
                  <c:v>6.11</c:v>
                </c:pt>
                <c:pt idx="4358">
                  <c:v>7.67</c:v>
                </c:pt>
                <c:pt idx="4371">
                  <c:v>8.42</c:v>
                </c:pt>
                <c:pt idx="4372">
                  <c:v>6.58</c:v>
                </c:pt>
                <c:pt idx="4373">
                  <c:v>6.27</c:v>
                </c:pt>
                <c:pt idx="4374">
                  <c:v>5.79</c:v>
                </c:pt>
                <c:pt idx="4375">
                  <c:v>5.68</c:v>
                </c:pt>
                <c:pt idx="4377">
                  <c:v>4.71</c:v>
                </c:pt>
                <c:pt idx="4378">
                  <c:v>3.71</c:v>
                </c:pt>
                <c:pt idx="4379">
                  <c:v>3.94</c:v>
                </c:pt>
                <c:pt idx="4380">
                  <c:v>4.54</c:v>
                </c:pt>
                <c:pt idx="4381">
                  <c:v>4.6500000000000004</c:v>
                </c:pt>
                <c:pt idx="4382">
                  <c:v>3.17</c:v>
                </c:pt>
                <c:pt idx="4383">
                  <c:v>3.99</c:v>
                </c:pt>
                <c:pt idx="4384">
                  <c:v>3.31</c:v>
                </c:pt>
                <c:pt idx="4385">
                  <c:v>5.38</c:v>
                </c:pt>
                <c:pt idx="4386">
                  <c:v>7.54</c:v>
                </c:pt>
                <c:pt idx="4387">
                  <c:v>5.43</c:v>
                </c:pt>
                <c:pt idx="4388">
                  <c:v>3.79</c:v>
                </c:pt>
                <c:pt idx="4389">
                  <c:v>4.6100000000000003</c:v>
                </c:pt>
                <c:pt idx="4390">
                  <c:v>4.7699999999999996</c:v>
                </c:pt>
                <c:pt idx="4398">
                  <c:v>6.14</c:v>
                </c:pt>
                <c:pt idx="4399">
                  <c:v>5.92</c:v>
                </c:pt>
                <c:pt idx="4400">
                  <c:v>4.8899999999999997</c:v>
                </c:pt>
                <c:pt idx="4401">
                  <c:v>6.2</c:v>
                </c:pt>
                <c:pt idx="4402">
                  <c:v>7.33</c:v>
                </c:pt>
                <c:pt idx="4403">
                  <c:v>6.75</c:v>
                </c:pt>
                <c:pt idx="4404">
                  <c:v>6.25</c:v>
                </c:pt>
                <c:pt idx="4405">
                  <c:v>8.17</c:v>
                </c:pt>
                <c:pt idx="4406">
                  <c:v>11.95</c:v>
                </c:pt>
                <c:pt idx="4407">
                  <c:v>10.5</c:v>
                </c:pt>
                <c:pt idx="4408">
                  <c:v>7.56</c:v>
                </c:pt>
                <c:pt idx="4409">
                  <c:v>6.95</c:v>
                </c:pt>
                <c:pt idx="4410">
                  <c:v>6.69</c:v>
                </c:pt>
                <c:pt idx="4411">
                  <c:v>5.62</c:v>
                </c:pt>
                <c:pt idx="4412">
                  <c:v>5.64</c:v>
                </c:pt>
                <c:pt idx="4413">
                  <c:v>6.17</c:v>
                </c:pt>
                <c:pt idx="4414">
                  <c:v>5.55</c:v>
                </c:pt>
                <c:pt idx="4415">
                  <c:v>5.01</c:v>
                </c:pt>
                <c:pt idx="4416">
                  <c:v>5.19</c:v>
                </c:pt>
                <c:pt idx="4417">
                  <c:v>7.06</c:v>
                </c:pt>
                <c:pt idx="4418">
                  <c:v>8.92</c:v>
                </c:pt>
                <c:pt idx="4419">
                  <c:v>6.76</c:v>
                </c:pt>
                <c:pt idx="4420">
                  <c:v>8.0500000000000007</c:v>
                </c:pt>
                <c:pt idx="4422">
                  <c:v>8.91</c:v>
                </c:pt>
                <c:pt idx="4445">
                  <c:v>11.04</c:v>
                </c:pt>
                <c:pt idx="4446">
                  <c:v>15.4</c:v>
                </c:pt>
                <c:pt idx="4447">
                  <c:v>14.33</c:v>
                </c:pt>
                <c:pt idx="4448">
                  <c:v>16.53</c:v>
                </c:pt>
                <c:pt idx="4449">
                  <c:v>13.62</c:v>
                </c:pt>
                <c:pt idx="4450">
                  <c:v>10.47</c:v>
                </c:pt>
                <c:pt idx="4451">
                  <c:v>10.08</c:v>
                </c:pt>
                <c:pt idx="4452">
                  <c:v>8.43</c:v>
                </c:pt>
                <c:pt idx="4453">
                  <c:v>7.7</c:v>
                </c:pt>
                <c:pt idx="4454">
                  <c:v>5.0599999999999996</c:v>
                </c:pt>
                <c:pt idx="4455">
                  <c:v>5.59</c:v>
                </c:pt>
                <c:pt idx="4456">
                  <c:v>5.31</c:v>
                </c:pt>
                <c:pt idx="4457">
                  <c:v>4.95</c:v>
                </c:pt>
                <c:pt idx="4458">
                  <c:v>5.28</c:v>
                </c:pt>
                <c:pt idx="4459">
                  <c:v>7.98</c:v>
                </c:pt>
                <c:pt idx="4460">
                  <c:v>7.93</c:v>
                </c:pt>
                <c:pt idx="4461">
                  <c:v>7.45</c:v>
                </c:pt>
                <c:pt idx="4462">
                  <c:v>7.46</c:v>
                </c:pt>
                <c:pt idx="4464">
                  <c:v>6.46</c:v>
                </c:pt>
                <c:pt idx="4465">
                  <c:v>5.74</c:v>
                </c:pt>
                <c:pt idx="4467">
                  <c:v>6.01</c:v>
                </c:pt>
                <c:pt idx="4468">
                  <c:v>6.78</c:v>
                </c:pt>
                <c:pt idx="4469">
                  <c:v>6.63</c:v>
                </c:pt>
                <c:pt idx="4470">
                  <c:v>7.41</c:v>
                </c:pt>
                <c:pt idx="4471">
                  <c:v>7.88</c:v>
                </c:pt>
                <c:pt idx="4472">
                  <c:v>10.4</c:v>
                </c:pt>
                <c:pt idx="4473">
                  <c:v>8.6199999999999992</c:v>
                </c:pt>
                <c:pt idx="4474">
                  <c:v>8.57</c:v>
                </c:pt>
                <c:pt idx="4477">
                  <c:v>10.83</c:v>
                </c:pt>
                <c:pt idx="4478">
                  <c:v>8.75</c:v>
                </c:pt>
                <c:pt idx="4479">
                  <c:v>5.49</c:v>
                </c:pt>
                <c:pt idx="4480">
                  <c:v>5.4</c:v>
                </c:pt>
                <c:pt idx="4481">
                  <c:v>3.72</c:v>
                </c:pt>
                <c:pt idx="4482">
                  <c:v>5.25</c:v>
                </c:pt>
                <c:pt idx="4483">
                  <c:v>5.58</c:v>
                </c:pt>
                <c:pt idx="4484">
                  <c:v>4.67</c:v>
                </c:pt>
                <c:pt idx="4485">
                  <c:v>4.66</c:v>
                </c:pt>
                <c:pt idx="4486">
                  <c:v>4.67</c:v>
                </c:pt>
                <c:pt idx="4487">
                  <c:v>3.42</c:v>
                </c:pt>
                <c:pt idx="4488">
                  <c:v>3.86</c:v>
                </c:pt>
                <c:pt idx="4489">
                  <c:v>3.93</c:v>
                </c:pt>
                <c:pt idx="4490">
                  <c:v>3.87</c:v>
                </c:pt>
                <c:pt idx="4491">
                  <c:v>3.57</c:v>
                </c:pt>
                <c:pt idx="4492">
                  <c:v>3.21</c:v>
                </c:pt>
                <c:pt idx="4493">
                  <c:v>3.2</c:v>
                </c:pt>
                <c:pt idx="4494">
                  <c:v>2.84</c:v>
                </c:pt>
                <c:pt idx="4495">
                  <c:v>3.37</c:v>
                </c:pt>
                <c:pt idx="4496">
                  <c:v>3.27</c:v>
                </c:pt>
                <c:pt idx="4497">
                  <c:v>10.98</c:v>
                </c:pt>
                <c:pt idx="4498">
                  <c:v>7.06</c:v>
                </c:pt>
                <c:pt idx="4499">
                  <c:v>4.93</c:v>
                </c:pt>
                <c:pt idx="4500">
                  <c:v>4.43</c:v>
                </c:pt>
                <c:pt idx="4501">
                  <c:v>3.76</c:v>
                </c:pt>
                <c:pt idx="4502">
                  <c:v>3.58</c:v>
                </c:pt>
                <c:pt idx="4503">
                  <c:v>2.99</c:v>
                </c:pt>
                <c:pt idx="4504">
                  <c:v>3</c:v>
                </c:pt>
                <c:pt idx="4505">
                  <c:v>2.68</c:v>
                </c:pt>
                <c:pt idx="4506">
                  <c:v>2.76</c:v>
                </c:pt>
                <c:pt idx="4507">
                  <c:v>2.4500000000000002</c:v>
                </c:pt>
                <c:pt idx="4508">
                  <c:v>2.48</c:v>
                </c:pt>
                <c:pt idx="4509">
                  <c:v>2.2999999999999998</c:v>
                </c:pt>
                <c:pt idx="4510">
                  <c:v>3.78</c:v>
                </c:pt>
                <c:pt idx="4511">
                  <c:v>2.96</c:v>
                </c:pt>
                <c:pt idx="4512">
                  <c:v>2.8</c:v>
                </c:pt>
                <c:pt idx="4513">
                  <c:v>2.57</c:v>
                </c:pt>
                <c:pt idx="4514">
                  <c:v>2.89</c:v>
                </c:pt>
                <c:pt idx="4515">
                  <c:v>1.9</c:v>
                </c:pt>
                <c:pt idx="4516">
                  <c:v>1.86</c:v>
                </c:pt>
                <c:pt idx="4517">
                  <c:v>1.8</c:v>
                </c:pt>
                <c:pt idx="4518">
                  <c:v>3.85</c:v>
                </c:pt>
                <c:pt idx="4520">
                  <c:v>4.7300000000000004</c:v>
                </c:pt>
                <c:pt idx="4521">
                  <c:v>4.4400000000000004</c:v>
                </c:pt>
                <c:pt idx="4522">
                  <c:v>2.97</c:v>
                </c:pt>
                <c:pt idx="4523">
                  <c:v>3.09</c:v>
                </c:pt>
                <c:pt idx="4524">
                  <c:v>2.84</c:v>
                </c:pt>
                <c:pt idx="4525">
                  <c:v>2.23</c:v>
                </c:pt>
                <c:pt idx="4526">
                  <c:v>1.71</c:v>
                </c:pt>
                <c:pt idx="4527">
                  <c:v>1.47</c:v>
                </c:pt>
                <c:pt idx="4528">
                  <c:v>1.75</c:v>
                </c:pt>
                <c:pt idx="4529">
                  <c:v>1.77</c:v>
                </c:pt>
                <c:pt idx="4530">
                  <c:v>1.79</c:v>
                </c:pt>
                <c:pt idx="4531">
                  <c:v>1.63</c:v>
                </c:pt>
                <c:pt idx="4532">
                  <c:v>1.59</c:v>
                </c:pt>
                <c:pt idx="4533">
                  <c:v>1.76</c:v>
                </c:pt>
                <c:pt idx="4534">
                  <c:v>3.13</c:v>
                </c:pt>
                <c:pt idx="4535">
                  <c:v>3.51</c:v>
                </c:pt>
                <c:pt idx="4536">
                  <c:v>3.51</c:v>
                </c:pt>
                <c:pt idx="4537">
                  <c:v>3.29</c:v>
                </c:pt>
                <c:pt idx="4538">
                  <c:v>3.03</c:v>
                </c:pt>
                <c:pt idx="4539">
                  <c:v>2.56</c:v>
                </c:pt>
                <c:pt idx="4540">
                  <c:v>2.2999999999999998</c:v>
                </c:pt>
                <c:pt idx="4541">
                  <c:v>2.67</c:v>
                </c:pt>
                <c:pt idx="4544">
                  <c:v>4.6399999999999997</c:v>
                </c:pt>
                <c:pt idx="4545">
                  <c:v>7.37</c:v>
                </c:pt>
                <c:pt idx="4549">
                  <c:v>5.37</c:v>
                </c:pt>
                <c:pt idx="4550">
                  <c:v>4.84</c:v>
                </c:pt>
                <c:pt idx="4551">
                  <c:v>3.65</c:v>
                </c:pt>
                <c:pt idx="4552">
                  <c:v>3.69</c:v>
                </c:pt>
                <c:pt idx="4553">
                  <c:v>3.29</c:v>
                </c:pt>
                <c:pt idx="4554">
                  <c:v>2.76</c:v>
                </c:pt>
                <c:pt idx="4555">
                  <c:v>2.88</c:v>
                </c:pt>
                <c:pt idx="4556">
                  <c:v>2.64</c:v>
                </c:pt>
                <c:pt idx="4557">
                  <c:v>2.5299999999999998</c:v>
                </c:pt>
                <c:pt idx="4558">
                  <c:v>2.19</c:v>
                </c:pt>
                <c:pt idx="4559">
                  <c:v>2.6</c:v>
                </c:pt>
                <c:pt idx="4560">
                  <c:v>2.89</c:v>
                </c:pt>
                <c:pt idx="4561">
                  <c:v>2</c:v>
                </c:pt>
                <c:pt idx="4562">
                  <c:v>2.12</c:v>
                </c:pt>
                <c:pt idx="4563">
                  <c:v>2.94</c:v>
                </c:pt>
                <c:pt idx="4564">
                  <c:v>2.74</c:v>
                </c:pt>
                <c:pt idx="4567">
                  <c:v>2.09</c:v>
                </c:pt>
                <c:pt idx="4568">
                  <c:v>2</c:v>
                </c:pt>
                <c:pt idx="4569">
                  <c:v>1.86</c:v>
                </c:pt>
                <c:pt idx="4571">
                  <c:v>10.78</c:v>
                </c:pt>
                <c:pt idx="4572">
                  <c:v>9.49</c:v>
                </c:pt>
                <c:pt idx="4573">
                  <c:v>6.28</c:v>
                </c:pt>
                <c:pt idx="4574">
                  <c:v>5.86</c:v>
                </c:pt>
                <c:pt idx="4575">
                  <c:v>8.43</c:v>
                </c:pt>
                <c:pt idx="4577">
                  <c:v>10.49</c:v>
                </c:pt>
                <c:pt idx="4578">
                  <c:v>7.1</c:v>
                </c:pt>
                <c:pt idx="4579">
                  <c:v>6.24</c:v>
                </c:pt>
                <c:pt idx="4580">
                  <c:v>4.91</c:v>
                </c:pt>
                <c:pt idx="4581">
                  <c:v>5.1100000000000003</c:v>
                </c:pt>
                <c:pt idx="4582">
                  <c:v>5.01</c:v>
                </c:pt>
                <c:pt idx="4583">
                  <c:v>4.63</c:v>
                </c:pt>
                <c:pt idx="4584">
                  <c:v>4.18</c:v>
                </c:pt>
                <c:pt idx="4585">
                  <c:v>3.47</c:v>
                </c:pt>
                <c:pt idx="4586">
                  <c:v>3.2</c:v>
                </c:pt>
                <c:pt idx="4590">
                  <c:v>2.5099999999999998</c:v>
                </c:pt>
                <c:pt idx="4591">
                  <c:v>2.2999999999999998</c:v>
                </c:pt>
                <c:pt idx="4592">
                  <c:v>1.68</c:v>
                </c:pt>
                <c:pt idx="4593">
                  <c:v>1.97</c:v>
                </c:pt>
                <c:pt idx="4594">
                  <c:v>2.13</c:v>
                </c:pt>
                <c:pt idx="4595">
                  <c:v>2.02</c:v>
                </c:pt>
                <c:pt idx="4596">
                  <c:v>1.97</c:v>
                </c:pt>
                <c:pt idx="4597">
                  <c:v>1.77</c:v>
                </c:pt>
                <c:pt idx="4598">
                  <c:v>1.76</c:v>
                </c:pt>
                <c:pt idx="4599">
                  <c:v>1.67</c:v>
                </c:pt>
                <c:pt idx="4600">
                  <c:v>1.86</c:v>
                </c:pt>
                <c:pt idx="4603">
                  <c:v>5.56</c:v>
                </c:pt>
                <c:pt idx="4604">
                  <c:v>4.87</c:v>
                </c:pt>
                <c:pt idx="4605">
                  <c:v>3.94</c:v>
                </c:pt>
                <c:pt idx="4608">
                  <c:v>3.56</c:v>
                </c:pt>
                <c:pt idx="4609">
                  <c:v>3.29</c:v>
                </c:pt>
                <c:pt idx="4611">
                  <c:v>2.2999999999999998</c:v>
                </c:pt>
                <c:pt idx="4612">
                  <c:v>2.4</c:v>
                </c:pt>
                <c:pt idx="4613">
                  <c:v>2.95</c:v>
                </c:pt>
                <c:pt idx="4614">
                  <c:v>2.2599999999999998</c:v>
                </c:pt>
                <c:pt idx="4615">
                  <c:v>2.12</c:v>
                </c:pt>
                <c:pt idx="4616">
                  <c:v>2.4500000000000002</c:v>
                </c:pt>
                <c:pt idx="4617">
                  <c:v>2.13</c:v>
                </c:pt>
                <c:pt idx="4618">
                  <c:v>2.6</c:v>
                </c:pt>
                <c:pt idx="4619">
                  <c:v>4.4800000000000004</c:v>
                </c:pt>
                <c:pt idx="4620">
                  <c:v>9.86</c:v>
                </c:pt>
                <c:pt idx="4621">
                  <c:v>9.01</c:v>
                </c:pt>
                <c:pt idx="4622">
                  <c:v>6.95</c:v>
                </c:pt>
                <c:pt idx="4623">
                  <c:v>6.39</c:v>
                </c:pt>
                <c:pt idx="4624">
                  <c:v>5.96</c:v>
                </c:pt>
                <c:pt idx="4625">
                  <c:v>4.12</c:v>
                </c:pt>
                <c:pt idx="4626">
                  <c:v>4.3600000000000003</c:v>
                </c:pt>
                <c:pt idx="4627">
                  <c:v>3.51</c:v>
                </c:pt>
                <c:pt idx="4628">
                  <c:v>3.5</c:v>
                </c:pt>
                <c:pt idx="4629">
                  <c:v>3.19</c:v>
                </c:pt>
                <c:pt idx="4630">
                  <c:v>7.5</c:v>
                </c:pt>
                <c:pt idx="4631">
                  <c:v>4.87</c:v>
                </c:pt>
                <c:pt idx="4632">
                  <c:v>4.07</c:v>
                </c:pt>
                <c:pt idx="4633">
                  <c:v>4.38</c:v>
                </c:pt>
                <c:pt idx="4634">
                  <c:v>4</c:v>
                </c:pt>
                <c:pt idx="4639">
                  <c:v>3.37</c:v>
                </c:pt>
                <c:pt idx="4640">
                  <c:v>3.15</c:v>
                </c:pt>
                <c:pt idx="4641">
                  <c:v>2.9</c:v>
                </c:pt>
                <c:pt idx="4642">
                  <c:v>2.67</c:v>
                </c:pt>
                <c:pt idx="4643">
                  <c:v>3.51</c:v>
                </c:pt>
                <c:pt idx="4644">
                  <c:v>5.51</c:v>
                </c:pt>
                <c:pt idx="4650">
                  <c:v>6.96</c:v>
                </c:pt>
                <c:pt idx="4651">
                  <c:v>6.27</c:v>
                </c:pt>
                <c:pt idx="4652">
                  <c:v>8.76</c:v>
                </c:pt>
                <c:pt idx="4653">
                  <c:v>8.52</c:v>
                </c:pt>
                <c:pt idx="4655">
                  <c:v>7.45</c:v>
                </c:pt>
                <c:pt idx="4658">
                  <c:v>7.82</c:v>
                </c:pt>
                <c:pt idx="4659">
                  <c:v>10.84</c:v>
                </c:pt>
                <c:pt idx="4660">
                  <c:v>10.47</c:v>
                </c:pt>
                <c:pt idx="4663">
                  <c:v>10.09</c:v>
                </c:pt>
                <c:pt idx="4664">
                  <c:v>7.95</c:v>
                </c:pt>
                <c:pt idx="4668">
                  <c:v>12.47</c:v>
                </c:pt>
                <c:pt idx="4669">
                  <c:v>10.55</c:v>
                </c:pt>
                <c:pt idx="4670">
                  <c:v>11.17</c:v>
                </c:pt>
                <c:pt idx="4674">
                  <c:v>10.77</c:v>
                </c:pt>
                <c:pt idx="4675">
                  <c:v>9.44</c:v>
                </c:pt>
                <c:pt idx="4676">
                  <c:v>3.67</c:v>
                </c:pt>
                <c:pt idx="4677">
                  <c:v>3.33</c:v>
                </c:pt>
                <c:pt idx="4678">
                  <c:v>3.13</c:v>
                </c:pt>
                <c:pt idx="4679">
                  <c:v>2.93</c:v>
                </c:pt>
                <c:pt idx="4680">
                  <c:v>2.75</c:v>
                </c:pt>
                <c:pt idx="4681">
                  <c:v>2.56</c:v>
                </c:pt>
                <c:pt idx="4682">
                  <c:v>6.57</c:v>
                </c:pt>
                <c:pt idx="4683">
                  <c:v>7.99</c:v>
                </c:pt>
                <c:pt idx="4684">
                  <c:v>10.45</c:v>
                </c:pt>
                <c:pt idx="4685">
                  <c:v>7.59</c:v>
                </c:pt>
                <c:pt idx="4689">
                  <c:v>11.89</c:v>
                </c:pt>
                <c:pt idx="4690">
                  <c:v>5.48</c:v>
                </c:pt>
                <c:pt idx="4691">
                  <c:v>3.96</c:v>
                </c:pt>
                <c:pt idx="4692">
                  <c:v>3.79</c:v>
                </c:pt>
                <c:pt idx="4693">
                  <c:v>6.52</c:v>
                </c:pt>
                <c:pt idx="4696">
                  <c:v>7.67</c:v>
                </c:pt>
                <c:pt idx="4697">
                  <c:v>8.1199999999999992</c:v>
                </c:pt>
                <c:pt idx="4698">
                  <c:v>10.119999999999999</c:v>
                </c:pt>
                <c:pt idx="4699">
                  <c:v>11.53</c:v>
                </c:pt>
                <c:pt idx="4700">
                  <c:v>10.39</c:v>
                </c:pt>
                <c:pt idx="4701">
                  <c:v>10.47</c:v>
                </c:pt>
                <c:pt idx="4702">
                  <c:v>8.91</c:v>
                </c:pt>
                <c:pt idx="4705">
                  <c:v>7.32</c:v>
                </c:pt>
                <c:pt idx="4706">
                  <c:v>6.05</c:v>
                </c:pt>
                <c:pt idx="4707">
                  <c:v>5.96</c:v>
                </c:pt>
                <c:pt idx="4708">
                  <c:v>7.84</c:v>
                </c:pt>
                <c:pt idx="4709">
                  <c:v>7.22</c:v>
                </c:pt>
                <c:pt idx="4710">
                  <c:v>7.02</c:v>
                </c:pt>
                <c:pt idx="4715">
                  <c:v>9.9600000000000009</c:v>
                </c:pt>
                <c:pt idx="4716">
                  <c:v>9.64</c:v>
                </c:pt>
                <c:pt idx="4717">
                  <c:v>7.67</c:v>
                </c:pt>
                <c:pt idx="4718">
                  <c:v>6.18</c:v>
                </c:pt>
                <c:pt idx="4735">
                  <c:v>9.9600000000000009</c:v>
                </c:pt>
                <c:pt idx="4736">
                  <c:v>8.23</c:v>
                </c:pt>
                <c:pt idx="4737">
                  <c:v>6.87</c:v>
                </c:pt>
                <c:pt idx="4745">
                  <c:v>13.9</c:v>
                </c:pt>
                <c:pt idx="4746">
                  <c:v>11.25</c:v>
                </c:pt>
                <c:pt idx="4748">
                  <c:v>13.14</c:v>
                </c:pt>
                <c:pt idx="4749">
                  <c:v>10</c:v>
                </c:pt>
                <c:pt idx="4750">
                  <c:v>10.41</c:v>
                </c:pt>
                <c:pt idx="4751">
                  <c:v>9.24</c:v>
                </c:pt>
                <c:pt idx="4752">
                  <c:v>8.9700000000000006</c:v>
                </c:pt>
                <c:pt idx="4753">
                  <c:v>10.63</c:v>
                </c:pt>
                <c:pt idx="6166">
                  <c:v>7.7</c:v>
                </c:pt>
                <c:pt idx="6167">
                  <c:v>5.93</c:v>
                </c:pt>
                <c:pt idx="6169">
                  <c:v>1.99</c:v>
                </c:pt>
                <c:pt idx="6172">
                  <c:v>1.72</c:v>
                </c:pt>
                <c:pt idx="6173">
                  <c:v>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3-4B20-B1DB-FAAC605AA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343328"/>
        <c:axId val="1485283871"/>
      </c:scatterChart>
      <c:valAx>
        <c:axId val="175734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85283871"/>
        <c:crosses val="autoZero"/>
        <c:crossBetween val="midCat"/>
      </c:valAx>
      <c:valAx>
        <c:axId val="14852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5734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'GR2M_PROL_5LQ_PARAISO EXT (2)'!$J$48</c:f>
              <c:strCache>
                <c:ptCount val="1"/>
                <c:pt idx="0">
                  <c:v>Qsim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10903285035569"/>
                  <c:y val="-0.2019915789877088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'GR2M_PROL_5LQ_PARAISO EXT (2)'!$I$49:$I$508</c:f>
              <c:numCache>
                <c:formatCode>0.00</c:formatCode>
                <c:ptCount val="460"/>
              </c:numCache>
            </c:numRef>
          </c:xVal>
          <c:yVal>
            <c:numRef>
              <c:f>'GR2M_PROL_5LQ_PARAISO EXT (2)'!$J$49:$J$540</c:f>
              <c:numCache>
                <c:formatCode>0.00</c:formatCode>
                <c:ptCount val="492"/>
                <c:pt idx="0">
                  <c:v>2.0427685030312905</c:v>
                </c:pt>
                <c:pt idx="1">
                  <c:v>5.1873929220882156</c:v>
                </c:pt>
                <c:pt idx="2">
                  <c:v>10.332867736515849</c:v>
                </c:pt>
                <c:pt idx="3">
                  <c:v>6.8881674002042601</c:v>
                </c:pt>
                <c:pt idx="4">
                  <c:v>3.9576383048213293</c:v>
                </c:pt>
                <c:pt idx="5">
                  <c:v>3.5557124959831192</c:v>
                </c:pt>
                <c:pt idx="6">
                  <c:v>4.349959052655672</c:v>
                </c:pt>
                <c:pt idx="7">
                  <c:v>2.6411438246008569</c:v>
                </c:pt>
                <c:pt idx="8">
                  <c:v>2.1869490047397333</c:v>
                </c:pt>
                <c:pt idx="9">
                  <c:v>3.313739227656189</c:v>
                </c:pt>
                <c:pt idx="10">
                  <c:v>4.8626172286590252</c:v>
                </c:pt>
                <c:pt idx="11">
                  <c:v>5.1515042116305629</c:v>
                </c:pt>
                <c:pt idx="12">
                  <c:v>4.4189257353682887</c:v>
                </c:pt>
                <c:pt idx="13">
                  <c:v>6.0251410508386609</c:v>
                </c:pt>
                <c:pt idx="14">
                  <c:v>12.469162700087463</c:v>
                </c:pt>
                <c:pt idx="15">
                  <c:v>7.4821605078160722</c:v>
                </c:pt>
                <c:pt idx="16">
                  <c:v>3.8549068482623845</c:v>
                </c:pt>
                <c:pt idx="17">
                  <c:v>2.8986838575981277</c:v>
                </c:pt>
                <c:pt idx="18">
                  <c:v>2.0944380797387834</c:v>
                </c:pt>
                <c:pt idx="19">
                  <c:v>1.8170016748698796</c:v>
                </c:pt>
                <c:pt idx="20">
                  <c:v>1.6563137313930949</c:v>
                </c:pt>
                <c:pt idx="21">
                  <c:v>1.6186373374049043</c:v>
                </c:pt>
                <c:pt idx="22">
                  <c:v>3.0018659261004501</c:v>
                </c:pt>
                <c:pt idx="23">
                  <c:v>3.1037905675428554</c:v>
                </c:pt>
                <c:pt idx="24">
                  <c:v>6.5974289122164871</c:v>
                </c:pt>
                <c:pt idx="25">
                  <c:v>5.8810497946219744</c:v>
                </c:pt>
                <c:pt idx="26">
                  <c:v>7.9327814323783663</c:v>
                </c:pt>
                <c:pt idx="27">
                  <c:v>11.282629351679258</c:v>
                </c:pt>
                <c:pt idx="28">
                  <c:v>4.3201841711516931</c:v>
                </c:pt>
                <c:pt idx="29">
                  <c:v>3.8923229134647093</c:v>
                </c:pt>
                <c:pt idx="30">
                  <c:v>3.3168479147401779</c:v>
                </c:pt>
                <c:pt idx="31">
                  <c:v>2.3501288838236656</c:v>
                </c:pt>
                <c:pt idx="32">
                  <c:v>2.4384942269493433</c:v>
                </c:pt>
                <c:pt idx="33">
                  <c:v>3.4380078294911511</c:v>
                </c:pt>
                <c:pt idx="34">
                  <c:v>4.6358389592778098</c:v>
                </c:pt>
                <c:pt idx="35">
                  <c:v>5.4508459455182159</c:v>
                </c:pt>
                <c:pt idx="36">
                  <c:v>5.0495508633137147</c:v>
                </c:pt>
                <c:pt idx="37">
                  <c:v>10.581812936195794</c:v>
                </c:pt>
                <c:pt idx="38">
                  <c:v>10.873649614732706</c:v>
                </c:pt>
                <c:pt idx="39">
                  <c:v>5.4448140205686499</c:v>
                </c:pt>
                <c:pt idx="40">
                  <c:v>3.0241032219396011</c:v>
                </c:pt>
                <c:pt idx="41">
                  <c:v>3.2956132727176284</c:v>
                </c:pt>
                <c:pt idx="42">
                  <c:v>2.2038240751117488</c:v>
                </c:pt>
                <c:pt idx="43">
                  <c:v>2.0289184788630683</c:v>
                </c:pt>
                <c:pt idx="44">
                  <c:v>2.2606124101441782</c:v>
                </c:pt>
                <c:pt idx="45">
                  <c:v>3.0972192496188229</c:v>
                </c:pt>
                <c:pt idx="46">
                  <c:v>3.8831698951149867</c:v>
                </c:pt>
                <c:pt idx="47">
                  <c:v>4.1346774899020522</c:v>
                </c:pt>
                <c:pt idx="48">
                  <c:v>4.7780100963909646</c:v>
                </c:pt>
                <c:pt idx="49">
                  <c:v>11.349962718198521</c:v>
                </c:pt>
                <c:pt idx="50">
                  <c:v>9.3265058294241747</c:v>
                </c:pt>
                <c:pt idx="51">
                  <c:v>6.8689248303623716</c:v>
                </c:pt>
                <c:pt idx="52">
                  <c:v>4.1854502266877152</c:v>
                </c:pt>
                <c:pt idx="53">
                  <c:v>3.1312995278292921</c:v>
                </c:pt>
                <c:pt idx="54">
                  <c:v>2.3891600131572006</c:v>
                </c:pt>
                <c:pt idx="55">
                  <c:v>2.1197722138903505</c:v>
                </c:pt>
                <c:pt idx="56">
                  <c:v>2.5065987885016527</c:v>
                </c:pt>
                <c:pt idx="57">
                  <c:v>2.9640595666510978</c:v>
                </c:pt>
                <c:pt idx="58">
                  <c:v>4.5189166667452998</c:v>
                </c:pt>
                <c:pt idx="59">
                  <c:v>3.1402705890665987</c:v>
                </c:pt>
                <c:pt idx="60">
                  <c:v>5.3200289377019425</c:v>
                </c:pt>
                <c:pt idx="61">
                  <c:v>6.926679219866009</c:v>
                </c:pt>
                <c:pt idx="62">
                  <c:v>9.1918459673975317</c:v>
                </c:pt>
                <c:pt idx="63">
                  <c:v>5.3515981383115365</c:v>
                </c:pt>
                <c:pt idx="64">
                  <c:v>3.1832814296516219</c:v>
                </c:pt>
                <c:pt idx="65">
                  <c:v>2.4213724233730134</c:v>
                </c:pt>
                <c:pt idx="66">
                  <c:v>1.8229102486855862</c:v>
                </c:pt>
                <c:pt idx="67">
                  <c:v>1.6291103708688159</c:v>
                </c:pt>
                <c:pt idx="68">
                  <c:v>1.4079631811850586</c:v>
                </c:pt>
                <c:pt idx="69">
                  <c:v>2.2200730199981233</c:v>
                </c:pt>
                <c:pt idx="70">
                  <c:v>2.764508057174563</c:v>
                </c:pt>
                <c:pt idx="71">
                  <c:v>3.0855303138385506</c:v>
                </c:pt>
                <c:pt idx="72">
                  <c:v>8.2986612742784338</c:v>
                </c:pt>
                <c:pt idx="73">
                  <c:v>8.1842828288064329</c:v>
                </c:pt>
                <c:pt idx="74">
                  <c:v>7.2211849801043684</c:v>
                </c:pt>
                <c:pt idx="75">
                  <c:v>6.8713433847526755</c:v>
                </c:pt>
                <c:pt idx="76">
                  <c:v>3.5401323975334607</c:v>
                </c:pt>
                <c:pt idx="77">
                  <c:v>2.5268214620412803</c:v>
                </c:pt>
                <c:pt idx="78">
                  <c:v>2.3580123085119604</c:v>
                </c:pt>
                <c:pt idx="79">
                  <c:v>1.8142802617643281</c:v>
                </c:pt>
                <c:pt idx="80">
                  <c:v>1.7877846594879017</c:v>
                </c:pt>
                <c:pt idx="81">
                  <c:v>2.2358117058713129</c:v>
                </c:pt>
                <c:pt idx="82">
                  <c:v>4.9310121174274579</c:v>
                </c:pt>
                <c:pt idx="83">
                  <c:v>4.7615284253937658</c:v>
                </c:pt>
                <c:pt idx="84">
                  <c:v>3.6933838204662748</c:v>
                </c:pt>
                <c:pt idx="85">
                  <c:v>5.2145955483796715</c:v>
                </c:pt>
                <c:pt idx="86">
                  <c:v>4.2669766946612109</c:v>
                </c:pt>
                <c:pt idx="87">
                  <c:v>4.9678269493686313</c:v>
                </c:pt>
                <c:pt idx="88">
                  <c:v>3.5586306359374049</c:v>
                </c:pt>
                <c:pt idx="89">
                  <c:v>2.2997354997315749</c:v>
                </c:pt>
                <c:pt idx="90">
                  <c:v>2.3050217393665391</c:v>
                </c:pt>
                <c:pt idx="91">
                  <c:v>1.6973238939717592</c:v>
                </c:pt>
                <c:pt idx="92">
                  <c:v>1.711891331566326</c:v>
                </c:pt>
                <c:pt idx="93">
                  <c:v>1.9201220881493768</c:v>
                </c:pt>
                <c:pt idx="94">
                  <c:v>3.0167507661256159</c:v>
                </c:pt>
                <c:pt idx="95">
                  <c:v>5.9327922055782389</c:v>
                </c:pt>
                <c:pt idx="96">
                  <c:v>4.6698463134053805</c:v>
                </c:pt>
                <c:pt idx="97">
                  <c:v>8.2972737249170798</c:v>
                </c:pt>
                <c:pt idx="98">
                  <c:v>10.229092542457467</c:v>
                </c:pt>
                <c:pt idx="99">
                  <c:v>8.580295773798106</c:v>
                </c:pt>
                <c:pt idx="100">
                  <c:v>4.0392727079331534</c:v>
                </c:pt>
                <c:pt idx="101">
                  <c:v>2.5666434524811268</c:v>
                </c:pt>
                <c:pt idx="102">
                  <c:v>2.4044146575643999</c:v>
                </c:pt>
                <c:pt idx="103">
                  <c:v>2.0130064041023252</c:v>
                </c:pt>
                <c:pt idx="104">
                  <c:v>2.3058789086526006</c:v>
                </c:pt>
                <c:pt idx="105">
                  <c:v>1.9037617380884839</c:v>
                </c:pt>
                <c:pt idx="106">
                  <c:v>2.8848479514094474</c:v>
                </c:pt>
                <c:pt idx="107">
                  <c:v>3.6369376020800765</c:v>
                </c:pt>
                <c:pt idx="108">
                  <c:v>3.0965510869627573</c:v>
                </c:pt>
                <c:pt idx="109">
                  <c:v>4.5672342600129339</c:v>
                </c:pt>
                <c:pt idx="110">
                  <c:v>4.4549333658888717</c:v>
                </c:pt>
                <c:pt idx="111">
                  <c:v>4.3062154815203648</c:v>
                </c:pt>
                <c:pt idx="112">
                  <c:v>2.5482702327512201</c:v>
                </c:pt>
                <c:pt idx="113">
                  <c:v>1.9379099925268344</c:v>
                </c:pt>
                <c:pt idx="114">
                  <c:v>1.5445370378273477</c:v>
                </c:pt>
                <c:pt idx="115">
                  <c:v>1.3627097136133066</c:v>
                </c:pt>
                <c:pt idx="116">
                  <c:v>1.2058366072134719</c:v>
                </c:pt>
                <c:pt idx="117">
                  <c:v>3.3843157425116779</c:v>
                </c:pt>
                <c:pt idx="118">
                  <c:v>6.6727865175472667</c:v>
                </c:pt>
                <c:pt idx="119">
                  <c:v>9.1619582631949168</c:v>
                </c:pt>
                <c:pt idx="120">
                  <c:v>5.490050769432556</c:v>
                </c:pt>
                <c:pt idx="121">
                  <c:v>9.4409501351712954</c:v>
                </c:pt>
                <c:pt idx="122">
                  <c:v>6.5380548484145766</c:v>
                </c:pt>
                <c:pt idx="123">
                  <c:v>4.110971685513519</c:v>
                </c:pt>
                <c:pt idx="124">
                  <c:v>2.5791550788268731</c:v>
                </c:pt>
                <c:pt idx="125">
                  <c:v>2.077655710844994</c:v>
                </c:pt>
                <c:pt idx="126">
                  <c:v>1.6317320469300971</c:v>
                </c:pt>
                <c:pt idx="127">
                  <c:v>1.3590605438599745</c:v>
                </c:pt>
                <c:pt idx="128">
                  <c:v>1.4284785119141634</c:v>
                </c:pt>
                <c:pt idx="129">
                  <c:v>3.0052759918741958</c:v>
                </c:pt>
                <c:pt idx="130">
                  <c:v>4.3706668291299806</c:v>
                </c:pt>
                <c:pt idx="131">
                  <c:v>7.976880224902283</c:v>
                </c:pt>
                <c:pt idx="132">
                  <c:v>6.8790400499140434</c:v>
                </c:pt>
                <c:pt idx="133">
                  <c:v>8.3017823381899518</c:v>
                </c:pt>
                <c:pt idx="134">
                  <c:v>5.9727876504353796</c:v>
                </c:pt>
                <c:pt idx="135">
                  <c:v>5.4423142643660443</c:v>
                </c:pt>
                <c:pt idx="136">
                  <c:v>3.4866363681380474</c:v>
                </c:pt>
                <c:pt idx="137">
                  <c:v>2.9870369771930294</c:v>
                </c:pt>
                <c:pt idx="138">
                  <c:v>2.157922342557383</c:v>
                </c:pt>
                <c:pt idx="139">
                  <c:v>1.6931143177216488</c:v>
                </c:pt>
                <c:pt idx="140">
                  <c:v>1.6969736708233478</c:v>
                </c:pt>
                <c:pt idx="141">
                  <c:v>4.7800530821358667</c:v>
                </c:pt>
                <c:pt idx="142">
                  <c:v>5.1189021497561429</c:v>
                </c:pt>
                <c:pt idx="143">
                  <c:v>10.798341039552865</c:v>
                </c:pt>
                <c:pt idx="144">
                  <c:v>7.2971769383270884</c:v>
                </c:pt>
                <c:pt idx="145">
                  <c:v>4.357462392336803</c:v>
                </c:pt>
                <c:pt idx="146">
                  <c:v>10.142952088556548</c:v>
                </c:pt>
                <c:pt idx="147">
                  <c:v>7.8444628761373636</c:v>
                </c:pt>
                <c:pt idx="148">
                  <c:v>3.8327494125149464</c:v>
                </c:pt>
                <c:pt idx="149">
                  <c:v>3.0119828490410239</c:v>
                </c:pt>
                <c:pt idx="150">
                  <c:v>2.7904266781327851</c:v>
                </c:pt>
                <c:pt idx="151">
                  <c:v>2.151959365360077</c:v>
                </c:pt>
                <c:pt idx="152">
                  <c:v>1.7945691984331438</c:v>
                </c:pt>
                <c:pt idx="153">
                  <c:v>2.2153450365990937</c:v>
                </c:pt>
                <c:pt idx="154">
                  <c:v>2.1622206548106817</c:v>
                </c:pt>
                <c:pt idx="155">
                  <c:v>5.3038970245193608</c:v>
                </c:pt>
                <c:pt idx="156">
                  <c:v>4.0821412641175732</c:v>
                </c:pt>
                <c:pt idx="157">
                  <c:v>14.86143111859128</c:v>
                </c:pt>
                <c:pt idx="158">
                  <c:v>12.444001569209346</c:v>
                </c:pt>
                <c:pt idx="159">
                  <c:v>7.9480425044968621</c:v>
                </c:pt>
                <c:pt idx="160">
                  <c:v>4.6571056859038809</c:v>
                </c:pt>
                <c:pt idx="161">
                  <c:v>3.2977608856564857</c:v>
                </c:pt>
                <c:pt idx="162">
                  <c:v>2.607735990631129</c:v>
                </c:pt>
                <c:pt idx="163">
                  <c:v>2.0555355142212575</c:v>
                </c:pt>
                <c:pt idx="164">
                  <c:v>2.001296878085522</c:v>
                </c:pt>
                <c:pt idx="165">
                  <c:v>3.3339914056867186</c:v>
                </c:pt>
                <c:pt idx="166">
                  <c:v>5.1148236532690872</c:v>
                </c:pt>
                <c:pt idx="167">
                  <c:v>6.2885294715467905</c:v>
                </c:pt>
                <c:pt idx="168">
                  <c:v>3.2830775222111548</c:v>
                </c:pt>
                <c:pt idx="169">
                  <c:v>3.9936824719468191</c:v>
                </c:pt>
                <c:pt idx="170">
                  <c:v>4.7040058008076384</c:v>
                </c:pt>
                <c:pt idx="171">
                  <c:v>4.5851294931599762</c:v>
                </c:pt>
                <c:pt idx="172">
                  <c:v>3.0439003905847999</c:v>
                </c:pt>
                <c:pt idx="173">
                  <c:v>2.470939889707108</c:v>
                </c:pt>
                <c:pt idx="174">
                  <c:v>1.8684868209532801</c:v>
                </c:pt>
                <c:pt idx="175">
                  <c:v>1.5246311588398205</c:v>
                </c:pt>
                <c:pt idx="176">
                  <c:v>2.6460987131329055</c:v>
                </c:pt>
                <c:pt idx="177">
                  <c:v>2.7316638324889757</c:v>
                </c:pt>
                <c:pt idx="178">
                  <c:v>3.2067763069336754</c:v>
                </c:pt>
                <c:pt idx="179">
                  <c:v>5.0372081556841577</c:v>
                </c:pt>
                <c:pt idx="180">
                  <c:v>6.3468815307788429</c:v>
                </c:pt>
                <c:pt idx="181">
                  <c:v>6.188530886225136</c:v>
                </c:pt>
                <c:pt idx="182">
                  <c:v>6.4162148076367771</c:v>
                </c:pt>
                <c:pt idx="183">
                  <c:v>7.3299764724851642</c:v>
                </c:pt>
                <c:pt idx="184">
                  <c:v>3.5611951415033838</c:v>
                </c:pt>
                <c:pt idx="185">
                  <c:v>2.4873169713083176</c:v>
                </c:pt>
                <c:pt idx="186">
                  <c:v>2.1434825869928122</c:v>
                </c:pt>
                <c:pt idx="187">
                  <c:v>1.9318052528943468</c:v>
                </c:pt>
                <c:pt idx="188">
                  <c:v>1.5623116177927179</c:v>
                </c:pt>
                <c:pt idx="189">
                  <c:v>2.0340896364954069</c:v>
                </c:pt>
                <c:pt idx="190">
                  <c:v>3.8133006474764231</c:v>
                </c:pt>
                <c:pt idx="191">
                  <c:v>5.8245172101519298</c:v>
                </c:pt>
                <c:pt idx="192">
                  <c:v>9.6213244101294961</c:v>
                </c:pt>
                <c:pt idx="193">
                  <c:v>7.3841163005403496</c:v>
                </c:pt>
                <c:pt idx="194">
                  <c:v>7.4372220186014921</c:v>
                </c:pt>
                <c:pt idx="195">
                  <c:v>7.3009443381351282</c:v>
                </c:pt>
                <c:pt idx="196">
                  <c:v>3.4468662461001967</c:v>
                </c:pt>
                <c:pt idx="197">
                  <c:v>2.694510951868716</c:v>
                </c:pt>
                <c:pt idx="198">
                  <c:v>2.6045514576096638</c:v>
                </c:pt>
                <c:pt idx="199">
                  <c:v>1.9385278957753707</c:v>
                </c:pt>
                <c:pt idx="200">
                  <c:v>1.933242798077589</c:v>
                </c:pt>
                <c:pt idx="201">
                  <c:v>2.0211616755916881</c:v>
                </c:pt>
                <c:pt idx="202">
                  <c:v>5.0322824283859484</c:v>
                </c:pt>
                <c:pt idx="203">
                  <c:v>6.3812286049053455</c:v>
                </c:pt>
                <c:pt idx="204">
                  <c:v>8.1683733813557229</c:v>
                </c:pt>
                <c:pt idx="205">
                  <c:v>7.8587329425503194</c:v>
                </c:pt>
                <c:pt idx="206">
                  <c:v>6.293980004920944</c:v>
                </c:pt>
                <c:pt idx="207">
                  <c:v>7.3815652557004752</c:v>
                </c:pt>
                <c:pt idx="208">
                  <c:v>3.7970451302498658</c:v>
                </c:pt>
                <c:pt idx="209">
                  <c:v>2.8064876149848486</c:v>
                </c:pt>
                <c:pt idx="210">
                  <c:v>2.3209739118936872</c:v>
                </c:pt>
                <c:pt idx="211">
                  <c:v>1.7754140481194065</c:v>
                </c:pt>
                <c:pt idx="212">
                  <c:v>1.7786687408336697</c:v>
                </c:pt>
                <c:pt idx="213">
                  <c:v>2.6434413254976117</c:v>
                </c:pt>
                <c:pt idx="214">
                  <c:v>3.4019041044393958</c:v>
                </c:pt>
                <c:pt idx="215">
                  <c:v>4.9901619282675425</c:v>
                </c:pt>
                <c:pt idx="216">
                  <c:v>7.4615376846046999</c:v>
                </c:pt>
                <c:pt idx="217">
                  <c:v>8.9203784774642045</c:v>
                </c:pt>
                <c:pt idx="218">
                  <c:v>9.6489109710425236</c:v>
                </c:pt>
                <c:pt idx="219">
                  <c:v>8.76055418216996</c:v>
                </c:pt>
                <c:pt idx="220">
                  <c:v>3.88850590220106</c:v>
                </c:pt>
                <c:pt idx="221">
                  <c:v>3.0116214773270715</c:v>
                </c:pt>
                <c:pt idx="222">
                  <c:v>2.1113647618162878</c:v>
                </c:pt>
                <c:pt idx="223">
                  <c:v>1.7732099706296875</c:v>
                </c:pt>
                <c:pt idx="224">
                  <c:v>2.8364098457017026</c:v>
                </c:pt>
                <c:pt idx="225">
                  <c:v>3.8951324555346827</c:v>
                </c:pt>
                <c:pt idx="226">
                  <c:v>5.4132715923097168</c:v>
                </c:pt>
                <c:pt idx="227">
                  <c:v>2.6947954010846553</c:v>
                </c:pt>
                <c:pt idx="228">
                  <c:v>7.700961172156612</c:v>
                </c:pt>
                <c:pt idx="229">
                  <c:v>6.5847576579726734</c:v>
                </c:pt>
                <c:pt idx="230">
                  <c:v>5.3261274213774437</c:v>
                </c:pt>
                <c:pt idx="231">
                  <c:v>5.6525491369478473</c:v>
                </c:pt>
                <c:pt idx="232">
                  <c:v>3.1441884880495987</c:v>
                </c:pt>
                <c:pt idx="233">
                  <c:v>3.4016394557950691</c:v>
                </c:pt>
                <c:pt idx="234">
                  <c:v>2.2101329110740515</c:v>
                </c:pt>
                <c:pt idx="235">
                  <c:v>1.7049757807337234</c:v>
                </c:pt>
                <c:pt idx="236">
                  <c:v>2.3310414036076113</c:v>
                </c:pt>
                <c:pt idx="237">
                  <c:v>5.9753053543139494</c:v>
                </c:pt>
                <c:pt idx="238">
                  <c:v>6.0346664404317094</c:v>
                </c:pt>
                <c:pt idx="239">
                  <c:v>6.6018358868371871</c:v>
                </c:pt>
                <c:pt idx="240">
                  <c:v>5.0433535881328408</c:v>
                </c:pt>
                <c:pt idx="241">
                  <c:v>5.1834787454094364</c:v>
                </c:pt>
                <c:pt idx="242">
                  <c:v>8.3041424855752748</c:v>
                </c:pt>
                <c:pt idx="243">
                  <c:v>5.3937610231724582</c:v>
                </c:pt>
                <c:pt idx="244">
                  <c:v>3.0764608545354766</c:v>
                </c:pt>
                <c:pt idx="245">
                  <c:v>2.288925461453188</c:v>
                </c:pt>
                <c:pt idx="246">
                  <c:v>1.8642447670240589</c:v>
                </c:pt>
                <c:pt idx="247">
                  <c:v>1.4984962953945924</c:v>
                </c:pt>
                <c:pt idx="248">
                  <c:v>1.460815883756676</c:v>
                </c:pt>
                <c:pt idx="249">
                  <c:v>1.9040677611496468</c:v>
                </c:pt>
                <c:pt idx="250">
                  <c:v>5.3960843681947148</c:v>
                </c:pt>
                <c:pt idx="251">
                  <c:v>4.9954419309556579</c:v>
                </c:pt>
                <c:pt idx="252">
                  <c:v>3.8699078559474307</c:v>
                </c:pt>
                <c:pt idx="253">
                  <c:v>3.960732735589207</c:v>
                </c:pt>
                <c:pt idx="254">
                  <c:v>3.9980442324364938</c:v>
                </c:pt>
                <c:pt idx="255">
                  <c:v>3.7398558980852736</c:v>
                </c:pt>
                <c:pt idx="256">
                  <c:v>2.4513494096060033</c:v>
                </c:pt>
                <c:pt idx="257">
                  <c:v>2.4867113469429909</c:v>
                </c:pt>
                <c:pt idx="258">
                  <c:v>1.7916900993871181</c:v>
                </c:pt>
                <c:pt idx="259">
                  <c:v>1.5010974454346016</c:v>
                </c:pt>
                <c:pt idx="260">
                  <c:v>2.103869451203499</c:v>
                </c:pt>
                <c:pt idx="261">
                  <c:v>2.7275882505121798</c:v>
                </c:pt>
                <c:pt idx="262">
                  <c:v>2.4683140321607664</c:v>
                </c:pt>
                <c:pt idx="263">
                  <c:v>3.2245876432241878</c:v>
                </c:pt>
                <c:pt idx="264">
                  <c:v>4.8824016444030107</c:v>
                </c:pt>
                <c:pt idx="265">
                  <c:v>7.6375077764951351</c:v>
                </c:pt>
                <c:pt idx="266">
                  <c:v>14.669731171705516</c:v>
                </c:pt>
                <c:pt idx="267">
                  <c:v>7.78057231849247</c:v>
                </c:pt>
                <c:pt idx="268">
                  <c:v>3.9901837609857616</c:v>
                </c:pt>
                <c:pt idx="269">
                  <c:v>2.558745276577425</c:v>
                </c:pt>
                <c:pt idx="270">
                  <c:v>2.3336681626835296</c:v>
                </c:pt>
                <c:pt idx="271">
                  <c:v>1.8005879508930109</c:v>
                </c:pt>
                <c:pt idx="272">
                  <c:v>2.2438181858812274</c:v>
                </c:pt>
                <c:pt idx="273">
                  <c:v>4.6266171497965152</c:v>
                </c:pt>
                <c:pt idx="274">
                  <c:v>7.8154898924635177</c:v>
                </c:pt>
                <c:pt idx="275">
                  <c:v>10.793685900124316</c:v>
                </c:pt>
                <c:pt idx="276">
                  <c:v>7.6418452689841843</c:v>
                </c:pt>
                <c:pt idx="277">
                  <c:v>13.926766913116404</c:v>
                </c:pt>
                <c:pt idx="278">
                  <c:v>9.7197474750885959</c:v>
                </c:pt>
                <c:pt idx="279">
                  <c:v>8.3934823305343436</c:v>
                </c:pt>
                <c:pt idx="280">
                  <c:v>4.0144126329196492</c:v>
                </c:pt>
                <c:pt idx="281">
                  <c:v>2.6982154770192261</c:v>
                </c:pt>
                <c:pt idx="282">
                  <c:v>2.0817876047159056</c:v>
                </c:pt>
                <c:pt idx="283">
                  <c:v>1.7668023243133268</c:v>
                </c:pt>
                <c:pt idx="284">
                  <c:v>1.719422388784837</c:v>
                </c:pt>
                <c:pt idx="285">
                  <c:v>2.8355422950590694</c:v>
                </c:pt>
                <c:pt idx="286">
                  <c:v>5.9324348437067052</c:v>
                </c:pt>
                <c:pt idx="287">
                  <c:v>6.2315421765154717</c:v>
                </c:pt>
                <c:pt idx="288">
                  <c:v>4.3179693452871559</c:v>
                </c:pt>
                <c:pt idx="289">
                  <c:v>6.3159125580361986</c:v>
                </c:pt>
                <c:pt idx="290">
                  <c:v>6.4191153211935923</c:v>
                </c:pt>
                <c:pt idx="291">
                  <c:v>5.8020341693879578</c:v>
                </c:pt>
                <c:pt idx="292">
                  <c:v>3.6261861412666665</c:v>
                </c:pt>
                <c:pt idx="293">
                  <c:v>3.0541765265882272</c:v>
                </c:pt>
                <c:pt idx="294">
                  <c:v>2.2068745478844751</c:v>
                </c:pt>
                <c:pt idx="295">
                  <c:v>1.7017477757611159</c:v>
                </c:pt>
                <c:pt idx="296">
                  <c:v>1.5219301087477399</c:v>
                </c:pt>
                <c:pt idx="297">
                  <c:v>2.9435506272776797</c:v>
                </c:pt>
                <c:pt idx="298">
                  <c:v>4.4542386946183514</c:v>
                </c:pt>
                <c:pt idx="299">
                  <c:v>5.1244172105992289</c:v>
                </c:pt>
                <c:pt idx="300">
                  <c:v>4.5142176195706369</c:v>
                </c:pt>
                <c:pt idx="301">
                  <c:v>7.4426336550843715</c:v>
                </c:pt>
                <c:pt idx="302">
                  <c:v>9.8760901856322043</c:v>
                </c:pt>
                <c:pt idx="303">
                  <c:v>7.1367327148576658</c:v>
                </c:pt>
                <c:pt idx="304">
                  <c:v>3.6700403700890822</c:v>
                </c:pt>
                <c:pt idx="305">
                  <c:v>2.5685753932701156</c:v>
                </c:pt>
                <c:pt idx="306">
                  <c:v>1.9810255051695194</c:v>
                </c:pt>
                <c:pt idx="307">
                  <c:v>1.6810854315009258</c:v>
                </c:pt>
                <c:pt idx="308">
                  <c:v>1.6529881667880424</c:v>
                </c:pt>
                <c:pt idx="309">
                  <c:v>3.9276527379736641</c:v>
                </c:pt>
                <c:pt idx="310">
                  <c:v>4.0520827669976285</c:v>
                </c:pt>
                <c:pt idx="311">
                  <c:v>3.7178009021339173</c:v>
                </c:pt>
                <c:pt idx="312">
                  <c:v>4.6275804455923604</c:v>
                </c:pt>
                <c:pt idx="313">
                  <c:v>5.8016483120599824</c:v>
                </c:pt>
                <c:pt idx="314">
                  <c:v>5.7269643301663962</c:v>
                </c:pt>
                <c:pt idx="315">
                  <c:v>4.4064727468999481</c:v>
                </c:pt>
                <c:pt idx="316">
                  <c:v>3.1033637552305833</c:v>
                </c:pt>
                <c:pt idx="317">
                  <c:v>2.6945143986817084</c:v>
                </c:pt>
                <c:pt idx="318">
                  <c:v>1.8980214784298068</c:v>
                </c:pt>
                <c:pt idx="319">
                  <c:v>1.6370128509487689</c:v>
                </c:pt>
                <c:pt idx="320">
                  <c:v>2.1040180744191765</c:v>
                </c:pt>
                <c:pt idx="321">
                  <c:v>3.1345063245161144</c:v>
                </c:pt>
                <c:pt idx="322">
                  <c:v>4.2449907740571433</c:v>
                </c:pt>
                <c:pt idx="323">
                  <c:v>9.132801756016212</c:v>
                </c:pt>
                <c:pt idx="324">
                  <c:v>8.4128728135130686</c:v>
                </c:pt>
                <c:pt idx="325">
                  <c:v>11.016720566339693</c:v>
                </c:pt>
                <c:pt idx="326">
                  <c:v>11.459293431351986</c:v>
                </c:pt>
                <c:pt idx="327">
                  <c:v>8.3245240302685879</c:v>
                </c:pt>
                <c:pt idx="328">
                  <c:v>3.7866624507766633</c:v>
                </c:pt>
                <c:pt idx="329">
                  <c:v>2.9744093489078915</c:v>
                </c:pt>
                <c:pt idx="330">
                  <c:v>2.1239481804704243</c:v>
                </c:pt>
                <c:pt idx="331">
                  <c:v>1.7320042019660953</c:v>
                </c:pt>
                <c:pt idx="332">
                  <c:v>1.6295109960662948</c:v>
                </c:pt>
                <c:pt idx="333">
                  <c:v>3.0378278216708234</c:v>
                </c:pt>
                <c:pt idx="334">
                  <c:v>5.2368479669505934</c:v>
                </c:pt>
                <c:pt idx="335">
                  <c:v>4.1590930424350878</c:v>
                </c:pt>
                <c:pt idx="336">
                  <c:v>6.7763001158702671</c:v>
                </c:pt>
                <c:pt idx="337">
                  <c:v>16.811224127716521</c:v>
                </c:pt>
                <c:pt idx="338">
                  <c:v>9.4528259654647222</c:v>
                </c:pt>
                <c:pt idx="339">
                  <c:v>5.4235091874348198</c:v>
                </c:pt>
                <c:pt idx="340">
                  <c:v>3.4204058128132342</c:v>
                </c:pt>
                <c:pt idx="341">
                  <c:v>3.6147946647721807</c:v>
                </c:pt>
                <c:pt idx="342">
                  <c:v>2.3463903398783592</c:v>
                </c:pt>
                <c:pt idx="343">
                  <c:v>1.8411768283021832</c:v>
                </c:pt>
                <c:pt idx="344">
                  <c:v>2.6240688603598876</c:v>
                </c:pt>
                <c:pt idx="345">
                  <c:v>2.1476175021643331</c:v>
                </c:pt>
                <c:pt idx="346">
                  <c:v>4.6165444787967358</c:v>
                </c:pt>
                <c:pt idx="347">
                  <c:v>5.6227966455274938</c:v>
                </c:pt>
                <c:pt idx="348">
                  <c:v>5.4613261548462466</c:v>
                </c:pt>
                <c:pt idx="349">
                  <c:v>8.2166914867464786</c:v>
                </c:pt>
                <c:pt idx="350">
                  <c:v>10.227936591003607</c:v>
                </c:pt>
                <c:pt idx="351">
                  <c:v>6.4892809445825019</c:v>
                </c:pt>
                <c:pt idx="352">
                  <c:v>4.0231784321150457</c:v>
                </c:pt>
                <c:pt idx="353">
                  <c:v>3.7193398743820962</c:v>
                </c:pt>
                <c:pt idx="354">
                  <c:v>2.5402376651693852</c:v>
                </c:pt>
                <c:pt idx="355">
                  <c:v>2.0580811759683844</c:v>
                </c:pt>
                <c:pt idx="356">
                  <c:v>2.2730564442142369</c:v>
                </c:pt>
                <c:pt idx="357">
                  <c:v>2.2441915809947965</c:v>
                </c:pt>
                <c:pt idx="358">
                  <c:v>2.8186898178219026</c:v>
                </c:pt>
                <c:pt idx="359">
                  <c:v>5.4798740284523584</c:v>
                </c:pt>
                <c:pt idx="360">
                  <c:v>9.5060497328820563</c:v>
                </c:pt>
                <c:pt idx="361">
                  <c:v>7.6694145393650865</c:v>
                </c:pt>
                <c:pt idx="362">
                  <c:v>14.397571743059892</c:v>
                </c:pt>
                <c:pt idx="363">
                  <c:v>5.1533354150013242</c:v>
                </c:pt>
                <c:pt idx="364">
                  <c:v>3.9626132816455253</c:v>
                </c:pt>
                <c:pt idx="365">
                  <c:v>2.5920059310885541</c:v>
                </c:pt>
                <c:pt idx="366">
                  <c:v>2.245839750083769</c:v>
                </c:pt>
                <c:pt idx="367">
                  <c:v>1.7105144542647899</c:v>
                </c:pt>
                <c:pt idx="368">
                  <c:v>1.7501103038857586</c:v>
                </c:pt>
                <c:pt idx="369">
                  <c:v>3.3902282777299031</c:v>
                </c:pt>
                <c:pt idx="370">
                  <c:v>6.4192904350350846</c:v>
                </c:pt>
                <c:pt idx="371">
                  <c:v>9.4289863416843378</c:v>
                </c:pt>
                <c:pt idx="372">
                  <c:v>5.7185658261930419</c:v>
                </c:pt>
                <c:pt idx="373">
                  <c:v>6.40180116424761</c:v>
                </c:pt>
                <c:pt idx="374">
                  <c:v>9.4769181142001546</c:v>
                </c:pt>
                <c:pt idx="375">
                  <c:v>8.0823367721280626</c:v>
                </c:pt>
                <c:pt idx="376">
                  <c:v>3.6650086862731879</c:v>
                </c:pt>
                <c:pt idx="377">
                  <c:v>2.9164348738200032</c:v>
                </c:pt>
                <c:pt idx="378">
                  <c:v>2.6904265760861206</c:v>
                </c:pt>
                <c:pt idx="379">
                  <c:v>1.8993779909107862</c:v>
                </c:pt>
                <c:pt idx="380">
                  <c:v>1.9801478261294101</c:v>
                </c:pt>
                <c:pt idx="381">
                  <c:v>3.2664023149825478</c:v>
                </c:pt>
                <c:pt idx="382">
                  <c:v>6.3947625037913536</c:v>
                </c:pt>
                <c:pt idx="383">
                  <c:v>9.6128381109607091</c:v>
                </c:pt>
                <c:pt idx="384">
                  <c:v>5.3399126603170313</c:v>
                </c:pt>
                <c:pt idx="385">
                  <c:v>5.9593539356911105</c:v>
                </c:pt>
                <c:pt idx="386">
                  <c:v>7.4805836481879551</c:v>
                </c:pt>
                <c:pt idx="387">
                  <c:v>5.7246542606436321</c:v>
                </c:pt>
                <c:pt idx="388">
                  <c:v>3.1451215212960797</c:v>
                </c:pt>
                <c:pt idx="389">
                  <c:v>2.6882163051662618</c:v>
                </c:pt>
                <c:pt idx="390">
                  <c:v>2.0864889112629537</c:v>
                </c:pt>
                <c:pt idx="391">
                  <c:v>1.6967326286598003</c:v>
                </c:pt>
                <c:pt idx="392">
                  <c:v>1.8840890806452928</c:v>
                </c:pt>
                <c:pt idx="393">
                  <c:v>2.8469875447254265</c:v>
                </c:pt>
                <c:pt idx="394">
                  <c:v>3.9584978283295391</c:v>
                </c:pt>
                <c:pt idx="395">
                  <c:v>6.7231938037069074</c:v>
                </c:pt>
                <c:pt idx="396">
                  <c:v>4.1987653032190693</c:v>
                </c:pt>
                <c:pt idx="397">
                  <c:v>5.2622712703791246</c:v>
                </c:pt>
                <c:pt idx="398">
                  <c:v>4.4904366797191626</c:v>
                </c:pt>
                <c:pt idx="399">
                  <c:v>4.1979161178677398</c:v>
                </c:pt>
                <c:pt idx="400">
                  <c:v>2.9993054894389735</c:v>
                </c:pt>
                <c:pt idx="401">
                  <c:v>2.103088513276389</c:v>
                </c:pt>
                <c:pt idx="402">
                  <c:v>2.487570197977568</c:v>
                </c:pt>
                <c:pt idx="403">
                  <c:v>1.9737709344514303</c:v>
                </c:pt>
                <c:pt idx="404">
                  <c:v>2.1489835144594909</c:v>
                </c:pt>
                <c:pt idx="405">
                  <c:v>3.6825505442531767</c:v>
                </c:pt>
                <c:pt idx="406">
                  <c:v>8.4082024860910742</c:v>
                </c:pt>
                <c:pt idx="407">
                  <c:v>7.1756305319706932</c:v>
                </c:pt>
                <c:pt idx="408">
                  <c:v>5.813447863914055</c:v>
                </c:pt>
                <c:pt idx="409">
                  <c:v>8.205912157666452</c:v>
                </c:pt>
                <c:pt idx="410">
                  <c:v>14.427397684586671</c:v>
                </c:pt>
                <c:pt idx="411">
                  <c:v>6.7686170279172746</c:v>
                </c:pt>
                <c:pt idx="412">
                  <c:v>3.5552030564546979</c:v>
                </c:pt>
                <c:pt idx="413">
                  <c:v>2.6724723772121708</c:v>
                </c:pt>
                <c:pt idx="414">
                  <c:v>1.9685441887754862</c:v>
                </c:pt>
                <c:pt idx="415">
                  <c:v>1.721044003016416</c:v>
                </c:pt>
                <c:pt idx="416">
                  <c:v>1.646184495275417</c:v>
                </c:pt>
                <c:pt idx="417">
                  <c:v>3.8992208143839164</c:v>
                </c:pt>
                <c:pt idx="418">
                  <c:v>3.0017421353801441</c:v>
                </c:pt>
                <c:pt idx="419">
                  <c:v>5.5618451357418364</c:v>
                </c:pt>
                <c:pt idx="420">
                  <c:v>4.5037126615133758</c:v>
                </c:pt>
                <c:pt idx="421">
                  <c:v>6.6595300423480701</c:v>
                </c:pt>
                <c:pt idx="422">
                  <c:v>13.789224895766816</c:v>
                </c:pt>
                <c:pt idx="423">
                  <c:v>9.7286942276610944</c:v>
                </c:pt>
                <c:pt idx="424">
                  <c:v>4.0276649529996016</c:v>
                </c:pt>
                <c:pt idx="425">
                  <c:v>3.7920956933901531</c:v>
                </c:pt>
                <c:pt idx="426">
                  <c:v>2.9537694150641101</c:v>
                </c:pt>
                <c:pt idx="427">
                  <c:v>2.446312125238276</c:v>
                </c:pt>
                <c:pt idx="428">
                  <c:v>2.4637740992688899</c:v>
                </c:pt>
                <c:pt idx="429">
                  <c:v>3.8092080688153818</c:v>
                </c:pt>
                <c:pt idx="430">
                  <c:v>5.1102593103236318</c:v>
                </c:pt>
                <c:pt idx="431">
                  <c:v>7.9154521839582239</c:v>
                </c:pt>
                <c:pt idx="432">
                  <c:v>7.0354852855828547</c:v>
                </c:pt>
                <c:pt idx="433">
                  <c:v>5.2657495238928185</c:v>
                </c:pt>
                <c:pt idx="434">
                  <c:v>11.470632286806145</c:v>
                </c:pt>
                <c:pt idx="435">
                  <c:v>7.8880887379521534</c:v>
                </c:pt>
                <c:pt idx="436">
                  <c:v>4.2873980018552977</c:v>
                </c:pt>
                <c:pt idx="437">
                  <c:v>2.6234376991045241</c:v>
                </c:pt>
                <c:pt idx="438">
                  <c:v>2.5709388334154157</c:v>
                </c:pt>
                <c:pt idx="439">
                  <c:v>1.9082648089286907</c:v>
                </c:pt>
                <c:pt idx="440">
                  <c:v>1.6539709452091731</c:v>
                </c:pt>
                <c:pt idx="441">
                  <c:v>5.421127455582293</c:v>
                </c:pt>
                <c:pt idx="442">
                  <c:v>7.4492790619613185</c:v>
                </c:pt>
                <c:pt idx="443">
                  <c:v>6.7394156856306813</c:v>
                </c:pt>
                <c:pt idx="444">
                  <c:v>8.083059503363268</c:v>
                </c:pt>
                <c:pt idx="445">
                  <c:v>6.0657706637585145</c:v>
                </c:pt>
                <c:pt idx="446">
                  <c:v>8.1043067077478348</c:v>
                </c:pt>
                <c:pt idx="447">
                  <c:v>6.9363817862880959</c:v>
                </c:pt>
                <c:pt idx="448">
                  <c:v>3.8460228974396897</c:v>
                </c:pt>
                <c:pt idx="449">
                  <c:v>3.3215151612271709</c:v>
                </c:pt>
                <c:pt idx="450">
                  <c:v>2.6331051219690798</c:v>
                </c:pt>
                <c:pt idx="451">
                  <c:v>2.0036565238120128</c:v>
                </c:pt>
                <c:pt idx="452">
                  <c:v>2.5068503764077734</c:v>
                </c:pt>
                <c:pt idx="453">
                  <c:v>4.1538910506718496</c:v>
                </c:pt>
                <c:pt idx="454">
                  <c:v>4.4181750444290397</c:v>
                </c:pt>
                <c:pt idx="455">
                  <c:v>4.2382441198920819</c:v>
                </c:pt>
                <c:pt idx="456">
                  <c:v>8.4602688828775072</c:v>
                </c:pt>
                <c:pt idx="457">
                  <c:v>6.301680302572314</c:v>
                </c:pt>
                <c:pt idx="458">
                  <c:v>11.946854615703026</c:v>
                </c:pt>
                <c:pt idx="459">
                  <c:v>11.310231152033856</c:v>
                </c:pt>
                <c:pt idx="460">
                  <c:v>7.1785899088941303</c:v>
                </c:pt>
                <c:pt idx="461">
                  <c:v>4.5830327480911821</c:v>
                </c:pt>
                <c:pt idx="462">
                  <c:v>4.419518048007764</c:v>
                </c:pt>
                <c:pt idx="463">
                  <c:v>2.7300841466781618</c:v>
                </c:pt>
                <c:pt idx="464">
                  <c:v>2.1661811729380331</c:v>
                </c:pt>
                <c:pt idx="465">
                  <c:v>4.8303775408293497</c:v>
                </c:pt>
                <c:pt idx="466">
                  <c:v>6.9476294861342689</c:v>
                </c:pt>
                <c:pt idx="467">
                  <c:v>7.2826690206600952</c:v>
                </c:pt>
                <c:pt idx="468">
                  <c:v>5.5940813300186063</c:v>
                </c:pt>
                <c:pt idx="469">
                  <c:v>6.1417703077439532</c:v>
                </c:pt>
                <c:pt idx="470">
                  <c:v>10.937078629927845</c:v>
                </c:pt>
                <c:pt idx="471">
                  <c:v>5.8724443987566524</c:v>
                </c:pt>
                <c:pt idx="472">
                  <c:v>4.3844757288370451</c:v>
                </c:pt>
                <c:pt idx="473">
                  <c:v>3.1910858600061562</c:v>
                </c:pt>
                <c:pt idx="474">
                  <c:v>2.9935174583487876</c:v>
                </c:pt>
                <c:pt idx="475">
                  <c:v>2.1129373004417871</c:v>
                </c:pt>
                <c:pt idx="476">
                  <c:v>1.8281343442304003</c:v>
                </c:pt>
                <c:pt idx="477">
                  <c:v>2.5090473872416448</c:v>
                </c:pt>
                <c:pt idx="478">
                  <c:v>4.9208540320504426</c:v>
                </c:pt>
                <c:pt idx="479">
                  <c:v>7.2649675551332304</c:v>
                </c:pt>
                <c:pt idx="480">
                  <c:v>6.4763475126999239</c:v>
                </c:pt>
                <c:pt idx="481">
                  <c:v>5.6016668987607288</c:v>
                </c:pt>
                <c:pt idx="482">
                  <c:v>8.3125325380881954</c:v>
                </c:pt>
                <c:pt idx="483">
                  <c:v>8.4785936189293363</c:v>
                </c:pt>
                <c:pt idx="484">
                  <c:v>4.0030906040122689</c:v>
                </c:pt>
                <c:pt idx="485">
                  <c:v>2.5497446577222993</c:v>
                </c:pt>
                <c:pt idx="486">
                  <c:v>2.4659057004353064</c:v>
                </c:pt>
                <c:pt idx="487">
                  <c:v>1.8135015191189494</c:v>
                </c:pt>
                <c:pt idx="488">
                  <c:v>2.2412370623632389</c:v>
                </c:pt>
                <c:pt idx="489">
                  <c:v>2.2469248011031753</c:v>
                </c:pt>
                <c:pt idx="490">
                  <c:v>3.9745567135137958</c:v>
                </c:pt>
                <c:pt idx="491">
                  <c:v>9.2976296802223981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6C-47D1-88E5-D5AA83417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386751"/>
        <c:axId val="1547387231"/>
      </c:scatterChart>
      <c:valAx>
        <c:axId val="154738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7387231"/>
        <c:crosses val="autoZero"/>
        <c:crossBetween val="midCat"/>
      </c:valAx>
      <c:valAx>
        <c:axId val="154738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738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4105302099956439E-2"/>
                  <c:y val="-5.00156751239428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'GR2M_PROL_5LQ_PARAISO EXT (2)'!$I$376:$I$508</c:f>
              <c:numCache>
                <c:formatCode>0.00</c:formatCode>
                <c:ptCount val="133"/>
              </c:numCache>
            </c:numRef>
          </c:xVal>
          <c:yVal>
            <c:numRef>
              <c:f>'GR2M_PROL_5LQ_PARAISO EXT (2)'!$J$376:$J$547</c:f>
              <c:numCache>
                <c:formatCode>0.00</c:formatCode>
                <c:ptCount val="172"/>
                <c:pt idx="0">
                  <c:v>8.3245240302685879</c:v>
                </c:pt>
                <c:pt idx="1">
                  <c:v>3.7866624507766633</c:v>
                </c:pt>
                <c:pt idx="2">
                  <c:v>2.9744093489078915</c:v>
                </c:pt>
                <c:pt idx="3">
                  <c:v>2.1239481804704243</c:v>
                </c:pt>
                <c:pt idx="4">
                  <c:v>1.7320042019660953</c:v>
                </c:pt>
                <c:pt idx="5">
                  <c:v>1.6295109960662948</c:v>
                </c:pt>
                <c:pt idx="6">
                  <c:v>3.0378278216708234</c:v>
                </c:pt>
                <c:pt idx="7">
                  <c:v>5.2368479669505934</c:v>
                </c:pt>
                <c:pt idx="8">
                  <c:v>4.1590930424350878</c:v>
                </c:pt>
                <c:pt idx="9">
                  <c:v>6.7763001158702671</c:v>
                </c:pt>
                <c:pt idx="10">
                  <c:v>16.811224127716521</c:v>
                </c:pt>
                <c:pt idx="11">
                  <c:v>9.4528259654647222</c:v>
                </c:pt>
                <c:pt idx="12">
                  <c:v>5.4235091874348198</c:v>
                </c:pt>
                <c:pt idx="13">
                  <c:v>3.4204058128132342</c:v>
                </c:pt>
                <c:pt idx="14">
                  <c:v>3.6147946647721807</c:v>
                </c:pt>
                <c:pt idx="15">
                  <c:v>2.3463903398783592</c:v>
                </c:pt>
                <c:pt idx="16">
                  <c:v>1.8411768283021832</c:v>
                </c:pt>
                <c:pt idx="17">
                  <c:v>2.6240688603598876</c:v>
                </c:pt>
                <c:pt idx="18">
                  <c:v>2.1476175021643331</c:v>
                </c:pt>
                <c:pt idx="19">
                  <c:v>4.6165444787967358</c:v>
                </c:pt>
                <c:pt idx="20">
                  <c:v>5.6227966455274938</c:v>
                </c:pt>
                <c:pt idx="21">
                  <c:v>5.4613261548462466</c:v>
                </c:pt>
                <c:pt idx="22">
                  <c:v>8.2166914867464786</c:v>
                </c:pt>
                <c:pt idx="23">
                  <c:v>10.227936591003607</c:v>
                </c:pt>
                <c:pt idx="24">
                  <c:v>6.4892809445825019</c:v>
                </c:pt>
                <c:pt idx="25">
                  <c:v>4.0231784321150457</c:v>
                </c:pt>
                <c:pt idx="26">
                  <c:v>3.7193398743820962</c:v>
                </c:pt>
                <c:pt idx="27">
                  <c:v>2.5402376651693852</c:v>
                </c:pt>
                <c:pt idx="28">
                  <c:v>2.0580811759683844</c:v>
                </c:pt>
                <c:pt idx="29">
                  <c:v>2.2730564442142369</c:v>
                </c:pt>
                <c:pt idx="30">
                  <c:v>2.2441915809947965</c:v>
                </c:pt>
                <c:pt idx="31">
                  <c:v>2.8186898178219026</c:v>
                </c:pt>
                <c:pt idx="32">
                  <c:v>5.4798740284523584</c:v>
                </c:pt>
                <c:pt idx="33">
                  <c:v>9.5060497328820563</c:v>
                </c:pt>
                <c:pt idx="34">
                  <c:v>7.6694145393650865</c:v>
                </c:pt>
                <c:pt idx="35">
                  <c:v>14.397571743059892</c:v>
                </c:pt>
                <c:pt idx="36">
                  <c:v>5.1533354150013242</c:v>
                </c:pt>
                <c:pt idx="37">
                  <c:v>3.9626132816455253</c:v>
                </c:pt>
                <c:pt idx="38">
                  <c:v>2.5920059310885541</c:v>
                </c:pt>
                <c:pt idx="39">
                  <c:v>2.245839750083769</c:v>
                </c:pt>
                <c:pt idx="40">
                  <c:v>1.7105144542647899</c:v>
                </c:pt>
                <c:pt idx="41">
                  <c:v>1.7501103038857586</c:v>
                </c:pt>
                <c:pt idx="42">
                  <c:v>3.3902282777299031</c:v>
                </c:pt>
                <c:pt idx="43">
                  <c:v>6.4192904350350846</c:v>
                </c:pt>
                <c:pt idx="44">
                  <c:v>9.4289863416843378</c:v>
                </c:pt>
                <c:pt idx="45">
                  <c:v>5.7185658261930419</c:v>
                </c:pt>
                <c:pt idx="46">
                  <c:v>6.40180116424761</c:v>
                </c:pt>
                <c:pt idx="47">
                  <c:v>9.4769181142001546</c:v>
                </c:pt>
                <c:pt idx="48">
                  <c:v>8.0823367721280626</c:v>
                </c:pt>
                <c:pt idx="49">
                  <c:v>3.6650086862731879</c:v>
                </c:pt>
                <c:pt idx="50">
                  <c:v>2.9164348738200032</c:v>
                </c:pt>
                <c:pt idx="51">
                  <c:v>2.6904265760861206</c:v>
                </c:pt>
                <c:pt idx="52">
                  <c:v>1.8993779909107862</c:v>
                </c:pt>
                <c:pt idx="53">
                  <c:v>1.9801478261294101</c:v>
                </c:pt>
                <c:pt idx="54">
                  <c:v>3.2664023149825478</c:v>
                </c:pt>
                <c:pt idx="55">
                  <c:v>6.3947625037913536</c:v>
                </c:pt>
                <c:pt idx="56">
                  <c:v>9.6128381109607091</c:v>
                </c:pt>
                <c:pt idx="57">
                  <c:v>5.3399126603170313</c:v>
                </c:pt>
                <c:pt idx="58">
                  <c:v>5.9593539356911105</c:v>
                </c:pt>
                <c:pt idx="59">
                  <c:v>7.4805836481879551</c:v>
                </c:pt>
                <c:pt idx="60">
                  <c:v>5.7246542606436321</c:v>
                </c:pt>
                <c:pt idx="61">
                  <c:v>3.1451215212960797</c:v>
                </c:pt>
                <c:pt idx="62">
                  <c:v>2.6882163051662618</c:v>
                </c:pt>
                <c:pt idx="63">
                  <c:v>2.0864889112629537</c:v>
                </c:pt>
                <c:pt idx="64">
                  <c:v>1.6967326286598003</c:v>
                </c:pt>
                <c:pt idx="65">
                  <c:v>1.8840890806452928</c:v>
                </c:pt>
                <c:pt idx="66">
                  <c:v>2.8469875447254265</c:v>
                </c:pt>
                <c:pt idx="67">
                  <c:v>3.9584978283295391</c:v>
                </c:pt>
                <c:pt idx="68">
                  <c:v>6.7231938037069074</c:v>
                </c:pt>
                <c:pt idx="69">
                  <c:v>4.1987653032190693</c:v>
                </c:pt>
                <c:pt idx="70">
                  <c:v>5.2622712703791246</c:v>
                </c:pt>
                <c:pt idx="71">
                  <c:v>4.4904366797191626</c:v>
                </c:pt>
                <c:pt idx="72">
                  <c:v>4.1979161178677398</c:v>
                </c:pt>
                <c:pt idx="73">
                  <c:v>2.9993054894389735</c:v>
                </c:pt>
                <c:pt idx="74">
                  <c:v>2.103088513276389</c:v>
                </c:pt>
                <c:pt idx="75">
                  <c:v>2.487570197977568</c:v>
                </c:pt>
                <c:pt idx="76">
                  <c:v>1.9737709344514303</c:v>
                </c:pt>
                <c:pt idx="77">
                  <c:v>2.1489835144594909</c:v>
                </c:pt>
                <c:pt idx="78">
                  <c:v>3.6825505442531767</c:v>
                </c:pt>
                <c:pt idx="79">
                  <c:v>8.4082024860910742</c:v>
                </c:pt>
                <c:pt idx="80">
                  <c:v>7.1756305319706932</c:v>
                </c:pt>
                <c:pt idx="81">
                  <c:v>5.813447863914055</c:v>
                </c:pt>
                <c:pt idx="82">
                  <c:v>8.205912157666452</c:v>
                </c:pt>
                <c:pt idx="83">
                  <c:v>14.427397684586671</c:v>
                </c:pt>
                <c:pt idx="84">
                  <c:v>6.7686170279172746</c:v>
                </c:pt>
                <c:pt idx="85">
                  <c:v>3.5552030564546979</c:v>
                </c:pt>
                <c:pt idx="86">
                  <c:v>2.6724723772121708</c:v>
                </c:pt>
                <c:pt idx="87">
                  <c:v>1.9685441887754862</c:v>
                </c:pt>
                <c:pt idx="88">
                  <c:v>1.721044003016416</c:v>
                </c:pt>
                <c:pt idx="89">
                  <c:v>1.646184495275417</c:v>
                </c:pt>
                <c:pt idx="90">
                  <c:v>3.8992208143839164</c:v>
                </c:pt>
                <c:pt idx="91">
                  <c:v>3.0017421353801441</c:v>
                </c:pt>
                <c:pt idx="92">
                  <c:v>5.5618451357418364</c:v>
                </c:pt>
                <c:pt idx="93">
                  <c:v>4.5037126615133758</c:v>
                </c:pt>
                <c:pt idx="94">
                  <c:v>6.6595300423480701</c:v>
                </c:pt>
                <c:pt idx="95">
                  <c:v>13.789224895766816</c:v>
                </c:pt>
                <c:pt idx="96">
                  <c:v>9.7286942276610944</c:v>
                </c:pt>
                <c:pt idx="97">
                  <c:v>4.0276649529996016</c:v>
                </c:pt>
                <c:pt idx="98">
                  <c:v>3.7920956933901531</c:v>
                </c:pt>
                <c:pt idx="99">
                  <c:v>2.9537694150641101</c:v>
                </c:pt>
                <c:pt idx="100">
                  <c:v>2.446312125238276</c:v>
                </c:pt>
                <c:pt idx="101">
                  <c:v>2.4637740992688899</c:v>
                </c:pt>
                <c:pt idx="102">
                  <c:v>3.8092080688153818</c:v>
                </c:pt>
                <c:pt idx="103">
                  <c:v>5.1102593103236318</c:v>
                </c:pt>
                <c:pt idx="104">
                  <c:v>7.9154521839582239</c:v>
                </c:pt>
                <c:pt idx="105">
                  <c:v>7.0354852855828547</c:v>
                </c:pt>
                <c:pt idx="106">
                  <c:v>5.2657495238928185</c:v>
                </c:pt>
                <c:pt idx="107">
                  <c:v>11.470632286806145</c:v>
                </c:pt>
                <c:pt idx="108">
                  <c:v>7.8880887379521534</c:v>
                </c:pt>
                <c:pt idx="109">
                  <c:v>4.2873980018552977</c:v>
                </c:pt>
                <c:pt idx="110">
                  <c:v>2.6234376991045241</c:v>
                </c:pt>
                <c:pt idx="111">
                  <c:v>2.5709388334154157</c:v>
                </c:pt>
                <c:pt idx="112">
                  <c:v>1.9082648089286907</c:v>
                </c:pt>
                <c:pt idx="113">
                  <c:v>1.6539709452091731</c:v>
                </c:pt>
                <c:pt idx="114">
                  <c:v>5.421127455582293</c:v>
                </c:pt>
                <c:pt idx="115">
                  <c:v>7.4492790619613185</c:v>
                </c:pt>
                <c:pt idx="116">
                  <c:v>6.7394156856306813</c:v>
                </c:pt>
                <c:pt idx="117">
                  <c:v>8.083059503363268</c:v>
                </c:pt>
                <c:pt idx="118">
                  <c:v>6.0657706637585145</c:v>
                </c:pt>
                <c:pt idx="119">
                  <c:v>8.1043067077478348</c:v>
                </c:pt>
                <c:pt idx="120">
                  <c:v>6.9363817862880959</c:v>
                </c:pt>
                <c:pt idx="121">
                  <c:v>3.8460228974396897</c:v>
                </c:pt>
                <c:pt idx="122">
                  <c:v>3.3215151612271709</c:v>
                </c:pt>
                <c:pt idx="123">
                  <c:v>2.6331051219690798</c:v>
                </c:pt>
                <c:pt idx="124">
                  <c:v>2.0036565238120128</c:v>
                </c:pt>
                <c:pt idx="125">
                  <c:v>2.5068503764077734</c:v>
                </c:pt>
                <c:pt idx="126">
                  <c:v>4.1538910506718496</c:v>
                </c:pt>
                <c:pt idx="127">
                  <c:v>4.4181750444290397</c:v>
                </c:pt>
                <c:pt idx="128">
                  <c:v>4.2382441198920819</c:v>
                </c:pt>
                <c:pt idx="129">
                  <c:v>8.4602688828775072</c:v>
                </c:pt>
                <c:pt idx="130">
                  <c:v>6.301680302572314</c:v>
                </c:pt>
                <c:pt idx="131">
                  <c:v>11.946854615703026</c:v>
                </c:pt>
                <c:pt idx="132">
                  <c:v>11.310231152033856</c:v>
                </c:pt>
                <c:pt idx="133">
                  <c:v>7.1785899088941303</c:v>
                </c:pt>
                <c:pt idx="134">
                  <c:v>4.5830327480911821</c:v>
                </c:pt>
                <c:pt idx="135">
                  <c:v>4.419518048007764</c:v>
                </c:pt>
                <c:pt idx="136">
                  <c:v>2.7300841466781618</c:v>
                </c:pt>
                <c:pt idx="137">
                  <c:v>2.1661811729380331</c:v>
                </c:pt>
                <c:pt idx="138">
                  <c:v>4.8303775408293497</c:v>
                </c:pt>
                <c:pt idx="139">
                  <c:v>6.9476294861342689</c:v>
                </c:pt>
                <c:pt idx="140">
                  <c:v>7.2826690206600952</c:v>
                </c:pt>
                <c:pt idx="141">
                  <c:v>5.5940813300186063</c:v>
                </c:pt>
                <c:pt idx="142">
                  <c:v>6.1417703077439532</c:v>
                </c:pt>
                <c:pt idx="143">
                  <c:v>10.937078629927845</c:v>
                </c:pt>
                <c:pt idx="144">
                  <c:v>5.8724443987566524</c:v>
                </c:pt>
                <c:pt idx="145">
                  <c:v>4.3844757288370451</c:v>
                </c:pt>
                <c:pt idx="146">
                  <c:v>3.1910858600061562</c:v>
                </c:pt>
                <c:pt idx="147">
                  <c:v>2.9935174583487876</c:v>
                </c:pt>
                <c:pt idx="148">
                  <c:v>2.1129373004417871</c:v>
                </c:pt>
                <c:pt idx="149">
                  <c:v>1.8281343442304003</c:v>
                </c:pt>
                <c:pt idx="150">
                  <c:v>2.5090473872416448</c:v>
                </c:pt>
                <c:pt idx="151">
                  <c:v>4.9208540320504426</c:v>
                </c:pt>
                <c:pt idx="152">
                  <c:v>7.2649675551332304</c:v>
                </c:pt>
                <c:pt idx="153">
                  <c:v>6.4763475126999239</c:v>
                </c:pt>
                <c:pt idx="154">
                  <c:v>5.6016668987607288</c:v>
                </c:pt>
                <c:pt idx="155">
                  <c:v>8.3125325380881954</c:v>
                </c:pt>
                <c:pt idx="156">
                  <c:v>8.4785936189293363</c:v>
                </c:pt>
                <c:pt idx="157">
                  <c:v>4.0030906040122689</c:v>
                </c:pt>
                <c:pt idx="158">
                  <c:v>2.5497446577222993</c:v>
                </c:pt>
                <c:pt idx="159">
                  <c:v>2.4659057004353064</c:v>
                </c:pt>
                <c:pt idx="160">
                  <c:v>1.8135015191189494</c:v>
                </c:pt>
                <c:pt idx="161">
                  <c:v>2.2412370623632389</c:v>
                </c:pt>
                <c:pt idx="162">
                  <c:v>2.2469248011031753</c:v>
                </c:pt>
                <c:pt idx="163">
                  <c:v>3.9745567135137958</c:v>
                </c:pt>
                <c:pt idx="164">
                  <c:v>9.2976296802223981</c:v>
                </c:pt>
                <c:pt idx="165">
                  <c:v>11.089196678814183</c:v>
                </c:pt>
                <c:pt idx="166">
                  <c:v>10.224822235677854</c:v>
                </c:pt>
                <c:pt idx="167">
                  <c:v>7.1325224438712667</c:v>
                </c:pt>
                <c:pt idx="168">
                  <c:v>7.8356345226972541</c:v>
                </c:pt>
                <c:pt idx="169">
                  <c:v>3.9782159310191307</c:v>
                </c:pt>
                <c:pt idx="170">
                  <c:v>2.6268662628705139</c:v>
                </c:pt>
                <c:pt idx="171">
                  <c:v>1.9570837263923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8-49C3-8686-AC0A16319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25200"/>
        <c:axId val="822084000"/>
      </c:scatterChart>
      <c:valAx>
        <c:axId val="8340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Caudal Observado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2084000"/>
        <c:crosses val="autoZero"/>
        <c:crossBetween val="midCat"/>
      </c:valAx>
      <c:valAx>
        <c:axId val="8220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Caudal simulado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402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501696481113627E-2"/>
          <c:y val="0.26026967838572462"/>
          <c:w val="0.87521731054143959"/>
          <c:h val="0.55650798800127488"/>
        </c:manualLayout>
      </c:layout>
      <c:lineChart>
        <c:grouping val="standard"/>
        <c:varyColors val="0"/>
        <c:ser>
          <c:idx val="1"/>
          <c:order val="0"/>
          <c:tx>
            <c:strRef>
              <c:f>GR2M!$T$49</c:f>
              <c:strCache>
                <c:ptCount val="1"/>
                <c:pt idx="0">
                  <c:v>Q Sim (m3/s)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GR2M!$T$510:$T$640</c:f>
              <c:numCache>
                <c:formatCode>0.00</c:formatCode>
                <c:ptCount val="131"/>
                <c:pt idx="0" formatCode="0.0">
                  <c:v>7.1719183569341904</c:v>
                </c:pt>
                <c:pt idx="1">
                  <c:v>4.5787734239758553</c:v>
                </c:pt>
                <c:pt idx="2">
                  <c:v>4.4154106892270883</c:v>
                </c:pt>
                <c:pt idx="3">
                  <c:v>2.7275468937537397</c:v>
                </c:pt>
                <c:pt idx="4">
                  <c:v>2.1641679934092801</c:v>
                </c:pt>
                <c:pt idx="5">
                  <c:v>4.8258883423713295</c:v>
                </c:pt>
                <c:pt idx="6">
                  <c:v>6.9411725814073799</c:v>
                </c:pt>
                <c:pt idx="7">
                  <c:v>7.2759007409011174</c:v>
                </c:pt>
                <c:pt idx="8">
                  <c:v>5.5888823696747219</c:v>
                </c:pt>
                <c:pt idx="9">
                  <c:v>6.1360623427739309</c:v>
                </c:pt>
                <c:pt idx="10">
                  <c:v>10.926914058710439</c:v>
                </c:pt>
                <c:pt idx="11">
                  <c:v>5.866986736676024</c:v>
                </c:pt>
                <c:pt idx="12">
                  <c:v>4.3804009372674946</c:v>
                </c:pt>
                <c:pt idx="13">
                  <c:v>3.1881201668277117</c:v>
                </c:pt>
                <c:pt idx="14">
                  <c:v>2.9907353789265305</c:v>
                </c:pt>
                <c:pt idx="15">
                  <c:v>2.1109736040659119</c:v>
                </c:pt>
                <c:pt idx="16">
                  <c:v>1.8264353346168032</c:v>
                </c:pt>
                <c:pt idx="17">
                  <c:v>2.5067155588148404</c:v>
                </c:pt>
                <c:pt idx="18">
                  <c:v>4.9162807476340387</c:v>
                </c:pt>
                <c:pt idx="19">
                  <c:v>7.2582157265503922</c:v>
                </c:pt>
                <c:pt idx="20">
                  <c:v>6.4703286023721356</c:v>
                </c:pt>
                <c:pt idx="21">
                  <c:v>5.5964608886317695</c:v>
                </c:pt>
                <c:pt idx="22">
                  <c:v>8.3048071361011253</c:v>
                </c:pt>
                <c:pt idx="23">
                  <c:v>8.4707138850827484</c:v>
                </c:pt>
                <c:pt idx="24">
                  <c:v>3.9993702595847478</c:v>
                </c:pt>
                <c:pt idx="25">
                  <c:v>2.5473750065534126</c:v>
                </c:pt>
                <c:pt idx="26">
                  <c:v>2.4636139665129688</c:v>
                </c:pt>
                <c:pt idx="27">
                  <c:v>1.8118161087851961</c:v>
                </c:pt>
                <c:pt idx="28">
                  <c:v>2.2391541282904108</c:v>
                </c:pt>
                <c:pt idx="29">
                  <c:v>2.2448365810278008</c:v>
                </c:pt>
                <c:pt idx="30">
                  <c:v>3.9708628875718683</c:v>
                </c:pt>
                <c:pt idx="31">
                  <c:v>9.288988760445239</c:v>
                </c:pt>
                <c:pt idx="32">
                  <c:v>11.078890733945396</c:v>
                </c:pt>
                <c:pt idx="33">
                  <c:v>10.215319612782244</c:v>
                </c:pt>
                <c:pt idx="34">
                  <c:v>7.1258937055405323</c:v>
                </c:pt>
                <c:pt idx="35">
                  <c:v>7.8283523344791348</c:v>
                </c:pt>
                <c:pt idx="36">
                  <c:v>3.9745187043174406</c:v>
                </c:pt>
                <c:pt idx="37">
                  <c:v>2.6244249373474005</c:v>
                </c:pt>
                <c:pt idx="38">
                  <c:v>1.9552648753454671</c:v>
                </c:pt>
                <c:pt idx="39">
                  <c:v>2.1164100779958694</c:v>
                </c:pt>
                <c:pt idx="40">
                  <c:v>1.6825172972502622</c:v>
                </c:pt>
                <c:pt idx="41">
                  <c:v>3.7622232171176941</c:v>
                </c:pt>
                <c:pt idx="42">
                  <c:v>6.7451717067039096</c:v>
                </c:pt>
                <c:pt idx="43">
                  <c:v>7.0980219086538812</c:v>
                </c:pt>
                <c:pt idx="44">
                  <c:v>4.8214267078570199</c:v>
                </c:pt>
                <c:pt idx="45">
                  <c:v>6.4987575442842163</c:v>
                </c:pt>
                <c:pt idx="46">
                  <c:v>9.9412908629815355</c:v>
                </c:pt>
                <c:pt idx="47">
                  <c:v>8.5519089704544786</c:v>
                </c:pt>
                <c:pt idx="48">
                  <c:v>5.6560203113439691</c:v>
                </c:pt>
                <c:pt idx="49">
                  <c:v>3.1767874782008558</c:v>
                </c:pt>
                <c:pt idx="50">
                  <c:v>2.6728759395343804</c:v>
                </c:pt>
                <c:pt idx="51">
                  <c:v>2.205781229438263</c:v>
                </c:pt>
                <c:pt idx="52">
                  <c:v>1.7727237534223517</c:v>
                </c:pt>
                <c:pt idx="53">
                  <c:v>3.6226942669632121</c:v>
                </c:pt>
                <c:pt idx="54">
                  <c:v>3.0926606806282364</c:v>
                </c:pt>
                <c:pt idx="55">
                  <c:v>5.4133338418261028</c:v>
                </c:pt>
                <c:pt idx="56">
                  <c:v>4.9692915038414958</c:v>
                </c:pt>
                <c:pt idx="57">
                  <c:v>9.9986602562522418</c:v>
                </c:pt>
                <c:pt idx="58">
                  <c:v>13.151196532275902</c:v>
                </c:pt>
                <c:pt idx="59">
                  <c:v>6.9614595263756058</c:v>
                </c:pt>
                <c:pt idx="60">
                  <c:v>5.6347782659226251</c:v>
                </c:pt>
                <c:pt idx="61">
                  <c:v>2.9759443753290609</c:v>
                </c:pt>
                <c:pt idx="62">
                  <c:v>3.2335906623388952</c:v>
                </c:pt>
                <c:pt idx="63">
                  <c:v>2.1526194288469238</c:v>
                </c:pt>
                <c:pt idx="64">
                  <c:v>2.6445615945594723</c:v>
                </c:pt>
                <c:pt idx="65">
                  <c:v>2.6712538287659284</c:v>
                </c:pt>
                <c:pt idx="66">
                  <c:v>3.0771397282432909</c:v>
                </c:pt>
                <c:pt idx="67">
                  <c:v>5.2808011414617377</c:v>
                </c:pt>
                <c:pt idx="68">
                  <c:v>6.3154471955626104</c:v>
                </c:pt>
                <c:pt idx="69">
                  <c:v>5.487699930520419</c:v>
                </c:pt>
                <c:pt idx="70">
                  <c:v>12.666534399641968</c:v>
                </c:pt>
                <c:pt idx="71">
                  <c:v>6.4441663324447873</c:v>
                </c:pt>
                <c:pt idx="72">
                  <c:v>5.7694700514006279</c:v>
                </c:pt>
                <c:pt idx="73">
                  <c:v>3.0567380080090167</c:v>
                </c:pt>
                <c:pt idx="74">
                  <c:v>2.6929679889988809</c:v>
                </c:pt>
                <c:pt idx="75">
                  <c:v>1.9320572251894295</c:v>
                </c:pt>
                <c:pt idx="76">
                  <c:v>1.6802887449014556</c:v>
                </c:pt>
                <c:pt idx="77">
                  <c:v>1.8115391943074546</c:v>
                </c:pt>
                <c:pt idx="78">
                  <c:v>3.5633680920081088</c:v>
                </c:pt>
                <c:pt idx="79">
                  <c:v>4.0935663697759272</c:v>
                </c:pt>
                <c:pt idx="80">
                  <c:v>4.8398732293853186</c:v>
                </c:pt>
                <c:pt idx="81">
                  <c:v>6.8473247874646903</c:v>
                </c:pt>
                <c:pt idx="82">
                  <c:v>7.902232840387172</c:v>
                </c:pt>
                <c:pt idx="83">
                  <c:v>5.2655924420401909</c:v>
                </c:pt>
                <c:pt idx="84">
                  <c:v>4.3341293077193237</c:v>
                </c:pt>
                <c:pt idx="85">
                  <c:v>3.0294171871178248</c:v>
                </c:pt>
                <c:pt idx="86">
                  <c:v>2.1732627052764073</c:v>
                </c:pt>
                <c:pt idx="87">
                  <c:v>1.6961609755420279</c:v>
                </c:pt>
                <c:pt idx="88">
                  <c:v>1.6078990876157881</c:v>
                </c:pt>
                <c:pt idx="89">
                  <c:v>2.1036469194232179</c:v>
                </c:pt>
                <c:pt idx="90">
                  <c:v>2.2490698157667377</c:v>
                </c:pt>
                <c:pt idx="91">
                  <c:v>6.3214396011899598</c:v>
                </c:pt>
                <c:pt idx="92">
                  <c:v>6.4539935610761257</c:v>
                </c:pt>
                <c:pt idx="93">
                  <c:v>5.8961051072223487</c:v>
                </c:pt>
                <c:pt idx="94">
                  <c:v>9.6848531516566716</c:v>
                </c:pt>
                <c:pt idx="95">
                  <c:v>7.5121360342112444</c:v>
                </c:pt>
                <c:pt idx="96">
                  <c:v>5.5315956155649566</c:v>
                </c:pt>
                <c:pt idx="97">
                  <c:v>3.4969852255635514</c:v>
                </c:pt>
                <c:pt idx="98">
                  <c:v>2.3067405153935581</c:v>
                </c:pt>
                <c:pt idx="99">
                  <c:v>2.1239693454004636</c:v>
                </c:pt>
                <c:pt idx="100">
                  <c:v>1.9357264661499152</c:v>
                </c:pt>
                <c:pt idx="101">
                  <c:v>2.8275300739297875</c:v>
                </c:pt>
                <c:pt idx="102">
                  <c:v>2.7024487548479006</c:v>
                </c:pt>
                <c:pt idx="103">
                  <c:v>7.2830620387982492</c:v>
                </c:pt>
                <c:pt idx="104">
                  <c:v>7.2638301901225031</c:v>
                </c:pt>
                <c:pt idx="105">
                  <c:v>7.7585350039030363</c:v>
                </c:pt>
                <c:pt idx="106">
                  <c:v>8.5456858535452653</c:v>
                </c:pt>
                <c:pt idx="107">
                  <c:v>7.4887188535103011</c:v>
                </c:pt>
                <c:pt idx="108">
                  <c:v>4.3508637113995414</c:v>
                </c:pt>
                <c:pt idx="109">
                  <c:v>2.7434033030382565</c:v>
                </c:pt>
                <c:pt idx="110">
                  <c:v>2.0434707989579421</c:v>
                </c:pt>
                <c:pt idx="111">
                  <c:v>1.633445514538882</c:v>
                </c:pt>
                <c:pt idx="112">
                  <c:v>2.2961485931792138</c:v>
                </c:pt>
                <c:pt idx="113">
                  <c:v>3.792523420494903</c:v>
                </c:pt>
                <c:pt idx="114">
                  <c:v>5.0956356450395299</c:v>
                </c:pt>
                <c:pt idx="115">
                  <c:v>3.9963171765288399</c:v>
                </c:pt>
                <c:pt idx="116">
                  <c:v>4.5899340827993065</c:v>
                </c:pt>
                <c:pt idx="117">
                  <c:v>9.1771586768862896</c:v>
                </c:pt>
                <c:pt idx="118">
                  <c:v>11.193564427464093</c:v>
                </c:pt>
                <c:pt idx="119">
                  <c:v>7.0395023073475089</c:v>
                </c:pt>
                <c:pt idx="120">
                  <c:v>4.3287626096157954</c:v>
                </c:pt>
                <c:pt idx="121">
                  <c:v>2.6840884281656141</c:v>
                </c:pt>
                <c:pt idx="122">
                  <c:v>2.2077218766731606</c:v>
                </c:pt>
                <c:pt idx="123">
                  <c:v>1.700748328299059</c:v>
                </c:pt>
                <c:pt idx="124">
                  <c:v>1.7429440722740424</c:v>
                </c:pt>
                <c:pt idx="125">
                  <c:v>2.6824704772840309</c:v>
                </c:pt>
                <c:pt idx="126">
                  <c:v>3.5796911584556246</c:v>
                </c:pt>
                <c:pt idx="127">
                  <c:v>7.2974928846078377</c:v>
                </c:pt>
                <c:pt idx="128">
                  <c:v>6.6888220543118271</c:v>
                </c:pt>
                <c:pt idx="129">
                  <c:v>3.9002351078540776</c:v>
                </c:pt>
                <c:pt idx="130">
                  <c:v>7.9650391873939039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GR2M!$R$494:$R$640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4E6-4082-A263-6CE1E2246408}"/>
            </c:ext>
          </c:extLst>
        </c:ser>
        <c:ser>
          <c:idx val="0"/>
          <c:order val="1"/>
          <c:tx>
            <c:strRef>
              <c:f>GR2M!$S$49</c:f>
              <c:strCache>
                <c:ptCount val="1"/>
                <c:pt idx="0">
                  <c:v>Q Obs (m3/s)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1905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val>
            <c:numRef>
              <c:f>GR2M!$S$510:$S$640</c:f>
              <c:numCache>
                <c:formatCode>0.00</c:formatCode>
                <c:ptCount val="131"/>
                <c:pt idx="0" formatCode="0.0">
                  <c:v>8.9648023219597999</c:v>
                </c:pt>
                <c:pt idx="1">
                  <c:v>3.6940808300292902</c:v>
                </c:pt>
                <c:pt idx="2">
                  <c:v>2.7369957564903999</c:v>
                </c:pt>
                <c:pt idx="3">
                  <c:v>2.54582932126754</c:v>
                </c:pt>
                <c:pt idx="4">
                  <c:v>3.7374111014457601</c:v>
                </c:pt>
                <c:pt idx="5">
                  <c:v>4.3237394838934797</c:v>
                </c:pt>
                <c:pt idx="6">
                  <c:v>6.8542683532117303</c:v>
                </c:pt>
                <c:pt idx="7">
                  <c:v>7.7935859574332804</c:v>
                </c:pt>
                <c:pt idx="8">
                  <c:v>4.4778487786882399</c:v>
                </c:pt>
                <c:pt idx="9">
                  <c:v>7.4371669264133002</c:v>
                </c:pt>
                <c:pt idx="10">
                  <c:v>8.2214023002950398</c:v>
                </c:pt>
                <c:pt idx="11">
                  <c:v>7.5813654575112102</c:v>
                </c:pt>
                <c:pt idx="12">
                  <c:v>6.3867856963282197</c:v>
                </c:pt>
                <c:pt idx="13">
                  <c:v>3.60398129758955</c:v>
                </c:pt>
                <c:pt idx="14">
                  <c:v>1.6748668182315301</c:v>
                </c:pt>
                <c:pt idx="15">
                  <c:v>1.450403968766</c:v>
                </c:pt>
                <c:pt idx="16">
                  <c:v>2.2993088354892599</c:v>
                </c:pt>
                <c:pt idx="17">
                  <c:v>1.66022449301624</c:v>
                </c:pt>
                <c:pt idx="18">
                  <c:v>5.5202557551748797</c:v>
                </c:pt>
                <c:pt idx="19">
                  <c:v>6.3441671264592703</c:v>
                </c:pt>
                <c:pt idx="20">
                  <c:v>3.4799555658857999</c:v>
                </c:pt>
                <c:pt idx="21">
                  <c:v>6.1292236253945003</c:v>
                </c:pt>
                <c:pt idx="22">
                  <c:v>5.5741653997825003</c:v>
                </c:pt>
                <c:pt idx="23">
                  <c:v>9.0484115292378995</c:v>
                </c:pt>
                <c:pt idx="24">
                  <c:v>5.3854774570211204</c:v>
                </c:pt>
                <c:pt idx="25">
                  <c:v>2.2722237277336799</c:v>
                </c:pt>
                <c:pt idx="26">
                  <c:v>3.0203819542790802</c:v>
                </c:pt>
                <c:pt idx="27">
                  <c:v>1.5449666711391601</c:v>
                </c:pt>
                <c:pt idx="28">
                  <c:v>4.3662336405113402</c:v>
                </c:pt>
                <c:pt idx="29">
                  <c:v>4.2070990935350903</c:v>
                </c:pt>
                <c:pt idx="30">
                  <c:v>6.3995392567082501</c:v>
                </c:pt>
                <c:pt idx="31">
                  <c:v>7.6363033978006198</c:v>
                </c:pt>
                <c:pt idx="32">
                  <c:v>9.5257458318393695</c:v>
                </c:pt>
                <c:pt idx="33">
                  <c:v>7.2178072140690999</c:v>
                </c:pt>
                <c:pt idx="34">
                  <c:v>9.6932926438114606</c:v>
                </c:pt>
                <c:pt idx="35">
                  <c:v>10.636429604445301</c:v>
                </c:pt>
                <c:pt idx="36">
                  <c:v>4.9231393512210904</c:v>
                </c:pt>
                <c:pt idx="37">
                  <c:v>4.2019024608024198</c:v>
                </c:pt>
                <c:pt idx="38">
                  <c:v>2.7890745882177899</c:v>
                </c:pt>
                <c:pt idx="39">
                  <c:v>1.79226930684467</c:v>
                </c:pt>
                <c:pt idx="40">
                  <c:v>2.2023035576934</c:v>
                </c:pt>
                <c:pt idx="41">
                  <c:v>6.3167244089608099</c:v>
                </c:pt>
                <c:pt idx="42">
                  <c:v>8.9693996356222492</c:v>
                </c:pt>
                <c:pt idx="43">
                  <c:v>5.2648529574030896</c:v>
                </c:pt>
                <c:pt idx="44">
                  <c:v>7.4532019280371999</c:v>
                </c:pt>
                <c:pt idx="45">
                  <c:v>8.1760291998816008</c:v>
                </c:pt>
                <c:pt idx="46">
                  <c:v>8.1489546971871007</c:v>
                </c:pt>
                <c:pt idx="47">
                  <c:v>4.8173171635745096</c:v>
                </c:pt>
                <c:pt idx="48">
                  <c:v>4.0738435123663299</c:v>
                </c:pt>
                <c:pt idx="49">
                  <c:v>5.5854367291659601</c:v>
                </c:pt>
                <c:pt idx="50">
                  <c:v>4.6946055533250304</c:v>
                </c:pt>
                <c:pt idx="51">
                  <c:v>1.90127264189375</c:v>
                </c:pt>
                <c:pt idx="52">
                  <c:v>2.0676667091052701</c:v>
                </c:pt>
                <c:pt idx="53">
                  <c:v>4.7090113149154602</c:v>
                </c:pt>
                <c:pt idx="54">
                  <c:v>5.0267094403726702</c:v>
                </c:pt>
                <c:pt idx="55">
                  <c:v>4.1099397589000404</c:v>
                </c:pt>
                <c:pt idx="56">
                  <c:v>4.9209158553942096</c:v>
                </c:pt>
                <c:pt idx="57">
                  <c:v>8.1819225915356508</c:v>
                </c:pt>
                <c:pt idx="58">
                  <c:v>10.4647178743521</c:v>
                </c:pt>
                <c:pt idx="59">
                  <c:v>6.8031515028973004</c:v>
                </c:pt>
                <c:pt idx="60">
                  <c:v>6.76157948187298</c:v>
                </c:pt>
                <c:pt idx="61">
                  <c:v>5.29416499456062</c:v>
                </c:pt>
                <c:pt idx="62">
                  <c:v>1.9248924368073801</c:v>
                </c:pt>
                <c:pt idx="63">
                  <c:v>2.3828419682123898</c:v>
                </c:pt>
                <c:pt idx="64">
                  <c:v>3.2063866958162799</c:v>
                </c:pt>
                <c:pt idx="65">
                  <c:v>2.9308104395215402</c:v>
                </c:pt>
                <c:pt idx="66">
                  <c:v>2.7184250682231599</c:v>
                </c:pt>
                <c:pt idx="67">
                  <c:v>7.4958703697684701</c:v>
                </c:pt>
                <c:pt idx="68">
                  <c:v>8.8757676700000001</c:v>
                </c:pt>
                <c:pt idx="69">
                  <c:v>11.9097358337992</c:v>
                </c:pt>
                <c:pt idx="70">
                  <c:v>10.039593575851301</c:v>
                </c:pt>
                <c:pt idx="71">
                  <c:v>8.8684041657894195</c:v>
                </c:pt>
                <c:pt idx="72">
                  <c:v>8.4980959255042308</c:v>
                </c:pt>
                <c:pt idx="73">
                  <c:v>2.5954953947510901</c:v>
                </c:pt>
                <c:pt idx="74">
                  <c:v>1.8287197864337601</c:v>
                </c:pt>
                <c:pt idx="75">
                  <c:v>2.1426677691515401</c:v>
                </c:pt>
                <c:pt idx="76">
                  <c:v>2.2613492039654699</c:v>
                </c:pt>
                <c:pt idx="77">
                  <c:v>3.91</c:v>
                </c:pt>
                <c:pt idx="78">
                  <c:v>4.83</c:v>
                </c:pt>
                <c:pt idx="79">
                  <c:v>6.878997</c:v>
                </c:pt>
                <c:pt idx="80">
                  <c:v>7.59</c:v>
                </c:pt>
                <c:pt idx="81">
                  <c:v>9.5648752244468405</c:v>
                </c:pt>
                <c:pt idx="82">
                  <c:v>5.2787154137314296</c:v>
                </c:pt>
                <c:pt idx="83">
                  <c:v>4.5199999999999996</c:v>
                </c:pt>
                <c:pt idx="84">
                  <c:v>4.2300000000000004</c:v>
                </c:pt>
                <c:pt idx="85">
                  <c:v>3.8865062080514199</c:v>
                </c:pt>
                <c:pt idx="86">
                  <c:v>2.3343579286046898</c:v>
                </c:pt>
                <c:pt idx="87">
                  <c:v>1.9854274269666099</c:v>
                </c:pt>
                <c:pt idx="88">
                  <c:v>2.3900636473891099</c:v>
                </c:pt>
                <c:pt idx="89">
                  <c:v>3.1274074290031901</c:v>
                </c:pt>
                <c:pt idx="90">
                  <c:v>1.50083978289721</c:v>
                </c:pt>
                <c:pt idx="91">
                  <c:v>3.9434904639882902</c:v>
                </c:pt>
                <c:pt idx="92">
                  <c:v>6.0572281326242097</c:v>
                </c:pt>
                <c:pt idx="93">
                  <c:v>4.0860137818181599</c:v>
                </c:pt>
                <c:pt idx="94">
                  <c:v>6.6734622083328503</c:v>
                </c:pt>
                <c:pt idx="95">
                  <c:v>8.1300000000000008</c:v>
                </c:pt>
                <c:pt idx="96">
                  <c:v>6.21</c:v>
                </c:pt>
                <c:pt idx="97">
                  <c:v>5.47</c:v>
                </c:pt>
                <c:pt idx="98">
                  <c:v>2.68</c:v>
                </c:pt>
                <c:pt idx="99">
                  <c:v>2.2599999999999998</c:v>
                </c:pt>
                <c:pt idx="100">
                  <c:v>2.41</c:v>
                </c:pt>
                <c:pt idx="101">
                  <c:v>4.22</c:v>
                </c:pt>
                <c:pt idx="102">
                  <c:v>4.67</c:v>
                </c:pt>
                <c:pt idx="103">
                  <c:v>6.19</c:v>
                </c:pt>
                <c:pt idx="104">
                  <c:v>6.74</c:v>
                </c:pt>
                <c:pt idx="105">
                  <c:v>4.95</c:v>
                </c:pt>
                <c:pt idx="106">
                  <c:v>7.25</c:v>
                </c:pt>
                <c:pt idx="107">
                  <c:v>9.15</c:v>
                </c:pt>
                <c:pt idx="108">
                  <c:v>5.87</c:v>
                </c:pt>
                <c:pt idx="109">
                  <c:v>3.54</c:v>
                </c:pt>
                <c:pt idx="110">
                  <c:v>3.01</c:v>
                </c:pt>
                <c:pt idx="111">
                  <c:v>2.8198417728924499</c:v>
                </c:pt>
                <c:pt idx="112">
                  <c:v>2.64</c:v>
                </c:pt>
                <c:pt idx="113">
                  <c:v>4.58</c:v>
                </c:pt>
                <c:pt idx="114">
                  <c:v>6.3614308778458</c:v>
                </c:pt>
                <c:pt idx="115">
                  <c:v>6.81</c:v>
                </c:pt>
                <c:pt idx="116">
                  <c:v>7.49</c:v>
                </c:pt>
                <c:pt idx="117">
                  <c:v>10.24</c:v>
                </c:pt>
                <c:pt idx="118">
                  <c:v>9.2018173672920298</c:v>
                </c:pt>
                <c:pt idx="119">
                  <c:v>4.5523432974840103</c:v>
                </c:pt>
                <c:pt idx="120">
                  <c:v>6.1416032756762204</c:v>
                </c:pt>
                <c:pt idx="121">
                  <c:v>3.01374546072678</c:v>
                </c:pt>
                <c:pt idx="122">
                  <c:v>2.4803094792379299</c:v>
                </c:pt>
                <c:pt idx="123">
                  <c:v>2.3032942128653802</c:v>
                </c:pt>
                <c:pt idx="124">
                  <c:v>2.5728813198446501</c:v>
                </c:pt>
                <c:pt idx="125">
                  <c:v>3.3294503515349798</c:v>
                </c:pt>
                <c:pt idx="126">
                  <c:v>5.0699579688299004</c:v>
                </c:pt>
                <c:pt idx="127">
                  <c:v>10.1853062671027</c:v>
                </c:pt>
                <c:pt idx="128">
                  <c:v>6.6112436106132497</c:v>
                </c:pt>
                <c:pt idx="129">
                  <c:v>5.6213351891005203</c:v>
                </c:pt>
                <c:pt idx="130">
                  <c:v>6.3454177806822898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GR2M!$R$494:$R$640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4E6-4082-A263-6CE1E2246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005232"/>
        <c:axId val="228006192"/>
      </c:lineChart>
      <c:dateAx>
        <c:axId val="2280052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8006192"/>
        <c:crosses val="autoZero"/>
        <c:auto val="1"/>
        <c:lblOffset val="100"/>
        <c:baseTimeUnit val="months"/>
        <c:majorUnit val="12"/>
        <c:majorTimeUnit val="months"/>
        <c:minorUnit val="6"/>
        <c:minorTimeUnit val="months"/>
      </c:dateAx>
      <c:valAx>
        <c:axId val="22800619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Caudal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80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596120941512542E-2"/>
          <c:y val="6.7141847554164261E-2"/>
          <c:w val="0.91302904133323615"/>
          <c:h val="0.13606165223560565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737871481762684E-2"/>
          <c:y val="0.17671675576935306"/>
          <c:w val="0.81922822021395725"/>
          <c:h val="0.6622610897585968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GR2M!$C$49</c:f>
              <c:strCache>
                <c:ptCount val="1"/>
                <c:pt idx="0">
                  <c:v>Precip.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GR2M!$C$50:$C$673</c:f>
              <c:numCache>
                <c:formatCode>0.0</c:formatCode>
                <c:ptCount val="624"/>
                <c:pt idx="0">
                  <c:v>44.455852894645297</c:v>
                </c:pt>
                <c:pt idx="1">
                  <c:v>86.421126213592203</c:v>
                </c:pt>
                <c:pt idx="2">
                  <c:v>164.734023507107</c:v>
                </c:pt>
                <c:pt idx="3">
                  <c:v>69.931141442379698</c:v>
                </c:pt>
                <c:pt idx="4">
                  <c:v>18.5597900090231</c:v>
                </c:pt>
                <c:pt idx="5">
                  <c:v>30.007632617695201</c:v>
                </c:pt>
                <c:pt idx="6">
                  <c:v>58.580562036108297</c:v>
                </c:pt>
                <c:pt idx="7">
                  <c:v>5.59711441211729</c:v>
                </c:pt>
                <c:pt idx="8">
                  <c:v>10.1317141691966</c:v>
                </c:pt>
                <c:pt idx="9">
                  <c:v>56.696501571150698</c:v>
                </c:pt>
                <c:pt idx="10">
                  <c:v>81.536149825783994</c:v>
                </c:pt>
                <c:pt idx="11">
                  <c:v>69.399501666206206</c:v>
                </c:pt>
                <c:pt idx="12">
                  <c:v>46.918921059094401</c:v>
                </c:pt>
                <c:pt idx="13">
                  <c:v>89.040310827651894</c:v>
                </c:pt>
                <c:pt idx="14">
                  <c:v>196.89216106469601</c:v>
                </c:pt>
                <c:pt idx="15">
                  <c:v>73.761335186743196</c:v>
                </c:pt>
                <c:pt idx="16">
                  <c:v>12.0316752755521</c:v>
                </c:pt>
                <c:pt idx="17">
                  <c:v>11.850118577075101</c:v>
                </c:pt>
                <c:pt idx="18">
                  <c:v>1.1450288135450699</c:v>
                </c:pt>
                <c:pt idx="19">
                  <c:v>6.5383344882501699</c:v>
                </c:pt>
                <c:pt idx="20">
                  <c:v>8.7191637630662004</c:v>
                </c:pt>
                <c:pt idx="21">
                  <c:v>13.161624905586001</c:v>
                </c:pt>
                <c:pt idx="22">
                  <c:v>67.412103120759795</c:v>
                </c:pt>
                <c:pt idx="23">
                  <c:v>42.215156966929698</c:v>
                </c:pt>
                <c:pt idx="24">
                  <c:v>125.48152294536899</c:v>
                </c:pt>
                <c:pt idx="25">
                  <c:v>72.227036797934105</c:v>
                </c:pt>
                <c:pt idx="26">
                  <c:v>114.65648083821399</c:v>
                </c:pt>
                <c:pt idx="27">
                  <c:v>161.623838179709</c:v>
                </c:pt>
                <c:pt idx="28">
                  <c:v>11.0224623258459</c:v>
                </c:pt>
                <c:pt idx="29">
                  <c:v>32.267850936474197</c:v>
                </c:pt>
                <c:pt idx="30">
                  <c:v>26.1802798242413</c:v>
                </c:pt>
                <c:pt idx="31">
                  <c:v>5.9101772359274198</c:v>
                </c:pt>
                <c:pt idx="32">
                  <c:v>24.471349166245599</c:v>
                </c:pt>
                <c:pt idx="33">
                  <c:v>56.813277246653897</c:v>
                </c:pt>
                <c:pt idx="34">
                  <c:v>74.256703870126103</c:v>
                </c:pt>
                <c:pt idx="35">
                  <c:v>78.308318860151104</c:v>
                </c:pt>
                <c:pt idx="36">
                  <c:v>59.659963531776199</c:v>
                </c:pt>
                <c:pt idx="37">
                  <c:v>171.49166561256001</c:v>
                </c:pt>
                <c:pt idx="38">
                  <c:v>142.48185408746301</c:v>
                </c:pt>
                <c:pt idx="39">
                  <c:v>35.802716934666101</c:v>
                </c:pt>
                <c:pt idx="40">
                  <c:v>1.5949281759088401</c:v>
                </c:pt>
                <c:pt idx="41">
                  <c:v>33.834010446894901</c:v>
                </c:pt>
                <c:pt idx="42">
                  <c:v>1.71890480336563</c:v>
                </c:pt>
                <c:pt idx="43">
                  <c:v>12.931581352083001</c:v>
                </c:pt>
                <c:pt idx="44">
                  <c:v>27.679270146984301</c:v>
                </c:pt>
                <c:pt idx="45">
                  <c:v>52.555990567604397</c:v>
                </c:pt>
                <c:pt idx="46">
                  <c:v>60.998536664679399</c:v>
                </c:pt>
                <c:pt idx="47">
                  <c:v>55.694788481666599</c:v>
                </c:pt>
                <c:pt idx="48">
                  <c:v>66.985038213603403</c:v>
                </c:pt>
                <c:pt idx="49">
                  <c:v>190.66213312427701</c:v>
                </c:pt>
                <c:pt idx="50">
                  <c:v>112.805791716135</c:v>
                </c:pt>
                <c:pt idx="51">
                  <c:v>70.070286330330504</c:v>
                </c:pt>
                <c:pt idx="52">
                  <c:v>23.7316819420362</c:v>
                </c:pt>
                <c:pt idx="53">
                  <c:v>16.331266325951201</c:v>
                </c:pt>
                <c:pt idx="54">
                  <c:v>8.2090358252193507</c:v>
                </c:pt>
                <c:pt idx="55">
                  <c:v>12.398337495549001</c:v>
                </c:pt>
                <c:pt idx="56">
                  <c:v>33.6607200778462</c:v>
                </c:pt>
                <c:pt idx="57">
                  <c:v>43.203020917868798</c:v>
                </c:pt>
                <c:pt idx="58">
                  <c:v>78.969148453795199</c:v>
                </c:pt>
                <c:pt idx="59">
                  <c:v>21.767625683247299</c:v>
                </c:pt>
                <c:pt idx="60">
                  <c:v>90.987631236991803</c:v>
                </c:pt>
                <c:pt idx="61">
                  <c:v>102.98402675192</c:v>
                </c:pt>
                <c:pt idx="62">
                  <c:v>132.22238040206</c:v>
                </c:pt>
                <c:pt idx="63">
                  <c:v>42.030856292964302</c:v>
                </c:pt>
                <c:pt idx="64">
                  <c:v>8.1980654822129608</c:v>
                </c:pt>
                <c:pt idx="65">
                  <c:v>7.0523019362080204</c:v>
                </c:pt>
                <c:pt idx="66">
                  <c:v>0</c:v>
                </c:pt>
                <c:pt idx="67">
                  <c:v>6.2239165296524099</c:v>
                </c:pt>
                <c:pt idx="68">
                  <c:v>3.4793570753230401</c:v>
                </c:pt>
                <c:pt idx="69">
                  <c:v>46.334477579776198</c:v>
                </c:pt>
                <c:pt idx="70">
                  <c:v>46.1036103358243</c:v>
                </c:pt>
                <c:pt idx="71">
                  <c:v>44.811352790465001</c:v>
                </c:pt>
                <c:pt idx="72">
                  <c:v>161.21766035170299</c:v>
                </c:pt>
                <c:pt idx="73">
                  <c:v>108.256540258212</c:v>
                </c:pt>
                <c:pt idx="74">
                  <c:v>84.812624891797498</c:v>
                </c:pt>
                <c:pt idx="75">
                  <c:v>81.514880046918194</c:v>
                </c:pt>
                <c:pt idx="76">
                  <c:v>9.5135525195605499</c:v>
                </c:pt>
                <c:pt idx="77">
                  <c:v>5.4416129935592297</c:v>
                </c:pt>
                <c:pt idx="78">
                  <c:v>16.487072504873598</c:v>
                </c:pt>
                <c:pt idx="79">
                  <c:v>2.8479807291751902</c:v>
                </c:pt>
                <c:pt idx="80">
                  <c:v>14.44004004004</c:v>
                </c:pt>
                <c:pt idx="81">
                  <c:v>34.822126759632503</c:v>
                </c:pt>
                <c:pt idx="82">
                  <c:v>105.355759057244</c:v>
                </c:pt>
                <c:pt idx="83">
                  <c:v>62.023768458267099</c:v>
                </c:pt>
                <c:pt idx="84">
                  <c:v>32.560949477226401</c:v>
                </c:pt>
                <c:pt idx="85">
                  <c:v>79.649692386504995</c:v>
                </c:pt>
                <c:pt idx="86">
                  <c:v>43.025444228709603</c:v>
                </c:pt>
                <c:pt idx="87">
                  <c:v>66.8030678789207</c:v>
                </c:pt>
                <c:pt idx="88">
                  <c:v>25.983207055024199</c:v>
                </c:pt>
                <c:pt idx="89">
                  <c:v>1.4436849925705799</c:v>
                </c:pt>
                <c:pt idx="90">
                  <c:v>20.334089556518101</c:v>
                </c:pt>
                <c:pt idx="91">
                  <c:v>0.18810774665147001</c:v>
                </c:pt>
                <c:pt idx="92">
                  <c:v>14.8680777459147</c:v>
                </c:pt>
                <c:pt idx="93">
                  <c:v>25.2766149283243</c:v>
                </c:pt>
                <c:pt idx="94">
                  <c:v>60.177591532250801</c:v>
                </c:pt>
                <c:pt idx="95">
                  <c:v>114.717026725769</c:v>
                </c:pt>
                <c:pt idx="96">
                  <c:v>50.222003732952302</c:v>
                </c:pt>
                <c:pt idx="97">
                  <c:v>133.40518628912099</c:v>
                </c:pt>
                <c:pt idx="98">
                  <c:v>142.62970592495</c:v>
                </c:pt>
                <c:pt idx="99">
                  <c:v>100.78999134262899</c:v>
                </c:pt>
                <c:pt idx="100">
                  <c:v>12.5056487058441</c:v>
                </c:pt>
                <c:pt idx="101">
                  <c:v>0</c:v>
                </c:pt>
                <c:pt idx="102">
                  <c:v>15.6508411833828</c:v>
                </c:pt>
                <c:pt idx="103">
                  <c:v>8.7984019912422102</c:v>
                </c:pt>
                <c:pt idx="104">
                  <c:v>29.192764857881102</c:v>
                </c:pt>
                <c:pt idx="105">
                  <c:v>10.3165979787374</c:v>
                </c:pt>
                <c:pt idx="106">
                  <c:v>53.948087086707901</c:v>
                </c:pt>
                <c:pt idx="107">
                  <c:v>58.382830172398798</c:v>
                </c:pt>
                <c:pt idx="108">
                  <c:v>30.616476288308998</c:v>
                </c:pt>
                <c:pt idx="109">
                  <c:v>75.701816320312005</c:v>
                </c:pt>
                <c:pt idx="110">
                  <c:v>55.3829769476121</c:v>
                </c:pt>
                <c:pt idx="111">
                  <c:v>50.688453469558397</c:v>
                </c:pt>
                <c:pt idx="112">
                  <c:v>2.94969048958919</c:v>
                </c:pt>
                <c:pt idx="113">
                  <c:v>2.5299730307821102</c:v>
                </c:pt>
                <c:pt idx="114">
                  <c:v>0</c:v>
                </c:pt>
                <c:pt idx="115">
                  <c:v>3.2320256788777599</c:v>
                </c:pt>
                <c:pt idx="116">
                  <c:v>2.5492330529440901</c:v>
                </c:pt>
                <c:pt idx="117">
                  <c:v>95.300634360344901</c:v>
                </c:pt>
                <c:pt idx="118">
                  <c:v>127.31117913375</c:v>
                </c:pt>
                <c:pt idx="119">
                  <c:v>137.98127019831799</c:v>
                </c:pt>
                <c:pt idx="120">
                  <c:v>46.160740841273103</c:v>
                </c:pt>
                <c:pt idx="121">
                  <c:v>141.54232089994099</c:v>
                </c:pt>
                <c:pt idx="122">
                  <c:v>65.548436364680299</c:v>
                </c:pt>
                <c:pt idx="123">
                  <c:v>24.384061126755501</c:v>
                </c:pt>
                <c:pt idx="124">
                  <c:v>1.55982221510371</c:v>
                </c:pt>
                <c:pt idx="125">
                  <c:v>5.2802669632925499</c:v>
                </c:pt>
                <c:pt idx="126">
                  <c:v>0</c:v>
                </c:pt>
                <c:pt idx="127">
                  <c:v>0</c:v>
                </c:pt>
                <c:pt idx="128">
                  <c:v>13.4426473930633</c:v>
                </c:pt>
                <c:pt idx="129">
                  <c:v>74.7719179799128</c:v>
                </c:pt>
                <c:pt idx="130">
                  <c:v>78.555386289444996</c:v>
                </c:pt>
                <c:pt idx="131">
                  <c:v>137.16740262641099</c:v>
                </c:pt>
                <c:pt idx="132">
                  <c:v>83.063142907116799</c:v>
                </c:pt>
                <c:pt idx="133">
                  <c:v>112.86132551262099</c:v>
                </c:pt>
                <c:pt idx="134">
                  <c:v>58.551769018664302</c:v>
                </c:pt>
                <c:pt idx="135">
                  <c:v>58.901570470776903</c:v>
                </c:pt>
                <c:pt idx="136">
                  <c:v>17.469495412844001</c:v>
                </c:pt>
                <c:pt idx="137">
                  <c:v>21.6240243902439</c:v>
                </c:pt>
                <c:pt idx="138">
                  <c:v>4.1391530518027597</c:v>
                </c:pt>
                <c:pt idx="139">
                  <c:v>1.28405723592193</c:v>
                </c:pt>
                <c:pt idx="140">
                  <c:v>13.774899963623101</c:v>
                </c:pt>
                <c:pt idx="141">
                  <c:v>113.77668260538999</c:v>
                </c:pt>
                <c:pt idx="142">
                  <c:v>72.605520539013298</c:v>
                </c:pt>
                <c:pt idx="143">
                  <c:v>178.15300816600899</c:v>
                </c:pt>
                <c:pt idx="144">
                  <c:v>76.899055695066394</c:v>
                </c:pt>
                <c:pt idx="145">
                  <c:v>25.941655152422801</c:v>
                </c:pt>
                <c:pt idx="146">
                  <c:v>164.213093900301</c:v>
                </c:pt>
                <c:pt idx="147">
                  <c:v>88.9486706943093</c:v>
                </c:pt>
                <c:pt idx="148">
                  <c:v>11.0224623258459</c:v>
                </c:pt>
                <c:pt idx="149">
                  <c:v>15.5059166115156</c:v>
                </c:pt>
                <c:pt idx="150">
                  <c:v>22.3941481091863</c:v>
                </c:pt>
                <c:pt idx="151">
                  <c:v>7.6045347888388202</c:v>
                </c:pt>
                <c:pt idx="152">
                  <c:v>6.3266094808126399</c:v>
                </c:pt>
                <c:pt idx="153">
                  <c:v>32.286894729890399</c:v>
                </c:pt>
                <c:pt idx="154">
                  <c:v>22.974274453600898</c:v>
                </c:pt>
                <c:pt idx="155">
                  <c:v>115.120670828827</c:v>
                </c:pt>
                <c:pt idx="156">
                  <c:v>41.617499866977901</c:v>
                </c:pt>
                <c:pt idx="157">
                  <c:v>257.30931399214302</c:v>
                </c:pt>
                <c:pt idx="158">
                  <c:v>155.295620244703</c:v>
                </c:pt>
                <c:pt idx="159">
                  <c:v>78.717176711902297</c:v>
                </c:pt>
                <c:pt idx="160">
                  <c:v>27.622802140812301</c:v>
                </c:pt>
                <c:pt idx="161">
                  <c:v>15.430969937606401</c:v>
                </c:pt>
                <c:pt idx="162">
                  <c:v>11.9701588416377</c:v>
                </c:pt>
                <c:pt idx="163">
                  <c:v>5.8318481964527704</c:v>
                </c:pt>
                <c:pt idx="164">
                  <c:v>16.011228070175399</c:v>
                </c:pt>
                <c:pt idx="165">
                  <c:v>64.244470658802399</c:v>
                </c:pt>
                <c:pt idx="166">
                  <c:v>88.922003090066397</c:v>
                </c:pt>
                <c:pt idx="167">
                  <c:v>92.846578891385207</c:v>
                </c:pt>
                <c:pt idx="168">
                  <c:v>9.5340846475387799</c:v>
                </c:pt>
                <c:pt idx="169">
                  <c:v>51.9344171257979</c:v>
                </c:pt>
                <c:pt idx="170">
                  <c:v>64.754243384593707</c:v>
                </c:pt>
                <c:pt idx="171">
                  <c:v>55.0321425451369</c:v>
                </c:pt>
                <c:pt idx="172">
                  <c:v>14.979668490242499</c:v>
                </c:pt>
                <c:pt idx="173">
                  <c:v>13.561897576157699</c:v>
                </c:pt>
                <c:pt idx="174">
                  <c:v>2.6390013427533101</c:v>
                </c:pt>
                <c:pt idx="175">
                  <c:v>1.5118598212488701</c:v>
                </c:pt>
                <c:pt idx="176">
                  <c:v>55.960790992525297</c:v>
                </c:pt>
                <c:pt idx="177">
                  <c:v>35.744943478548301</c:v>
                </c:pt>
                <c:pt idx="178">
                  <c:v>47.654009654874301</c:v>
                </c:pt>
                <c:pt idx="179">
                  <c:v>87.965362826093994</c:v>
                </c:pt>
                <c:pt idx="180">
                  <c:v>94.734852279976394</c:v>
                </c:pt>
                <c:pt idx="181">
                  <c:v>77.788560095200296</c:v>
                </c:pt>
                <c:pt idx="182">
                  <c:v>81.282325303419398</c:v>
                </c:pt>
                <c:pt idx="183">
                  <c:v>97.672849891485697</c:v>
                </c:pt>
                <c:pt idx="184">
                  <c:v>8.7038079602786897</c:v>
                </c:pt>
                <c:pt idx="185">
                  <c:v>4.0335372636262496</c:v>
                </c:pt>
                <c:pt idx="186">
                  <c:v>9.7323382442424702</c:v>
                </c:pt>
                <c:pt idx="187">
                  <c:v>11.2969182116047</c:v>
                </c:pt>
                <c:pt idx="188">
                  <c:v>2.6354123665081199</c:v>
                </c:pt>
                <c:pt idx="189">
                  <c:v>33.093159824289103</c:v>
                </c:pt>
                <c:pt idx="190">
                  <c:v>81.121922009109198</c:v>
                </c:pt>
                <c:pt idx="191">
                  <c:v>100.064644674958</c:v>
                </c:pt>
                <c:pt idx="192">
                  <c:v>152.027477935522</c:v>
                </c:pt>
                <c:pt idx="193">
                  <c:v>83.155573185243995</c:v>
                </c:pt>
                <c:pt idx="194">
                  <c:v>91.283632201422407</c:v>
                </c:pt>
                <c:pt idx="195">
                  <c:v>88.878405376620506</c:v>
                </c:pt>
                <c:pt idx="196">
                  <c:v>4.8668278529980702</c:v>
                </c:pt>
                <c:pt idx="197">
                  <c:v>11.034058475134</c:v>
                </c:pt>
                <c:pt idx="198">
                  <c:v>21.908401527339599</c:v>
                </c:pt>
                <c:pt idx="199">
                  <c:v>3.3859312704115498</c:v>
                </c:pt>
                <c:pt idx="200">
                  <c:v>16.870233046016299</c:v>
                </c:pt>
                <c:pt idx="201">
                  <c:v>22.6407060063224</c:v>
                </c:pt>
                <c:pt idx="202">
                  <c:v>111.97917389795199</c:v>
                </c:pt>
                <c:pt idx="203">
                  <c:v>97.9771031099109</c:v>
                </c:pt>
                <c:pt idx="204">
                  <c:v>118.210207869724</c:v>
                </c:pt>
                <c:pt idx="205">
                  <c:v>98.395689965363999</c:v>
                </c:pt>
                <c:pt idx="206">
                  <c:v>66.776206634375399</c:v>
                </c:pt>
                <c:pt idx="207">
                  <c:v>97.116996742790903</c:v>
                </c:pt>
                <c:pt idx="208">
                  <c:v>13.931047417132101</c:v>
                </c:pt>
                <c:pt idx="209">
                  <c:v>11.108176006017301</c:v>
                </c:pt>
                <c:pt idx="210">
                  <c:v>10.7906568193849</c:v>
                </c:pt>
                <c:pt idx="211">
                  <c:v>1.35995109748198</c:v>
                </c:pt>
                <c:pt idx="212">
                  <c:v>14.6830117562595</c:v>
                </c:pt>
                <c:pt idx="213">
                  <c:v>49.355257578020002</c:v>
                </c:pt>
                <c:pt idx="214">
                  <c:v>56.159243485165703</c:v>
                </c:pt>
                <c:pt idx="215">
                  <c:v>84.700388209118202</c:v>
                </c:pt>
                <c:pt idx="216">
                  <c:v>118.26928946015801</c:v>
                </c:pt>
                <c:pt idx="217">
                  <c:v>124.50145180483899</c:v>
                </c:pt>
                <c:pt idx="218">
                  <c:v>126.71965000719401</c:v>
                </c:pt>
                <c:pt idx="219">
                  <c:v>105.527659498144</c:v>
                </c:pt>
                <c:pt idx="220">
                  <c:v>8.2918805148546895</c:v>
                </c:pt>
                <c:pt idx="221">
                  <c:v>14.084348810871999</c:v>
                </c:pt>
                <c:pt idx="222">
                  <c:v>0</c:v>
                </c:pt>
                <c:pt idx="223">
                  <c:v>4.1579357100892498</c:v>
                </c:pt>
                <c:pt idx="224">
                  <c:v>52.732606952502202</c:v>
                </c:pt>
                <c:pt idx="225">
                  <c:v>65.476281814090697</c:v>
                </c:pt>
                <c:pt idx="226">
                  <c:v>87.260179885527407</c:v>
                </c:pt>
                <c:pt idx="227">
                  <c:v>0</c:v>
                </c:pt>
                <c:pt idx="228">
                  <c:v>146.26388191216401</c:v>
                </c:pt>
                <c:pt idx="229">
                  <c:v>78.712394146341495</c:v>
                </c:pt>
                <c:pt idx="230">
                  <c:v>54.452666906904703</c:v>
                </c:pt>
                <c:pt idx="231">
                  <c:v>69.861572811986093</c:v>
                </c:pt>
                <c:pt idx="232">
                  <c:v>7.8927004084247603</c:v>
                </c:pt>
                <c:pt idx="233">
                  <c:v>37.6176326530612</c:v>
                </c:pt>
                <c:pt idx="234">
                  <c:v>1.37447007568405</c:v>
                </c:pt>
                <c:pt idx="235">
                  <c:v>0.45921670300102901</c:v>
                </c:pt>
                <c:pt idx="236">
                  <c:v>37.7191869389274</c:v>
                </c:pt>
                <c:pt idx="237">
                  <c:v>126.788308631508</c:v>
                </c:pt>
                <c:pt idx="238">
                  <c:v>81.453298248797793</c:v>
                </c:pt>
                <c:pt idx="239">
                  <c:v>88.029498852369798</c:v>
                </c:pt>
                <c:pt idx="240">
                  <c:v>49.0062640901401</c:v>
                </c:pt>
                <c:pt idx="241">
                  <c:v>62.018817929393101</c:v>
                </c:pt>
                <c:pt idx="242">
                  <c:v>126.936018220069</c:v>
                </c:pt>
                <c:pt idx="243">
                  <c:v>47.811884562265703</c:v>
                </c:pt>
                <c:pt idx="244">
                  <c:v>5.9273244173940904</c:v>
                </c:pt>
                <c:pt idx="245">
                  <c:v>4.4002224694104601</c:v>
                </c:pt>
                <c:pt idx="246">
                  <c:v>4.0714594455133799</c:v>
                </c:pt>
                <c:pt idx="247">
                  <c:v>0</c:v>
                </c:pt>
                <c:pt idx="248">
                  <c:v>9.6474916988243695</c:v>
                </c:pt>
                <c:pt idx="249">
                  <c:v>32.645087839827298</c:v>
                </c:pt>
                <c:pt idx="250">
                  <c:v>126.78857876163001</c:v>
                </c:pt>
                <c:pt idx="251">
                  <c:v>64.214712921331497</c:v>
                </c:pt>
                <c:pt idx="252">
                  <c:v>34.851694872833903</c:v>
                </c:pt>
                <c:pt idx="253">
                  <c:v>46.514113447044799</c:v>
                </c:pt>
                <c:pt idx="254">
                  <c:v>47.528884094901002</c:v>
                </c:pt>
                <c:pt idx="255">
                  <c:v>40.6401018779259</c:v>
                </c:pt>
                <c:pt idx="256">
                  <c:v>5.8911511923495903</c:v>
                </c:pt>
                <c:pt idx="257">
                  <c:v>24.450245721388299</c:v>
                </c:pt>
                <c:pt idx="258">
                  <c:v>0.93356315093709197</c:v>
                </c:pt>
                <c:pt idx="259">
                  <c:v>2.9870295652675201</c:v>
                </c:pt>
                <c:pt idx="260">
                  <c:v>37.917953012328397</c:v>
                </c:pt>
                <c:pt idx="261">
                  <c:v>46.740817666368201</c:v>
                </c:pt>
                <c:pt idx="262">
                  <c:v>25.3978132281771</c:v>
                </c:pt>
                <c:pt idx="263">
                  <c:v>52.614671758298797</c:v>
                </c:pt>
                <c:pt idx="264">
                  <c:v>84.416355388292899</c:v>
                </c:pt>
                <c:pt idx="265">
                  <c:v>123.11418750461</c:v>
                </c:pt>
                <c:pt idx="266">
                  <c:v>222.85925926137199</c:v>
                </c:pt>
                <c:pt idx="267">
                  <c:v>72.576634546817601</c:v>
                </c:pt>
                <c:pt idx="268">
                  <c:v>12.853597166239201</c:v>
                </c:pt>
                <c:pt idx="269">
                  <c:v>0</c:v>
                </c:pt>
                <c:pt idx="270">
                  <c:v>13.3905778742648</c:v>
                </c:pt>
                <c:pt idx="271">
                  <c:v>1.8751348705875399</c:v>
                </c:pt>
                <c:pt idx="272">
                  <c:v>31.8131921385623</c:v>
                </c:pt>
                <c:pt idx="273">
                  <c:v>95.751261164000397</c:v>
                </c:pt>
                <c:pt idx="274">
                  <c:v>131.287176664832</c:v>
                </c:pt>
                <c:pt idx="275">
                  <c:v>157.175575782979</c:v>
                </c:pt>
                <c:pt idx="276">
                  <c:v>81.7131881463946</c:v>
                </c:pt>
                <c:pt idx="277">
                  <c:v>202.74568763406</c:v>
                </c:pt>
                <c:pt idx="278">
                  <c:v>108.431784828638</c:v>
                </c:pt>
                <c:pt idx="279">
                  <c:v>95.4946442498712</c:v>
                </c:pt>
                <c:pt idx="280">
                  <c:v>12.0632555112666</c:v>
                </c:pt>
                <c:pt idx="281">
                  <c:v>3.9830802198825999</c:v>
                </c:pt>
                <c:pt idx="282">
                  <c:v>2.8693907601986801</c:v>
                </c:pt>
                <c:pt idx="283">
                  <c:v>4.8174025892381902</c:v>
                </c:pt>
                <c:pt idx="284">
                  <c:v>12.5892537584594</c:v>
                </c:pt>
                <c:pt idx="285">
                  <c:v>57.397272137690202</c:v>
                </c:pt>
                <c:pt idx="286">
                  <c:v>117.44317225738</c:v>
                </c:pt>
                <c:pt idx="287">
                  <c:v>85.647795271803901</c:v>
                </c:pt>
                <c:pt idx="288">
                  <c:v>35.763925017883103</c:v>
                </c:pt>
                <c:pt idx="289">
                  <c:v>94.353495175315203</c:v>
                </c:pt>
                <c:pt idx="290">
                  <c:v>81.763337627393099</c:v>
                </c:pt>
                <c:pt idx="291">
                  <c:v>66.455821391409103</c:v>
                </c:pt>
                <c:pt idx="292">
                  <c:v>19.106078391134801</c:v>
                </c:pt>
                <c:pt idx="293">
                  <c:v>21.852434956637801</c:v>
                </c:pt>
                <c:pt idx="294">
                  <c:v>4.7177879425304798</c:v>
                </c:pt>
                <c:pt idx="295">
                  <c:v>0.52732932883144601</c:v>
                </c:pt>
                <c:pt idx="296">
                  <c:v>5.6717560007218903</c:v>
                </c:pt>
                <c:pt idx="297">
                  <c:v>66.708955582232903</c:v>
                </c:pt>
                <c:pt idx="298">
                  <c:v>80.459313823321295</c:v>
                </c:pt>
                <c:pt idx="299">
                  <c:v>74.566301493815899</c:v>
                </c:pt>
                <c:pt idx="300">
                  <c:v>50.5240832505405</c:v>
                </c:pt>
                <c:pt idx="301">
                  <c:v>118.22066180263801</c:v>
                </c:pt>
                <c:pt idx="302">
                  <c:v>141.52097884243199</c:v>
                </c:pt>
                <c:pt idx="303">
                  <c:v>75.435108508691698</c:v>
                </c:pt>
                <c:pt idx="304">
                  <c:v>10.2044065733414</c:v>
                </c:pt>
                <c:pt idx="305">
                  <c:v>4.63874673629243</c:v>
                </c:pt>
                <c:pt idx="306">
                  <c:v>2.1786611251519199</c:v>
                </c:pt>
                <c:pt idx="307">
                  <c:v>4.0418711772822702</c:v>
                </c:pt>
                <c:pt idx="308">
                  <c:v>12.4471571298819</c:v>
                </c:pt>
                <c:pt idx="309">
                  <c:v>92.676804004232693</c:v>
                </c:pt>
                <c:pt idx="310">
                  <c:v>55.749607521157799</c:v>
                </c:pt>
                <c:pt idx="311">
                  <c:v>41.900633079312499</c:v>
                </c:pt>
                <c:pt idx="312">
                  <c:v>67.431748922386504</c:v>
                </c:pt>
                <c:pt idx="313">
                  <c:v>84.743473568550897</c:v>
                </c:pt>
                <c:pt idx="314">
                  <c:v>71.691920513106197</c:v>
                </c:pt>
                <c:pt idx="315">
                  <c:v>40.3177816454549</c:v>
                </c:pt>
                <c:pt idx="316">
                  <c:v>16.4141682686408</c:v>
                </c:pt>
                <c:pt idx="317">
                  <c:v>19.271404958677699</c:v>
                </c:pt>
                <c:pt idx="318">
                  <c:v>0</c:v>
                </c:pt>
                <c:pt idx="319">
                  <c:v>5.2067338395915996</c:v>
                </c:pt>
                <c:pt idx="320">
                  <c:v>32.8724174653887</c:v>
                </c:pt>
                <c:pt idx="321">
                  <c:v>58.858109465978998</c:v>
                </c:pt>
                <c:pt idx="322">
                  <c:v>71.120478001086397</c:v>
                </c:pt>
                <c:pt idx="323">
                  <c:v>160.04557772365999</c:v>
                </c:pt>
                <c:pt idx="324">
                  <c:v>106.732287053779</c:v>
                </c:pt>
                <c:pt idx="325">
                  <c:v>152.24574225122299</c:v>
                </c:pt>
                <c:pt idx="326">
                  <c:v>147.734660516888</c:v>
                </c:pt>
                <c:pt idx="327">
                  <c:v>89.440600183654695</c:v>
                </c:pt>
                <c:pt idx="328">
                  <c:v>6.4821515102568199</c:v>
                </c:pt>
                <c:pt idx="329">
                  <c:v>13.785720754717</c:v>
                </c:pt>
                <c:pt idx="330">
                  <c:v>0.91573290180786104</c:v>
                </c:pt>
                <c:pt idx="331">
                  <c:v>2.3502524104499201</c:v>
                </c:pt>
                <c:pt idx="332">
                  <c:v>9.33079779045549</c:v>
                </c:pt>
                <c:pt idx="333">
                  <c:v>66.239263803680998</c:v>
                </c:pt>
                <c:pt idx="334">
                  <c:v>97.916768353761796</c:v>
                </c:pt>
                <c:pt idx="335">
                  <c:v>43.237608178300199</c:v>
                </c:pt>
                <c:pt idx="336">
                  <c:v>109.27027697538399</c:v>
                </c:pt>
                <c:pt idx="337">
                  <c:v>262.952789240833</c:v>
                </c:pt>
                <c:pt idx="338">
                  <c:v>98.132116151791607</c:v>
                </c:pt>
                <c:pt idx="339">
                  <c:v>37.580089858328201</c:v>
                </c:pt>
                <c:pt idx="340">
                  <c:v>12.126423690205</c:v>
                </c:pt>
                <c:pt idx="341">
                  <c:v>37.855281423155397</c:v>
                </c:pt>
                <c:pt idx="342">
                  <c:v>2.5238614872993201</c:v>
                </c:pt>
                <c:pt idx="343">
                  <c:v>2.65634247223697</c:v>
                </c:pt>
                <c:pt idx="344">
                  <c:v>43.614049857349997</c:v>
                </c:pt>
                <c:pt idx="345">
                  <c:v>14.186978516523199</c:v>
                </c:pt>
                <c:pt idx="346">
                  <c:v>96.6653799934452</c:v>
                </c:pt>
                <c:pt idx="347">
                  <c:v>84.769224714731905</c:v>
                </c:pt>
                <c:pt idx="348">
                  <c:v>68.389310112256496</c:v>
                </c:pt>
                <c:pt idx="349">
                  <c:v>124.066712571316</c:v>
                </c:pt>
                <c:pt idx="350">
                  <c:v>142.112253519181</c:v>
                </c:pt>
                <c:pt idx="351">
                  <c:v>60.562314814814798</c:v>
                </c:pt>
                <c:pt idx="352">
                  <c:v>21.784235235977299</c:v>
                </c:pt>
                <c:pt idx="353">
                  <c:v>33.834010446894901</c:v>
                </c:pt>
                <c:pt idx="354">
                  <c:v>6.80852320249807</c:v>
                </c:pt>
                <c:pt idx="355">
                  <c:v>7.0902055891503997</c:v>
                </c:pt>
                <c:pt idx="356">
                  <c:v>26.121481481481499</c:v>
                </c:pt>
                <c:pt idx="357">
                  <c:v>23.270668752573101</c:v>
                </c:pt>
                <c:pt idx="358">
                  <c:v>44.146726902932002</c:v>
                </c:pt>
                <c:pt idx="359">
                  <c:v>105.690703035721</c:v>
                </c:pt>
                <c:pt idx="360">
                  <c:v>154.22150713801901</c:v>
                </c:pt>
                <c:pt idx="361">
                  <c:v>89.712298743829095</c:v>
                </c:pt>
                <c:pt idx="362">
                  <c:v>212.18274419833301</c:v>
                </c:pt>
                <c:pt idx="363">
                  <c:v>20.830135632349801</c:v>
                </c:pt>
                <c:pt idx="364">
                  <c:v>25.819620829538898</c:v>
                </c:pt>
                <c:pt idx="365">
                  <c:v>3.1105667752442998</c:v>
                </c:pt>
                <c:pt idx="366">
                  <c:v>11.0262541635995</c:v>
                </c:pt>
                <c:pt idx="367">
                  <c:v>0.22575915189103599</c:v>
                </c:pt>
                <c:pt idx="368">
                  <c:v>15.2964663023679</c:v>
                </c:pt>
                <c:pt idx="369">
                  <c:v>74.064198091928304</c:v>
                </c:pt>
                <c:pt idx="370">
                  <c:v>119.21124183484901</c:v>
                </c:pt>
                <c:pt idx="371">
                  <c:v>144.255992749401</c:v>
                </c:pt>
                <c:pt idx="372">
                  <c:v>49.954428663325899</c:v>
                </c:pt>
                <c:pt idx="373">
                  <c:v>80.721282420397699</c:v>
                </c:pt>
                <c:pt idx="374">
                  <c:v>137.82791497463401</c:v>
                </c:pt>
                <c:pt idx="375">
                  <c:v>95.283134254235094</c:v>
                </c:pt>
                <c:pt idx="376">
                  <c:v>6.0154969934218503</c:v>
                </c:pt>
                <c:pt idx="377">
                  <c:v>14.233747404191</c:v>
                </c:pt>
                <c:pt idx="378">
                  <c:v>20.696801213309499</c:v>
                </c:pt>
                <c:pt idx="379">
                  <c:v>0</c:v>
                </c:pt>
                <c:pt idx="380">
                  <c:v>18.975972215875299</c:v>
                </c:pt>
                <c:pt idx="381">
                  <c:v>63.423742004264398</c:v>
                </c:pt>
                <c:pt idx="382">
                  <c:v>119.54817105527999</c:v>
                </c:pt>
                <c:pt idx="383">
                  <c:v>147.766187811137</c:v>
                </c:pt>
                <c:pt idx="384">
                  <c:v>41.113312469985097</c:v>
                </c:pt>
                <c:pt idx="385">
                  <c:v>73.963876156011295</c:v>
                </c:pt>
                <c:pt idx="386">
                  <c:v>103.387474372185</c:v>
                </c:pt>
                <c:pt idx="387">
                  <c:v>58.2100222230318</c:v>
                </c:pt>
                <c:pt idx="388">
                  <c:v>5.9844067796610201</c:v>
                </c:pt>
                <c:pt idx="389">
                  <c:v>16.030940397350999</c:v>
                </c:pt>
                <c:pt idx="390">
                  <c:v>5.87782580182036</c:v>
                </c:pt>
                <c:pt idx="391">
                  <c:v>3.3089578979957199</c:v>
                </c:pt>
                <c:pt idx="392">
                  <c:v>21.909339198973498</c:v>
                </c:pt>
                <c:pt idx="393">
                  <c:v>54.304310493786097</c:v>
                </c:pt>
                <c:pt idx="394">
                  <c:v>68.400412572607394</c:v>
                </c:pt>
                <c:pt idx="395">
                  <c:v>116.00889378806001</c:v>
                </c:pt>
                <c:pt idx="396">
                  <c:v>31.745301441987099</c:v>
                </c:pt>
                <c:pt idx="397">
                  <c:v>72.6945391643318</c:v>
                </c:pt>
                <c:pt idx="398">
                  <c:v>46.756486039917696</c:v>
                </c:pt>
                <c:pt idx="399">
                  <c:v>45.461670569867302</c:v>
                </c:pt>
                <c:pt idx="400">
                  <c:v>16.765627301743201</c:v>
                </c:pt>
                <c:pt idx="401">
                  <c:v>2.0226617100371702</c:v>
                </c:pt>
                <c:pt idx="402">
                  <c:v>31.620683648574399</c:v>
                </c:pt>
                <c:pt idx="403">
                  <c:v>8.8783402418173694</c:v>
                </c:pt>
                <c:pt idx="404">
                  <c:v>25.927080362482201</c:v>
                </c:pt>
                <c:pt idx="405">
                  <c:v>72.944221813930199</c:v>
                </c:pt>
                <c:pt idx="406">
                  <c:v>155.20234560843801</c:v>
                </c:pt>
                <c:pt idx="407">
                  <c:v>87.485707064676504</c:v>
                </c:pt>
                <c:pt idx="408">
                  <c:v>61.186538493719603</c:v>
                </c:pt>
                <c:pt idx="409">
                  <c:v>117.40591555522801</c:v>
                </c:pt>
                <c:pt idx="410">
                  <c:v>211.88077220080001</c:v>
                </c:pt>
                <c:pt idx="411">
                  <c:v>53.3072648219906</c:v>
                </c:pt>
                <c:pt idx="412">
                  <c:v>6.7624156736012901</c:v>
                </c:pt>
                <c:pt idx="413">
                  <c:v>8.0807417813992704</c:v>
                </c:pt>
                <c:pt idx="414">
                  <c:v>0</c:v>
                </c:pt>
                <c:pt idx="415">
                  <c:v>5.6362103454354999</c:v>
                </c:pt>
                <c:pt idx="416">
                  <c:v>11.028317460317499</c:v>
                </c:pt>
                <c:pt idx="417">
                  <c:v>91.8427620023174</c:v>
                </c:pt>
                <c:pt idx="418">
                  <c:v>26.448822991555701</c:v>
                </c:pt>
                <c:pt idx="419">
                  <c:v>101.429505942242</c:v>
                </c:pt>
                <c:pt idx="420">
                  <c:v>47.999716945798298</c:v>
                </c:pt>
                <c:pt idx="421">
                  <c:v>102.17376492633301</c:v>
                </c:pt>
                <c:pt idx="422">
                  <c:v>214.22177177565399</c:v>
                </c:pt>
                <c:pt idx="423">
                  <c:v>110.500693603191</c:v>
                </c:pt>
                <c:pt idx="424">
                  <c:v>6.8870429477596904</c:v>
                </c:pt>
                <c:pt idx="425">
                  <c:v>32.189701708659101</c:v>
                </c:pt>
                <c:pt idx="426">
                  <c:v>17.205351159844401</c:v>
                </c:pt>
                <c:pt idx="427">
                  <c:v>13.797033597634201</c:v>
                </c:pt>
                <c:pt idx="428">
                  <c:v>24.422893890675201</c:v>
                </c:pt>
                <c:pt idx="429">
                  <c:v>67.002576578679694</c:v>
                </c:pt>
                <c:pt idx="430">
                  <c:v>80.956251927927298</c:v>
                </c:pt>
                <c:pt idx="431">
                  <c:v>125.06876731526501</c:v>
                </c:pt>
                <c:pt idx="432">
                  <c:v>85.121900733877595</c:v>
                </c:pt>
                <c:pt idx="433">
                  <c:v>49.8802955127194</c:v>
                </c:pt>
                <c:pt idx="434">
                  <c:v>181.073241451174</c:v>
                </c:pt>
                <c:pt idx="435">
                  <c:v>84.456886704205701</c:v>
                </c:pt>
                <c:pt idx="436">
                  <c:v>20.8787165775401</c:v>
                </c:pt>
                <c:pt idx="437">
                  <c:v>0</c:v>
                </c:pt>
                <c:pt idx="438">
                  <c:v>20.092478340075701</c:v>
                </c:pt>
                <c:pt idx="439">
                  <c:v>2.1211127840489499</c:v>
                </c:pt>
                <c:pt idx="440">
                  <c:v>5.8587725631768901</c:v>
                </c:pt>
                <c:pt idx="441">
                  <c:v>129.03709364872</c:v>
                </c:pt>
                <c:pt idx="442">
                  <c:v>116.601711652403</c:v>
                </c:pt>
                <c:pt idx="443">
                  <c:v>82.374538478272896</c:v>
                </c:pt>
                <c:pt idx="444">
                  <c:v>109.791270454299</c:v>
                </c:pt>
                <c:pt idx="445">
                  <c:v>61.696007780682002</c:v>
                </c:pt>
                <c:pt idx="446">
                  <c:v>112.751201594536</c:v>
                </c:pt>
                <c:pt idx="447">
                  <c:v>79.346302524086894</c:v>
                </c:pt>
                <c:pt idx="448">
                  <c:v>16.573883161512001</c:v>
                </c:pt>
                <c:pt idx="449">
                  <c:v>25.2175251220212</c:v>
                </c:pt>
                <c:pt idx="450">
                  <c:v>14.3405789767009</c:v>
                </c:pt>
                <c:pt idx="451">
                  <c:v>4.3903451389726804</c:v>
                </c:pt>
                <c:pt idx="452">
                  <c:v>35.587113545631802</c:v>
                </c:pt>
                <c:pt idx="453">
                  <c:v>77.2511744736358</c:v>
                </c:pt>
                <c:pt idx="454">
                  <c:v>60.5059339944724</c:v>
                </c:pt>
                <c:pt idx="455">
                  <c:v>50.563172406319403</c:v>
                </c:pt>
                <c:pt idx="456">
                  <c:v>142.61237382191101</c:v>
                </c:pt>
                <c:pt idx="457">
                  <c:v>67.717128123760403</c:v>
                </c:pt>
                <c:pt idx="458">
                  <c:v>181.22283018249701</c:v>
                </c:pt>
                <c:pt idx="459">
                  <c:v>143.17939734803301</c:v>
                </c:pt>
                <c:pt idx="460">
                  <c:v>68.263433084881498</c:v>
                </c:pt>
                <c:pt idx="461">
                  <c:v>30.142308868501502</c:v>
                </c:pt>
                <c:pt idx="462">
                  <c:v>45.166331084587398</c:v>
                </c:pt>
                <c:pt idx="463">
                  <c:v>5.1817117711771203</c:v>
                </c:pt>
                <c:pt idx="464">
                  <c:v>6.7510791366906497</c:v>
                </c:pt>
                <c:pt idx="465">
                  <c:v>96.370947636209493</c:v>
                </c:pt>
                <c:pt idx="466">
                  <c:v>109.70501002004001</c:v>
                </c:pt>
                <c:pt idx="467">
                  <c:v>96.530345542501706</c:v>
                </c:pt>
                <c:pt idx="468">
                  <c:v>56.643977455716602</c:v>
                </c:pt>
                <c:pt idx="469">
                  <c:v>77.8086902561394</c:v>
                </c:pt>
                <c:pt idx="470">
                  <c:v>166.57971086451701</c:v>
                </c:pt>
                <c:pt idx="471">
                  <c:v>46.4392284911535</c:v>
                </c:pt>
                <c:pt idx="472">
                  <c:v>33.825565610859698</c:v>
                </c:pt>
                <c:pt idx="473">
                  <c:v>17.051040836653399</c:v>
                </c:pt>
                <c:pt idx="474">
                  <c:v>26.2489334001001</c:v>
                </c:pt>
                <c:pt idx="475">
                  <c:v>3.2383616557734198</c:v>
                </c:pt>
                <c:pt idx="476">
                  <c:v>7.9560022757443596</c:v>
                </c:pt>
                <c:pt idx="477">
                  <c:v>41.709647720203698</c:v>
                </c:pt>
                <c:pt idx="478">
                  <c:v>98.330620600129805</c:v>
                </c:pt>
                <c:pt idx="479">
                  <c:v>116.70602674694599</c:v>
                </c:pt>
                <c:pt idx="480">
                  <c:v>78.381967703742703</c:v>
                </c:pt>
                <c:pt idx="481">
                  <c:v>61.3433399635067</c:v>
                </c:pt>
                <c:pt idx="482">
                  <c:v>122.03613209510399</c:v>
                </c:pt>
                <c:pt idx="483">
                  <c:v>108.89114101267801</c:v>
                </c:pt>
                <c:pt idx="484">
                  <c:v>13.2888337206846</c:v>
                </c:pt>
                <c:pt idx="485">
                  <c:v>0.392308249788622</c:v>
                </c:pt>
                <c:pt idx="486">
                  <c:v>18.288461538461501</c:v>
                </c:pt>
                <c:pt idx="487">
                  <c:v>0.41451578269272099</c:v>
                </c:pt>
                <c:pt idx="488">
                  <c:v>31.2754342431762</c:v>
                </c:pt>
                <c:pt idx="489">
                  <c:v>24.886392092257001</c:v>
                </c:pt>
                <c:pt idx="490">
                  <c:v>78.815792738913601</c:v>
                </c:pt>
                <c:pt idx="491">
                  <c:v>168.12584558823499</c:v>
                </c:pt>
                <c:pt idx="492">
                  <c:v>154.749102137108</c:v>
                </c:pt>
                <c:pt idx="493">
                  <c:v>126.876257493529</c:v>
                </c:pt>
                <c:pt idx="494">
                  <c:v>71.274217090271307</c:v>
                </c:pt>
                <c:pt idx="495">
                  <c:v>98.340641945979399</c:v>
                </c:pt>
                <c:pt idx="496">
                  <c:v>15.1527145729707</c:v>
                </c:pt>
                <c:pt idx="497">
                  <c:v>3.2867030965391599</c:v>
                </c:pt>
                <c:pt idx="498">
                  <c:v>0</c:v>
                </c:pt>
                <c:pt idx="499">
                  <c:v>21.107297361540301</c:v>
                </c:pt>
                <c:pt idx="500">
                  <c:v>3.9996982650238899</c:v>
                </c:pt>
                <c:pt idx="501">
                  <c:v>85.827012877348494</c:v>
                </c:pt>
                <c:pt idx="502">
                  <c:v>120.825214899713</c:v>
                </c:pt>
                <c:pt idx="503">
                  <c:v>96.309809386697395</c:v>
                </c:pt>
                <c:pt idx="504">
                  <c:v>41.280256091138</c:v>
                </c:pt>
                <c:pt idx="505">
                  <c:v>91.986989037193993</c:v>
                </c:pt>
                <c:pt idx="506">
                  <c:v>147.46325511431999</c:v>
                </c:pt>
                <c:pt idx="507">
                  <c:v>102.48267942583701</c:v>
                </c:pt>
                <c:pt idx="508">
                  <c:v>49.008682585651101</c:v>
                </c:pt>
                <c:pt idx="509">
                  <c:v>5.8114139319263201</c:v>
                </c:pt>
                <c:pt idx="510">
                  <c:v>14.5233480176211</c:v>
                </c:pt>
                <c:pt idx="511">
                  <c:v>9.9608292023433993</c:v>
                </c:pt>
                <c:pt idx="512">
                  <c:v>4.0439051989690098</c:v>
                </c:pt>
                <c:pt idx="513">
                  <c:v>77.571635768556405</c:v>
                </c:pt>
                <c:pt idx="514">
                  <c:v>31.617873651772001</c:v>
                </c:pt>
                <c:pt idx="515">
                  <c:v>96.750907101307405</c:v>
                </c:pt>
                <c:pt idx="516">
                  <c:v>60.275627578292998</c:v>
                </c:pt>
                <c:pt idx="517">
                  <c:v>162.85416171244799</c:v>
                </c:pt>
                <c:pt idx="518">
                  <c:v>183.98088185654001</c:v>
                </c:pt>
                <c:pt idx="519">
                  <c:v>59.928683748505101</c:v>
                </c:pt>
                <c:pt idx="520">
                  <c:v>53.773139407244798</c:v>
                </c:pt>
                <c:pt idx="521">
                  <c:v>0.78518554333373602</c:v>
                </c:pt>
                <c:pt idx="522">
                  <c:v>33.520396039604002</c:v>
                </c:pt>
                <c:pt idx="523">
                  <c:v>1.0396380870314501</c:v>
                </c:pt>
                <c:pt idx="524">
                  <c:v>35.545536945812799</c:v>
                </c:pt>
                <c:pt idx="525">
                  <c:v>30.561277005641902</c:v>
                </c:pt>
                <c:pt idx="526">
                  <c:v>43.249484536082498</c:v>
                </c:pt>
                <c:pt idx="527">
                  <c:v>95.207509499136407</c:v>
                </c:pt>
                <c:pt idx="528">
                  <c:v>91.903699620386107</c:v>
                </c:pt>
                <c:pt idx="529">
                  <c:v>62.636699444206897</c:v>
                </c:pt>
                <c:pt idx="530">
                  <c:v>202.46160311912499</c:v>
                </c:pt>
                <c:pt idx="531">
                  <c:v>53.0353677105009</c:v>
                </c:pt>
                <c:pt idx="532">
                  <c:v>60.3714340935447</c:v>
                </c:pt>
                <c:pt idx="533">
                  <c:v>2.7581511585587801</c:v>
                </c:pt>
                <c:pt idx="534">
                  <c:v>16.901470371281</c:v>
                </c:pt>
                <c:pt idx="535">
                  <c:v>0.16559296590177999</c:v>
                </c:pt>
                <c:pt idx="536">
                  <c:v>5.6834782608695704</c:v>
                </c:pt>
                <c:pt idx="537">
                  <c:v>19.68</c:v>
                </c:pt>
                <c:pt idx="538">
                  <c:v>78.410004466279602</c:v>
                </c:pt>
                <c:pt idx="539">
                  <c:v>61.420363677863598</c:v>
                </c:pt>
                <c:pt idx="540">
                  <c:v>70.594279935275097</c:v>
                </c:pt>
                <c:pt idx="541">
                  <c:v>105.428099415205</c:v>
                </c:pt>
                <c:pt idx="542">
                  <c:v>108.870764989055</c:v>
                </c:pt>
                <c:pt idx="543">
                  <c:v>46.243819286256603</c:v>
                </c:pt>
                <c:pt idx="544">
                  <c:v>39.087602858380301</c:v>
                </c:pt>
                <c:pt idx="545">
                  <c:v>14.4217843866171</c:v>
                </c:pt>
                <c:pt idx="546">
                  <c:v>3.07596172248804</c:v>
                </c:pt>
                <c:pt idx="547">
                  <c:v>0.53921787709497204</c:v>
                </c:pt>
                <c:pt idx="548">
                  <c:v>9.4791764333227704</c:v>
                </c:pt>
                <c:pt idx="549">
                  <c:v>34.750954579915899</c:v>
                </c:pt>
                <c:pt idx="550">
                  <c:v>29.726772750605001</c:v>
                </c:pt>
                <c:pt idx="551">
                  <c:v>137.921496458717</c:v>
                </c:pt>
                <c:pt idx="552">
                  <c:v>88.191824625087094</c:v>
                </c:pt>
                <c:pt idx="553">
                  <c:v>70.003807201924005</c:v>
                </c:pt>
                <c:pt idx="554">
                  <c:v>146.398055838891</c:v>
                </c:pt>
                <c:pt idx="555">
                  <c:v>84.180416581056093</c:v>
                </c:pt>
                <c:pt idx="556">
                  <c:v>51.415038335158798</c:v>
                </c:pt>
                <c:pt idx="557">
                  <c:v>15.8025093167702</c:v>
                </c:pt>
                <c:pt idx="558">
                  <c:v>0</c:v>
                </c:pt>
                <c:pt idx="559">
                  <c:v>12.602017804154301</c:v>
                </c:pt>
                <c:pt idx="560">
                  <c:v>12.4547363063808</c:v>
                </c:pt>
                <c:pt idx="561">
                  <c:v>50.124078235538903</c:v>
                </c:pt>
                <c:pt idx="562">
                  <c:v>30.593251833740801</c:v>
                </c:pt>
                <c:pt idx="563">
                  <c:v>146.42803391544501</c:v>
                </c:pt>
                <c:pt idx="564">
                  <c:v>96.83</c:v>
                </c:pt>
                <c:pt idx="565">
                  <c:v>101.44</c:v>
                </c:pt>
                <c:pt idx="566">
                  <c:v>112.09</c:v>
                </c:pt>
                <c:pt idx="567">
                  <c:v>87.2</c:v>
                </c:pt>
                <c:pt idx="568">
                  <c:v>25.45</c:v>
                </c:pt>
                <c:pt idx="569">
                  <c:v>3.8</c:v>
                </c:pt>
                <c:pt idx="570">
                  <c:v>1.2</c:v>
                </c:pt>
                <c:pt idx="571">
                  <c:v>0.2</c:v>
                </c:pt>
                <c:pt idx="572">
                  <c:v>38.4</c:v>
                </c:pt>
                <c:pt idx="573">
                  <c:v>73.2</c:v>
                </c:pt>
                <c:pt idx="574">
                  <c:v>82.4</c:v>
                </c:pt>
                <c:pt idx="575">
                  <c:v>39</c:v>
                </c:pt>
                <c:pt idx="576">
                  <c:v>61.6</c:v>
                </c:pt>
                <c:pt idx="577">
                  <c:v>152.4</c:v>
                </c:pt>
                <c:pt idx="578">
                  <c:v>155.4</c:v>
                </c:pt>
                <c:pt idx="579">
                  <c:v>67.8</c:v>
                </c:pt>
                <c:pt idx="580">
                  <c:v>25.6</c:v>
                </c:pt>
                <c:pt idx="581">
                  <c:v>2</c:v>
                </c:pt>
                <c:pt idx="582">
                  <c:v>7.6</c:v>
                </c:pt>
                <c:pt idx="583">
                  <c:v>0</c:v>
                </c:pt>
                <c:pt idx="584">
                  <c:v>15</c:v>
                </c:pt>
                <c:pt idx="585">
                  <c:v>51.8</c:v>
                </c:pt>
                <c:pt idx="586">
                  <c:v>60.8</c:v>
                </c:pt>
                <c:pt idx="587">
                  <c:v>133.6</c:v>
                </c:pt>
                <c:pt idx="588">
                  <c:v>84.2</c:v>
                </c:pt>
                <c:pt idx="589">
                  <c:v>21.2</c:v>
                </c:pt>
                <c:pt idx="590">
                  <c:v>130.80000000000001</c:v>
                </c:pt>
                <c:pt idx="591">
                  <c:v>41.8</c:v>
                </c:pt>
                <c:pt idx="592">
                  <c:v>7.8</c:v>
                </c:pt>
                <c:pt idx="593">
                  <c:v>9.6</c:v>
                </c:pt>
                <c:pt idx="594">
                  <c:v>43</c:v>
                </c:pt>
                <c:pt idx="595">
                  <c:v>0</c:v>
                </c:pt>
                <c:pt idx="596">
                  <c:v>16.8</c:v>
                </c:pt>
                <c:pt idx="597">
                  <c:v>16.399999999999999</c:v>
                </c:pt>
                <c:pt idx="598">
                  <c:v>70.2</c:v>
                </c:pt>
                <c:pt idx="599">
                  <c:v>179.2</c:v>
                </c:pt>
                <c:pt idx="600">
                  <c:v>46.6</c:v>
                </c:pt>
                <c:pt idx="601">
                  <c:v>34.6</c:v>
                </c:pt>
                <c:pt idx="602">
                  <c:v>107.2</c:v>
                </c:pt>
                <c:pt idx="603">
                  <c:v>79.8</c:v>
                </c:pt>
                <c:pt idx="604">
                  <c:v>9</c:v>
                </c:pt>
                <c:pt idx="605">
                  <c:v>29.2</c:v>
                </c:pt>
                <c:pt idx="606">
                  <c:v>3.4</c:v>
                </c:pt>
                <c:pt idx="607">
                  <c:v>21.2</c:v>
                </c:pt>
                <c:pt idx="608">
                  <c:v>17.600000000000001</c:v>
                </c:pt>
                <c:pt idx="609">
                  <c:v>94</c:v>
                </c:pt>
                <c:pt idx="610">
                  <c:v>152.80000000000001</c:v>
                </c:pt>
                <c:pt idx="611">
                  <c:v>80.599999999999994</c:v>
                </c:pt>
                <c:pt idx="612">
                  <c:v>88.8</c:v>
                </c:pt>
                <c:pt idx="613">
                  <c:v>200.8</c:v>
                </c:pt>
                <c:pt idx="614">
                  <c:v>114.4</c:v>
                </c:pt>
                <c:pt idx="615">
                  <c:v>76</c:v>
                </c:pt>
                <c:pt idx="616">
                  <c:v>5.6</c:v>
                </c:pt>
                <c:pt idx="617">
                  <c:v>24.8</c:v>
                </c:pt>
                <c:pt idx="618">
                  <c:v>8.1999999999999993</c:v>
                </c:pt>
                <c:pt idx="619">
                  <c:v>4</c:v>
                </c:pt>
                <c:pt idx="620">
                  <c:v>4.2</c:v>
                </c:pt>
                <c:pt idx="621">
                  <c:v>57.4</c:v>
                </c:pt>
                <c:pt idx="622">
                  <c:v>13.8</c:v>
                </c:pt>
                <c:pt idx="623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4-4163-AF6D-106D8FF10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796847"/>
        <c:axId val="1935385679"/>
      </c:barChart>
      <c:lineChart>
        <c:grouping val="standard"/>
        <c:varyColors val="0"/>
        <c:ser>
          <c:idx val="1"/>
          <c:order val="0"/>
          <c:tx>
            <c:strRef>
              <c:f>GR2M!$T$49</c:f>
              <c:strCache>
                <c:ptCount val="1"/>
                <c:pt idx="0">
                  <c:v>Q Sim (m3/s)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GR2M!$B$50:$B$673</c:f>
              <c:numCache>
                <c:formatCode>mmm\-yy</c:formatCode>
                <c:ptCount val="624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  <c:pt idx="480">
                  <c:v>40544</c:v>
                </c:pt>
                <c:pt idx="481">
                  <c:v>40575</c:v>
                </c:pt>
                <c:pt idx="482">
                  <c:v>40603</c:v>
                </c:pt>
                <c:pt idx="483">
                  <c:v>40634</c:v>
                </c:pt>
                <c:pt idx="484">
                  <c:v>40664</c:v>
                </c:pt>
                <c:pt idx="485">
                  <c:v>40695</c:v>
                </c:pt>
                <c:pt idx="486">
                  <c:v>40725</c:v>
                </c:pt>
                <c:pt idx="487">
                  <c:v>40756</c:v>
                </c:pt>
                <c:pt idx="488">
                  <c:v>40787</c:v>
                </c:pt>
                <c:pt idx="489">
                  <c:v>40817</c:v>
                </c:pt>
                <c:pt idx="490">
                  <c:v>40848</c:v>
                </c:pt>
                <c:pt idx="491">
                  <c:v>40878</c:v>
                </c:pt>
                <c:pt idx="492">
                  <c:v>40909</c:v>
                </c:pt>
                <c:pt idx="493">
                  <c:v>40940</c:v>
                </c:pt>
                <c:pt idx="494">
                  <c:v>40969</c:v>
                </c:pt>
                <c:pt idx="495">
                  <c:v>41000</c:v>
                </c:pt>
                <c:pt idx="496">
                  <c:v>41030</c:v>
                </c:pt>
                <c:pt idx="497">
                  <c:v>41061</c:v>
                </c:pt>
                <c:pt idx="498">
                  <c:v>41091</c:v>
                </c:pt>
                <c:pt idx="499">
                  <c:v>41122</c:v>
                </c:pt>
                <c:pt idx="500">
                  <c:v>41153</c:v>
                </c:pt>
                <c:pt idx="501">
                  <c:v>41183</c:v>
                </c:pt>
                <c:pt idx="502">
                  <c:v>41214</c:v>
                </c:pt>
                <c:pt idx="503">
                  <c:v>41244</c:v>
                </c:pt>
                <c:pt idx="504">
                  <c:v>41275</c:v>
                </c:pt>
                <c:pt idx="505">
                  <c:v>41306</c:v>
                </c:pt>
                <c:pt idx="506">
                  <c:v>41334</c:v>
                </c:pt>
                <c:pt idx="507">
                  <c:v>41365</c:v>
                </c:pt>
                <c:pt idx="508">
                  <c:v>41395</c:v>
                </c:pt>
                <c:pt idx="509">
                  <c:v>41426</c:v>
                </c:pt>
                <c:pt idx="510">
                  <c:v>41456</c:v>
                </c:pt>
                <c:pt idx="511">
                  <c:v>41487</c:v>
                </c:pt>
                <c:pt idx="512">
                  <c:v>41518</c:v>
                </c:pt>
                <c:pt idx="513">
                  <c:v>41548</c:v>
                </c:pt>
                <c:pt idx="514">
                  <c:v>41579</c:v>
                </c:pt>
                <c:pt idx="515">
                  <c:v>41609</c:v>
                </c:pt>
                <c:pt idx="516">
                  <c:v>41640</c:v>
                </c:pt>
                <c:pt idx="517">
                  <c:v>41671</c:v>
                </c:pt>
                <c:pt idx="518">
                  <c:v>41699</c:v>
                </c:pt>
                <c:pt idx="519">
                  <c:v>41730</c:v>
                </c:pt>
                <c:pt idx="520">
                  <c:v>41760</c:v>
                </c:pt>
                <c:pt idx="521">
                  <c:v>41791</c:v>
                </c:pt>
                <c:pt idx="522">
                  <c:v>41821</c:v>
                </c:pt>
                <c:pt idx="523">
                  <c:v>41852</c:v>
                </c:pt>
                <c:pt idx="524">
                  <c:v>41883</c:v>
                </c:pt>
                <c:pt idx="525">
                  <c:v>41913</c:v>
                </c:pt>
                <c:pt idx="526">
                  <c:v>41944</c:v>
                </c:pt>
                <c:pt idx="527">
                  <c:v>41974</c:v>
                </c:pt>
                <c:pt idx="528">
                  <c:v>42005</c:v>
                </c:pt>
                <c:pt idx="529">
                  <c:v>42036</c:v>
                </c:pt>
                <c:pt idx="530">
                  <c:v>42064</c:v>
                </c:pt>
                <c:pt idx="531">
                  <c:v>42095</c:v>
                </c:pt>
                <c:pt idx="532">
                  <c:v>42125</c:v>
                </c:pt>
                <c:pt idx="533">
                  <c:v>42156</c:v>
                </c:pt>
                <c:pt idx="534">
                  <c:v>42186</c:v>
                </c:pt>
                <c:pt idx="535">
                  <c:v>42217</c:v>
                </c:pt>
                <c:pt idx="536">
                  <c:v>42248</c:v>
                </c:pt>
                <c:pt idx="537">
                  <c:v>42278</c:v>
                </c:pt>
                <c:pt idx="538">
                  <c:v>42309</c:v>
                </c:pt>
                <c:pt idx="539">
                  <c:v>42339</c:v>
                </c:pt>
                <c:pt idx="540">
                  <c:v>42370</c:v>
                </c:pt>
                <c:pt idx="541">
                  <c:v>42401</c:v>
                </c:pt>
                <c:pt idx="542">
                  <c:v>42430</c:v>
                </c:pt>
                <c:pt idx="543">
                  <c:v>42461</c:v>
                </c:pt>
                <c:pt idx="544">
                  <c:v>42491</c:v>
                </c:pt>
                <c:pt idx="545">
                  <c:v>42522</c:v>
                </c:pt>
                <c:pt idx="546">
                  <c:v>42552</c:v>
                </c:pt>
                <c:pt idx="547">
                  <c:v>42583</c:v>
                </c:pt>
                <c:pt idx="548">
                  <c:v>42614</c:v>
                </c:pt>
                <c:pt idx="549">
                  <c:v>42644</c:v>
                </c:pt>
                <c:pt idx="550">
                  <c:v>42675</c:v>
                </c:pt>
                <c:pt idx="551">
                  <c:v>42705</c:v>
                </c:pt>
                <c:pt idx="552">
                  <c:v>42736</c:v>
                </c:pt>
                <c:pt idx="553">
                  <c:v>42767</c:v>
                </c:pt>
                <c:pt idx="554">
                  <c:v>42795</c:v>
                </c:pt>
                <c:pt idx="555">
                  <c:v>42826</c:v>
                </c:pt>
                <c:pt idx="556">
                  <c:v>42856</c:v>
                </c:pt>
                <c:pt idx="557">
                  <c:v>42887</c:v>
                </c:pt>
                <c:pt idx="558">
                  <c:v>42917</c:v>
                </c:pt>
                <c:pt idx="559">
                  <c:v>42948</c:v>
                </c:pt>
                <c:pt idx="560">
                  <c:v>42979</c:v>
                </c:pt>
                <c:pt idx="561">
                  <c:v>43009</c:v>
                </c:pt>
                <c:pt idx="562">
                  <c:v>43040</c:v>
                </c:pt>
                <c:pt idx="563">
                  <c:v>43070</c:v>
                </c:pt>
                <c:pt idx="564">
                  <c:v>43101</c:v>
                </c:pt>
                <c:pt idx="565">
                  <c:v>43132</c:v>
                </c:pt>
                <c:pt idx="566">
                  <c:v>43160</c:v>
                </c:pt>
                <c:pt idx="567">
                  <c:v>43191</c:v>
                </c:pt>
                <c:pt idx="568">
                  <c:v>43221</c:v>
                </c:pt>
                <c:pt idx="569">
                  <c:v>43252</c:v>
                </c:pt>
                <c:pt idx="570">
                  <c:v>43282</c:v>
                </c:pt>
                <c:pt idx="571">
                  <c:v>43313</c:v>
                </c:pt>
                <c:pt idx="572">
                  <c:v>43344</c:v>
                </c:pt>
                <c:pt idx="573">
                  <c:v>43374</c:v>
                </c:pt>
                <c:pt idx="574">
                  <c:v>43405</c:v>
                </c:pt>
                <c:pt idx="575">
                  <c:v>43435</c:v>
                </c:pt>
                <c:pt idx="576">
                  <c:v>43466</c:v>
                </c:pt>
                <c:pt idx="577">
                  <c:v>43497</c:v>
                </c:pt>
                <c:pt idx="578">
                  <c:v>43525</c:v>
                </c:pt>
                <c:pt idx="579">
                  <c:v>43556</c:v>
                </c:pt>
                <c:pt idx="580">
                  <c:v>43586</c:v>
                </c:pt>
                <c:pt idx="581">
                  <c:v>43617</c:v>
                </c:pt>
                <c:pt idx="582">
                  <c:v>43647</c:v>
                </c:pt>
                <c:pt idx="583">
                  <c:v>43678</c:v>
                </c:pt>
                <c:pt idx="584">
                  <c:v>43709</c:v>
                </c:pt>
                <c:pt idx="585">
                  <c:v>43739</c:v>
                </c:pt>
                <c:pt idx="586">
                  <c:v>43770</c:v>
                </c:pt>
                <c:pt idx="587">
                  <c:v>43800</c:v>
                </c:pt>
                <c:pt idx="588">
                  <c:v>43831</c:v>
                </c:pt>
                <c:pt idx="589">
                  <c:v>43862</c:v>
                </c:pt>
                <c:pt idx="590">
                  <c:v>43891</c:v>
                </c:pt>
                <c:pt idx="591">
                  <c:v>43922</c:v>
                </c:pt>
                <c:pt idx="592">
                  <c:v>43952</c:v>
                </c:pt>
                <c:pt idx="593">
                  <c:v>43983</c:v>
                </c:pt>
                <c:pt idx="594">
                  <c:v>44013</c:v>
                </c:pt>
                <c:pt idx="595">
                  <c:v>44044</c:v>
                </c:pt>
                <c:pt idx="596">
                  <c:v>44075</c:v>
                </c:pt>
                <c:pt idx="597">
                  <c:v>44105</c:v>
                </c:pt>
                <c:pt idx="598">
                  <c:v>44136</c:v>
                </c:pt>
                <c:pt idx="599">
                  <c:v>44166</c:v>
                </c:pt>
                <c:pt idx="600">
                  <c:v>44197</c:v>
                </c:pt>
                <c:pt idx="601">
                  <c:v>44228</c:v>
                </c:pt>
                <c:pt idx="602">
                  <c:v>44256</c:v>
                </c:pt>
                <c:pt idx="603">
                  <c:v>44287</c:v>
                </c:pt>
                <c:pt idx="604">
                  <c:v>44317</c:v>
                </c:pt>
                <c:pt idx="605">
                  <c:v>44348</c:v>
                </c:pt>
                <c:pt idx="606">
                  <c:v>44378</c:v>
                </c:pt>
                <c:pt idx="607">
                  <c:v>44409</c:v>
                </c:pt>
                <c:pt idx="608">
                  <c:v>44440</c:v>
                </c:pt>
                <c:pt idx="609">
                  <c:v>44470</c:v>
                </c:pt>
                <c:pt idx="610">
                  <c:v>44501</c:v>
                </c:pt>
                <c:pt idx="611">
                  <c:v>44531</c:v>
                </c:pt>
                <c:pt idx="612">
                  <c:v>44562</c:v>
                </c:pt>
                <c:pt idx="613">
                  <c:v>44593</c:v>
                </c:pt>
                <c:pt idx="614">
                  <c:v>44621</c:v>
                </c:pt>
                <c:pt idx="615">
                  <c:v>44652</c:v>
                </c:pt>
                <c:pt idx="616">
                  <c:v>44682</c:v>
                </c:pt>
                <c:pt idx="617">
                  <c:v>44713</c:v>
                </c:pt>
                <c:pt idx="618">
                  <c:v>44743</c:v>
                </c:pt>
                <c:pt idx="619">
                  <c:v>44774</c:v>
                </c:pt>
                <c:pt idx="620">
                  <c:v>44805</c:v>
                </c:pt>
                <c:pt idx="621">
                  <c:v>44835</c:v>
                </c:pt>
                <c:pt idx="622">
                  <c:v>44866</c:v>
                </c:pt>
                <c:pt idx="623">
                  <c:v>44896</c:v>
                </c:pt>
              </c:numCache>
            </c:numRef>
          </c:cat>
          <c:val>
            <c:numRef>
              <c:f>GR2M!$T$50:$T$673</c:f>
              <c:numCache>
                <c:formatCode>0.0</c:formatCode>
                <c:ptCount val="624"/>
                <c:pt idx="0">
                  <c:v>2.0408700192924139</c:v>
                </c:pt>
                <c:pt idx="1">
                  <c:v>5.1825719249487285</c:v>
                </c:pt>
                <c:pt idx="2">
                  <c:v>10.323264699586002</c:v>
                </c:pt>
                <c:pt idx="3">
                  <c:v>6.8817657576390143</c:v>
                </c:pt>
                <c:pt idx="4">
                  <c:v>3.9539602023075546</c:v>
                </c:pt>
                <c:pt idx="5">
                  <c:v>3.5524079304664062</c:v>
                </c:pt>
                <c:pt idx="6">
                  <c:v>4.3459163397814571</c:v>
                </c:pt>
                <c:pt idx="7">
                  <c:v>2.6386892299683282</c:v>
                </c:pt>
                <c:pt idx="8">
                  <c:v>2.1849165242520572</c:v>
                </c:pt>
                <c:pt idx="9">
                  <c:v>3.3106595443591109</c:v>
                </c:pt>
                <c:pt idx="10">
                  <c:v>4.8580980676658481</c:v>
                </c:pt>
                <c:pt idx="11">
                  <c:v>5.1467165683112039</c:v>
                </c:pt>
                <c:pt idx="12">
                  <c:v>4.4148189270640428</c:v>
                </c:pt>
                <c:pt idx="13">
                  <c:v>6.0195414773713383</c:v>
                </c:pt>
                <c:pt idx="14">
                  <c:v>12.457574258916379</c:v>
                </c:pt>
                <c:pt idx="15">
                  <c:v>7.4752068270467262</c:v>
                </c:pt>
                <c:pt idx="16">
                  <c:v>3.851324221079985</c:v>
                </c:pt>
                <c:pt idx="17">
                  <c:v>2.8959899134925537</c:v>
                </c:pt>
                <c:pt idx="18">
                  <c:v>2.0924915759472045</c:v>
                </c:pt>
                <c:pt idx="19">
                  <c:v>1.8153130116032721</c:v>
                </c:pt>
                <c:pt idx="20">
                  <c:v>1.6547744063639189</c:v>
                </c:pt>
                <c:pt idx="21">
                  <c:v>1.6171330276117772</c:v>
                </c:pt>
                <c:pt idx="22">
                  <c:v>2.9990760878791671</c:v>
                </c:pt>
                <c:pt idx="23">
                  <c:v>3.1009060038183729</c:v>
                </c:pt>
                <c:pt idx="24">
                  <c:v>6.5912974727069926</c:v>
                </c:pt>
                <c:pt idx="25">
                  <c:v>5.8755841349615441</c:v>
                </c:pt>
                <c:pt idx="26">
                  <c:v>7.9254089589282009</c:v>
                </c:pt>
                <c:pt idx="27">
                  <c:v>11.272143636668405</c:v>
                </c:pt>
                <c:pt idx="28">
                  <c:v>4.3161691301004375</c:v>
                </c:pt>
                <c:pt idx="29">
                  <c:v>3.8887055129875114</c:v>
                </c:pt>
                <c:pt idx="30">
                  <c:v>3.3137653423287095</c:v>
                </c:pt>
                <c:pt idx="31">
                  <c:v>2.3479447491732719</c:v>
                </c:pt>
                <c:pt idx="32">
                  <c:v>2.4362279683741117</c:v>
                </c:pt>
                <c:pt idx="33">
                  <c:v>3.434812654928427</c:v>
                </c:pt>
                <c:pt idx="34">
                  <c:v>4.6315305587580351</c:v>
                </c:pt>
                <c:pt idx="35">
                  <c:v>5.4457801035614146</c:v>
                </c:pt>
                <c:pt idx="36">
                  <c:v>5.0448579721768061</c:v>
                </c:pt>
                <c:pt idx="37">
                  <c:v>10.571978537556207</c:v>
                </c:pt>
                <c:pt idx="38">
                  <c:v>10.863543992414183</c:v>
                </c:pt>
                <c:pt idx="39">
                  <c:v>5.4397537844900548</c:v>
                </c:pt>
                <c:pt idx="40">
                  <c:v>3.0212927170864972</c:v>
                </c:pt>
                <c:pt idx="41">
                  <c:v>3.2925504351035788</c:v>
                </c:pt>
                <c:pt idx="42">
                  <c:v>2.201775911473169</c:v>
                </c:pt>
                <c:pt idx="43">
                  <c:v>2.0270328668938649</c:v>
                </c:pt>
                <c:pt idx="44">
                  <c:v>2.2585114692425572</c:v>
                </c:pt>
                <c:pt idx="45">
                  <c:v>3.0943407930671327</c:v>
                </c:pt>
                <c:pt idx="46">
                  <c:v>3.8795610011604187</c:v>
                </c:pt>
                <c:pt idx="47">
                  <c:v>4.1308348528296523</c:v>
                </c:pt>
                <c:pt idx="48">
                  <c:v>4.7735695665616058</c:v>
                </c:pt>
                <c:pt idx="49">
                  <c:v>11.33941442570949</c:v>
                </c:pt>
                <c:pt idx="50">
                  <c:v>9.3178380730771266</c:v>
                </c:pt>
                <c:pt idx="51">
                  <c:v>6.8625410712263477</c:v>
                </c:pt>
                <c:pt idx="52">
                  <c:v>4.1815604030569649</c:v>
                </c:pt>
                <c:pt idx="53">
                  <c:v>3.1283893981565885</c:v>
                </c:pt>
                <c:pt idx="54">
                  <c:v>2.3869396042230395</c:v>
                </c:pt>
                <c:pt idx="55">
                  <c:v>2.1178021653644303</c:v>
                </c:pt>
                <c:pt idx="56">
                  <c:v>2.5042692357242351</c:v>
                </c:pt>
                <c:pt idx="57">
                  <c:v>2.9613048644516078</c:v>
                </c:pt>
                <c:pt idx="58">
                  <c:v>4.5147169300661689</c:v>
                </c:pt>
                <c:pt idx="59">
                  <c:v>3.137352121976388</c:v>
                </c:pt>
                <c:pt idx="60">
                  <c:v>5.3150846728899515</c:v>
                </c:pt>
                <c:pt idx="61">
                  <c:v>6.9202417856468026</c:v>
                </c:pt>
                <c:pt idx="62">
                  <c:v>9.1833033596211404</c:v>
                </c:pt>
                <c:pt idx="63">
                  <c:v>5.3466245340937748</c:v>
                </c:pt>
                <c:pt idx="64">
                  <c:v>3.1803229896612395</c:v>
                </c:pt>
                <c:pt idx="65">
                  <c:v>2.4191220772546371</c:v>
                </c:pt>
                <c:pt idx="66">
                  <c:v>1.8212160941793729</c:v>
                </c:pt>
                <c:pt idx="67">
                  <c:v>1.6275963277732131</c:v>
                </c:pt>
                <c:pt idx="68">
                  <c:v>1.4066546652174143</c:v>
                </c:pt>
                <c:pt idx="69">
                  <c:v>2.2180097551096494</c:v>
                </c:pt>
                <c:pt idx="70">
                  <c:v>2.7619388117682671</c:v>
                </c:pt>
                <c:pt idx="71">
                  <c:v>3.0826627206100765</c:v>
                </c:pt>
                <c:pt idx="72">
                  <c:v>8.2909487638004791</c:v>
                </c:pt>
                <c:pt idx="73">
                  <c:v>8.1766766179989911</c:v>
                </c:pt>
                <c:pt idx="74">
                  <c:v>7.2144738416470222</c:v>
                </c:pt>
                <c:pt idx="75">
                  <c:v>6.8649573778895228</c:v>
                </c:pt>
                <c:pt idx="76">
                  <c:v>3.5368423116621468</c:v>
                </c:pt>
                <c:pt idx="77">
                  <c:v>2.524473114957599</c:v>
                </c:pt>
                <c:pt idx="78">
                  <c:v>2.3558208472586966</c:v>
                </c:pt>
                <c:pt idx="79">
                  <c:v>1.8125941276920563</c:v>
                </c:pt>
                <c:pt idx="80">
                  <c:v>1.7861231495813144</c:v>
                </c:pt>
                <c:pt idx="81">
                  <c:v>2.2337338139513587</c:v>
                </c:pt>
                <c:pt idx="82">
                  <c:v>4.9264293924112605</c:v>
                </c:pt>
                <c:pt idx="83">
                  <c:v>4.7571032131025071</c:v>
                </c:pt>
                <c:pt idx="84">
                  <c:v>3.6899513076219757</c:v>
                </c:pt>
                <c:pt idx="85">
                  <c:v>5.2097492699889836</c:v>
                </c:pt>
                <c:pt idx="86">
                  <c:v>4.2630111029375479</c:v>
                </c:pt>
                <c:pt idx="87">
                  <c:v>4.9632100098246088</c:v>
                </c:pt>
                <c:pt idx="88">
                  <c:v>3.5553233583947121</c:v>
                </c:pt>
                <c:pt idx="89">
                  <c:v>2.2975981990812668</c:v>
                </c:pt>
                <c:pt idx="90">
                  <c:v>2.3028795258541166</c:v>
                </c:pt>
                <c:pt idx="91">
                  <c:v>1.6957464554085886</c:v>
                </c:pt>
                <c:pt idx="92">
                  <c:v>1.7103003544923796</c:v>
                </c:pt>
                <c:pt idx="93">
                  <c:v>1.9183375880674536</c:v>
                </c:pt>
                <c:pt idx="94">
                  <c:v>3.0139470944098856</c:v>
                </c:pt>
                <c:pt idx="95">
                  <c:v>5.9272784581752864</c:v>
                </c:pt>
                <c:pt idx="96">
                  <c:v>4.6655063075379033</c:v>
                </c:pt>
                <c:pt idx="97">
                  <c:v>8.2895625039831433</c:v>
                </c:pt>
                <c:pt idx="98">
                  <c:v>10.219585950875256</c:v>
                </c:pt>
                <c:pt idx="99">
                  <c:v>8.5723215212202266</c:v>
                </c:pt>
                <c:pt idx="100">
                  <c:v>4.0355187370149999</c:v>
                </c:pt>
                <c:pt idx="101">
                  <c:v>2.56425809611265</c:v>
                </c:pt>
                <c:pt idx="102">
                  <c:v>2.4021800714514221</c:v>
                </c:pt>
                <c:pt idx="103">
                  <c:v>2.0111355803066915</c:v>
                </c:pt>
                <c:pt idx="104">
                  <c:v>2.3037358985144478</c:v>
                </c:pt>
                <c:pt idx="105">
                  <c:v>1.9019924427928625</c:v>
                </c:pt>
                <c:pt idx="106">
                  <c:v>2.8821668659527471</c:v>
                </c:pt>
                <c:pt idx="107">
                  <c:v>3.6335575485465448</c:v>
                </c:pt>
                <c:pt idx="108">
                  <c:v>3.0936732513800784</c:v>
                </c:pt>
                <c:pt idx="109">
                  <c:v>4.5629896185073457</c:v>
                </c:pt>
                <c:pt idx="110">
                  <c:v>4.450793093243993</c:v>
                </c:pt>
                <c:pt idx="111">
                  <c:v>4.3022134225226694</c:v>
                </c:pt>
                <c:pt idx="112">
                  <c:v>2.5459019518657633</c:v>
                </c:pt>
                <c:pt idx="113">
                  <c:v>1.9361089609352669</c:v>
                </c:pt>
                <c:pt idx="114">
                  <c:v>1.5431015944836421</c:v>
                </c:pt>
                <c:pt idx="115">
                  <c:v>1.3614432547716586</c:v>
                </c:pt>
                <c:pt idx="116">
                  <c:v>1.2047159412216377</c:v>
                </c:pt>
                <c:pt idx="117">
                  <c:v>3.381170467658043</c:v>
                </c:pt>
                <c:pt idx="118">
                  <c:v>6.6665850430885802</c:v>
                </c:pt>
                <c:pt idx="119">
                  <c:v>9.153443432095294</c:v>
                </c:pt>
                <c:pt idx="120">
                  <c:v>5.4849484917657971</c:v>
                </c:pt>
                <c:pt idx="121">
                  <c:v>9.4321760179453005</c:v>
                </c:pt>
                <c:pt idx="122">
                  <c:v>6.5319785892617741</c:v>
                </c:pt>
                <c:pt idx="123">
                  <c:v>4.1071510798578368</c:v>
                </c:pt>
                <c:pt idx="124">
                  <c:v>2.5767580945528707</c:v>
                </c:pt>
                <c:pt idx="125">
                  <c:v>2.0757248040505289</c:v>
                </c:pt>
                <c:pt idx="126">
                  <c:v>1.6302155673325784</c:v>
                </c:pt>
                <c:pt idx="127">
                  <c:v>1.3577974764400302</c:v>
                </c:pt>
                <c:pt idx="128">
                  <c:v>1.4271509296540201</c:v>
                </c:pt>
                <c:pt idx="129">
                  <c:v>3.0024829844468037</c:v>
                </c:pt>
                <c:pt idx="130">
                  <c:v>4.3666048711103436</c:v>
                </c:pt>
                <c:pt idx="131">
                  <c:v>7.9694667674441959</c:v>
                </c:pt>
                <c:pt idx="132">
                  <c:v>6.8726468900163544</c:v>
                </c:pt>
                <c:pt idx="133">
                  <c:v>8.2940669270949776</c:v>
                </c:pt>
                <c:pt idx="134">
                  <c:v>5.9672367325446416</c:v>
                </c:pt>
                <c:pt idx="135">
                  <c:v>5.4372563514809462</c:v>
                </c:pt>
                <c:pt idx="136">
                  <c:v>3.4833959997661719</c:v>
                </c:pt>
                <c:pt idx="137">
                  <c:v>2.9842609205227757</c:v>
                </c:pt>
                <c:pt idx="138">
                  <c:v>2.155916838521549</c:v>
                </c:pt>
                <c:pt idx="139">
                  <c:v>1.6915407914040634</c:v>
                </c:pt>
                <c:pt idx="140">
                  <c:v>1.6953965577463745</c:v>
                </c:pt>
                <c:pt idx="141">
                  <c:v>4.7756106536208698</c:v>
                </c:pt>
                <c:pt idx="142">
                  <c:v>5.1141448057507928</c:v>
                </c:pt>
                <c:pt idx="143">
                  <c:v>10.788305406616477</c:v>
                </c:pt>
                <c:pt idx="144">
                  <c:v>7.2903951753732521</c:v>
                </c:pt>
                <c:pt idx="145">
                  <c:v>4.3534127060985721</c:v>
                </c:pt>
                <c:pt idx="146">
                  <c:v>10.133525553158261</c:v>
                </c:pt>
                <c:pt idx="147">
                  <c:v>7.8371724831298009</c:v>
                </c:pt>
                <c:pt idx="148">
                  <c:v>3.8291873777449505</c:v>
                </c:pt>
                <c:pt idx="149">
                  <c:v>3.0091836084750008</c:v>
                </c:pt>
                <c:pt idx="150">
                  <c:v>2.7878333447887957</c:v>
                </c:pt>
                <c:pt idx="151">
                  <c:v>2.1499594031246123</c:v>
                </c:pt>
                <c:pt idx="152">
                  <c:v>1.7929013831929643</c:v>
                </c:pt>
                <c:pt idx="153">
                  <c:v>2.213286165747236</c:v>
                </c:pt>
                <c:pt idx="154">
                  <c:v>2.1602111560608579</c:v>
                </c:pt>
                <c:pt idx="155">
                  <c:v>5.2989677521917402</c:v>
                </c:pt>
                <c:pt idx="156">
                  <c:v>4.078347452533821</c:v>
                </c:pt>
                <c:pt idx="157">
                  <c:v>14.847619379633484</c:v>
                </c:pt>
                <c:pt idx="158">
                  <c:v>12.432436511988891</c:v>
                </c:pt>
                <c:pt idx="159">
                  <c:v>7.9406558478941704</c:v>
                </c:pt>
                <c:pt idx="160">
                  <c:v>4.6527775207682822</c:v>
                </c:pt>
                <c:pt idx="161">
                  <c:v>3.2946960521196305</c:v>
                </c:pt>
                <c:pt idx="162">
                  <c:v>2.6053124441714344</c:v>
                </c:pt>
                <c:pt idx="163">
                  <c:v>2.0536251652303457</c:v>
                </c:pt>
                <c:pt idx="164">
                  <c:v>1.9994369367490115</c:v>
                </c:pt>
                <c:pt idx="165">
                  <c:v>3.330892900662846</c:v>
                </c:pt>
                <c:pt idx="166">
                  <c:v>5.1100700996879818</c:v>
                </c:pt>
                <c:pt idx="167">
                  <c:v>6.2826851133018584</c:v>
                </c:pt>
                <c:pt idx="168">
                  <c:v>3.2800263349228542</c:v>
                </c:pt>
                <c:pt idx="169">
                  <c:v>3.989970871136459</c:v>
                </c:pt>
                <c:pt idx="170">
                  <c:v>4.6996340482046577</c:v>
                </c:pt>
                <c:pt idx="171">
                  <c:v>4.580868220396817</c:v>
                </c:pt>
                <c:pt idx="172">
                  <c:v>3.0410714868760778</c:v>
                </c:pt>
                <c:pt idx="173">
                  <c:v>2.4686434771702053</c:v>
                </c:pt>
                <c:pt idx="174">
                  <c:v>1.8667503090378958</c:v>
                </c:pt>
                <c:pt idx="175">
                  <c:v>1.5232142153836497</c:v>
                </c:pt>
                <c:pt idx="176">
                  <c:v>2.6436395135853843</c:v>
                </c:pt>
                <c:pt idx="177">
                  <c:v>2.7291251114550645</c:v>
                </c:pt>
                <c:pt idx="178">
                  <c:v>3.2037960315554841</c:v>
                </c:pt>
                <c:pt idx="179">
                  <c:v>5.0325267354651206</c:v>
                </c:pt>
                <c:pt idx="180">
                  <c:v>6.3409829419955912</c:v>
                </c:pt>
                <c:pt idx="181">
                  <c:v>6.182779463468421</c:v>
                </c:pt>
                <c:pt idx="182">
                  <c:v>6.4102517827226171</c:v>
                </c:pt>
                <c:pt idx="183">
                  <c:v>7.3231642266928914</c:v>
                </c:pt>
                <c:pt idx="184">
                  <c:v>3.5578854805912061</c:v>
                </c:pt>
                <c:pt idx="185">
                  <c:v>2.4850053384353545</c:v>
                </c:pt>
                <c:pt idx="186">
                  <c:v>2.1414905028041571</c:v>
                </c:pt>
                <c:pt idx="187">
                  <c:v>1.9300098948526232</c:v>
                </c:pt>
                <c:pt idx="188">
                  <c:v>1.5608596553226501</c:v>
                </c:pt>
                <c:pt idx="189">
                  <c:v>2.032199218617623</c:v>
                </c:pt>
                <c:pt idx="190">
                  <c:v>3.8097566877668725</c:v>
                </c:pt>
                <c:pt idx="191">
                  <c:v>5.8191040900681461</c:v>
                </c:pt>
                <c:pt idx="192">
                  <c:v>9.6123826588189676</c:v>
                </c:pt>
                <c:pt idx="193">
                  <c:v>7.3772537389227466</c:v>
                </c:pt>
                <c:pt idx="194">
                  <c:v>7.4303101022273266</c:v>
                </c:pt>
                <c:pt idx="195">
                  <c:v>7.2941590738803566</c:v>
                </c:pt>
                <c:pt idx="196">
                  <c:v>3.4436628388082826</c:v>
                </c:pt>
                <c:pt idx="197">
                  <c:v>2.6920067595342654</c:v>
                </c:pt>
                <c:pt idx="198">
                  <c:v>2.6021308707531494</c:v>
                </c:pt>
                <c:pt idx="199">
                  <c:v>1.9367262899242783</c:v>
                </c:pt>
                <c:pt idx="200">
                  <c:v>1.931446104027331</c:v>
                </c:pt>
                <c:pt idx="201">
                  <c:v>2.0192832725474581</c:v>
                </c:pt>
                <c:pt idx="202">
                  <c:v>5.0276055859803854</c:v>
                </c:pt>
                <c:pt idx="203">
                  <c:v>6.3752980950494864</c:v>
                </c:pt>
                <c:pt idx="204">
                  <c:v>8.1607819562801147</c:v>
                </c:pt>
                <c:pt idx="205">
                  <c:v>7.8514292873992497</c:v>
                </c:pt>
                <c:pt idx="206">
                  <c:v>6.2881305811245491</c:v>
                </c:pt>
                <c:pt idx="207">
                  <c:v>7.3747050649423889</c:v>
                </c:pt>
                <c:pt idx="208">
                  <c:v>3.7935162778983322</c:v>
                </c:pt>
                <c:pt idx="209">
                  <c:v>2.8038793551196215</c:v>
                </c:pt>
                <c:pt idx="210">
                  <c:v>2.3188168729421132</c:v>
                </c:pt>
                <c:pt idx="211">
                  <c:v>1.7737640350635335</c:v>
                </c:pt>
                <c:pt idx="212">
                  <c:v>1.7770157029704416</c:v>
                </c:pt>
                <c:pt idx="213">
                  <c:v>2.6409845956412012</c:v>
                </c:pt>
                <c:pt idx="214">
                  <c:v>3.3987424835244893</c:v>
                </c:pt>
                <c:pt idx="215">
                  <c:v>4.9855242313081858</c:v>
                </c:pt>
                <c:pt idx="216">
                  <c:v>7.4546031700279292</c:v>
                </c:pt>
                <c:pt idx="217">
                  <c:v>8.9120881628940705</c:v>
                </c:pt>
                <c:pt idx="218">
                  <c:v>9.6399435816642303</c:v>
                </c:pt>
                <c:pt idx="219">
                  <c:v>8.7524124031902506</c:v>
                </c:pt>
                <c:pt idx="220">
                  <c:v>3.8848920491320995</c:v>
                </c:pt>
                <c:pt idx="221">
                  <c:v>3.0088225726083664</c:v>
                </c:pt>
                <c:pt idx="222">
                  <c:v>2.1094025269075365</c:v>
                </c:pt>
                <c:pt idx="223">
                  <c:v>1.7715620059729682</c:v>
                </c:pt>
                <c:pt idx="224">
                  <c:v>2.8337737770718685</c:v>
                </c:pt>
                <c:pt idx="225">
                  <c:v>3.8915124439589066</c:v>
                </c:pt>
                <c:pt idx="226">
                  <c:v>5.4082406707555259</c:v>
                </c:pt>
                <c:pt idx="227">
                  <c:v>2.6922909443921976</c:v>
                </c:pt>
                <c:pt idx="228">
                  <c:v>7.6938041450449433</c:v>
                </c:pt>
                <c:pt idx="229">
                  <c:v>6.5786379947217704</c:v>
                </c:pt>
                <c:pt idx="230">
                  <c:v>5.3211774888296945</c:v>
                </c:pt>
                <c:pt idx="231">
                  <c:v>5.6472958384934344</c:v>
                </c:pt>
                <c:pt idx="232">
                  <c:v>3.1412663797893297</c:v>
                </c:pt>
                <c:pt idx="233">
                  <c:v>3.3984780808361519</c:v>
                </c:pt>
                <c:pt idx="234">
                  <c:v>2.2080788842050234</c:v>
                </c:pt>
                <c:pt idx="235">
                  <c:v>1.7033912307516288</c:v>
                </c:pt>
                <c:pt idx="236">
                  <c:v>2.3288750082510985</c:v>
                </c:pt>
                <c:pt idx="237">
                  <c:v>5.9697520965497182</c:v>
                </c:pt>
                <c:pt idx="238">
                  <c:v>6.0290580143718291</c:v>
                </c:pt>
                <c:pt idx="239">
                  <c:v>6.5957003516263724</c:v>
                </c:pt>
                <c:pt idx="240">
                  <c:v>5.0386664565453572</c:v>
                </c:pt>
                <c:pt idx="241">
                  <c:v>5.1786613859806172</c:v>
                </c:pt>
                <c:pt idx="242">
                  <c:v>8.2964248810347758</c:v>
                </c:pt>
                <c:pt idx="243">
                  <c:v>5.3887482341174655</c:v>
                </c:pt>
                <c:pt idx="244">
                  <c:v>3.0736016901725254</c:v>
                </c:pt>
                <c:pt idx="245">
                  <c:v>2.2867982073068562</c:v>
                </c:pt>
                <c:pt idx="246">
                  <c:v>1.8625121975379773</c:v>
                </c:pt>
                <c:pt idx="247">
                  <c:v>1.4971036408449692</c:v>
                </c:pt>
                <c:pt idx="248">
                  <c:v>1.4594582481769764</c:v>
                </c:pt>
                <c:pt idx="249">
                  <c:v>1.9022981814459763</c:v>
                </c:pt>
                <c:pt idx="250">
                  <c:v>5.3910694198971365</c:v>
                </c:pt>
                <c:pt idx="251">
                  <c:v>4.9907993269306061</c:v>
                </c:pt>
                <c:pt idx="252">
                  <c:v>3.8663112873080743</c:v>
                </c:pt>
                <c:pt idx="253">
                  <c:v>3.9570517572104071</c:v>
                </c:pt>
                <c:pt idx="254">
                  <c:v>3.9943285779453817</c:v>
                </c:pt>
                <c:pt idx="255">
                  <c:v>3.7363801955777598</c:v>
                </c:pt>
                <c:pt idx="256">
                  <c:v>2.4490712038349942</c:v>
                </c:pt>
                <c:pt idx="257">
                  <c:v>2.4844002769179512</c:v>
                </c:pt>
                <c:pt idx="258">
                  <c:v>1.7900249598895468</c:v>
                </c:pt>
                <c:pt idx="259">
                  <c:v>1.4997023734592905</c:v>
                </c:pt>
                <c:pt idx="260">
                  <c:v>2.1019141821968041</c:v>
                </c:pt>
                <c:pt idx="261">
                  <c:v>2.7250533171938605</c:v>
                </c:pt>
                <c:pt idx="262">
                  <c:v>2.4660200600119184</c:v>
                </c:pt>
                <c:pt idx="263">
                  <c:v>3.2215908145594812</c:v>
                </c:pt>
                <c:pt idx="264">
                  <c:v>4.8778640964063538</c:v>
                </c:pt>
                <c:pt idx="265">
                  <c:v>7.6304097209407731</c:v>
                </c:pt>
                <c:pt idx="266">
                  <c:v>14.656097592549656</c:v>
                </c:pt>
                <c:pt idx="267">
                  <c:v>7.7733413033265846</c:v>
                </c:pt>
                <c:pt idx="268">
                  <c:v>3.9864754117655146</c:v>
                </c:pt>
                <c:pt idx="269">
                  <c:v>2.5563672605211267</c:v>
                </c:pt>
                <c:pt idx="270">
                  <c:v>2.3314993261011101</c:v>
                </c:pt>
                <c:pt idx="271">
                  <c:v>1.7989145420167163</c:v>
                </c:pt>
                <c:pt idx="272">
                  <c:v>2.2417328529947209</c:v>
                </c:pt>
                <c:pt idx="273">
                  <c:v>4.6223173197316481</c:v>
                </c:pt>
                <c:pt idx="274">
                  <c:v>7.8082264260207088</c:v>
                </c:pt>
                <c:pt idx="275">
                  <c:v>10.783654593525688</c:v>
                </c:pt>
                <c:pt idx="276">
                  <c:v>7.6347431823029712</c:v>
                </c:pt>
                <c:pt idx="277">
                  <c:v>13.913823821189716</c:v>
                </c:pt>
                <c:pt idx="278">
                  <c:v>9.7107142525281045</c:v>
                </c:pt>
                <c:pt idx="279">
                  <c:v>8.3856816963981586</c:v>
                </c:pt>
                <c:pt idx="280">
                  <c:v>4.0106817661604293</c:v>
                </c:pt>
                <c:pt idx="281">
                  <c:v>2.6957078418175353</c:v>
                </c:pt>
                <c:pt idx="282">
                  <c:v>2.0798528578713738</c:v>
                </c:pt>
                <c:pt idx="283">
                  <c:v>1.7651603147182402</c:v>
                </c:pt>
                <c:pt idx="284">
                  <c:v>1.7178244125870816</c:v>
                </c:pt>
                <c:pt idx="285">
                  <c:v>2.8329070327030665</c:v>
                </c:pt>
                <c:pt idx="286">
                  <c:v>5.9269214284244498</c:v>
                </c:pt>
                <c:pt idx="287">
                  <c:v>6.2257507804406433</c:v>
                </c:pt>
                <c:pt idx="288">
                  <c:v>4.3139563626242499</c:v>
                </c:pt>
                <c:pt idx="289">
                  <c:v>6.3100427508261276</c:v>
                </c:pt>
                <c:pt idx="290">
                  <c:v>6.4131496006348634</c:v>
                </c:pt>
                <c:pt idx="291">
                  <c:v>5.7966419443234711</c:v>
                </c:pt>
                <c:pt idx="292">
                  <c:v>3.6228160797970883</c:v>
                </c:pt>
                <c:pt idx="293">
                  <c:v>3.0513380725672343</c:v>
                </c:pt>
                <c:pt idx="294">
                  <c:v>2.2048235492340247</c:v>
                </c:pt>
                <c:pt idx="295">
                  <c:v>1.700166225783643</c:v>
                </c:pt>
                <c:pt idx="296">
                  <c:v>1.5205156755611713</c:v>
                </c:pt>
                <c:pt idx="297">
                  <c:v>2.9408149854307672</c:v>
                </c:pt>
                <c:pt idx="298">
                  <c:v>4.4500990675787442</c:v>
                </c:pt>
                <c:pt idx="299">
                  <c:v>5.1196547410726501</c:v>
                </c:pt>
                <c:pt idx="300">
                  <c:v>4.5100222500357203</c:v>
                </c:pt>
                <c:pt idx="301">
                  <c:v>7.4357167093082719</c:v>
                </c:pt>
                <c:pt idx="302">
                  <c:v>9.8669116631548519</c:v>
                </c:pt>
                <c:pt idx="303">
                  <c:v>7.1301000636356786</c:v>
                </c:pt>
                <c:pt idx="304">
                  <c:v>3.6666295519012677</c:v>
                </c:pt>
                <c:pt idx="305">
                  <c:v>2.5661882414176338</c:v>
                </c:pt>
                <c:pt idx="306">
                  <c:v>1.9791844033989157</c:v>
                </c:pt>
                <c:pt idx="307">
                  <c:v>1.6795230844456277</c:v>
                </c:pt>
                <c:pt idx="308">
                  <c:v>1.6514519324322916</c:v>
                </c:pt>
                <c:pt idx="309">
                  <c:v>3.9240025030870713</c:v>
                </c:pt>
                <c:pt idx="310">
                  <c:v>4.0483168908201215</c:v>
                </c:pt>
                <c:pt idx="311">
                  <c:v>3.714345696834537</c:v>
                </c:pt>
                <c:pt idx="312">
                  <c:v>4.6232797202711788</c:v>
                </c:pt>
                <c:pt idx="313">
                  <c:v>5.79625644559896</c:v>
                </c:pt>
                <c:pt idx="314">
                  <c:v>5.7216418726104799</c:v>
                </c:pt>
                <c:pt idx="315">
                  <c:v>4.4023775120050592</c:v>
                </c:pt>
                <c:pt idx="316">
                  <c:v>3.1004795881718188</c:v>
                </c:pt>
                <c:pt idx="317">
                  <c:v>2.6920102031439002</c:v>
                </c:pt>
                <c:pt idx="318">
                  <c:v>1.896257517947995</c:v>
                </c:pt>
                <c:pt idx="319">
                  <c:v>1.635491463540824</c:v>
                </c:pt>
                <c:pt idx="320">
                  <c:v>2.102062667286817</c:v>
                </c:pt>
                <c:pt idx="321">
                  <c:v>3.1315932145490923</c:v>
                </c:pt>
                <c:pt idx="322">
                  <c:v>4.2410456153451941</c:v>
                </c:pt>
                <c:pt idx="323">
                  <c:v>9.1243140220422188</c:v>
                </c:pt>
                <c:pt idx="324">
                  <c:v>8.4050541584819207</c:v>
                </c:pt>
                <c:pt idx="325">
                  <c:v>11.00648197845276</c:v>
                </c:pt>
                <c:pt idx="326">
                  <c:v>11.448643530393481</c:v>
                </c:pt>
                <c:pt idx="327">
                  <c:v>8.3167874837720568</c:v>
                </c:pt>
                <c:pt idx="328">
                  <c:v>3.7831432477554952</c:v>
                </c:pt>
                <c:pt idx="329">
                  <c:v>2.9716450279516575</c:v>
                </c:pt>
                <c:pt idx="330">
                  <c:v>2.1219742509346711</c:v>
                </c:pt>
                <c:pt idx="331">
                  <c:v>1.7303945326334131</c:v>
                </c:pt>
                <c:pt idx="332">
                  <c:v>1.627996580642441</c:v>
                </c:pt>
                <c:pt idx="333">
                  <c:v>3.0350045616135084</c:v>
                </c:pt>
                <c:pt idx="334">
                  <c:v>5.2319810078735021</c:v>
                </c:pt>
                <c:pt idx="335">
                  <c:v>4.1552277143287357</c:v>
                </c:pt>
                <c:pt idx="336">
                  <c:v>6.7700024391826554</c:v>
                </c:pt>
                <c:pt idx="337">
                  <c:v>16.795600313471432</c:v>
                </c:pt>
                <c:pt idx="338">
                  <c:v>9.4440408112217256</c:v>
                </c:pt>
                <c:pt idx="339">
                  <c:v>5.4184687513870173</c:v>
                </c:pt>
                <c:pt idx="340">
                  <c:v>3.4172269970020697</c:v>
                </c:pt>
                <c:pt idx="341">
                  <c:v>3.6114351901766675</c:v>
                </c:pt>
                <c:pt idx="342">
                  <c:v>2.3442096797111862</c:v>
                </c:pt>
                <c:pt idx="343">
                  <c:v>1.8394656974208616</c:v>
                </c:pt>
                <c:pt idx="344">
                  <c:v>2.6216301346532336</c:v>
                </c:pt>
                <c:pt idx="345">
                  <c:v>2.1456215751177119</c:v>
                </c:pt>
                <c:pt idx="346">
                  <c:v>4.6122540099502709</c:v>
                </c:pt>
                <c:pt idx="347">
                  <c:v>5.6175709980874124</c:v>
                </c:pt>
                <c:pt idx="348">
                  <c:v>5.4562505729179511</c:v>
                </c:pt>
                <c:pt idx="349">
                  <c:v>8.2090551563684624</c:v>
                </c:pt>
                <c:pt idx="350">
                  <c:v>10.218431073725723</c:v>
                </c:pt>
                <c:pt idx="351">
                  <c:v>6.4832500143366074</c:v>
                </c:pt>
                <c:pt idx="352">
                  <c:v>4.0194394187022997</c:v>
                </c:pt>
                <c:pt idx="353">
                  <c:v>3.7158832388111089</c:v>
                </c:pt>
                <c:pt idx="354">
                  <c:v>2.5378768494954356</c:v>
                </c:pt>
                <c:pt idx="355">
                  <c:v>2.05616846112083</c:v>
                </c:pt>
                <c:pt idx="356">
                  <c:v>2.2709439382251904</c:v>
                </c:pt>
                <c:pt idx="357">
                  <c:v>2.2421059010868087</c:v>
                </c:pt>
                <c:pt idx="358">
                  <c:v>2.8160702176194663</c:v>
                </c:pt>
                <c:pt idx="359">
                  <c:v>5.4747812087233143</c:v>
                </c:pt>
                <c:pt idx="360">
                  <c:v>9.4972151141711993</c:v>
                </c:pt>
                <c:pt idx="361">
                  <c:v>7.66228683068538</c:v>
                </c:pt>
                <c:pt idx="362">
                  <c:v>14.384191100176009</c:v>
                </c:pt>
                <c:pt idx="363">
                  <c:v>5.148546069820096</c:v>
                </c:pt>
                <c:pt idx="364">
                  <c:v>3.958930555547342</c:v>
                </c:pt>
                <c:pt idx="365">
                  <c:v>2.5895970036433043</c:v>
                </c:pt>
                <c:pt idx="366">
                  <c:v>2.2437525384201225</c:v>
                </c:pt>
                <c:pt idx="367">
                  <c:v>1.7089247568165886</c:v>
                </c:pt>
                <c:pt idx="368">
                  <c:v>1.7484838073208089</c:v>
                </c:pt>
                <c:pt idx="369">
                  <c:v>3.3870775079550617</c:v>
                </c:pt>
                <c:pt idx="370">
                  <c:v>6.4133245517311481</c:v>
                </c:pt>
                <c:pt idx="371">
                  <c:v>9.4202233432255245</c:v>
                </c:pt>
                <c:pt idx="372">
                  <c:v>5.7132511739382155</c:v>
                </c:pt>
                <c:pt idx="373">
                  <c:v>6.3958515349128078</c:v>
                </c:pt>
                <c:pt idx="374">
                  <c:v>9.4681105694843559</c:v>
                </c:pt>
                <c:pt idx="375">
                  <c:v>8.0748253067264564</c:v>
                </c:pt>
                <c:pt idx="376">
                  <c:v>3.6616025443714468</c:v>
                </c:pt>
                <c:pt idx="377">
                  <c:v>2.9137244324874567</c:v>
                </c:pt>
                <c:pt idx="378">
                  <c:v>2.6879261796399443</c:v>
                </c:pt>
                <c:pt idx="379">
                  <c:v>1.8976127697296425</c:v>
                </c:pt>
                <c:pt idx="380">
                  <c:v>1.9783075400456465</c:v>
                </c:pt>
                <c:pt idx="381">
                  <c:v>3.263366625098735</c:v>
                </c:pt>
                <c:pt idx="382">
                  <c:v>6.3888194159625513</c:v>
                </c:pt>
                <c:pt idx="383">
                  <c:v>9.6039042465453175</c:v>
                </c:pt>
                <c:pt idx="384">
                  <c:v>5.33494991620893</c:v>
                </c:pt>
                <c:pt idx="385">
                  <c:v>5.9538155026653747</c:v>
                </c:pt>
                <c:pt idx="386">
                  <c:v>7.4736314329015343</c:v>
                </c:pt>
                <c:pt idx="387">
                  <c:v>5.7193339499924765</c:v>
                </c:pt>
                <c:pt idx="388">
                  <c:v>3.1421985459045403</c:v>
                </c:pt>
                <c:pt idx="389">
                  <c:v>2.685717962875215</c:v>
                </c:pt>
                <c:pt idx="390">
                  <c:v>2.0845497951744192</c:v>
                </c:pt>
                <c:pt idx="391">
                  <c:v>1.6951557395997077</c:v>
                </c:pt>
                <c:pt idx="392">
                  <c:v>1.8823380684885591</c:v>
                </c:pt>
                <c:pt idx="393">
                  <c:v>2.844341645520291</c:v>
                </c:pt>
                <c:pt idx="394">
                  <c:v>3.954818927002095</c:v>
                </c:pt>
                <c:pt idx="395">
                  <c:v>6.7169454823279979</c:v>
                </c:pt>
                <c:pt idx="396">
                  <c:v>4.1948631049818772</c:v>
                </c:pt>
                <c:pt idx="397">
                  <c:v>5.2573806836966162</c:v>
                </c:pt>
                <c:pt idx="398">
                  <c:v>4.4862634114294604</c:v>
                </c:pt>
                <c:pt idx="399">
                  <c:v>4.1940147088362645</c:v>
                </c:pt>
                <c:pt idx="400">
                  <c:v>2.9965180308056656</c:v>
                </c:pt>
                <c:pt idx="401">
                  <c:v>2.1011339700484366</c:v>
                </c:pt>
                <c:pt idx="402">
                  <c:v>2.485258329763834</c:v>
                </c:pt>
                <c:pt idx="403">
                  <c:v>1.9719365748469218</c:v>
                </c:pt>
                <c:pt idx="404">
                  <c:v>2.1469863178847146</c:v>
                </c:pt>
                <c:pt idx="405">
                  <c:v>3.6791280995094473</c:v>
                </c:pt>
                <c:pt idx="406">
                  <c:v>8.4003881715129243</c:v>
                </c:pt>
                <c:pt idx="407">
                  <c:v>7.1689617303610556</c:v>
                </c:pt>
                <c:pt idx="408">
                  <c:v>5.8080450313267749</c:v>
                </c:pt>
                <c:pt idx="409">
                  <c:v>8.1982858452522649</c:v>
                </c:pt>
                <c:pt idx="410">
                  <c:v>14.413989322426275</c:v>
                </c:pt>
                <c:pt idx="411">
                  <c:v>6.7623264916459771</c:v>
                </c:pt>
                <c:pt idx="412">
                  <c:v>3.551898964394796</c:v>
                </c:pt>
                <c:pt idx="413">
                  <c:v>2.6699886668244268</c:v>
                </c:pt>
                <c:pt idx="414">
                  <c:v>1.9667146867413079</c:v>
                </c:pt>
                <c:pt idx="415">
                  <c:v>1.7194445197422372</c:v>
                </c:pt>
                <c:pt idx="416">
                  <c:v>1.6446545840344546</c:v>
                </c:pt>
                <c:pt idx="417">
                  <c:v>3.8955970032181324</c:v>
                </c:pt>
                <c:pt idx="418">
                  <c:v>2.9989524122059992</c:v>
                </c:pt>
                <c:pt idx="419">
                  <c:v>5.5566761346863141</c:v>
                </c:pt>
                <c:pt idx="420">
                  <c:v>4.4995270549506312</c:v>
                </c:pt>
                <c:pt idx="421">
                  <c:v>6.6533408880336209</c:v>
                </c:pt>
                <c:pt idx="422">
                  <c:v>13.776409630993799</c:v>
                </c:pt>
                <c:pt idx="423">
                  <c:v>9.7196526902747937</c:v>
                </c:pt>
                <c:pt idx="424">
                  <c:v>4.0239217699577807</c:v>
                </c:pt>
                <c:pt idx="425">
                  <c:v>3.7885714408870022</c:v>
                </c:pt>
                <c:pt idx="426">
                  <c:v>2.9510242762025265</c:v>
                </c:pt>
                <c:pt idx="427">
                  <c:v>2.4440386009583146</c:v>
                </c:pt>
                <c:pt idx="428">
                  <c:v>2.4614843463885285</c:v>
                </c:pt>
                <c:pt idx="429">
                  <c:v>3.8056679126175981</c:v>
                </c:pt>
                <c:pt idx="430">
                  <c:v>5.1055099986969372</c:v>
                </c:pt>
                <c:pt idx="431">
                  <c:v>7.9080958157575179</c:v>
                </c:pt>
                <c:pt idx="432">
                  <c:v>7.0289467304847291</c:v>
                </c:pt>
                <c:pt idx="433">
                  <c:v>5.2608557046326956</c:v>
                </c:pt>
                <c:pt idx="434">
                  <c:v>11.459971847877888</c:v>
                </c:pt>
                <c:pt idx="435">
                  <c:v>7.8807578004633516</c:v>
                </c:pt>
                <c:pt idx="436">
                  <c:v>4.2834134312216028</c:v>
                </c:pt>
                <c:pt idx="437">
                  <c:v>2.6209995599789626</c:v>
                </c:pt>
                <c:pt idx="438">
                  <c:v>2.5685494850572228</c:v>
                </c:pt>
                <c:pt idx="439">
                  <c:v>1.906491328622995</c:v>
                </c:pt>
                <c:pt idx="440">
                  <c:v>1.6524337974905776</c:v>
                </c:pt>
                <c:pt idx="441">
                  <c:v>5.41608923303993</c:v>
                </c:pt>
                <c:pt idx="442">
                  <c:v>7.4423559401565216</c:v>
                </c:pt>
                <c:pt idx="443">
                  <c:v>6.7331522881533292</c:v>
                </c:pt>
                <c:pt idx="444">
                  <c:v>8.075547366278359</c:v>
                </c:pt>
                <c:pt idx="445">
                  <c:v>6.0601333304278837</c:v>
                </c:pt>
                <c:pt idx="446">
                  <c:v>8.0967748241904474</c:v>
                </c:pt>
                <c:pt idx="447">
                  <c:v>6.9299353348138499</c:v>
                </c:pt>
                <c:pt idx="448">
                  <c:v>3.842448526717162</c:v>
                </c:pt>
                <c:pt idx="449">
                  <c:v>3.318428251226031</c:v>
                </c:pt>
                <c:pt idx="450">
                  <c:v>2.6306579982497778</c:v>
                </c:pt>
                <c:pt idx="451">
                  <c:v>2.0017943894962023</c:v>
                </c:pt>
                <c:pt idx="452">
                  <c:v>2.5045205898125986</c:v>
                </c:pt>
                <c:pt idx="453">
                  <c:v>4.1500305571303331</c:v>
                </c:pt>
                <c:pt idx="454">
                  <c:v>4.4140689337929526</c:v>
                </c:pt>
                <c:pt idx="455">
                  <c:v>4.2343052313048215</c:v>
                </c:pt>
                <c:pt idx="456">
                  <c:v>8.4524061794547585</c:v>
                </c:pt>
                <c:pt idx="457">
                  <c:v>6.2958237223654621</c:v>
                </c:pt>
                <c:pt idx="458">
                  <c:v>11.935751590967243</c:v>
                </c:pt>
                <c:pt idx="459">
                  <c:v>11.29971978479219</c:v>
                </c:pt>
                <c:pt idx="460">
                  <c:v>7.1719183569341904</c:v>
                </c:pt>
                <c:pt idx="461" formatCode="0.00">
                  <c:v>4.5787734239758553</c:v>
                </c:pt>
                <c:pt idx="462" formatCode="0.00">
                  <c:v>4.4154106892270883</c:v>
                </c:pt>
                <c:pt idx="463" formatCode="0.00">
                  <c:v>2.7275468937537397</c:v>
                </c:pt>
                <c:pt idx="464" formatCode="0.00">
                  <c:v>2.1641679934092801</c:v>
                </c:pt>
                <c:pt idx="465" formatCode="0.00">
                  <c:v>4.8258883423713295</c:v>
                </c:pt>
                <c:pt idx="466" formatCode="0.00">
                  <c:v>6.9411725814073799</c:v>
                </c:pt>
                <c:pt idx="467" formatCode="0.00">
                  <c:v>7.2759007409011174</c:v>
                </c:pt>
                <c:pt idx="468" formatCode="0.00">
                  <c:v>5.5888823696747219</c:v>
                </c:pt>
                <c:pt idx="469" formatCode="0.00">
                  <c:v>6.1360623427739309</c:v>
                </c:pt>
                <c:pt idx="470" formatCode="0.00">
                  <c:v>10.926914058710439</c:v>
                </c:pt>
                <c:pt idx="471" formatCode="0.00">
                  <c:v>5.866986736676024</c:v>
                </c:pt>
                <c:pt idx="472" formatCode="0.00">
                  <c:v>4.3804009372674946</c:v>
                </c:pt>
                <c:pt idx="473" formatCode="0.00">
                  <c:v>3.1881201668277117</c:v>
                </c:pt>
                <c:pt idx="474" formatCode="0.00">
                  <c:v>2.9907353789265305</c:v>
                </c:pt>
                <c:pt idx="475" formatCode="0.00">
                  <c:v>2.1109736040659119</c:v>
                </c:pt>
                <c:pt idx="476" formatCode="0.00">
                  <c:v>1.8264353346168032</c:v>
                </c:pt>
                <c:pt idx="477" formatCode="0.00">
                  <c:v>2.5067155588148404</c:v>
                </c:pt>
                <c:pt idx="478" formatCode="0.00">
                  <c:v>4.9162807476340387</c:v>
                </c:pt>
                <c:pt idx="479" formatCode="0.00">
                  <c:v>7.2582157265503922</c:v>
                </c:pt>
                <c:pt idx="480" formatCode="0.00">
                  <c:v>6.4703286023721356</c:v>
                </c:pt>
                <c:pt idx="481" formatCode="0.00">
                  <c:v>5.5964608886317695</c:v>
                </c:pt>
                <c:pt idx="482" formatCode="0.00">
                  <c:v>8.3048071361011253</c:v>
                </c:pt>
                <c:pt idx="483" formatCode="0.00">
                  <c:v>8.4707138850827484</c:v>
                </c:pt>
                <c:pt idx="484" formatCode="0.00">
                  <c:v>3.9993702595847478</c:v>
                </c:pt>
                <c:pt idx="485" formatCode="0.00">
                  <c:v>2.5473750065534126</c:v>
                </c:pt>
                <c:pt idx="486" formatCode="0.00">
                  <c:v>2.4636139665129688</c:v>
                </c:pt>
                <c:pt idx="487" formatCode="0.00">
                  <c:v>1.8118161087851961</c:v>
                </c:pt>
                <c:pt idx="488" formatCode="0.00">
                  <c:v>2.2391541282904108</c:v>
                </c:pt>
                <c:pt idx="489" formatCode="0.00">
                  <c:v>2.2448365810278008</c:v>
                </c:pt>
                <c:pt idx="490" formatCode="0.00">
                  <c:v>3.9708628875718683</c:v>
                </c:pt>
                <c:pt idx="491" formatCode="0.00">
                  <c:v>9.288988760445239</c:v>
                </c:pt>
                <c:pt idx="492" formatCode="0.00">
                  <c:v>11.078890733945396</c:v>
                </c:pt>
                <c:pt idx="493" formatCode="0.00">
                  <c:v>10.215319612782244</c:v>
                </c:pt>
                <c:pt idx="494" formatCode="0.00">
                  <c:v>7.1258937055405323</c:v>
                </c:pt>
                <c:pt idx="495" formatCode="0.00">
                  <c:v>7.8283523344791348</c:v>
                </c:pt>
                <c:pt idx="496" formatCode="0.00">
                  <c:v>3.9745187043174406</c:v>
                </c:pt>
                <c:pt idx="497" formatCode="0.00">
                  <c:v>2.6244249373474005</c:v>
                </c:pt>
                <c:pt idx="498" formatCode="0.00">
                  <c:v>1.9552648753454671</c:v>
                </c:pt>
                <c:pt idx="499" formatCode="0.00">
                  <c:v>2.1164100779958694</c:v>
                </c:pt>
                <c:pt idx="500" formatCode="0.00">
                  <c:v>1.6825172972502622</c:v>
                </c:pt>
                <c:pt idx="501" formatCode="0.00">
                  <c:v>3.7622232171176941</c:v>
                </c:pt>
                <c:pt idx="502" formatCode="0.00">
                  <c:v>6.7451717067039096</c:v>
                </c:pt>
                <c:pt idx="503" formatCode="0.00">
                  <c:v>7.0980219086538812</c:v>
                </c:pt>
                <c:pt idx="504" formatCode="0.00">
                  <c:v>4.8214267078570199</c:v>
                </c:pt>
                <c:pt idx="505" formatCode="0.00">
                  <c:v>6.4987575442842163</c:v>
                </c:pt>
                <c:pt idx="506" formatCode="0.00">
                  <c:v>9.9412908629815355</c:v>
                </c:pt>
                <c:pt idx="507" formatCode="0.00">
                  <c:v>8.5519089704544786</c:v>
                </c:pt>
                <c:pt idx="508" formatCode="0.00">
                  <c:v>5.6560203113439691</c:v>
                </c:pt>
                <c:pt idx="509" formatCode="0.00">
                  <c:v>3.1767874782008558</c:v>
                </c:pt>
                <c:pt idx="510" formatCode="0.00">
                  <c:v>2.6728759395343804</c:v>
                </c:pt>
                <c:pt idx="511" formatCode="0.00">
                  <c:v>2.205781229438263</c:v>
                </c:pt>
                <c:pt idx="512" formatCode="0.00">
                  <c:v>1.7727237534223517</c:v>
                </c:pt>
                <c:pt idx="513" formatCode="0.00">
                  <c:v>3.6226942669632121</c:v>
                </c:pt>
                <c:pt idx="514" formatCode="0.00">
                  <c:v>3.0926606806282364</c:v>
                </c:pt>
                <c:pt idx="515" formatCode="0.00">
                  <c:v>5.4133338418261028</c:v>
                </c:pt>
                <c:pt idx="516" formatCode="0.00">
                  <c:v>4.9692915038414958</c:v>
                </c:pt>
                <c:pt idx="517" formatCode="0.00">
                  <c:v>9.9986602562522418</c:v>
                </c:pt>
                <c:pt idx="518" formatCode="0.00">
                  <c:v>13.151196532275902</c:v>
                </c:pt>
                <c:pt idx="519" formatCode="0.00">
                  <c:v>6.9614595263756058</c:v>
                </c:pt>
                <c:pt idx="520" formatCode="0.00">
                  <c:v>5.6347782659226251</c:v>
                </c:pt>
                <c:pt idx="521" formatCode="0.00">
                  <c:v>2.9759443753290609</c:v>
                </c:pt>
                <c:pt idx="522" formatCode="0.00">
                  <c:v>3.2335906623388952</c:v>
                </c:pt>
                <c:pt idx="523" formatCode="0.00">
                  <c:v>2.1526194288469238</c:v>
                </c:pt>
                <c:pt idx="524" formatCode="0.00">
                  <c:v>2.6445615945594723</c:v>
                </c:pt>
                <c:pt idx="525" formatCode="0.00">
                  <c:v>2.6712538287659284</c:v>
                </c:pt>
                <c:pt idx="526" formatCode="0.00">
                  <c:v>3.0771397282432909</c:v>
                </c:pt>
                <c:pt idx="527" formatCode="0.00">
                  <c:v>5.2808011414617377</c:v>
                </c:pt>
                <c:pt idx="528" formatCode="0.00">
                  <c:v>6.3154471955626104</c:v>
                </c:pt>
                <c:pt idx="529" formatCode="0.00">
                  <c:v>5.487699930520419</c:v>
                </c:pt>
                <c:pt idx="530" formatCode="0.00">
                  <c:v>12.666534399641968</c:v>
                </c:pt>
                <c:pt idx="531" formatCode="0.00">
                  <c:v>6.4441663324447873</c:v>
                </c:pt>
                <c:pt idx="532" formatCode="0.00">
                  <c:v>5.7694700514006279</c:v>
                </c:pt>
                <c:pt idx="533" formatCode="0.00">
                  <c:v>3.0567380080090167</c:v>
                </c:pt>
                <c:pt idx="534" formatCode="0.00">
                  <c:v>2.6929679889988809</c:v>
                </c:pt>
                <c:pt idx="535" formatCode="0.00">
                  <c:v>1.9320572251894295</c:v>
                </c:pt>
                <c:pt idx="536" formatCode="0.00">
                  <c:v>1.6802887449014556</c:v>
                </c:pt>
                <c:pt idx="537" formatCode="0.00">
                  <c:v>1.8115391943074546</c:v>
                </c:pt>
                <c:pt idx="538" formatCode="0.00">
                  <c:v>3.5633680920081088</c:v>
                </c:pt>
                <c:pt idx="539" formatCode="0.00">
                  <c:v>4.0935663697759272</c:v>
                </c:pt>
                <c:pt idx="540" formatCode="0.00">
                  <c:v>4.8398732293853186</c:v>
                </c:pt>
                <c:pt idx="541" formatCode="0.00">
                  <c:v>6.8473247874646903</c:v>
                </c:pt>
                <c:pt idx="542" formatCode="0.00">
                  <c:v>7.902232840387172</c:v>
                </c:pt>
                <c:pt idx="543" formatCode="0.00">
                  <c:v>5.2655924420401909</c:v>
                </c:pt>
                <c:pt idx="544" formatCode="0.00">
                  <c:v>4.3341293077193237</c:v>
                </c:pt>
                <c:pt idx="545" formatCode="0.00">
                  <c:v>3.0294171871178248</c:v>
                </c:pt>
                <c:pt idx="546" formatCode="0.00">
                  <c:v>2.1732627052764073</c:v>
                </c:pt>
                <c:pt idx="547" formatCode="0.00">
                  <c:v>1.6961609755420279</c:v>
                </c:pt>
                <c:pt idx="548" formatCode="0.00">
                  <c:v>1.6078990876157881</c:v>
                </c:pt>
                <c:pt idx="549" formatCode="0.00">
                  <c:v>2.1036469194232179</c:v>
                </c:pt>
                <c:pt idx="550" formatCode="0.00">
                  <c:v>2.2490698157667377</c:v>
                </c:pt>
                <c:pt idx="551" formatCode="0.00">
                  <c:v>6.3214396011899598</c:v>
                </c:pt>
                <c:pt idx="552" formatCode="0.00">
                  <c:v>6.4539935610761257</c:v>
                </c:pt>
                <c:pt idx="553" formatCode="0.00">
                  <c:v>5.8961051072223487</c:v>
                </c:pt>
                <c:pt idx="554" formatCode="0.00">
                  <c:v>9.6848531516566716</c:v>
                </c:pt>
                <c:pt idx="555" formatCode="0.00">
                  <c:v>7.5121360342112444</c:v>
                </c:pt>
                <c:pt idx="556" formatCode="0.00">
                  <c:v>5.5315956155649566</c:v>
                </c:pt>
                <c:pt idx="557" formatCode="0.00">
                  <c:v>3.4969852255635514</c:v>
                </c:pt>
                <c:pt idx="558" formatCode="0.00">
                  <c:v>2.3067405153935581</c:v>
                </c:pt>
                <c:pt idx="559" formatCode="0.00">
                  <c:v>2.1239693454004636</c:v>
                </c:pt>
                <c:pt idx="560" formatCode="0.00">
                  <c:v>1.9357264661499152</c:v>
                </c:pt>
                <c:pt idx="561" formatCode="0.00">
                  <c:v>2.8275300739297875</c:v>
                </c:pt>
                <c:pt idx="562" formatCode="0.00">
                  <c:v>2.7024487548479006</c:v>
                </c:pt>
                <c:pt idx="563" formatCode="0.00">
                  <c:v>7.2830620387982492</c:v>
                </c:pt>
                <c:pt idx="564" formatCode="0.00">
                  <c:v>7.2638301901225031</c:v>
                </c:pt>
                <c:pt idx="565" formatCode="0.00">
                  <c:v>7.7585350039030363</c:v>
                </c:pt>
                <c:pt idx="566" formatCode="0.00">
                  <c:v>8.5456858535452653</c:v>
                </c:pt>
                <c:pt idx="567" formatCode="0.00">
                  <c:v>7.4887188535103011</c:v>
                </c:pt>
                <c:pt idx="568" formatCode="0.00">
                  <c:v>4.3508637113995414</c:v>
                </c:pt>
                <c:pt idx="569" formatCode="0.00">
                  <c:v>2.7434033030382565</c:v>
                </c:pt>
                <c:pt idx="570" formatCode="0.00">
                  <c:v>2.0434707989579421</c:v>
                </c:pt>
                <c:pt idx="571" formatCode="0.00">
                  <c:v>1.633445514538882</c:v>
                </c:pt>
                <c:pt idx="572" formatCode="0.00">
                  <c:v>2.2961485931792138</c:v>
                </c:pt>
                <c:pt idx="573" formatCode="0.00">
                  <c:v>3.792523420494903</c:v>
                </c:pt>
                <c:pt idx="574" formatCode="0.00">
                  <c:v>5.0956356450395299</c:v>
                </c:pt>
                <c:pt idx="575" formatCode="0.00">
                  <c:v>3.9963171765288399</c:v>
                </c:pt>
                <c:pt idx="576" formatCode="0.00">
                  <c:v>4.5899340827993065</c:v>
                </c:pt>
                <c:pt idx="577" formatCode="0.00">
                  <c:v>9.1771586768862896</c:v>
                </c:pt>
                <c:pt idx="578" formatCode="0.00">
                  <c:v>11.193564427464093</c:v>
                </c:pt>
                <c:pt idx="579" formatCode="0.00">
                  <c:v>7.0395023073475089</c:v>
                </c:pt>
                <c:pt idx="580" formatCode="0.00">
                  <c:v>4.3287626096157954</c:v>
                </c:pt>
                <c:pt idx="581" formatCode="0.00">
                  <c:v>2.6840884281656141</c:v>
                </c:pt>
                <c:pt idx="582" formatCode="0.00">
                  <c:v>2.2077218766731606</c:v>
                </c:pt>
                <c:pt idx="583" formatCode="0.00">
                  <c:v>1.700748328299059</c:v>
                </c:pt>
                <c:pt idx="584" formatCode="0.00">
                  <c:v>1.7429440722740424</c:v>
                </c:pt>
                <c:pt idx="585" formatCode="0.00">
                  <c:v>2.6824704772840309</c:v>
                </c:pt>
                <c:pt idx="586" formatCode="0.00">
                  <c:v>3.5796911584556246</c:v>
                </c:pt>
                <c:pt idx="587" formatCode="0.00">
                  <c:v>7.2974928846078377</c:v>
                </c:pt>
                <c:pt idx="588" formatCode="0.00">
                  <c:v>6.6888220543118271</c:v>
                </c:pt>
                <c:pt idx="589" formatCode="0.00">
                  <c:v>3.9002351078540776</c:v>
                </c:pt>
                <c:pt idx="590" formatCode="0.00">
                  <c:v>7.9650391873939039</c:v>
                </c:pt>
                <c:pt idx="591" formatCode="0.00">
                  <c:v>5.0162454467655895</c:v>
                </c:pt>
                <c:pt idx="592" formatCode="0.00">
                  <c:v>3.032138359761317</c:v>
                </c:pt>
                <c:pt idx="593" formatCode="0.00">
                  <c:v>2.4116396943479157</c:v>
                </c:pt>
                <c:pt idx="594" formatCode="0.00">
                  <c:v>3.0751056137175041</c:v>
                </c:pt>
                <c:pt idx="595" formatCode="0.00">
                  <c:v>1.9964427029778269</c:v>
                </c:pt>
                <c:pt idx="596" formatCode="0.00">
                  <c:v>1.9682425040847253</c:v>
                </c:pt>
                <c:pt idx="597" formatCode="0.00">
                  <c:v>1.8877437607417793</c:v>
                </c:pt>
                <c:pt idx="598" formatCode="0.00">
                  <c:v>3.3687783468412307</c:v>
                </c:pt>
                <c:pt idx="599" formatCode="0.00">
                  <c:v>9.3624063548301972</c:v>
                </c:pt>
                <c:pt idx="600" formatCode="0.00">
                  <c:v>5.4125340911893689</c:v>
                </c:pt>
                <c:pt idx="601" formatCode="0.00">
                  <c:v>4.182634308741803</c:v>
                </c:pt>
                <c:pt idx="602" formatCode="0.00">
                  <c:v>6.8937224253121485</c:v>
                </c:pt>
                <c:pt idx="603" formatCode="0.00">
                  <c:v>6.5057495363690334</c:v>
                </c:pt>
                <c:pt idx="604" formatCode="0.00">
                  <c:v>3.3988820619341289</c:v>
                </c:pt>
                <c:pt idx="605" formatCode="0.00">
                  <c:v>3.2543203689354683</c:v>
                </c:pt>
                <c:pt idx="606" formatCode="0.00">
                  <c:v>2.2408596193113648</c:v>
                </c:pt>
                <c:pt idx="607" formatCode="0.00">
                  <c:v>2.2762880665836134</c:v>
                </c:pt>
                <c:pt idx="608" formatCode="0.00">
                  <c:v>2.1186252633851996</c:v>
                </c:pt>
                <c:pt idx="609" formatCode="0.00">
                  <c:v>4.493025060398943</c:v>
                </c:pt>
                <c:pt idx="610" formatCode="0.00">
                  <c:v>8.8361145347381758</c:v>
                </c:pt>
                <c:pt idx="611" formatCode="0.00">
                  <c:v>6.9835157948775057</c:v>
                </c:pt>
                <c:pt idx="612" formatCode="0.00">
                  <c:v>7.1328537504409564</c:v>
                </c:pt>
                <c:pt idx="613" formatCode="0.00">
                  <c:v>13.426783615186093</c:v>
                </c:pt>
                <c:pt idx="614" formatCode="0.00">
                  <c:v>9.9338439229183404</c:v>
                </c:pt>
                <c:pt idx="615" formatCode="0.00">
                  <c:v>7.3715775765531815</c:v>
                </c:pt>
                <c:pt idx="616" formatCode="0.00">
                  <c:v>3.5669278590283149</c:v>
                </c:pt>
                <c:pt idx="617" formatCode="0.00">
                  <c:v>3.2566400761825074</c:v>
                </c:pt>
                <c:pt idx="618" formatCode="0.00">
                  <c:v>2.4237000908085364</c:v>
                </c:pt>
                <c:pt idx="619" formatCode="0.00">
                  <c:v>1.906814403682572</c:v>
                </c:pt>
                <c:pt idx="620" formatCode="0.00">
                  <c:v>1.6132825553118426</c:v>
                </c:pt>
                <c:pt idx="621" formatCode="0.00">
                  <c:v>2.7757831962145141</c:v>
                </c:pt>
                <c:pt idx="622" formatCode="0.00">
                  <c:v>2.1680050889804794</c:v>
                </c:pt>
                <c:pt idx="623" formatCode="0.00">
                  <c:v>2.8334725461554759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4-4163-AF6D-106D8FF1004A}"/>
            </c:ext>
          </c:extLst>
        </c:ser>
        <c:ser>
          <c:idx val="0"/>
          <c:order val="1"/>
          <c:tx>
            <c:strRef>
              <c:f>GR2M!$S$49</c:f>
              <c:strCache>
                <c:ptCount val="1"/>
                <c:pt idx="0">
                  <c:v>Q Obs (m3/s)</c:v>
                </c:pt>
              </c:strCache>
            </c:strRef>
          </c:tx>
          <c:spPr>
            <a:ln w="952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f>GR2M!$B$50:$B$673</c:f>
              <c:numCache>
                <c:formatCode>mmm\-yy</c:formatCode>
                <c:ptCount val="624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  <c:pt idx="480">
                  <c:v>40544</c:v>
                </c:pt>
                <c:pt idx="481">
                  <c:v>40575</c:v>
                </c:pt>
                <c:pt idx="482">
                  <c:v>40603</c:v>
                </c:pt>
                <c:pt idx="483">
                  <c:v>40634</c:v>
                </c:pt>
                <c:pt idx="484">
                  <c:v>40664</c:v>
                </c:pt>
                <c:pt idx="485">
                  <c:v>40695</c:v>
                </c:pt>
                <c:pt idx="486">
                  <c:v>40725</c:v>
                </c:pt>
                <c:pt idx="487">
                  <c:v>40756</c:v>
                </c:pt>
                <c:pt idx="488">
                  <c:v>40787</c:v>
                </c:pt>
                <c:pt idx="489">
                  <c:v>40817</c:v>
                </c:pt>
                <c:pt idx="490">
                  <c:v>40848</c:v>
                </c:pt>
                <c:pt idx="491">
                  <c:v>40878</c:v>
                </c:pt>
                <c:pt idx="492">
                  <c:v>40909</c:v>
                </c:pt>
                <c:pt idx="493">
                  <c:v>40940</c:v>
                </c:pt>
                <c:pt idx="494">
                  <c:v>40969</c:v>
                </c:pt>
                <c:pt idx="495">
                  <c:v>41000</c:v>
                </c:pt>
                <c:pt idx="496">
                  <c:v>41030</c:v>
                </c:pt>
                <c:pt idx="497">
                  <c:v>41061</c:v>
                </c:pt>
                <c:pt idx="498">
                  <c:v>41091</c:v>
                </c:pt>
                <c:pt idx="499">
                  <c:v>41122</c:v>
                </c:pt>
                <c:pt idx="500">
                  <c:v>41153</c:v>
                </c:pt>
                <c:pt idx="501">
                  <c:v>41183</c:v>
                </c:pt>
                <c:pt idx="502">
                  <c:v>41214</c:v>
                </c:pt>
                <c:pt idx="503">
                  <c:v>41244</c:v>
                </c:pt>
                <c:pt idx="504">
                  <c:v>41275</c:v>
                </c:pt>
                <c:pt idx="505">
                  <c:v>41306</c:v>
                </c:pt>
                <c:pt idx="506">
                  <c:v>41334</c:v>
                </c:pt>
                <c:pt idx="507">
                  <c:v>41365</c:v>
                </c:pt>
                <c:pt idx="508">
                  <c:v>41395</c:v>
                </c:pt>
                <c:pt idx="509">
                  <c:v>41426</c:v>
                </c:pt>
                <c:pt idx="510">
                  <c:v>41456</c:v>
                </c:pt>
                <c:pt idx="511">
                  <c:v>41487</c:v>
                </c:pt>
                <c:pt idx="512">
                  <c:v>41518</c:v>
                </c:pt>
                <c:pt idx="513">
                  <c:v>41548</c:v>
                </c:pt>
                <c:pt idx="514">
                  <c:v>41579</c:v>
                </c:pt>
                <c:pt idx="515">
                  <c:v>41609</c:v>
                </c:pt>
                <c:pt idx="516">
                  <c:v>41640</c:v>
                </c:pt>
                <c:pt idx="517">
                  <c:v>41671</c:v>
                </c:pt>
                <c:pt idx="518">
                  <c:v>41699</c:v>
                </c:pt>
                <c:pt idx="519">
                  <c:v>41730</c:v>
                </c:pt>
                <c:pt idx="520">
                  <c:v>41760</c:v>
                </c:pt>
                <c:pt idx="521">
                  <c:v>41791</c:v>
                </c:pt>
                <c:pt idx="522">
                  <c:v>41821</c:v>
                </c:pt>
                <c:pt idx="523">
                  <c:v>41852</c:v>
                </c:pt>
                <c:pt idx="524">
                  <c:v>41883</c:v>
                </c:pt>
                <c:pt idx="525">
                  <c:v>41913</c:v>
                </c:pt>
                <c:pt idx="526">
                  <c:v>41944</c:v>
                </c:pt>
                <c:pt idx="527">
                  <c:v>41974</c:v>
                </c:pt>
                <c:pt idx="528">
                  <c:v>42005</c:v>
                </c:pt>
                <c:pt idx="529">
                  <c:v>42036</c:v>
                </c:pt>
                <c:pt idx="530">
                  <c:v>42064</c:v>
                </c:pt>
                <c:pt idx="531">
                  <c:v>42095</c:v>
                </c:pt>
                <c:pt idx="532">
                  <c:v>42125</c:v>
                </c:pt>
                <c:pt idx="533">
                  <c:v>42156</c:v>
                </c:pt>
                <c:pt idx="534">
                  <c:v>42186</c:v>
                </c:pt>
                <c:pt idx="535">
                  <c:v>42217</c:v>
                </c:pt>
                <c:pt idx="536">
                  <c:v>42248</c:v>
                </c:pt>
                <c:pt idx="537">
                  <c:v>42278</c:v>
                </c:pt>
                <c:pt idx="538">
                  <c:v>42309</c:v>
                </c:pt>
                <c:pt idx="539">
                  <c:v>42339</c:v>
                </c:pt>
                <c:pt idx="540">
                  <c:v>42370</c:v>
                </c:pt>
                <c:pt idx="541">
                  <c:v>42401</c:v>
                </c:pt>
                <c:pt idx="542">
                  <c:v>42430</c:v>
                </c:pt>
                <c:pt idx="543">
                  <c:v>42461</c:v>
                </c:pt>
                <c:pt idx="544">
                  <c:v>42491</c:v>
                </c:pt>
                <c:pt idx="545">
                  <c:v>42522</c:v>
                </c:pt>
                <c:pt idx="546">
                  <c:v>42552</c:v>
                </c:pt>
                <c:pt idx="547">
                  <c:v>42583</c:v>
                </c:pt>
                <c:pt idx="548">
                  <c:v>42614</c:v>
                </c:pt>
                <c:pt idx="549">
                  <c:v>42644</c:v>
                </c:pt>
                <c:pt idx="550">
                  <c:v>42675</c:v>
                </c:pt>
                <c:pt idx="551">
                  <c:v>42705</c:v>
                </c:pt>
                <c:pt idx="552">
                  <c:v>42736</c:v>
                </c:pt>
                <c:pt idx="553">
                  <c:v>42767</c:v>
                </c:pt>
                <c:pt idx="554">
                  <c:v>42795</c:v>
                </c:pt>
                <c:pt idx="555">
                  <c:v>42826</c:v>
                </c:pt>
                <c:pt idx="556">
                  <c:v>42856</c:v>
                </c:pt>
                <c:pt idx="557">
                  <c:v>42887</c:v>
                </c:pt>
                <c:pt idx="558">
                  <c:v>42917</c:v>
                </c:pt>
                <c:pt idx="559">
                  <c:v>42948</c:v>
                </c:pt>
                <c:pt idx="560">
                  <c:v>42979</c:v>
                </c:pt>
                <c:pt idx="561">
                  <c:v>43009</c:v>
                </c:pt>
                <c:pt idx="562">
                  <c:v>43040</c:v>
                </c:pt>
                <c:pt idx="563">
                  <c:v>43070</c:v>
                </c:pt>
                <c:pt idx="564">
                  <c:v>43101</c:v>
                </c:pt>
                <c:pt idx="565">
                  <c:v>43132</c:v>
                </c:pt>
                <c:pt idx="566">
                  <c:v>43160</c:v>
                </c:pt>
                <c:pt idx="567">
                  <c:v>43191</c:v>
                </c:pt>
                <c:pt idx="568">
                  <c:v>43221</c:v>
                </c:pt>
                <c:pt idx="569">
                  <c:v>43252</c:v>
                </c:pt>
                <c:pt idx="570">
                  <c:v>43282</c:v>
                </c:pt>
                <c:pt idx="571">
                  <c:v>43313</c:v>
                </c:pt>
                <c:pt idx="572">
                  <c:v>43344</c:v>
                </c:pt>
                <c:pt idx="573">
                  <c:v>43374</c:v>
                </c:pt>
                <c:pt idx="574">
                  <c:v>43405</c:v>
                </c:pt>
                <c:pt idx="575">
                  <c:v>43435</c:v>
                </c:pt>
                <c:pt idx="576">
                  <c:v>43466</c:v>
                </c:pt>
                <c:pt idx="577">
                  <c:v>43497</c:v>
                </c:pt>
                <c:pt idx="578">
                  <c:v>43525</c:v>
                </c:pt>
                <c:pt idx="579">
                  <c:v>43556</c:v>
                </c:pt>
                <c:pt idx="580">
                  <c:v>43586</c:v>
                </c:pt>
                <c:pt idx="581">
                  <c:v>43617</c:v>
                </c:pt>
                <c:pt idx="582">
                  <c:v>43647</c:v>
                </c:pt>
                <c:pt idx="583">
                  <c:v>43678</c:v>
                </c:pt>
                <c:pt idx="584">
                  <c:v>43709</c:v>
                </c:pt>
                <c:pt idx="585">
                  <c:v>43739</c:v>
                </c:pt>
                <c:pt idx="586">
                  <c:v>43770</c:v>
                </c:pt>
                <c:pt idx="587">
                  <c:v>43800</c:v>
                </c:pt>
                <c:pt idx="588">
                  <c:v>43831</c:v>
                </c:pt>
                <c:pt idx="589">
                  <c:v>43862</c:v>
                </c:pt>
                <c:pt idx="590">
                  <c:v>43891</c:v>
                </c:pt>
                <c:pt idx="591">
                  <c:v>43922</c:v>
                </c:pt>
                <c:pt idx="592">
                  <c:v>43952</c:v>
                </c:pt>
                <c:pt idx="593">
                  <c:v>43983</c:v>
                </c:pt>
                <c:pt idx="594">
                  <c:v>44013</c:v>
                </c:pt>
                <c:pt idx="595">
                  <c:v>44044</c:v>
                </c:pt>
                <c:pt idx="596">
                  <c:v>44075</c:v>
                </c:pt>
                <c:pt idx="597">
                  <c:v>44105</c:v>
                </c:pt>
                <c:pt idx="598">
                  <c:v>44136</c:v>
                </c:pt>
                <c:pt idx="599">
                  <c:v>44166</c:v>
                </c:pt>
                <c:pt idx="600">
                  <c:v>44197</c:v>
                </c:pt>
                <c:pt idx="601">
                  <c:v>44228</c:v>
                </c:pt>
                <c:pt idx="602">
                  <c:v>44256</c:v>
                </c:pt>
                <c:pt idx="603">
                  <c:v>44287</c:v>
                </c:pt>
                <c:pt idx="604">
                  <c:v>44317</c:v>
                </c:pt>
                <c:pt idx="605">
                  <c:v>44348</c:v>
                </c:pt>
                <c:pt idx="606">
                  <c:v>44378</c:v>
                </c:pt>
                <c:pt idx="607">
                  <c:v>44409</c:v>
                </c:pt>
                <c:pt idx="608">
                  <c:v>44440</c:v>
                </c:pt>
                <c:pt idx="609">
                  <c:v>44470</c:v>
                </c:pt>
                <c:pt idx="610">
                  <c:v>44501</c:v>
                </c:pt>
                <c:pt idx="611">
                  <c:v>44531</c:v>
                </c:pt>
                <c:pt idx="612">
                  <c:v>44562</c:v>
                </c:pt>
                <c:pt idx="613">
                  <c:v>44593</c:v>
                </c:pt>
                <c:pt idx="614">
                  <c:v>44621</c:v>
                </c:pt>
                <c:pt idx="615">
                  <c:v>44652</c:v>
                </c:pt>
                <c:pt idx="616">
                  <c:v>44682</c:v>
                </c:pt>
                <c:pt idx="617">
                  <c:v>44713</c:v>
                </c:pt>
                <c:pt idx="618">
                  <c:v>44743</c:v>
                </c:pt>
                <c:pt idx="619">
                  <c:v>44774</c:v>
                </c:pt>
                <c:pt idx="620">
                  <c:v>44805</c:v>
                </c:pt>
                <c:pt idx="621">
                  <c:v>44835</c:v>
                </c:pt>
                <c:pt idx="622">
                  <c:v>44866</c:v>
                </c:pt>
                <c:pt idx="623">
                  <c:v>44896</c:v>
                </c:pt>
              </c:numCache>
            </c:numRef>
          </c:cat>
          <c:val>
            <c:numRef>
              <c:f>GR2M!$S$50:$S$673</c:f>
              <c:numCache>
                <c:formatCode>0.0</c:formatCode>
                <c:ptCount val="624"/>
                <c:pt idx="460">
                  <c:v>8.9648023219597999</c:v>
                </c:pt>
                <c:pt idx="461" formatCode="0.00">
                  <c:v>3.6940808300292902</c:v>
                </c:pt>
                <c:pt idx="462" formatCode="0.00">
                  <c:v>2.7369957564903999</c:v>
                </c:pt>
                <c:pt idx="463" formatCode="0.00">
                  <c:v>2.54582932126754</c:v>
                </c:pt>
                <c:pt idx="464" formatCode="0.00">
                  <c:v>3.7374111014457601</c:v>
                </c:pt>
                <c:pt idx="465" formatCode="0.00">
                  <c:v>4.3237394838934797</c:v>
                </c:pt>
                <c:pt idx="466" formatCode="0.00">
                  <c:v>6.8542683532117303</c:v>
                </c:pt>
                <c:pt idx="467" formatCode="0.00">
                  <c:v>7.7935859574332804</c:v>
                </c:pt>
                <c:pt idx="468" formatCode="0.00">
                  <c:v>4.4778487786882399</c:v>
                </c:pt>
                <c:pt idx="469" formatCode="0.00">
                  <c:v>7.4371669264133002</c:v>
                </c:pt>
                <c:pt idx="470" formatCode="0.00">
                  <c:v>8.2214023002950398</c:v>
                </c:pt>
                <c:pt idx="471" formatCode="0.00">
                  <c:v>7.5813654575112102</c:v>
                </c:pt>
                <c:pt idx="472" formatCode="0.00">
                  <c:v>6.3867856963282197</c:v>
                </c:pt>
                <c:pt idx="473" formatCode="0.00">
                  <c:v>3.60398129758955</c:v>
                </c:pt>
                <c:pt idx="474" formatCode="0.00">
                  <c:v>1.6748668182315301</c:v>
                </c:pt>
                <c:pt idx="475" formatCode="0.00">
                  <c:v>1.450403968766</c:v>
                </c:pt>
                <c:pt idx="476" formatCode="0.00">
                  <c:v>2.2993088354892599</c:v>
                </c:pt>
                <c:pt idx="477" formatCode="0.00">
                  <c:v>1.66022449301624</c:v>
                </c:pt>
                <c:pt idx="478" formatCode="0.00">
                  <c:v>5.5202557551748797</c:v>
                </c:pt>
                <c:pt idx="479" formatCode="0.00">
                  <c:v>6.3441671264592703</c:v>
                </c:pt>
                <c:pt idx="480" formatCode="0.00">
                  <c:v>3.4799555658857999</c:v>
                </c:pt>
                <c:pt idx="481" formatCode="0.00">
                  <c:v>6.1292236253945003</c:v>
                </c:pt>
                <c:pt idx="482" formatCode="0.00">
                  <c:v>5.5741653997825003</c:v>
                </c:pt>
                <c:pt idx="483" formatCode="0.00">
                  <c:v>9.0484115292378995</c:v>
                </c:pt>
                <c:pt idx="484" formatCode="0.00">
                  <c:v>5.3854774570211204</c:v>
                </c:pt>
                <c:pt idx="485" formatCode="0.00">
                  <c:v>2.2722237277336799</c:v>
                </c:pt>
                <c:pt idx="486" formatCode="0.00">
                  <c:v>3.0203819542790802</c:v>
                </c:pt>
                <c:pt idx="487" formatCode="0.00">
                  <c:v>1.5449666711391601</c:v>
                </c:pt>
                <c:pt idx="488" formatCode="0.00">
                  <c:v>4.3662336405113402</c:v>
                </c:pt>
                <c:pt idx="489" formatCode="0.00">
                  <c:v>4.2070990935350903</c:v>
                </c:pt>
                <c:pt idx="490" formatCode="0.00">
                  <c:v>6.3995392567082501</c:v>
                </c:pt>
                <c:pt idx="491" formatCode="0.00">
                  <c:v>7.6363033978006198</c:v>
                </c:pt>
                <c:pt idx="492" formatCode="0.00">
                  <c:v>9.5257458318393695</c:v>
                </c:pt>
                <c:pt idx="493" formatCode="0.00">
                  <c:v>7.2178072140690999</c:v>
                </c:pt>
                <c:pt idx="494" formatCode="0.00">
                  <c:v>9.6932926438114606</c:v>
                </c:pt>
                <c:pt idx="495" formatCode="0.00">
                  <c:v>10.636429604445301</c:v>
                </c:pt>
                <c:pt idx="496" formatCode="0.00">
                  <c:v>4.9231393512210904</c:v>
                </c:pt>
                <c:pt idx="497" formatCode="0.00">
                  <c:v>4.2019024608024198</c:v>
                </c:pt>
                <c:pt idx="498" formatCode="0.00">
                  <c:v>2.7890745882177899</c:v>
                </c:pt>
                <c:pt idx="499" formatCode="0.00">
                  <c:v>1.79226930684467</c:v>
                </c:pt>
                <c:pt idx="500" formatCode="0.00">
                  <c:v>2.2023035576934</c:v>
                </c:pt>
                <c:pt idx="501" formatCode="0.00">
                  <c:v>6.3167244089608099</c:v>
                </c:pt>
                <c:pt idx="502" formatCode="0.00">
                  <c:v>8.9693996356222492</c:v>
                </c:pt>
                <c:pt idx="503" formatCode="0.00">
                  <c:v>5.2648529574030896</c:v>
                </c:pt>
                <c:pt idx="504" formatCode="0.00">
                  <c:v>7.4532019280371999</c:v>
                </c:pt>
                <c:pt idx="505" formatCode="0.00">
                  <c:v>8.1760291998816008</c:v>
                </c:pt>
                <c:pt idx="506" formatCode="0.00">
                  <c:v>8.1489546971871007</c:v>
                </c:pt>
                <c:pt idx="507" formatCode="0.00">
                  <c:v>4.8173171635745096</c:v>
                </c:pt>
                <c:pt idx="508" formatCode="0.00">
                  <c:v>4.0738435123663299</c:v>
                </c:pt>
                <c:pt idx="509" formatCode="0.00">
                  <c:v>5.5854367291659601</c:v>
                </c:pt>
                <c:pt idx="510" formatCode="0.00">
                  <c:v>4.6946055533250304</c:v>
                </c:pt>
                <c:pt idx="511" formatCode="0.00">
                  <c:v>1.90127264189375</c:v>
                </c:pt>
                <c:pt idx="512" formatCode="0.00">
                  <c:v>2.0676667091052701</c:v>
                </c:pt>
                <c:pt idx="513" formatCode="0.00">
                  <c:v>4.7090113149154602</c:v>
                </c:pt>
                <c:pt idx="514" formatCode="0.00">
                  <c:v>5.0267094403726702</c:v>
                </c:pt>
                <c:pt idx="515" formatCode="0.00">
                  <c:v>4.1099397589000404</c:v>
                </c:pt>
                <c:pt idx="516" formatCode="0.00">
                  <c:v>4.9209158553942096</c:v>
                </c:pt>
                <c:pt idx="517" formatCode="0.00">
                  <c:v>8.1819225915356508</c:v>
                </c:pt>
                <c:pt idx="518" formatCode="0.00">
                  <c:v>10.4647178743521</c:v>
                </c:pt>
                <c:pt idx="519" formatCode="0.00">
                  <c:v>6.8031515028973004</c:v>
                </c:pt>
                <c:pt idx="520" formatCode="0.00">
                  <c:v>6.76157948187298</c:v>
                </c:pt>
                <c:pt idx="521" formatCode="0.00">
                  <c:v>5.29416499456062</c:v>
                </c:pt>
                <c:pt idx="522" formatCode="0.00">
                  <c:v>1.9248924368073801</c:v>
                </c:pt>
                <c:pt idx="523" formatCode="0.00">
                  <c:v>2.3828419682123898</c:v>
                </c:pt>
                <c:pt idx="524" formatCode="0.00">
                  <c:v>3.2063866958162799</c:v>
                </c:pt>
                <c:pt idx="525" formatCode="0.00">
                  <c:v>2.9308104395215402</c:v>
                </c:pt>
                <c:pt idx="526" formatCode="0.00">
                  <c:v>2.7184250682231599</c:v>
                </c:pt>
                <c:pt idx="527" formatCode="0.00">
                  <c:v>7.4958703697684701</c:v>
                </c:pt>
                <c:pt idx="528" formatCode="0.00">
                  <c:v>8.8757676700000001</c:v>
                </c:pt>
                <c:pt idx="529" formatCode="0.00">
                  <c:v>11.9097358337992</c:v>
                </c:pt>
                <c:pt idx="530" formatCode="0.00">
                  <c:v>10.039593575851301</c:v>
                </c:pt>
                <c:pt idx="531" formatCode="0.00">
                  <c:v>8.8684041657894195</c:v>
                </c:pt>
                <c:pt idx="532" formatCode="0.00">
                  <c:v>8.4980959255042308</c:v>
                </c:pt>
                <c:pt idx="533" formatCode="0.00">
                  <c:v>2.5954953947510901</c:v>
                </c:pt>
                <c:pt idx="534" formatCode="0.00">
                  <c:v>1.8287197864337601</c:v>
                </c:pt>
                <c:pt idx="535" formatCode="0.00">
                  <c:v>2.1426677691515401</c:v>
                </c:pt>
                <c:pt idx="536" formatCode="0.00">
                  <c:v>2.2613492039654699</c:v>
                </c:pt>
                <c:pt idx="537" formatCode="0.00">
                  <c:v>3.91</c:v>
                </c:pt>
                <c:pt idx="538" formatCode="0.00">
                  <c:v>4.83</c:v>
                </c:pt>
                <c:pt idx="539" formatCode="0.00">
                  <c:v>6.878997</c:v>
                </c:pt>
                <c:pt idx="540" formatCode="0.00">
                  <c:v>7.59</c:v>
                </c:pt>
                <c:pt idx="541" formatCode="0.00">
                  <c:v>9.5648752244468405</c:v>
                </c:pt>
                <c:pt idx="542" formatCode="0.00">
                  <c:v>5.2787154137314296</c:v>
                </c:pt>
                <c:pt idx="543" formatCode="0.00">
                  <c:v>4.5199999999999996</c:v>
                </c:pt>
                <c:pt idx="544" formatCode="0.00">
                  <c:v>4.2300000000000004</c:v>
                </c:pt>
                <c:pt idx="545" formatCode="0.00">
                  <c:v>3.8865062080514199</c:v>
                </c:pt>
                <c:pt idx="546" formatCode="0.00">
                  <c:v>2.3343579286046898</c:v>
                </c:pt>
                <c:pt idx="547" formatCode="0.00">
                  <c:v>1.9854274269666099</c:v>
                </c:pt>
                <c:pt idx="548" formatCode="0.00">
                  <c:v>2.3900636473891099</c:v>
                </c:pt>
                <c:pt idx="549" formatCode="0.00">
                  <c:v>3.1274074290031901</c:v>
                </c:pt>
                <c:pt idx="550" formatCode="0.00">
                  <c:v>1.50083978289721</c:v>
                </c:pt>
                <c:pt idx="551" formatCode="0.00">
                  <c:v>3.9434904639882902</c:v>
                </c:pt>
                <c:pt idx="552" formatCode="0.00">
                  <c:v>6.0572281326242097</c:v>
                </c:pt>
                <c:pt idx="553" formatCode="0.00">
                  <c:v>4.0860137818181599</c:v>
                </c:pt>
                <c:pt idx="554" formatCode="0.00">
                  <c:v>6.6734622083328503</c:v>
                </c:pt>
                <c:pt idx="555" formatCode="0.00">
                  <c:v>8.1300000000000008</c:v>
                </c:pt>
                <c:pt idx="556" formatCode="0.00">
                  <c:v>6.21</c:v>
                </c:pt>
                <c:pt idx="557" formatCode="0.00">
                  <c:v>5.47</c:v>
                </c:pt>
                <c:pt idx="558" formatCode="0.00">
                  <c:v>2.68</c:v>
                </c:pt>
                <c:pt idx="559" formatCode="0.00">
                  <c:v>2.2599999999999998</c:v>
                </c:pt>
                <c:pt idx="560" formatCode="0.00">
                  <c:v>2.41</c:v>
                </c:pt>
                <c:pt idx="561" formatCode="0.00">
                  <c:v>4.22</c:v>
                </c:pt>
                <c:pt idx="562" formatCode="0.00">
                  <c:v>4.67</c:v>
                </c:pt>
                <c:pt idx="563" formatCode="0.00">
                  <c:v>6.19</c:v>
                </c:pt>
                <c:pt idx="564" formatCode="0.00">
                  <c:v>6.74</c:v>
                </c:pt>
                <c:pt idx="565" formatCode="0.00">
                  <c:v>4.95</c:v>
                </c:pt>
                <c:pt idx="566" formatCode="0.00">
                  <c:v>7.25</c:v>
                </c:pt>
                <c:pt idx="567" formatCode="0.00">
                  <c:v>9.15</c:v>
                </c:pt>
                <c:pt idx="568" formatCode="0.00">
                  <c:v>5.87</c:v>
                </c:pt>
                <c:pt idx="569" formatCode="0.00">
                  <c:v>3.54</c:v>
                </c:pt>
                <c:pt idx="570" formatCode="0.00">
                  <c:v>3.01</c:v>
                </c:pt>
                <c:pt idx="571" formatCode="0.00">
                  <c:v>2.8198417728924499</c:v>
                </c:pt>
                <c:pt idx="572" formatCode="0.00">
                  <c:v>2.64</c:v>
                </c:pt>
                <c:pt idx="573" formatCode="0.00">
                  <c:v>4.58</c:v>
                </c:pt>
                <c:pt idx="574" formatCode="0.00">
                  <c:v>6.3614308778458</c:v>
                </c:pt>
                <c:pt idx="575" formatCode="0.00">
                  <c:v>6.81</c:v>
                </c:pt>
                <c:pt idx="576" formatCode="0.00">
                  <c:v>7.49</c:v>
                </c:pt>
                <c:pt idx="577" formatCode="0.00">
                  <c:v>10.24</c:v>
                </c:pt>
                <c:pt idx="578" formatCode="0.00">
                  <c:v>9.2018173672920298</c:v>
                </c:pt>
                <c:pt idx="579" formatCode="0.00">
                  <c:v>4.5523432974840103</c:v>
                </c:pt>
                <c:pt idx="580" formatCode="0.00">
                  <c:v>6.1416032756762204</c:v>
                </c:pt>
                <c:pt idx="581" formatCode="0.00">
                  <c:v>3.01374546072678</c:v>
                </c:pt>
                <c:pt idx="582" formatCode="0.00">
                  <c:v>2.4803094792379299</c:v>
                </c:pt>
                <c:pt idx="583" formatCode="0.00">
                  <c:v>2.3032942128653802</c:v>
                </c:pt>
                <c:pt idx="584" formatCode="0.00">
                  <c:v>2.5728813198446501</c:v>
                </c:pt>
                <c:pt idx="585" formatCode="0.00">
                  <c:v>3.3294503515349798</c:v>
                </c:pt>
                <c:pt idx="586" formatCode="0.00">
                  <c:v>5.0699579688299004</c:v>
                </c:pt>
                <c:pt idx="587" formatCode="0.00">
                  <c:v>10.1853062671027</c:v>
                </c:pt>
                <c:pt idx="588" formatCode="0.00">
                  <c:v>6.6112436106132497</c:v>
                </c:pt>
                <c:pt idx="589" formatCode="0.00">
                  <c:v>5.6213351891005203</c:v>
                </c:pt>
                <c:pt idx="590" formatCode="0.00">
                  <c:v>6.3454177806822898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4-4163-AF6D-106D8FF10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005232"/>
        <c:axId val="228006192"/>
      </c:lineChart>
      <c:dateAx>
        <c:axId val="228005232"/>
        <c:scaling>
          <c:orientation val="minMax"/>
          <c:max val="448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ptos Narrow" panose="020B0004020202020204" pitchFamily="34" charset="0"/>
                <a:ea typeface="+mn-ea"/>
                <a:cs typeface="+mn-cs"/>
              </a:defRPr>
            </a:pPr>
            <a:endParaRPr lang="es-PE"/>
          </a:p>
        </c:txPr>
        <c:crossAx val="228006192"/>
        <c:crosses val="autoZero"/>
        <c:auto val="0"/>
        <c:lblOffset val="100"/>
        <c:baseTimeUnit val="months"/>
        <c:majorUnit val="12"/>
        <c:majorTimeUnit val="months"/>
        <c:minorUnit val="6"/>
        <c:minorTimeUnit val="months"/>
      </c:dateAx>
      <c:valAx>
        <c:axId val="22800619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050" b="1">
                    <a:solidFill>
                      <a:sysClr val="windowText" lastClr="000000"/>
                    </a:solidFill>
                  </a:rPr>
                  <a:t>Caudal (m3/s)</a:t>
                </a:r>
              </a:p>
            </c:rich>
          </c:tx>
          <c:layout>
            <c:manualLayout>
              <c:xMode val="edge"/>
              <c:yMode val="edge"/>
              <c:x val="7.0677001365419779E-3"/>
              <c:y val="0.3977961327543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8005232"/>
        <c:crosses val="autoZero"/>
        <c:crossBetween val="between"/>
        <c:majorUnit val="10"/>
      </c:valAx>
      <c:valAx>
        <c:axId val="1935385679"/>
        <c:scaling>
          <c:orientation val="maxMin"/>
          <c:max val="5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050" b="1">
                    <a:solidFill>
                      <a:sysClr val="windowText" lastClr="000000"/>
                    </a:solidFill>
                  </a:rPr>
                  <a:t>Precipitación (mm)</a:t>
                </a:r>
              </a:p>
            </c:rich>
          </c:tx>
          <c:layout>
            <c:manualLayout>
              <c:xMode val="edge"/>
              <c:yMode val="edge"/>
              <c:x val="0.97265302229353268"/>
              <c:y val="0.35297837167093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1796847"/>
        <c:crosses val="max"/>
        <c:crossBetween val="between"/>
        <c:majorUnit val="100"/>
      </c:valAx>
      <c:catAx>
        <c:axId val="1911796847"/>
        <c:scaling>
          <c:orientation val="minMax"/>
        </c:scaling>
        <c:delete val="1"/>
        <c:axPos val="t"/>
        <c:majorTickMark val="out"/>
        <c:minorTickMark val="none"/>
        <c:tickLblPos val="nextTo"/>
        <c:crossAx val="1935385679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1390840585009431E-2"/>
          <c:y val="3.5926103682630786E-2"/>
          <c:w val="0.81658756901471152"/>
          <c:h val="0.11189211619491547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 CHN1  PERSIS '!$D$10</c:f>
              <c:strCache>
                <c:ptCount val="1"/>
                <c:pt idx="0">
                  <c:v>PORC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'Q CHN1  PERSIS '!$D$11:$D$629</c:f>
              <c:numCache>
                <c:formatCode>0%</c:formatCode>
                <c:ptCount val="619"/>
                <c:pt idx="0">
                  <c:v>1.6025641025641025E-3</c:v>
                </c:pt>
                <c:pt idx="1">
                  <c:v>3.205128205128205E-3</c:v>
                </c:pt>
                <c:pt idx="2">
                  <c:v>4.807692307692308E-3</c:v>
                </c:pt>
                <c:pt idx="3">
                  <c:v>6.41025641025641E-3</c:v>
                </c:pt>
                <c:pt idx="4">
                  <c:v>8.0128205128205121E-3</c:v>
                </c:pt>
                <c:pt idx="5">
                  <c:v>9.6153846153846159E-3</c:v>
                </c:pt>
                <c:pt idx="6">
                  <c:v>1.1217948717948718E-2</c:v>
                </c:pt>
                <c:pt idx="7">
                  <c:v>1.282051282051282E-2</c:v>
                </c:pt>
                <c:pt idx="8">
                  <c:v>1.4423076923076924E-2</c:v>
                </c:pt>
                <c:pt idx="9">
                  <c:v>1.6025641025641024E-2</c:v>
                </c:pt>
                <c:pt idx="10">
                  <c:v>1.7628205128205128E-2</c:v>
                </c:pt>
                <c:pt idx="11">
                  <c:v>1.9230769230769232E-2</c:v>
                </c:pt>
                <c:pt idx="12">
                  <c:v>2.0833333333333332E-2</c:v>
                </c:pt>
                <c:pt idx="13">
                  <c:v>2.2435897435897436E-2</c:v>
                </c:pt>
                <c:pt idx="14">
                  <c:v>2.403846153846154E-2</c:v>
                </c:pt>
                <c:pt idx="15">
                  <c:v>2.564102564102564E-2</c:v>
                </c:pt>
                <c:pt idx="16">
                  <c:v>2.7243589743589744E-2</c:v>
                </c:pt>
                <c:pt idx="17">
                  <c:v>2.8846153846153848E-2</c:v>
                </c:pt>
                <c:pt idx="18">
                  <c:v>3.0448717948717948E-2</c:v>
                </c:pt>
                <c:pt idx="19">
                  <c:v>3.2051282051282048E-2</c:v>
                </c:pt>
                <c:pt idx="20">
                  <c:v>3.3653846153846152E-2</c:v>
                </c:pt>
                <c:pt idx="21">
                  <c:v>3.5256410256410256E-2</c:v>
                </c:pt>
                <c:pt idx="22">
                  <c:v>3.685897435897436E-2</c:v>
                </c:pt>
                <c:pt idx="23">
                  <c:v>3.8461538461538464E-2</c:v>
                </c:pt>
                <c:pt idx="24">
                  <c:v>4.0064102564102567E-2</c:v>
                </c:pt>
                <c:pt idx="25">
                  <c:v>4.1666666666666664E-2</c:v>
                </c:pt>
                <c:pt idx="26">
                  <c:v>4.3269230769230768E-2</c:v>
                </c:pt>
                <c:pt idx="27">
                  <c:v>4.4871794871794872E-2</c:v>
                </c:pt>
                <c:pt idx="28">
                  <c:v>4.6474358974358976E-2</c:v>
                </c:pt>
                <c:pt idx="29">
                  <c:v>4.807692307692308E-2</c:v>
                </c:pt>
                <c:pt idx="30">
                  <c:v>4.9679487179487176E-2</c:v>
                </c:pt>
                <c:pt idx="31">
                  <c:v>5.128205128205128E-2</c:v>
                </c:pt>
                <c:pt idx="32">
                  <c:v>5.2884615384615384E-2</c:v>
                </c:pt>
                <c:pt idx="33">
                  <c:v>5.4487179487179488E-2</c:v>
                </c:pt>
                <c:pt idx="34">
                  <c:v>5.6089743589743592E-2</c:v>
                </c:pt>
                <c:pt idx="35">
                  <c:v>5.7692307692307696E-2</c:v>
                </c:pt>
                <c:pt idx="36">
                  <c:v>5.9294871794871792E-2</c:v>
                </c:pt>
                <c:pt idx="37">
                  <c:v>6.0897435897435896E-2</c:v>
                </c:pt>
                <c:pt idx="38">
                  <c:v>6.25E-2</c:v>
                </c:pt>
                <c:pt idx="39">
                  <c:v>6.4102564102564097E-2</c:v>
                </c:pt>
                <c:pt idx="40">
                  <c:v>6.5705128205128208E-2</c:v>
                </c:pt>
                <c:pt idx="41">
                  <c:v>6.7307692307692304E-2</c:v>
                </c:pt>
                <c:pt idx="42">
                  <c:v>6.8910256410256415E-2</c:v>
                </c:pt>
                <c:pt idx="43">
                  <c:v>7.0512820512820512E-2</c:v>
                </c:pt>
                <c:pt idx="44">
                  <c:v>7.2115384615384609E-2</c:v>
                </c:pt>
                <c:pt idx="45">
                  <c:v>7.371794871794872E-2</c:v>
                </c:pt>
                <c:pt idx="46">
                  <c:v>7.5320512820512817E-2</c:v>
                </c:pt>
                <c:pt idx="47">
                  <c:v>7.6923076923076927E-2</c:v>
                </c:pt>
                <c:pt idx="48">
                  <c:v>7.8525641025641024E-2</c:v>
                </c:pt>
                <c:pt idx="49">
                  <c:v>8.0128205128205135E-2</c:v>
                </c:pt>
                <c:pt idx="50">
                  <c:v>8.1730769230769232E-2</c:v>
                </c:pt>
                <c:pt idx="51">
                  <c:v>8.3333333333333329E-2</c:v>
                </c:pt>
                <c:pt idx="52">
                  <c:v>8.4935897435897439E-2</c:v>
                </c:pt>
                <c:pt idx="53">
                  <c:v>8.6538461538461536E-2</c:v>
                </c:pt>
                <c:pt idx="54">
                  <c:v>8.8141025641025647E-2</c:v>
                </c:pt>
                <c:pt idx="55">
                  <c:v>8.9743589743589744E-2</c:v>
                </c:pt>
                <c:pt idx="56">
                  <c:v>9.1346153846153841E-2</c:v>
                </c:pt>
                <c:pt idx="57">
                  <c:v>9.2948717948717952E-2</c:v>
                </c:pt>
                <c:pt idx="58">
                  <c:v>9.4551282051282048E-2</c:v>
                </c:pt>
                <c:pt idx="59">
                  <c:v>9.6153846153846159E-2</c:v>
                </c:pt>
                <c:pt idx="60">
                  <c:v>9.7756410256410256E-2</c:v>
                </c:pt>
                <c:pt idx="61">
                  <c:v>9.9358974358974353E-2</c:v>
                </c:pt>
                <c:pt idx="62">
                  <c:v>0.10096153846153846</c:v>
                </c:pt>
                <c:pt idx="63">
                  <c:v>0.10416666666666667</c:v>
                </c:pt>
                <c:pt idx="64">
                  <c:v>0.10576923076923077</c:v>
                </c:pt>
                <c:pt idx="65">
                  <c:v>0.10737179487179487</c:v>
                </c:pt>
                <c:pt idx="68">
                  <c:v>0.10897435897435898</c:v>
                </c:pt>
                <c:pt idx="69">
                  <c:v>0.11057692307692307</c:v>
                </c:pt>
                <c:pt idx="70">
                  <c:v>0.11217948717948718</c:v>
                </c:pt>
                <c:pt idx="71">
                  <c:v>0.11378205128205128</c:v>
                </c:pt>
                <c:pt idx="72">
                  <c:v>0.11538461538461539</c:v>
                </c:pt>
                <c:pt idx="73">
                  <c:v>0.11698717948717949</c:v>
                </c:pt>
                <c:pt idx="74">
                  <c:v>0.11858974358974358</c:v>
                </c:pt>
                <c:pt idx="75">
                  <c:v>0.1201923076923077</c:v>
                </c:pt>
                <c:pt idx="76">
                  <c:v>0.12179487179487179</c:v>
                </c:pt>
                <c:pt idx="77">
                  <c:v>0.1233974358974359</c:v>
                </c:pt>
                <c:pt idx="78">
                  <c:v>0.125</c:v>
                </c:pt>
                <c:pt idx="79">
                  <c:v>0.1266025641025641</c:v>
                </c:pt>
                <c:pt idx="80">
                  <c:v>0.12820512820512819</c:v>
                </c:pt>
                <c:pt idx="81">
                  <c:v>0.12980769230769232</c:v>
                </c:pt>
                <c:pt idx="82">
                  <c:v>0.13141025641025642</c:v>
                </c:pt>
                <c:pt idx="83">
                  <c:v>0.13301282051282051</c:v>
                </c:pt>
                <c:pt idx="84">
                  <c:v>0.13461538461538461</c:v>
                </c:pt>
                <c:pt idx="85">
                  <c:v>0.13621794871794871</c:v>
                </c:pt>
                <c:pt idx="86">
                  <c:v>0.13782051282051283</c:v>
                </c:pt>
                <c:pt idx="87">
                  <c:v>0.14903846153846154</c:v>
                </c:pt>
                <c:pt idx="88">
                  <c:v>0.15064102564102563</c:v>
                </c:pt>
                <c:pt idx="89">
                  <c:v>0.15224358974358973</c:v>
                </c:pt>
                <c:pt idx="90">
                  <c:v>0.15384615384615385</c:v>
                </c:pt>
                <c:pt idx="91">
                  <c:v>0.15544871794871795</c:v>
                </c:pt>
                <c:pt idx="92">
                  <c:v>0.15705128205128205</c:v>
                </c:pt>
                <c:pt idx="93">
                  <c:v>0.15865384615384615</c:v>
                </c:pt>
                <c:pt idx="94">
                  <c:v>0.16025641025641027</c:v>
                </c:pt>
                <c:pt idx="95">
                  <c:v>0.16185897435897437</c:v>
                </c:pt>
                <c:pt idx="96">
                  <c:v>0.16346153846153846</c:v>
                </c:pt>
                <c:pt idx="97">
                  <c:v>0.16506410256410256</c:v>
                </c:pt>
                <c:pt idx="98">
                  <c:v>0.16666666666666666</c:v>
                </c:pt>
                <c:pt idx="99">
                  <c:v>0.16826923076923078</c:v>
                </c:pt>
                <c:pt idx="100">
                  <c:v>0.16987179487179488</c:v>
                </c:pt>
                <c:pt idx="101">
                  <c:v>0.17147435897435898</c:v>
                </c:pt>
                <c:pt idx="102">
                  <c:v>0.17307692307692307</c:v>
                </c:pt>
                <c:pt idx="103">
                  <c:v>0.17467948717948717</c:v>
                </c:pt>
                <c:pt idx="104">
                  <c:v>0.17628205128205129</c:v>
                </c:pt>
                <c:pt idx="105">
                  <c:v>0.17788461538461539</c:v>
                </c:pt>
                <c:pt idx="106">
                  <c:v>0.17948717948717949</c:v>
                </c:pt>
                <c:pt idx="107">
                  <c:v>0.18108974358974358</c:v>
                </c:pt>
                <c:pt idx="108">
                  <c:v>0.18269230769230768</c:v>
                </c:pt>
                <c:pt idx="109">
                  <c:v>0.18429487179487181</c:v>
                </c:pt>
                <c:pt idx="110">
                  <c:v>0.1858974358974359</c:v>
                </c:pt>
                <c:pt idx="111">
                  <c:v>0.1875</c:v>
                </c:pt>
                <c:pt idx="112">
                  <c:v>0.1891025641025641</c:v>
                </c:pt>
                <c:pt idx="113">
                  <c:v>0.19070512820512819</c:v>
                </c:pt>
                <c:pt idx="114">
                  <c:v>0.19230769230769232</c:v>
                </c:pt>
                <c:pt idx="115">
                  <c:v>0.19391025641025642</c:v>
                </c:pt>
                <c:pt idx="116">
                  <c:v>0.19551282051282051</c:v>
                </c:pt>
                <c:pt idx="117">
                  <c:v>0.19711538461538461</c:v>
                </c:pt>
                <c:pt idx="118">
                  <c:v>0.19871794871794871</c:v>
                </c:pt>
                <c:pt idx="119">
                  <c:v>0.20032051282051283</c:v>
                </c:pt>
                <c:pt idx="120">
                  <c:v>0.20192307692307693</c:v>
                </c:pt>
                <c:pt idx="121">
                  <c:v>0.20352564102564102</c:v>
                </c:pt>
                <c:pt idx="122">
                  <c:v>0.20512820512820512</c:v>
                </c:pt>
                <c:pt idx="123">
                  <c:v>0.20673076923076922</c:v>
                </c:pt>
                <c:pt idx="124">
                  <c:v>0.20833333333333334</c:v>
                </c:pt>
                <c:pt idx="125">
                  <c:v>0.20993589743589744</c:v>
                </c:pt>
                <c:pt idx="126">
                  <c:v>0.21153846153846154</c:v>
                </c:pt>
                <c:pt idx="127">
                  <c:v>0.21314102564102563</c:v>
                </c:pt>
                <c:pt idx="128">
                  <c:v>0.21474358974358973</c:v>
                </c:pt>
                <c:pt idx="129">
                  <c:v>0.21634615384615385</c:v>
                </c:pt>
                <c:pt idx="130">
                  <c:v>0.21794871794871795</c:v>
                </c:pt>
                <c:pt idx="131">
                  <c:v>0.21955128205128205</c:v>
                </c:pt>
                <c:pt idx="132">
                  <c:v>0.22115384615384615</c:v>
                </c:pt>
                <c:pt idx="133">
                  <c:v>0.22275641025641027</c:v>
                </c:pt>
                <c:pt idx="134">
                  <c:v>0.22435897435897437</c:v>
                </c:pt>
                <c:pt idx="135">
                  <c:v>0.22596153846153846</c:v>
                </c:pt>
                <c:pt idx="136">
                  <c:v>0.22756410256410256</c:v>
                </c:pt>
                <c:pt idx="137">
                  <c:v>0.22916666666666666</c:v>
                </c:pt>
                <c:pt idx="138">
                  <c:v>0.23076923076923078</c:v>
                </c:pt>
                <c:pt idx="139">
                  <c:v>0.23237179487179488</c:v>
                </c:pt>
                <c:pt idx="140">
                  <c:v>0.23397435897435898</c:v>
                </c:pt>
                <c:pt idx="141">
                  <c:v>0.23557692307692307</c:v>
                </c:pt>
                <c:pt idx="142">
                  <c:v>0.23717948717948717</c:v>
                </c:pt>
                <c:pt idx="143">
                  <c:v>0.23878205128205129</c:v>
                </c:pt>
                <c:pt idx="144">
                  <c:v>0.24038461538461539</c:v>
                </c:pt>
                <c:pt idx="145">
                  <c:v>0.24198717948717949</c:v>
                </c:pt>
                <c:pt idx="146">
                  <c:v>0.24358974358974358</c:v>
                </c:pt>
                <c:pt idx="147">
                  <c:v>0.24519230769230768</c:v>
                </c:pt>
                <c:pt idx="148">
                  <c:v>0.24679487179487181</c:v>
                </c:pt>
                <c:pt idx="149">
                  <c:v>0.2483974358974359</c:v>
                </c:pt>
                <c:pt idx="150">
                  <c:v>0.25</c:v>
                </c:pt>
                <c:pt idx="151">
                  <c:v>0.2516025641025641</c:v>
                </c:pt>
                <c:pt idx="152">
                  <c:v>0.25320512820512819</c:v>
                </c:pt>
                <c:pt idx="153">
                  <c:v>0.25480769230769229</c:v>
                </c:pt>
                <c:pt idx="154">
                  <c:v>0.25641025641025639</c:v>
                </c:pt>
                <c:pt idx="155">
                  <c:v>0.25801282051282054</c:v>
                </c:pt>
                <c:pt idx="156">
                  <c:v>0.25961538461538464</c:v>
                </c:pt>
                <c:pt idx="157">
                  <c:v>0.26121794871794873</c:v>
                </c:pt>
                <c:pt idx="158">
                  <c:v>0.26282051282051283</c:v>
                </c:pt>
                <c:pt idx="159">
                  <c:v>0.26442307692307693</c:v>
                </c:pt>
                <c:pt idx="160">
                  <c:v>0.26602564102564102</c:v>
                </c:pt>
                <c:pt idx="161">
                  <c:v>0.26762820512820512</c:v>
                </c:pt>
                <c:pt idx="162">
                  <c:v>0.26923076923076922</c:v>
                </c:pt>
                <c:pt idx="163">
                  <c:v>0.27083333333333331</c:v>
                </c:pt>
                <c:pt idx="164">
                  <c:v>0.27243589743589741</c:v>
                </c:pt>
                <c:pt idx="165">
                  <c:v>0.27403846153846156</c:v>
                </c:pt>
                <c:pt idx="166">
                  <c:v>0.27564102564102566</c:v>
                </c:pt>
                <c:pt idx="167">
                  <c:v>0.27724358974358976</c:v>
                </c:pt>
                <c:pt idx="168">
                  <c:v>0.27884615384615385</c:v>
                </c:pt>
                <c:pt idx="169">
                  <c:v>0.28044871794871795</c:v>
                </c:pt>
                <c:pt idx="170">
                  <c:v>0.28205128205128205</c:v>
                </c:pt>
                <c:pt idx="171">
                  <c:v>0.28365384615384615</c:v>
                </c:pt>
                <c:pt idx="172">
                  <c:v>0.28525641025641024</c:v>
                </c:pt>
                <c:pt idx="173">
                  <c:v>0.28685897435897434</c:v>
                </c:pt>
                <c:pt idx="174">
                  <c:v>0.28846153846153844</c:v>
                </c:pt>
                <c:pt idx="175">
                  <c:v>0.29006410256410259</c:v>
                </c:pt>
                <c:pt idx="176">
                  <c:v>0.29166666666666669</c:v>
                </c:pt>
                <c:pt idx="177">
                  <c:v>0.29326923076923078</c:v>
                </c:pt>
                <c:pt idx="178">
                  <c:v>0.29487179487179488</c:v>
                </c:pt>
                <c:pt idx="179">
                  <c:v>0.29647435897435898</c:v>
                </c:pt>
                <c:pt idx="180">
                  <c:v>0.29807692307692307</c:v>
                </c:pt>
                <c:pt idx="181">
                  <c:v>0.29967948717948717</c:v>
                </c:pt>
                <c:pt idx="182">
                  <c:v>0.30128205128205127</c:v>
                </c:pt>
                <c:pt idx="183">
                  <c:v>0.30288461538461536</c:v>
                </c:pt>
                <c:pt idx="184">
                  <c:v>0.30448717948717946</c:v>
                </c:pt>
                <c:pt idx="185">
                  <c:v>0.30608974358974361</c:v>
                </c:pt>
                <c:pt idx="186">
                  <c:v>0.30769230769230771</c:v>
                </c:pt>
                <c:pt idx="187">
                  <c:v>0.30929487179487181</c:v>
                </c:pt>
                <c:pt idx="188">
                  <c:v>0.3108974358974359</c:v>
                </c:pt>
                <c:pt idx="189">
                  <c:v>0.3125</c:v>
                </c:pt>
                <c:pt idx="190">
                  <c:v>0.3141025641025641</c:v>
                </c:pt>
                <c:pt idx="191">
                  <c:v>0.31570512820512819</c:v>
                </c:pt>
                <c:pt idx="192">
                  <c:v>0.31730769230769229</c:v>
                </c:pt>
                <c:pt idx="193">
                  <c:v>0.31891025641025639</c:v>
                </c:pt>
                <c:pt idx="194">
                  <c:v>0.32051282051282054</c:v>
                </c:pt>
                <c:pt idx="195">
                  <c:v>0.32211538461538464</c:v>
                </c:pt>
                <c:pt idx="196">
                  <c:v>0.32371794871794873</c:v>
                </c:pt>
                <c:pt idx="197">
                  <c:v>0.32532051282051283</c:v>
                </c:pt>
                <c:pt idx="198">
                  <c:v>0.32692307692307693</c:v>
                </c:pt>
                <c:pt idx="199">
                  <c:v>0.32852564102564102</c:v>
                </c:pt>
                <c:pt idx="200">
                  <c:v>0.33012820512820512</c:v>
                </c:pt>
                <c:pt idx="201">
                  <c:v>0.33173076923076922</c:v>
                </c:pt>
                <c:pt idx="202">
                  <c:v>0.33333333333333331</c:v>
                </c:pt>
                <c:pt idx="203">
                  <c:v>0.33493589743589741</c:v>
                </c:pt>
                <c:pt idx="204">
                  <c:v>0.33653846153846156</c:v>
                </c:pt>
                <c:pt idx="205">
                  <c:v>0.33814102564102566</c:v>
                </c:pt>
                <c:pt idx="206">
                  <c:v>0.33974358974358976</c:v>
                </c:pt>
                <c:pt idx="207">
                  <c:v>0.34134615384615385</c:v>
                </c:pt>
                <c:pt idx="208">
                  <c:v>0.34294871794871795</c:v>
                </c:pt>
                <c:pt idx="209">
                  <c:v>0.34455128205128205</c:v>
                </c:pt>
                <c:pt idx="210">
                  <c:v>0.34615384615384615</c:v>
                </c:pt>
                <c:pt idx="211">
                  <c:v>0.34775641025641024</c:v>
                </c:pt>
                <c:pt idx="212">
                  <c:v>0.34935897435897434</c:v>
                </c:pt>
                <c:pt idx="213">
                  <c:v>0.35096153846153844</c:v>
                </c:pt>
                <c:pt idx="214">
                  <c:v>0.35256410256410259</c:v>
                </c:pt>
                <c:pt idx="215">
                  <c:v>0.35416666666666669</c:v>
                </c:pt>
                <c:pt idx="216">
                  <c:v>0.35576923076923078</c:v>
                </c:pt>
                <c:pt idx="217">
                  <c:v>0.35737179487179488</c:v>
                </c:pt>
                <c:pt idx="218">
                  <c:v>0.35897435897435898</c:v>
                </c:pt>
                <c:pt idx="219">
                  <c:v>0.36057692307692307</c:v>
                </c:pt>
                <c:pt idx="220">
                  <c:v>0.36217948717948717</c:v>
                </c:pt>
                <c:pt idx="221">
                  <c:v>0.36378205128205127</c:v>
                </c:pt>
                <c:pt idx="222">
                  <c:v>0.36538461538461536</c:v>
                </c:pt>
                <c:pt idx="223">
                  <c:v>0.36698717948717946</c:v>
                </c:pt>
                <c:pt idx="224">
                  <c:v>0.36858974358974361</c:v>
                </c:pt>
                <c:pt idx="225">
                  <c:v>0.37019230769230771</c:v>
                </c:pt>
                <c:pt idx="226">
                  <c:v>0.37179487179487181</c:v>
                </c:pt>
                <c:pt idx="227">
                  <c:v>0.3733974358974359</c:v>
                </c:pt>
                <c:pt idx="228">
                  <c:v>0.375</c:v>
                </c:pt>
                <c:pt idx="229">
                  <c:v>0.3766025641025641</c:v>
                </c:pt>
                <c:pt idx="230">
                  <c:v>0.37820512820512819</c:v>
                </c:pt>
                <c:pt idx="231">
                  <c:v>0.37980769230769229</c:v>
                </c:pt>
                <c:pt idx="232">
                  <c:v>0.38141025641025639</c:v>
                </c:pt>
                <c:pt idx="233">
                  <c:v>0.38301282051282054</c:v>
                </c:pt>
                <c:pt idx="234">
                  <c:v>0.38461538461538464</c:v>
                </c:pt>
                <c:pt idx="235">
                  <c:v>0.38621794871794873</c:v>
                </c:pt>
                <c:pt idx="236">
                  <c:v>0.38782051282051283</c:v>
                </c:pt>
                <c:pt idx="237">
                  <c:v>0.38942307692307693</c:v>
                </c:pt>
                <c:pt idx="238">
                  <c:v>0.39102564102564102</c:v>
                </c:pt>
                <c:pt idx="239">
                  <c:v>0.39262820512820512</c:v>
                </c:pt>
                <c:pt idx="240">
                  <c:v>0.39423076923076922</c:v>
                </c:pt>
                <c:pt idx="241">
                  <c:v>0.39583333333333331</c:v>
                </c:pt>
                <c:pt idx="242">
                  <c:v>0.39743589743589741</c:v>
                </c:pt>
                <c:pt idx="243">
                  <c:v>0.39903846153846156</c:v>
                </c:pt>
                <c:pt idx="244">
                  <c:v>0.40064102564102566</c:v>
                </c:pt>
                <c:pt idx="245">
                  <c:v>0.40224358974358976</c:v>
                </c:pt>
                <c:pt idx="246">
                  <c:v>0.40384615384615385</c:v>
                </c:pt>
                <c:pt idx="247">
                  <c:v>0.40544871794871795</c:v>
                </c:pt>
                <c:pt idx="248">
                  <c:v>0.40705128205128205</c:v>
                </c:pt>
                <c:pt idx="249">
                  <c:v>0.40865384615384615</c:v>
                </c:pt>
                <c:pt idx="250">
                  <c:v>0.41025641025641024</c:v>
                </c:pt>
                <c:pt idx="251">
                  <c:v>0.41185897435897434</c:v>
                </c:pt>
                <c:pt idx="252">
                  <c:v>0.41346153846153844</c:v>
                </c:pt>
                <c:pt idx="253">
                  <c:v>0.41506410256410259</c:v>
                </c:pt>
                <c:pt idx="254">
                  <c:v>0.41666666666666669</c:v>
                </c:pt>
                <c:pt idx="255">
                  <c:v>0.41826923076923078</c:v>
                </c:pt>
                <c:pt idx="256">
                  <c:v>0.41987179487179488</c:v>
                </c:pt>
                <c:pt idx="257">
                  <c:v>0.42147435897435898</c:v>
                </c:pt>
                <c:pt idx="258">
                  <c:v>0.42307692307692307</c:v>
                </c:pt>
                <c:pt idx="259">
                  <c:v>0.42467948717948717</c:v>
                </c:pt>
                <c:pt idx="260">
                  <c:v>0.42628205128205127</c:v>
                </c:pt>
                <c:pt idx="261">
                  <c:v>0.42788461538461536</c:v>
                </c:pt>
                <c:pt idx="262">
                  <c:v>0.42948717948717946</c:v>
                </c:pt>
                <c:pt idx="263">
                  <c:v>0.43108974358974361</c:v>
                </c:pt>
                <c:pt idx="264">
                  <c:v>0.43269230769230771</c:v>
                </c:pt>
                <c:pt idx="265">
                  <c:v>0.43429487179487181</c:v>
                </c:pt>
                <c:pt idx="266">
                  <c:v>0.4358974358974359</c:v>
                </c:pt>
                <c:pt idx="267">
                  <c:v>0.4375</c:v>
                </c:pt>
                <c:pt idx="268">
                  <c:v>0.4391025641025641</c:v>
                </c:pt>
                <c:pt idx="269">
                  <c:v>0.44070512820512819</c:v>
                </c:pt>
                <c:pt idx="270">
                  <c:v>0.44230769230769229</c:v>
                </c:pt>
                <c:pt idx="271">
                  <c:v>0.44391025641025639</c:v>
                </c:pt>
                <c:pt idx="272">
                  <c:v>0.44551282051282054</c:v>
                </c:pt>
                <c:pt idx="273">
                  <c:v>0.44711538461538464</c:v>
                </c:pt>
                <c:pt idx="274">
                  <c:v>0.44871794871794873</c:v>
                </c:pt>
                <c:pt idx="275">
                  <c:v>0.45032051282051283</c:v>
                </c:pt>
                <c:pt idx="276">
                  <c:v>0.45192307692307693</c:v>
                </c:pt>
                <c:pt idx="277">
                  <c:v>0.45352564102564102</c:v>
                </c:pt>
                <c:pt idx="278">
                  <c:v>0.45512820512820512</c:v>
                </c:pt>
                <c:pt idx="279">
                  <c:v>0.45673076923076922</c:v>
                </c:pt>
                <c:pt idx="280">
                  <c:v>0.45833333333333331</c:v>
                </c:pt>
                <c:pt idx="281">
                  <c:v>0.45993589743589741</c:v>
                </c:pt>
                <c:pt idx="282">
                  <c:v>0.46153846153846156</c:v>
                </c:pt>
                <c:pt idx="283">
                  <c:v>0.46314102564102566</c:v>
                </c:pt>
                <c:pt idx="284">
                  <c:v>0.46474358974358976</c:v>
                </c:pt>
                <c:pt idx="285">
                  <c:v>0.46634615384615385</c:v>
                </c:pt>
                <c:pt idx="286">
                  <c:v>0.46794871794871795</c:v>
                </c:pt>
                <c:pt idx="287">
                  <c:v>0.46955128205128205</c:v>
                </c:pt>
                <c:pt idx="288">
                  <c:v>0.47115384615384615</c:v>
                </c:pt>
                <c:pt idx="289">
                  <c:v>0.47275641025641024</c:v>
                </c:pt>
                <c:pt idx="290">
                  <c:v>0.47435897435897434</c:v>
                </c:pt>
                <c:pt idx="291">
                  <c:v>0.47596153846153844</c:v>
                </c:pt>
                <c:pt idx="292">
                  <c:v>0.47756410256410259</c:v>
                </c:pt>
                <c:pt idx="293">
                  <c:v>0.47916666666666669</c:v>
                </c:pt>
                <c:pt idx="294">
                  <c:v>0.48076923076923078</c:v>
                </c:pt>
                <c:pt idx="295">
                  <c:v>0.48237179487179488</c:v>
                </c:pt>
                <c:pt idx="296">
                  <c:v>0.48397435897435898</c:v>
                </c:pt>
                <c:pt idx="297">
                  <c:v>0.48557692307692307</c:v>
                </c:pt>
                <c:pt idx="298">
                  <c:v>0.48717948717948717</c:v>
                </c:pt>
                <c:pt idx="299">
                  <c:v>0.48878205128205127</c:v>
                </c:pt>
                <c:pt idx="300">
                  <c:v>0.49038461538461536</c:v>
                </c:pt>
                <c:pt idx="301">
                  <c:v>0.49198717948717946</c:v>
                </c:pt>
                <c:pt idx="302">
                  <c:v>0.49358974358974361</c:v>
                </c:pt>
                <c:pt idx="303">
                  <c:v>0.49519230769230771</c:v>
                </c:pt>
                <c:pt idx="304">
                  <c:v>0.49679487179487181</c:v>
                </c:pt>
                <c:pt idx="305">
                  <c:v>0.4983974358974359</c:v>
                </c:pt>
                <c:pt idx="306">
                  <c:v>0.5</c:v>
                </c:pt>
                <c:pt idx="307">
                  <c:v>0.5016025641025641</c:v>
                </c:pt>
                <c:pt idx="308">
                  <c:v>0.50320512820512819</c:v>
                </c:pt>
                <c:pt idx="309">
                  <c:v>0.50480769230769229</c:v>
                </c:pt>
                <c:pt idx="310">
                  <c:v>0.50641025641025639</c:v>
                </c:pt>
                <c:pt idx="311">
                  <c:v>0.50801282051282048</c:v>
                </c:pt>
                <c:pt idx="312">
                  <c:v>0.50961538461538458</c:v>
                </c:pt>
                <c:pt idx="313">
                  <c:v>0.51121794871794868</c:v>
                </c:pt>
                <c:pt idx="314">
                  <c:v>0.51282051282051277</c:v>
                </c:pt>
                <c:pt idx="315">
                  <c:v>0.51442307692307687</c:v>
                </c:pt>
                <c:pt idx="316">
                  <c:v>0.51602564102564108</c:v>
                </c:pt>
                <c:pt idx="317">
                  <c:v>0.51762820512820518</c:v>
                </c:pt>
                <c:pt idx="318">
                  <c:v>0.51923076923076927</c:v>
                </c:pt>
                <c:pt idx="319">
                  <c:v>0.52083333333333337</c:v>
                </c:pt>
                <c:pt idx="320">
                  <c:v>0.52243589743589747</c:v>
                </c:pt>
                <c:pt idx="321">
                  <c:v>0.52403846153846156</c:v>
                </c:pt>
                <c:pt idx="322">
                  <c:v>0.52564102564102566</c:v>
                </c:pt>
                <c:pt idx="323">
                  <c:v>0.52724358974358976</c:v>
                </c:pt>
                <c:pt idx="324">
                  <c:v>0.52884615384615385</c:v>
                </c:pt>
                <c:pt idx="325">
                  <c:v>0.53044871794871795</c:v>
                </c:pt>
                <c:pt idx="326">
                  <c:v>0.53205128205128205</c:v>
                </c:pt>
                <c:pt idx="327">
                  <c:v>0.53365384615384615</c:v>
                </c:pt>
                <c:pt idx="328">
                  <c:v>0.53525641025641024</c:v>
                </c:pt>
                <c:pt idx="329">
                  <c:v>0.53685897435897434</c:v>
                </c:pt>
                <c:pt idx="330">
                  <c:v>0.53846153846153844</c:v>
                </c:pt>
                <c:pt idx="331">
                  <c:v>0.54006410256410253</c:v>
                </c:pt>
                <c:pt idx="332">
                  <c:v>0.54166666666666663</c:v>
                </c:pt>
                <c:pt idx="333">
                  <c:v>0.54326923076923073</c:v>
                </c:pt>
                <c:pt idx="334">
                  <c:v>0.54487179487179482</c:v>
                </c:pt>
                <c:pt idx="335">
                  <c:v>0.54647435897435892</c:v>
                </c:pt>
                <c:pt idx="336">
                  <c:v>0.54807692307692313</c:v>
                </c:pt>
                <c:pt idx="337">
                  <c:v>0.54967948717948723</c:v>
                </c:pt>
                <c:pt idx="338">
                  <c:v>0.55128205128205132</c:v>
                </c:pt>
                <c:pt idx="339">
                  <c:v>0.55288461538461542</c:v>
                </c:pt>
                <c:pt idx="340">
                  <c:v>0.55448717948717952</c:v>
                </c:pt>
                <c:pt idx="341">
                  <c:v>0.55608974358974361</c:v>
                </c:pt>
                <c:pt idx="342">
                  <c:v>0.55769230769230771</c:v>
                </c:pt>
                <c:pt idx="343">
                  <c:v>0.55929487179487181</c:v>
                </c:pt>
                <c:pt idx="344">
                  <c:v>0.5608974358974359</c:v>
                </c:pt>
                <c:pt idx="345">
                  <c:v>0.5625</c:v>
                </c:pt>
                <c:pt idx="346">
                  <c:v>0.5641025641025641</c:v>
                </c:pt>
                <c:pt idx="347">
                  <c:v>0.56570512820512819</c:v>
                </c:pt>
                <c:pt idx="348">
                  <c:v>0.56730769230769229</c:v>
                </c:pt>
                <c:pt idx="349">
                  <c:v>0.56891025641025639</c:v>
                </c:pt>
                <c:pt idx="350">
                  <c:v>0.57051282051282048</c:v>
                </c:pt>
                <c:pt idx="351">
                  <c:v>0.57211538461538458</c:v>
                </c:pt>
                <c:pt idx="352">
                  <c:v>0.57371794871794868</c:v>
                </c:pt>
                <c:pt idx="353">
                  <c:v>0.57532051282051277</c:v>
                </c:pt>
                <c:pt idx="354">
                  <c:v>0.57692307692307687</c:v>
                </c:pt>
                <c:pt idx="355">
                  <c:v>0.57852564102564108</c:v>
                </c:pt>
                <c:pt idx="356">
                  <c:v>0.58012820512820518</c:v>
                </c:pt>
                <c:pt idx="357">
                  <c:v>0.58173076923076927</c:v>
                </c:pt>
                <c:pt idx="358">
                  <c:v>0.58333333333333337</c:v>
                </c:pt>
                <c:pt idx="359">
                  <c:v>0.58493589743589747</c:v>
                </c:pt>
                <c:pt idx="360">
                  <c:v>0.58653846153846156</c:v>
                </c:pt>
                <c:pt idx="361">
                  <c:v>0.58814102564102566</c:v>
                </c:pt>
                <c:pt idx="362">
                  <c:v>0.58974358974358976</c:v>
                </c:pt>
                <c:pt idx="363">
                  <c:v>0.59134615384615385</c:v>
                </c:pt>
                <c:pt idx="364">
                  <c:v>0.59294871794871795</c:v>
                </c:pt>
                <c:pt idx="365">
                  <c:v>0.59455128205128205</c:v>
                </c:pt>
                <c:pt idx="366">
                  <c:v>0.59615384615384615</c:v>
                </c:pt>
                <c:pt idx="367">
                  <c:v>0.59775641025641024</c:v>
                </c:pt>
                <c:pt idx="368">
                  <c:v>0.59935897435897434</c:v>
                </c:pt>
                <c:pt idx="369">
                  <c:v>0.60096153846153844</c:v>
                </c:pt>
                <c:pt idx="370">
                  <c:v>0.60256410256410253</c:v>
                </c:pt>
                <c:pt idx="371">
                  <c:v>0.60416666666666663</c:v>
                </c:pt>
                <c:pt idx="372">
                  <c:v>0.60576923076923073</c:v>
                </c:pt>
                <c:pt idx="373">
                  <c:v>0.60737179487179482</c:v>
                </c:pt>
                <c:pt idx="374">
                  <c:v>0.60897435897435892</c:v>
                </c:pt>
                <c:pt idx="375">
                  <c:v>0.61057692307692313</c:v>
                </c:pt>
                <c:pt idx="376">
                  <c:v>0.61217948717948723</c:v>
                </c:pt>
                <c:pt idx="377">
                  <c:v>0.61378205128205132</c:v>
                </c:pt>
                <c:pt idx="378">
                  <c:v>0.61538461538461542</c:v>
                </c:pt>
                <c:pt idx="379">
                  <c:v>0.61698717948717952</c:v>
                </c:pt>
                <c:pt idx="380">
                  <c:v>0.61858974358974361</c:v>
                </c:pt>
                <c:pt idx="381">
                  <c:v>0.62019230769230771</c:v>
                </c:pt>
                <c:pt idx="382">
                  <c:v>0.62179487179487181</c:v>
                </c:pt>
                <c:pt idx="383">
                  <c:v>0.6233974358974359</c:v>
                </c:pt>
                <c:pt idx="384">
                  <c:v>0.625</c:v>
                </c:pt>
                <c:pt idx="385">
                  <c:v>0.6266025641025641</c:v>
                </c:pt>
                <c:pt idx="386">
                  <c:v>0.62820512820512819</c:v>
                </c:pt>
                <c:pt idx="387">
                  <c:v>0.62980769230769229</c:v>
                </c:pt>
                <c:pt idx="388">
                  <c:v>0.63141025641025639</c:v>
                </c:pt>
                <c:pt idx="389">
                  <c:v>0.63301282051282048</c:v>
                </c:pt>
                <c:pt idx="390">
                  <c:v>0.63461538461538458</c:v>
                </c:pt>
                <c:pt idx="391">
                  <c:v>0.63621794871794868</c:v>
                </c:pt>
                <c:pt idx="392">
                  <c:v>0.63782051282051277</c:v>
                </c:pt>
                <c:pt idx="393">
                  <c:v>0.63942307692307687</c:v>
                </c:pt>
                <c:pt idx="394">
                  <c:v>0.64102564102564108</c:v>
                </c:pt>
                <c:pt idx="395">
                  <c:v>0.64262820512820518</c:v>
                </c:pt>
                <c:pt idx="396">
                  <c:v>0.64423076923076927</c:v>
                </c:pt>
                <c:pt idx="397">
                  <c:v>0.64583333333333337</c:v>
                </c:pt>
                <c:pt idx="398">
                  <c:v>0.64743589743589747</c:v>
                </c:pt>
                <c:pt idx="399">
                  <c:v>0.64903846153846156</c:v>
                </c:pt>
                <c:pt idx="400">
                  <c:v>0.65064102564102566</c:v>
                </c:pt>
                <c:pt idx="401">
                  <c:v>0.65224358974358976</c:v>
                </c:pt>
                <c:pt idx="402">
                  <c:v>0.65384615384615385</c:v>
                </c:pt>
                <c:pt idx="403">
                  <c:v>0.65544871794871795</c:v>
                </c:pt>
                <c:pt idx="404">
                  <c:v>0.65705128205128205</c:v>
                </c:pt>
                <c:pt idx="405">
                  <c:v>0.65865384615384615</c:v>
                </c:pt>
                <c:pt idx="406">
                  <c:v>0.66025641025641024</c:v>
                </c:pt>
                <c:pt idx="407">
                  <c:v>0.66185897435897434</c:v>
                </c:pt>
                <c:pt idx="408">
                  <c:v>0.66346153846153844</c:v>
                </c:pt>
                <c:pt idx="409">
                  <c:v>0.66506410256410253</c:v>
                </c:pt>
                <c:pt idx="410">
                  <c:v>0.66666666666666663</c:v>
                </c:pt>
                <c:pt idx="411">
                  <c:v>0.66826923076923073</c:v>
                </c:pt>
                <c:pt idx="412">
                  <c:v>0.66987179487179482</c:v>
                </c:pt>
                <c:pt idx="413">
                  <c:v>0.67147435897435892</c:v>
                </c:pt>
                <c:pt idx="414">
                  <c:v>0.67307692307692313</c:v>
                </c:pt>
                <c:pt idx="415">
                  <c:v>0.67467948717948723</c:v>
                </c:pt>
                <c:pt idx="416">
                  <c:v>0.67628205128205132</c:v>
                </c:pt>
                <c:pt idx="417">
                  <c:v>0.67788461538461542</c:v>
                </c:pt>
                <c:pt idx="418">
                  <c:v>0.67948717948717952</c:v>
                </c:pt>
                <c:pt idx="419">
                  <c:v>0.68108974358974361</c:v>
                </c:pt>
                <c:pt idx="420">
                  <c:v>0.68269230769230771</c:v>
                </c:pt>
                <c:pt idx="421">
                  <c:v>0.68429487179487181</c:v>
                </c:pt>
                <c:pt idx="422">
                  <c:v>0.6858974358974359</c:v>
                </c:pt>
                <c:pt idx="423">
                  <c:v>0.6875</c:v>
                </c:pt>
                <c:pt idx="424">
                  <c:v>0.6891025641025641</c:v>
                </c:pt>
                <c:pt idx="425">
                  <c:v>0.69070512820512819</c:v>
                </c:pt>
                <c:pt idx="426">
                  <c:v>0.69230769230769229</c:v>
                </c:pt>
                <c:pt idx="427">
                  <c:v>0.69391025641025639</c:v>
                </c:pt>
                <c:pt idx="428">
                  <c:v>0.69551282051282048</c:v>
                </c:pt>
                <c:pt idx="429">
                  <c:v>0.69711538461538458</c:v>
                </c:pt>
                <c:pt idx="430">
                  <c:v>0.69871794871794868</c:v>
                </c:pt>
                <c:pt idx="431">
                  <c:v>0.70032051282051277</c:v>
                </c:pt>
                <c:pt idx="432">
                  <c:v>0.70192307692307687</c:v>
                </c:pt>
                <c:pt idx="433">
                  <c:v>0.70352564102564108</c:v>
                </c:pt>
                <c:pt idx="434">
                  <c:v>0.70512820512820518</c:v>
                </c:pt>
                <c:pt idx="435">
                  <c:v>0.70673076923076927</c:v>
                </c:pt>
                <c:pt idx="436">
                  <c:v>0.70833333333333337</c:v>
                </c:pt>
                <c:pt idx="437">
                  <c:v>0.70993589743589747</c:v>
                </c:pt>
                <c:pt idx="438">
                  <c:v>0.71153846153846156</c:v>
                </c:pt>
                <c:pt idx="439">
                  <c:v>0.71314102564102566</c:v>
                </c:pt>
                <c:pt idx="440">
                  <c:v>0.71474358974358976</c:v>
                </c:pt>
                <c:pt idx="441">
                  <c:v>0.71634615384615385</c:v>
                </c:pt>
                <c:pt idx="442">
                  <c:v>0.71794871794871795</c:v>
                </c:pt>
                <c:pt idx="443">
                  <c:v>0.71955128205128205</c:v>
                </c:pt>
                <c:pt idx="444">
                  <c:v>0.72115384615384615</c:v>
                </c:pt>
                <c:pt idx="445">
                  <c:v>0.72275641025641024</c:v>
                </c:pt>
                <c:pt idx="446">
                  <c:v>0.72435897435897434</c:v>
                </c:pt>
                <c:pt idx="447">
                  <c:v>0.72596153846153844</c:v>
                </c:pt>
                <c:pt idx="448">
                  <c:v>0.72756410256410253</c:v>
                </c:pt>
                <c:pt idx="449">
                  <c:v>0.72916666666666663</c:v>
                </c:pt>
                <c:pt idx="450">
                  <c:v>0.73076923076923073</c:v>
                </c:pt>
                <c:pt idx="451">
                  <c:v>0.73237179487179482</c:v>
                </c:pt>
                <c:pt idx="452">
                  <c:v>0.73397435897435892</c:v>
                </c:pt>
                <c:pt idx="453">
                  <c:v>0.73557692307692313</c:v>
                </c:pt>
                <c:pt idx="454">
                  <c:v>0.73717948717948723</c:v>
                </c:pt>
                <c:pt idx="455">
                  <c:v>0.73878205128205132</c:v>
                </c:pt>
                <c:pt idx="456">
                  <c:v>0.74038461538461542</c:v>
                </c:pt>
                <c:pt idx="457">
                  <c:v>0.74198717948717952</c:v>
                </c:pt>
                <c:pt idx="458">
                  <c:v>0.74358974358974361</c:v>
                </c:pt>
                <c:pt idx="459">
                  <c:v>0.74519230769230771</c:v>
                </c:pt>
                <c:pt idx="460">
                  <c:v>0.74679487179487181</c:v>
                </c:pt>
                <c:pt idx="461">
                  <c:v>0.7483974358974359</c:v>
                </c:pt>
                <c:pt idx="462">
                  <c:v>0.75</c:v>
                </c:pt>
                <c:pt idx="463">
                  <c:v>0.7516025641025641</c:v>
                </c:pt>
                <c:pt idx="464">
                  <c:v>0.75320512820512819</c:v>
                </c:pt>
                <c:pt idx="465">
                  <c:v>0.75480769230769229</c:v>
                </c:pt>
                <c:pt idx="466">
                  <c:v>0.75641025641025639</c:v>
                </c:pt>
                <c:pt idx="467">
                  <c:v>0.75801282051282048</c:v>
                </c:pt>
                <c:pt idx="468">
                  <c:v>0.75961538461538458</c:v>
                </c:pt>
                <c:pt idx="469">
                  <c:v>0.76121794871794868</c:v>
                </c:pt>
                <c:pt idx="470">
                  <c:v>0.76282051282051277</c:v>
                </c:pt>
                <c:pt idx="471">
                  <c:v>0.76442307692307687</c:v>
                </c:pt>
                <c:pt idx="472">
                  <c:v>0.76602564102564108</c:v>
                </c:pt>
                <c:pt idx="473">
                  <c:v>0.76762820512820518</c:v>
                </c:pt>
                <c:pt idx="474">
                  <c:v>0.76923076923076927</c:v>
                </c:pt>
                <c:pt idx="475">
                  <c:v>0.77083333333333337</c:v>
                </c:pt>
                <c:pt idx="476">
                  <c:v>0.77243589743589747</c:v>
                </c:pt>
                <c:pt idx="477">
                  <c:v>0.77403846153846156</c:v>
                </c:pt>
                <c:pt idx="478">
                  <c:v>0.77564102564102566</c:v>
                </c:pt>
                <c:pt idx="479">
                  <c:v>0.77724358974358976</c:v>
                </c:pt>
                <c:pt idx="480">
                  <c:v>0.77884615384615385</c:v>
                </c:pt>
                <c:pt idx="481">
                  <c:v>0.78044871794871795</c:v>
                </c:pt>
                <c:pt idx="482">
                  <c:v>0.78205128205128205</c:v>
                </c:pt>
                <c:pt idx="483">
                  <c:v>0.78365384615384615</c:v>
                </c:pt>
                <c:pt idx="484">
                  <c:v>0.78525641025641024</c:v>
                </c:pt>
                <c:pt idx="485">
                  <c:v>0.78685897435897434</c:v>
                </c:pt>
                <c:pt idx="486">
                  <c:v>0.78846153846153844</c:v>
                </c:pt>
                <c:pt idx="487">
                  <c:v>0.79006410256410253</c:v>
                </c:pt>
                <c:pt idx="488">
                  <c:v>0.79166666666666663</c:v>
                </c:pt>
                <c:pt idx="489">
                  <c:v>0.79326923076923073</c:v>
                </c:pt>
                <c:pt idx="490">
                  <c:v>0.79487179487179482</c:v>
                </c:pt>
                <c:pt idx="491">
                  <c:v>0.79647435897435892</c:v>
                </c:pt>
                <c:pt idx="492">
                  <c:v>0.79807692307692313</c:v>
                </c:pt>
                <c:pt idx="493">
                  <c:v>0.79967948717948723</c:v>
                </c:pt>
                <c:pt idx="494">
                  <c:v>0.80128205128205132</c:v>
                </c:pt>
                <c:pt idx="495">
                  <c:v>0.80288461538461542</c:v>
                </c:pt>
                <c:pt idx="496">
                  <c:v>0.80448717948717952</c:v>
                </c:pt>
                <c:pt idx="497">
                  <c:v>0.80608974358974361</c:v>
                </c:pt>
                <c:pt idx="498">
                  <c:v>0.80769230769230771</c:v>
                </c:pt>
                <c:pt idx="499">
                  <c:v>0.80929487179487181</c:v>
                </c:pt>
                <c:pt idx="500">
                  <c:v>0.8108974358974359</c:v>
                </c:pt>
                <c:pt idx="501">
                  <c:v>0.8125</c:v>
                </c:pt>
                <c:pt idx="502">
                  <c:v>0.8141025641025641</c:v>
                </c:pt>
                <c:pt idx="503">
                  <c:v>0.81570512820512819</c:v>
                </c:pt>
                <c:pt idx="504">
                  <c:v>0.81730769230769229</c:v>
                </c:pt>
                <c:pt idx="505">
                  <c:v>0.81891025641025639</c:v>
                </c:pt>
                <c:pt idx="506">
                  <c:v>0.82051282051282048</c:v>
                </c:pt>
                <c:pt idx="507">
                  <c:v>0.82211538461538458</c:v>
                </c:pt>
                <c:pt idx="508">
                  <c:v>0.82371794871794868</c:v>
                </c:pt>
                <c:pt idx="509">
                  <c:v>0.82532051282051277</c:v>
                </c:pt>
                <c:pt idx="510">
                  <c:v>0.82692307692307687</c:v>
                </c:pt>
                <c:pt idx="511">
                  <c:v>0.82852564102564108</c:v>
                </c:pt>
                <c:pt idx="512">
                  <c:v>0.83012820512820518</c:v>
                </c:pt>
                <c:pt idx="513">
                  <c:v>0.83173076923076927</c:v>
                </c:pt>
                <c:pt idx="514">
                  <c:v>0.83333333333333337</c:v>
                </c:pt>
                <c:pt idx="515">
                  <c:v>0.83493589743589747</c:v>
                </c:pt>
                <c:pt idx="516">
                  <c:v>0.83653846153846156</c:v>
                </c:pt>
                <c:pt idx="517">
                  <c:v>0.83814102564102566</c:v>
                </c:pt>
                <c:pt idx="518">
                  <c:v>0.83974358974358976</c:v>
                </c:pt>
                <c:pt idx="519">
                  <c:v>0.84134615384615385</c:v>
                </c:pt>
                <c:pt idx="520">
                  <c:v>0.84294871794871795</c:v>
                </c:pt>
                <c:pt idx="521">
                  <c:v>0.84455128205128205</c:v>
                </c:pt>
                <c:pt idx="522">
                  <c:v>0.84615384615384615</c:v>
                </c:pt>
                <c:pt idx="523">
                  <c:v>0.84775641025641024</c:v>
                </c:pt>
                <c:pt idx="524">
                  <c:v>0.84935897435897434</c:v>
                </c:pt>
                <c:pt idx="525">
                  <c:v>0.85096153846153844</c:v>
                </c:pt>
                <c:pt idx="526">
                  <c:v>0.85256410256410253</c:v>
                </c:pt>
                <c:pt idx="527">
                  <c:v>0.85416666666666663</c:v>
                </c:pt>
                <c:pt idx="528">
                  <c:v>0.85576923076923073</c:v>
                </c:pt>
                <c:pt idx="529">
                  <c:v>0.85737179487179482</c:v>
                </c:pt>
                <c:pt idx="530">
                  <c:v>0.85897435897435892</c:v>
                </c:pt>
                <c:pt idx="531">
                  <c:v>0.86057692307692313</c:v>
                </c:pt>
                <c:pt idx="532">
                  <c:v>0.86217948717948723</c:v>
                </c:pt>
                <c:pt idx="533">
                  <c:v>0.86378205128205132</c:v>
                </c:pt>
                <c:pt idx="534">
                  <c:v>0.86538461538461542</c:v>
                </c:pt>
                <c:pt idx="535">
                  <c:v>0.86698717948717952</c:v>
                </c:pt>
                <c:pt idx="536">
                  <c:v>0.86858974358974361</c:v>
                </c:pt>
                <c:pt idx="537">
                  <c:v>0.87019230769230771</c:v>
                </c:pt>
                <c:pt idx="538">
                  <c:v>0.87179487179487181</c:v>
                </c:pt>
                <c:pt idx="539">
                  <c:v>0.8733974358974359</c:v>
                </c:pt>
                <c:pt idx="540">
                  <c:v>0.875</c:v>
                </c:pt>
                <c:pt idx="541">
                  <c:v>0.8766025641025641</c:v>
                </c:pt>
                <c:pt idx="542">
                  <c:v>0.87820512820512819</c:v>
                </c:pt>
                <c:pt idx="543">
                  <c:v>0.87980769230769229</c:v>
                </c:pt>
                <c:pt idx="544">
                  <c:v>0.88141025641025639</c:v>
                </c:pt>
                <c:pt idx="545">
                  <c:v>0.88301282051282048</c:v>
                </c:pt>
                <c:pt idx="546">
                  <c:v>0.88461538461538458</c:v>
                </c:pt>
                <c:pt idx="547">
                  <c:v>0.88621794871794868</c:v>
                </c:pt>
                <c:pt idx="548">
                  <c:v>0.88782051282051277</c:v>
                </c:pt>
                <c:pt idx="549">
                  <c:v>0.88942307692307687</c:v>
                </c:pt>
                <c:pt idx="550">
                  <c:v>0.89102564102564108</c:v>
                </c:pt>
                <c:pt idx="551">
                  <c:v>0.89262820512820518</c:v>
                </c:pt>
                <c:pt idx="552">
                  <c:v>0.89423076923076927</c:v>
                </c:pt>
                <c:pt idx="553">
                  <c:v>0.89583333333333337</c:v>
                </c:pt>
                <c:pt idx="554">
                  <c:v>0.89743589743589747</c:v>
                </c:pt>
                <c:pt idx="555">
                  <c:v>0.89903846153846156</c:v>
                </c:pt>
                <c:pt idx="556">
                  <c:v>0.90064102564102566</c:v>
                </c:pt>
                <c:pt idx="557">
                  <c:v>0.90224358974358976</c:v>
                </c:pt>
                <c:pt idx="558">
                  <c:v>0.90384615384615385</c:v>
                </c:pt>
                <c:pt idx="559">
                  <c:v>0.90544871794871795</c:v>
                </c:pt>
                <c:pt idx="560">
                  <c:v>0.90705128205128205</c:v>
                </c:pt>
                <c:pt idx="561">
                  <c:v>0.90865384615384615</c:v>
                </c:pt>
                <c:pt idx="562">
                  <c:v>0.91025641025641024</c:v>
                </c:pt>
                <c:pt idx="563">
                  <c:v>0.91185897435897434</c:v>
                </c:pt>
                <c:pt idx="564">
                  <c:v>0.91346153846153844</c:v>
                </c:pt>
                <c:pt idx="565">
                  <c:v>0.91506410256410253</c:v>
                </c:pt>
                <c:pt idx="566">
                  <c:v>0.91666666666666663</c:v>
                </c:pt>
                <c:pt idx="567">
                  <c:v>0.91826923076923073</c:v>
                </c:pt>
                <c:pt idx="568">
                  <c:v>0.91987179487179482</c:v>
                </c:pt>
                <c:pt idx="569">
                  <c:v>0.92147435897435892</c:v>
                </c:pt>
                <c:pt idx="570">
                  <c:v>0.92307692307692313</c:v>
                </c:pt>
                <c:pt idx="571">
                  <c:v>0.92467948717948723</c:v>
                </c:pt>
                <c:pt idx="572">
                  <c:v>0.92628205128205132</c:v>
                </c:pt>
                <c:pt idx="573">
                  <c:v>0.92788461538461542</c:v>
                </c:pt>
                <c:pt idx="574">
                  <c:v>0.92948717948717952</c:v>
                </c:pt>
                <c:pt idx="575">
                  <c:v>0.93108974358974361</c:v>
                </c:pt>
                <c:pt idx="576">
                  <c:v>0.93269230769230771</c:v>
                </c:pt>
                <c:pt idx="577">
                  <c:v>0.93429487179487181</c:v>
                </c:pt>
                <c:pt idx="578">
                  <c:v>0.9358974358974359</c:v>
                </c:pt>
                <c:pt idx="579">
                  <c:v>0.9375</c:v>
                </c:pt>
                <c:pt idx="580">
                  <c:v>0.9391025641025641</c:v>
                </c:pt>
                <c:pt idx="581">
                  <c:v>0.94070512820512819</c:v>
                </c:pt>
                <c:pt idx="582">
                  <c:v>0.94230769230769229</c:v>
                </c:pt>
                <c:pt idx="583">
                  <c:v>0.94391025641025639</c:v>
                </c:pt>
                <c:pt idx="584">
                  <c:v>0.94551282051282048</c:v>
                </c:pt>
                <c:pt idx="585">
                  <c:v>0.94711538461538458</c:v>
                </c:pt>
                <c:pt idx="586">
                  <c:v>0.94871794871794868</c:v>
                </c:pt>
                <c:pt idx="587">
                  <c:v>0.95032051282051277</c:v>
                </c:pt>
                <c:pt idx="588">
                  <c:v>0.95192307692307687</c:v>
                </c:pt>
                <c:pt idx="589">
                  <c:v>0.95352564102564108</c:v>
                </c:pt>
                <c:pt idx="590">
                  <c:v>0.95512820512820518</c:v>
                </c:pt>
                <c:pt idx="591">
                  <c:v>0.95673076923076927</c:v>
                </c:pt>
                <c:pt idx="592">
                  <c:v>0.95833333333333337</c:v>
                </c:pt>
                <c:pt idx="593">
                  <c:v>0.95993589743589747</c:v>
                </c:pt>
                <c:pt idx="594">
                  <c:v>0.96153846153846156</c:v>
                </c:pt>
                <c:pt idx="595">
                  <c:v>0.96314102564102566</c:v>
                </c:pt>
                <c:pt idx="596">
                  <c:v>0.96474358974358976</c:v>
                </c:pt>
                <c:pt idx="597">
                  <c:v>0.96634615384615385</c:v>
                </c:pt>
                <c:pt idx="598">
                  <c:v>0.96794871794871795</c:v>
                </c:pt>
                <c:pt idx="599">
                  <c:v>0.96955128205128205</c:v>
                </c:pt>
                <c:pt idx="600">
                  <c:v>0.97115384615384615</c:v>
                </c:pt>
                <c:pt idx="601">
                  <c:v>0.97275641025641024</c:v>
                </c:pt>
                <c:pt idx="602">
                  <c:v>0.97435897435897434</c:v>
                </c:pt>
                <c:pt idx="603">
                  <c:v>0.97596153846153844</c:v>
                </c:pt>
                <c:pt idx="604">
                  <c:v>0.97756410256410253</c:v>
                </c:pt>
                <c:pt idx="605">
                  <c:v>0.97916666666666663</c:v>
                </c:pt>
                <c:pt idx="606">
                  <c:v>0.98076923076923073</c:v>
                </c:pt>
                <c:pt idx="607">
                  <c:v>0.98237179487179482</c:v>
                </c:pt>
                <c:pt idx="608">
                  <c:v>0.98397435897435892</c:v>
                </c:pt>
                <c:pt idx="609">
                  <c:v>0.98557692307692313</c:v>
                </c:pt>
                <c:pt idx="610">
                  <c:v>0.98717948717948723</c:v>
                </c:pt>
                <c:pt idx="611">
                  <c:v>0.98878205128205132</c:v>
                </c:pt>
                <c:pt idx="612">
                  <c:v>0.99038461538461542</c:v>
                </c:pt>
                <c:pt idx="613">
                  <c:v>0.99198717948717952</c:v>
                </c:pt>
                <c:pt idx="614">
                  <c:v>0.99358974358974361</c:v>
                </c:pt>
                <c:pt idx="615">
                  <c:v>0.99519230769230771</c:v>
                </c:pt>
                <c:pt idx="616">
                  <c:v>0.99679487179487181</c:v>
                </c:pt>
                <c:pt idx="617">
                  <c:v>0.9983974358974359</c:v>
                </c:pt>
                <c:pt idx="618">
                  <c:v>1</c:v>
                </c:pt>
              </c:numCache>
            </c:numRef>
          </c:xVal>
          <c:yVal>
            <c:numRef>
              <c:f>'Q CHN1  PERSIS '!$B$11:$B$629</c:f>
              <c:numCache>
                <c:formatCode>0.00</c:formatCode>
                <c:ptCount val="619"/>
                <c:pt idx="0">
                  <c:v>16.811224127716521</c:v>
                </c:pt>
                <c:pt idx="1">
                  <c:v>14.86143111859128</c:v>
                </c:pt>
                <c:pt idx="2">
                  <c:v>14.669731171705516</c:v>
                </c:pt>
                <c:pt idx="3">
                  <c:v>14.427397684586671</c:v>
                </c:pt>
                <c:pt idx="4">
                  <c:v>14.397571743059892</c:v>
                </c:pt>
                <c:pt idx="5">
                  <c:v>13.926766913116404</c:v>
                </c:pt>
                <c:pt idx="6">
                  <c:v>13.789224895766816</c:v>
                </c:pt>
                <c:pt idx="7">
                  <c:v>13.439273646456032</c:v>
                </c:pt>
                <c:pt idx="8">
                  <c:v>13.163430203468717</c:v>
                </c:pt>
                <c:pt idx="9">
                  <c:v>12.678317222339308</c:v>
                </c:pt>
                <c:pt idx="10">
                  <c:v>12.469162700087463</c:v>
                </c:pt>
                <c:pt idx="11">
                  <c:v>12.444001569209346</c:v>
                </c:pt>
                <c:pt idx="12">
                  <c:v>11.946854615703026</c:v>
                </c:pt>
                <c:pt idx="13">
                  <c:v>11.470632286806145</c:v>
                </c:pt>
                <c:pt idx="14">
                  <c:v>11.459293431351986</c:v>
                </c:pt>
                <c:pt idx="15">
                  <c:v>11.349962718198521</c:v>
                </c:pt>
                <c:pt idx="16">
                  <c:v>11.310231152033856</c:v>
                </c:pt>
                <c:pt idx="17">
                  <c:v>11.282629351679258</c:v>
                </c:pt>
                <c:pt idx="18">
                  <c:v>11.203977045536153</c:v>
                </c:pt>
                <c:pt idx="19">
                  <c:v>11.089196678814183</c:v>
                </c:pt>
                <c:pt idx="20">
                  <c:v>11.016720566339693</c:v>
                </c:pt>
                <c:pt idx="21">
                  <c:v>10.937078629927845</c:v>
                </c:pt>
                <c:pt idx="22">
                  <c:v>10.873649614732706</c:v>
                </c:pt>
                <c:pt idx="23">
                  <c:v>10.798341039552865</c:v>
                </c:pt>
                <c:pt idx="24">
                  <c:v>10.793685900124316</c:v>
                </c:pt>
                <c:pt idx="25">
                  <c:v>10.581812936195794</c:v>
                </c:pt>
                <c:pt idx="26">
                  <c:v>10.332867736515849</c:v>
                </c:pt>
                <c:pt idx="27">
                  <c:v>10.229092542457467</c:v>
                </c:pt>
                <c:pt idx="28">
                  <c:v>10.227936591003607</c:v>
                </c:pt>
                <c:pt idx="29">
                  <c:v>10.224822235677854</c:v>
                </c:pt>
                <c:pt idx="30">
                  <c:v>10.142952088556548</c:v>
                </c:pt>
                <c:pt idx="31">
                  <c:v>10.007961335560383</c:v>
                </c:pt>
                <c:pt idx="32">
                  <c:v>9.9505385754122173</c:v>
                </c:pt>
                <c:pt idx="33">
                  <c:v>9.9430847079629157</c:v>
                </c:pt>
                <c:pt idx="34">
                  <c:v>9.8760901856322043</c:v>
                </c:pt>
                <c:pt idx="35">
                  <c:v>9.7286942276610944</c:v>
                </c:pt>
                <c:pt idx="36">
                  <c:v>9.7197474750885959</c:v>
                </c:pt>
                <c:pt idx="37">
                  <c:v>9.6938623173791427</c:v>
                </c:pt>
                <c:pt idx="38">
                  <c:v>9.6489109710425236</c:v>
                </c:pt>
                <c:pt idx="39">
                  <c:v>9.6213244101294961</c:v>
                </c:pt>
                <c:pt idx="40">
                  <c:v>9.6128381109607091</c:v>
                </c:pt>
                <c:pt idx="41">
                  <c:v>9.5060497328820563</c:v>
                </c:pt>
                <c:pt idx="42">
                  <c:v>9.4769181142001546</c:v>
                </c:pt>
                <c:pt idx="43">
                  <c:v>9.4528259654647222</c:v>
                </c:pt>
                <c:pt idx="44">
                  <c:v>9.4409501351712954</c:v>
                </c:pt>
                <c:pt idx="45">
                  <c:v>9.4289863416843378</c:v>
                </c:pt>
                <c:pt idx="46">
                  <c:v>9.3711155700439903</c:v>
                </c:pt>
                <c:pt idx="47">
                  <c:v>9.3265058294241747</c:v>
                </c:pt>
                <c:pt idx="48">
                  <c:v>9.2976296802223981</c:v>
                </c:pt>
                <c:pt idx="49">
                  <c:v>9.1918459673975317</c:v>
                </c:pt>
                <c:pt idx="50">
                  <c:v>9.1856955686787423</c:v>
                </c:pt>
                <c:pt idx="51">
                  <c:v>9.1619582631949168</c:v>
                </c:pt>
                <c:pt idx="52">
                  <c:v>9.132801756016212</c:v>
                </c:pt>
                <c:pt idx="53">
                  <c:v>8.9203784774642045</c:v>
                </c:pt>
                <c:pt idx="54">
                  <c:v>8.8443341761658392</c:v>
                </c:pt>
                <c:pt idx="55">
                  <c:v>8.76055418216996</c:v>
                </c:pt>
                <c:pt idx="56">
                  <c:v>8.580295773798106</c:v>
                </c:pt>
                <c:pt idx="57">
                  <c:v>8.5598642346130411</c:v>
                </c:pt>
                <c:pt idx="58">
                  <c:v>8.5536353287578653</c:v>
                </c:pt>
                <c:pt idx="59">
                  <c:v>8.4785936189293363</c:v>
                </c:pt>
                <c:pt idx="60">
                  <c:v>8.4602688828775072</c:v>
                </c:pt>
                <c:pt idx="61">
                  <c:v>8.4128728135130686</c:v>
                </c:pt>
                <c:pt idx="62">
                  <c:v>8.4082024860910742</c:v>
                </c:pt>
                <c:pt idx="63">
                  <c:v>8.3245240302685879</c:v>
                </c:pt>
                <c:pt idx="64">
                  <c:v>8.3125325380881954</c:v>
                </c:pt>
                <c:pt idx="65">
                  <c:v>8.3041424855752748</c:v>
                </c:pt>
                <c:pt idx="68">
                  <c:v>8.3017823381899518</c:v>
                </c:pt>
                <c:pt idx="69">
                  <c:v>8.2986612742784338</c:v>
                </c:pt>
                <c:pt idx="70">
                  <c:v>8.2972737249170798</c:v>
                </c:pt>
                <c:pt idx="71">
                  <c:v>8.2166914867464786</c:v>
                </c:pt>
                <c:pt idx="72">
                  <c:v>8.205912157666452</c:v>
                </c:pt>
                <c:pt idx="73">
                  <c:v>8.1842828288064329</c:v>
                </c:pt>
                <c:pt idx="74">
                  <c:v>8.1683733813557229</c:v>
                </c:pt>
                <c:pt idx="75">
                  <c:v>8.1043067077478348</c:v>
                </c:pt>
                <c:pt idx="76">
                  <c:v>8.083059503363268</c:v>
                </c:pt>
                <c:pt idx="77">
                  <c:v>8.0823367721280626</c:v>
                </c:pt>
                <c:pt idx="78">
                  <c:v>7.976880224902283</c:v>
                </c:pt>
                <c:pt idx="79">
                  <c:v>7.9724485261728759</c:v>
                </c:pt>
                <c:pt idx="80">
                  <c:v>7.9480425044968621</c:v>
                </c:pt>
                <c:pt idx="81">
                  <c:v>7.9327814323783663</c:v>
                </c:pt>
                <c:pt idx="82">
                  <c:v>7.9154521839582239</c:v>
                </c:pt>
                <c:pt idx="83">
                  <c:v>7.9095837546572989</c:v>
                </c:pt>
                <c:pt idx="84">
                  <c:v>7.8880887379521534</c:v>
                </c:pt>
                <c:pt idx="85">
                  <c:v>7.8587329425503194</c:v>
                </c:pt>
                <c:pt idx="86">
                  <c:v>7.8444628761373636</c:v>
                </c:pt>
                <c:pt idx="87">
                  <c:v>7.6418452689841843</c:v>
                </c:pt>
                <c:pt idx="88">
                  <c:v>7.6375077764951351</c:v>
                </c:pt>
                <c:pt idx="89">
                  <c:v>7.5191240677314415</c:v>
                </c:pt>
                <c:pt idx="90">
                  <c:v>7.495685103606589</c:v>
                </c:pt>
                <c:pt idx="91">
                  <c:v>7.4821605078160722</c:v>
                </c:pt>
                <c:pt idx="92">
                  <c:v>7.4805836481879551</c:v>
                </c:pt>
                <c:pt idx="93">
                  <c:v>7.4615376846046999</c:v>
                </c:pt>
                <c:pt idx="94">
                  <c:v>7.4492790619613185</c:v>
                </c:pt>
                <c:pt idx="95">
                  <c:v>7.4426336550843715</c:v>
                </c:pt>
                <c:pt idx="96">
                  <c:v>7.4372220186014921</c:v>
                </c:pt>
                <c:pt idx="97">
                  <c:v>7.3841163005403496</c:v>
                </c:pt>
                <c:pt idx="98">
                  <c:v>7.3815652557004752</c:v>
                </c:pt>
                <c:pt idx="99">
                  <c:v>7.3784348580197427</c:v>
                </c:pt>
                <c:pt idx="100">
                  <c:v>7.3299764724851642</c:v>
                </c:pt>
                <c:pt idx="101">
                  <c:v>7.3042812500818899</c:v>
                </c:pt>
                <c:pt idx="102">
                  <c:v>7.3009443381351282</c:v>
                </c:pt>
                <c:pt idx="103">
                  <c:v>7.2971769383270884</c:v>
                </c:pt>
                <c:pt idx="104">
                  <c:v>7.2898369802296887</c:v>
                </c:pt>
                <c:pt idx="105">
                  <c:v>7.2826690206600952</c:v>
                </c:pt>
                <c:pt idx="106">
                  <c:v>7.2705872414621515</c:v>
                </c:pt>
                <c:pt idx="107">
                  <c:v>7.2649675551332304</c:v>
                </c:pt>
                <c:pt idx="108">
                  <c:v>7.2211849801043684</c:v>
                </c:pt>
                <c:pt idx="109">
                  <c:v>7.1785899088941303</c:v>
                </c:pt>
                <c:pt idx="110">
                  <c:v>7.1756305319706932</c:v>
                </c:pt>
                <c:pt idx="111">
                  <c:v>7.1394889632320639</c:v>
                </c:pt>
                <c:pt idx="112">
                  <c:v>7.1367327148576658</c:v>
                </c:pt>
                <c:pt idx="113">
                  <c:v>7.1325224438712667</c:v>
                </c:pt>
                <c:pt idx="114">
                  <c:v>7.1046247197316976</c:v>
                </c:pt>
                <c:pt idx="115">
                  <c:v>7.0460506815869017</c:v>
                </c:pt>
                <c:pt idx="116">
                  <c:v>7.0354852855828547</c:v>
                </c:pt>
                <c:pt idx="117">
                  <c:v>6.9900120886401833</c:v>
                </c:pt>
                <c:pt idx="118">
                  <c:v>6.9679353026792112</c:v>
                </c:pt>
                <c:pt idx="119">
                  <c:v>6.9476294861342689</c:v>
                </c:pt>
                <c:pt idx="120">
                  <c:v>6.9363817862880959</c:v>
                </c:pt>
                <c:pt idx="121">
                  <c:v>6.926679219866009</c:v>
                </c:pt>
                <c:pt idx="122">
                  <c:v>6.9001351903589514</c:v>
                </c:pt>
                <c:pt idx="123">
                  <c:v>6.8881674002042601</c:v>
                </c:pt>
                <c:pt idx="124">
                  <c:v>6.8790400499140434</c:v>
                </c:pt>
                <c:pt idx="125">
                  <c:v>6.8713433847526755</c:v>
                </c:pt>
                <c:pt idx="126">
                  <c:v>6.8689248303623716</c:v>
                </c:pt>
                <c:pt idx="127">
                  <c:v>6.8536943919181459</c:v>
                </c:pt>
                <c:pt idx="128">
                  <c:v>6.7763001158702671</c:v>
                </c:pt>
                <c:pt idx="129">
                  <c:v>6.7686170279172746</c:v>
                </c:pt>
                <c:pt idx="130">
                  <c:v>6.7514462850357271</c:v>
                </c:pt>
                <c:pt idx="131">
                  <c:v>6.7394156856306813</c:v>
                </c:pt>
                <c:pt idx="132">
                  <c:v>6.7231938037069074</c:v>
                </c:pt>
                <c:pt idx="133">
                  <c:v>6.6950442143623503</c:v>
                </c:pt>
                <c:pt idx="134">
                  <c:v>6.6727865175472667</c:v>
                </c:pt>
                <c:pt idx="135">
                  <c:v>6.6595300423480701</c:v>
                </c:pt>
                <c:pt idx="136">
                  <c:v>6.6018358868371871</c:v>
                </c:pt>
                <c:pt idx="137">
                  <c:v>6.5974289122164871</c:v>
                </c:pt>
                <c:pt idx="138">
                  <c:v>6.5847576579726734</c:v>
                </c:pt>
                <c:pt idx="139">
                  <c:v>6.5380548484145766</c:v>
                </c:pt>
                <c:pt idx="140">
                  <c:v>6.5118013964028654</c:v>
                </c:pt>
                <c:pt idx="141">
                  <c:v>6.5048029001393646</c:v>
                </c:pt>
                <c:pt idx="142">
                  <c:v>6.4892809445825019</c:v>
                </c:pt>
                <c:pt idx="143">
                  <c:v>6.4763475126999239</c:v>
                </c:pt>
                <c:pt idx="144">
                  <c:v>6.4599972760166615</c:v>
                </c:pt>
                <c:pt idx="145">
                  <c:v>6.4501609057772935</c:v>
                </c:pt>
                <c:pt idx="146">
                  <c:v>6.4192904350350846</c:v>
                </c:pt>
                <c:pt idx="147">
                  <c:v>6.4191153211935923</c:v>
                </c:pt>
                <c:pt idx="148">
                  <c:v>6.4162148076367771</c:v>
                </c:pt>
                <c:pt idx="149">
                  <c:v>6.40180116424761</c:v>
                </c:pt>
                <c:pt idx="150">
                  <c:v>6.3947625037913536</c:v>
                </c:pt>
                <c:pt idx="151">
                  <c:v>6.3812286049053455</c:v>
                </c:pt>
                <c:pt idx="152">
                  <c:v>6.3468815307788429</c:v>
                </c:pt>
                <c:pt idx="153">
                  <c:v>6.3273200101212996</c:v>
                </c:pt>
                <c:pt idx="154">
                  <c:v>6.3213220301631337</c:v>
                </c:pt>
                <c:pt idx="155">
                  <c:v>6.3159125580361986</c:v>
                </c:pt>
                <c:pt idx="156">
                  <c:v>6.301680302572314</c:v>
                </c:pt>
                <c:pt idx="157">
                  <c:v>6.293980004920944</c:v>
                </c:pt>
                <c:pt idx="158">
                  <c:v>6.2885294715467905</c:v>
                </c:pt>
                <c:pt idx="159">
                  <c:v>6.2315421765154717</c:v>
                </c:pt>
                <c:pt idx="160">
                  <c:v>6.188530886225136</c:v>
                </c:pt>
                <c:pt idx="161">
                  <c:v>6.1417703077439532</c:v>
                </c:pt>
                <c:pt idx="162">
                  <c:v>6.0657706637585145</c:v>
                </c:pt>
                <c:pt idx="163">
                  <c:v>6.0346664404317094</c:v>
                </c:pt>
                <c:pt idx="164">
                  <c:v>6.0251410508386609</c:v>
                </c:pt>
                <c:pt idx="165">
                  <c:v>5.9753053543139494</c:v>
                </c:pt>
                <c:pt idx="166">
                  <c:v>5.9727876504353796</c:v>
                </c:pt>
                <c:pt idx="167">
                  <c:v>5.9593539356911105</c:v>
                </c:pt>
                <c:pt idx="168">
                  <c:v>5.9327922055782389</c:v>
                </c:pt>
                <c:pt idx="169">
                  <c:v>5.9324348437067052</c:v>
                </c:pt>
                <c:pt idx="170">
                  <c:v>5.9015898561592994</c:v>
                </c:pt>
                <c:pt idx="171">
                  <c:v>5.8810497946219744</c:v>
                </c:pt>
                <c:pt idx="172">
                  <c:v>5.8724443987566524</c:v>
                </c:pt>
                <c:pt idx="173">
                  <c:v>5.8245172101519298</c:v>
                </c:pt>
                <c:pt idx="174">
                  <c:v>5.813447863914055</c:v>
                </c:pt>
                <c:pt idx="175">
                  <c:v>5.8020341693879578</c:v>
                </c:pt>
                <c:pt idx="176">
                  <c:v>5.8016483120599824</c:v>
                </c:pt>
                <c:pt idx="177">
                  <c:v>5.7748370002856522</c:v>
                </c:pt>
                <c:pt idx="178">
                  <c:v>5.7269643301663962</c:v>
                </c:pt>
                <c:pt idx="179">
                  <c:v>5.7246542606436321</c:v>
                </c:pt>
                <c:pt idx="180">
                  <c:v>5.7185658261930419</c:v>
                </c:pt>
                <c:pt idx="181">
                  <c:v>5.66128172558708</c:v>
                </c:pt>
                <c:pt idx="182">
                  <c:v>5.6525491369478473</c:v>
                </c:pt>
                <c:pt idx="183">
                  <c:v>5.6400199201234829</c:v>
                </c:pt>
                <c:pt idx="184">
                  <c:v>5.6227966455274938</c:v>
                </c:pt>
                <c:pt idx="185">
                  <c:v>5.6016668987607288</c:v>
                </c:pt>
                <c:pt idx="186">
                  <c:v>5.5940813300186063</c:v>
                </c:pt>
                <c:pt idx="187">
                  <c:v>5.5618451357418364</c:v>
                </c:pt>
                <c:pt idx="188">
                  <c:v>5.5367412859050162</c:v>
                </c:pt>
                <c:pt idx="189">
                  <c:v>5.4928047676650893</c:v>
                </c:pt>
                <c:pt idx="190">
                  <c:v>5.490050769432556</c:v>
                </c:pt>
                <c:pt idx="191">
                  <c:v>5.4798740284523584</c:v>
                </c:pt>
                <c:pt idx="192">
                  <c:v>5.4613261548462466</c:v>
                </c:pt>
                <c:pt idx="193">
                  <c:v>5.4508459455182159</c:v>
                </c:pt>
                <c:pt idx="194">
                  <c:v>5.4448140205686499</c:v>
                </c:pt>
                <c:pt idx="195">
                  <c:v>5.4423142643660443</c:v>
                </c:pt>
                <c:pt idx="196">
                  <c:v>5.4235091874348198</c:v>
                </c:pt>
                <c:pt idx="197">
                  <c:v>5.421127455582293</c:v>
                </c:pt>
                <c:pt idx="198">
                  <c:v>5.4183695012138475</c:v>
                </c:pt>
                <c:pt idx="199">
                  <c:v>5.4175690066230331</c:v>
                </c:pt>
                <c:pt idx="200">
                  <c:v>5.4132715923097168</c:v>
                </c:pt>
                <c:pt idx="201">
                  <c:v>5.3960843681947148</c:v>
                </c:pt>
                <c:pt idx="202">
                  <c:v>5.3937610231724582</c:v>
                </c:pt>
                <c:pt idx="203">
                  <c:v>5.3515981383115365</c:v>
                </c:pt>
                <c:pt idx="204">
                  <c:v>5.3399126603170313</c:v>
                </c:pt>
                <c:pt idx="205">
                  <c:v>5.3261274213774437</c:v>
                </c:pt>
                <c:pt idx="206">
                  <c:v>5.3200289377019425</c:v>
                </c:pt>
                <c:pt idx="207">
                  <c:v>5.3038970245193608</c:v>
                </c:pt>
                <c:pt idx="208">
                  <c:v>5.2857135146165861</c:v>
                </c:pt>
                <c:pt idx="209">
                  <c:v>5.2704906675676702</c:v>
                </c:pt>
                <c:pt idx="210">
                  <c:v>5.2657495238928185</c:v>
                </c:pt>
                <c:pt idx="211">
                  <c:v>5.2622712703791246</c:v>
                </c:pt>
                <c:pt idx="212">
                  <c:v>5.2368479669505934</c:v>
                </c:pt>
                <c:pt idx="213">
                  <c:v>5.2145955483796715</c:v>
                </c:pt>
                <c:pt idx="214">
                  <c:v>5.1873929220882156</c:v>
                </c:pt>
                <c:pt idx="215">
                  <c:v>5.1834787454094364</c:v>
                </c:pt>
                <c:pt idx="216">
                  <c:v>5.1533354150013242</c:v>
                </c:pt>
                <c:pt idx="217">
                  <c:v>5.1515042116305629</c:v>
                </c:pt>
                <c:pt idx="218">
                  <c:v>5.1244172105992289</c:v>
                </c:pt>
                <c:pt idx="219">
                  <c:v>5.1189021497561429</c:v>
                </c:pt>
                <c:pt idx="220">
                  <c:v>5.1148236532690872</c:v>
                </c:pt>
                <c:pt idx="221">
                  <c:v>5.1102593103236318</c:v>
                </c:pt>
                <c:pt idx="222">
                  <c:v>5.1003757712209614</c:v>
                </c:pt>
                <c:pt idx="223">
                  <c:v>5.0495508633137147</c:v>
                </c:pt>
                <c:pt idx="224">
                  <c:v>5.0433535881328408</c:v>
                </c:pt>
                <c:pt idx="225">
                  <c:v>5.0372081556841577</c:v>
                </c:pt>
                <c:pt idx="226">
                  <c:v>5.0322824283859484</c:v>
                </c:pt>
                <c:pt idx="227">
                  <c:v>5.0209117215997896</c:v>
                </c:pt>
                <c:pt idx="228">
                  <c:v>4.9954419309556579</c:v>
                </c:pt>
                <c:pt idx="229">
                  <c:v>4.9901619282675425</c:v>
                </c:pt>
                <c:pt idx="230">
                  <c:v>4.9739141005892558</c:v>
                </c:pt>
                <c:pt idx="231">
                  <c:v>4.9678269493686313</c:v>
                </c:pt>
                <c:pt idx="232">
                  <c:v>4.9310121174274579</c:v>
                </c:pt>
                <c:pt idx="233">
                  <c:v>4.9208540320504426</c:v>
                </c:pt>
                <c:pt idx="234">
                  <c:v>4.8824016444030107</c:v>
                </c:pt>
                <c:pt idx="235">
                  <c:v>4.8626172286590252</c:v>
                </c:pt>
                <c:pt idx="236">
                  <c:v>4.8443754370405614</c:v>
                </c:pt>
                <c:pt idx="237">
                  <c:v>4.8303775408293497</c:v>
                </c:pt>
                <c:pt idx="238">
                  <c:v>4.8259117559573514</c:v>
                </c:pt>
                <c:pt idx="239">
                  <c:v>4.7800530821358667</c:v>
                </c:pt>
                <c:pt idx="240">
                  <c:v>4.7780100963909646</c:v>
                </c:pt>
                <c:pt idx="241">
                  <c:v>4.7615284253937658</c:v>
                </c:pt>
                <c:pt idx="242">
                  <c:v>4.7040058008076384</c:v>
                </c:pt>
                <c:pt idx="243">
                  <c:v>4.6698463134053805</c:v>
                </c:pt>
                <c:pt idx="244">
                  <c:v>4.6571056859038809</c:v>
                </c:pt>
                <c:pt idx="245">
                  <c:v>4.6358389592778098</c:v>
                </c:pt>
                <c:pt idx="246">
                  <c:v>4.6275804455923604</c:v>
                </c:pt>
                <c:pt idx="247">
                  <c:v>4.6266171497965152</c:v>
                </c:pt>
                <c:pt idx="248">
                  <c:v>4.6165444787967358</c:v>
                </c:pt>
                <c:pt idx="249">
                  <c:v>4.5942037889228402</c:v>
                </c:pt>
                <c:pt idx="250">
                  <c:v>4.5851294931599762</c:v>
                </c:pt>
                <c:pt idx="251">
                  <c:v>4.5830327480911821</c:v>
                </c:pt>
                <c:pt idx="252">
                  <c:v>4.5672342600129339</c:v>
                </c:pt>
                <c:pt idx="253">
                  <c:v>4.5189166667452998</c:v>
                </c:pt>
                <c:pt idx="254">
                  <c:v>4.5142176195706369</c:v>
                </c:pt>
                <c:pt idx="255">
                  <c:v>4.5037126615133758</c:v>
                </c:pt>
                <c:pt idx="256">
                  <c:v>4.4972046185946635</c:v>
                </c:pt>
                <c:pt idx="257">
                  <c:v>4.4904366797191626</c:v>
                </c:pt>
                <c:pt idx="258">
                  <c:v>4.4549333658888717</c:v>
                </c:pt>
                <c:pt idx="259">
                  <c:v>4.4542386946183514</c:v>
                </c:pt>
                <c:pt idx="260">
                  <c:v>4.419518048007764</c:v>
                </c:pt>
                <c:pt idx="261">
                  <c:v>4.4189257353682887</c:v>
                </c:pt>
                <c:pt idx="262">
                  <c:v>4.4181750444290397</c:v>
                </c:pt>
                <c:pt idx="263">
                  <c:v>4.4064727468999481</c:v>
                </c:pt>
                <c:pt idx="264">
                  <c:v>4.3844757288370451</c:v>
                </c:pt>
                <c:pt idx="265">
                  <c:v>4.3706668291299806</c:v>
                </c:pt>
                <c:pt idx="266">
                  <c:v>4.357462392336803</c:v>
                </c:pt>
                <c:pt idx="267">
                  <c:v>4.3549110264799138</c:v>
                </c:pt>
                <c:pt idx="268">
                  <c:v>4.349959052655672</c:v>
                </c:pt>
                <c:pt idx="269">
                  <c:v>4.3381610559125505</c:v>
                </c:pt>
                <c:pt idx="270">
                  <c:v>4.3327893655317169</c:v>
                </c:pt>
                <c:pt idx="271">
                  <c:v>4.3201841711516931</c:v>
                </c:pt>
                <c:pt idx="272">
                  <c:v>4.3179693452871559</c:v>
                </c:pt>
                <c:pt idx="273">
                  <c:v>4.3062154815203648</c:v>
                </c:pt>
                <c:pt idx="274">
                  <c:v>4.2873980018552977</c:v>
                </c:pt>
                <c:pt idx="275">
                  <c:v>4.2669766946612109</c:v>
                </c:pt>
                <c:pt idx="276">
                  <c:v>4.2449907740571433</c:v>
                </c:pt>
                <c:pt idx="277">
                  <c:v>4.2382441198920819</c:v>
                </c:pt>
                <c:pt idx="278">
                  <c:v>4.1987653032190693</c:v>
                </c:pt>
                <c:pt idx="279">
                  <c:v>4.1979161178677398</c:v>
                </c:pt>
                <c:pt idx="280">
                  <c:v>4.1865251313545864</c:v>
                </c:pt>
                <c:pt idx="281">
                  <c:v>4.1854502266877152</c:v>
                </c:pt>
                <c:pt idx="282">
                  <c:v>4.1590930424350878</c:v>
                </c:pt>
                <c:pt idx="283">
                  <c:v>4.1538910506718496</c:v>
                </c:pt>
                <c:pt idx="284">
                  <c:v>4.1346774899020522</c:v>
                </c:pt>
                <c:pt idx="285">
                  <c:v>4.110971685513519</c:v>
                </c:pt>
                <c:pt idx="286">
                  <c:v>4.0973743384919974</c:v>
                </c:pt>
                <c:pt idx="287">
                  <c:v>4.0821412641175732</c:v>
                </c:pt>
                <c:pt idx="288">
                  <c:v>4.0520827669976285</c:v>
                </c:pt>
                <c:pt idx="289">
                  <c:v>4.0392727079331534</c:v>
                </c:pt>
                <c:pt idx="290">
                  <c:v>4.0276649529996016</c:v>
                </c:pt>
                <c:pt idx="291">
                  <c:v>4.0231784321150457</c:v>
                </c:pt>
                <c:pt idx="292">
                  <c:v>4.0144126329196492</c:v>
                </c:pt>
                <c:pt idx="293">
                  <c:v>4.0030906040122689</c:v>
                </c:pt>
                <c:pt idx="294">
                  <c:v>4.0000346808790992</c:v>
                </c:pt>
                <c:pt idx="295">
                  <c:v>3.9980442324364938</c:v>
                </c:pt>
                <c:pt idx="296">
                  <c:v>3.9936824719468191</c:v>
                </c:pt>
                <c:pt idx="297">
                  <c:v>3.9901837609857616</c:v>
                </c:pt>
                <c:pt idx="298">
                  <c:v>3.9782159310191307</c:v>
                </c:pt>
                <c:pt idx="299">
                  <c:v>3.9745567135137958</c:v>
                </c:pt>
                <c:pt idx="300">
                  <c:v>3.9626132816455253</c:v>
                </c:pt>
                <c:pt idx="301">
                  <c:v>3.960732735589207</c:v>
                </c:pt>
                <c:pt idx="302">
                  <c:v>3.9584978283295391</c:v>
                </c:pt>
                <c:pt idx="303">
                  <c:v>3.9576383048213293</c:v>
                </c:pt>
                <c:pt idx="304">
                  <c:v>3.9276527379736641</c:v>
                </c:pt>
                <c:pt idx="305">
                  <c:v>3.9038632335358021</c:v>
                </c:pt>
                <c:pt idx="306">
                  <c:v>3.8992208143839164</c:v>
                </c:pt>
                <c:pt idx="307">
                  <c:v>3.8951324555346827</c:v>
                </c:pt>
                <c:pt idx="308">
                  <c:v>3.8923229134647093</c:v>
                </c:pt>
                <c:pt idx="309">
                  <c:v>3.88850590220106</c:v>
                </c:pt>
                <c:pt idx="310">
                  <c:v>3.8831698951149867</c:v>
                </c:pt>
                <c:pt idx="311">
                  <c:v>3.8699078559474307</c:v>
                </c:pt>
                <c:pt idx="312">
                  <c:v>3.8549068482623845</c:v>
                </c:pt>
                <c:pt idx="313">
                  <c:v>3.8460228974396897</c:v>
                </c:pt>
                <c:pt idx="314">
                  <c:v>3.8327494125149464</c:v>
                </c:pt>
                <c:pt idx="315">
                  <c:v>3.8133006474764231</c:v>
                </c:pt>
                <c:pt idx="316">
                  <c:v>3.8092080688153818</c:v>
                </c:pt>
                <c:pt idx="317">
                  <c:v>3.7970451302498658</c:v>
                </c:pt>
                <c:pt idx="318">
                  <c:v>3.7960513492581538</c:v>
                </c:pt>
                <c:pt idx="319">
                  <c:v>3.7920956933901531</c:v>
                </c:pt>
                <c:pt idx="320">
                  <c:v>3.7866624507766633</c:v>
                </c:pt>
                <c:pt idx="321">
                  <c:v>3.7657229596452457</c:v>
                </c:pt>
                <c:pt idx="322">
                  <c:v>3.7398558980852736</c:v>
                </c:pt>
                <c:pt idx="323">
                  <c:v>3.7193398743820962</c:v>
                </c:pt>
                <c:pt idx="324">
                  <c:v>3.7178009021339173</c:v>
                </c:pt>
                <c:pt idx="325">
                  <c:v>3.6933838204662748</c:v>
                </c:pt>
                <c:pt idx="326">
                  <c:v>3.6825505442531767</c:v>
                </c:pt>
                <c:pt idx="327">
                  <c:v>3.6700403700890822</c:v>
                </c:pt>
                <c:pt idx="328">
                  <c:v>3.6650086862731879</c:v>
                </c:pt>
                <c:pt idx="329">
                  <c:v>3.6369376020800765</c:v>
                </c:pt>
                <c:pt idx="330">
                  <c:v>3.6261861412666665</c:v>
                </c:pt>
                <c:pt idx="331">
                  <c:v>3.6260642151185269</c:v>
                </c:pt>
                <c:pt idx="332">
                  <c:v>3.6147946647721807</c:v>
                </c:pt>
                <c:pt idx="333">
                  <c:v>3.5830211037193047</c:v>
                </c:pt>
                <c:pt idx="334">
                  <c:v>3.5702459314553181</c:v>
                </c:pt>
                <c:pt idx="335">
                  <c:v>3.5666828530239303</c:v>
                </c:pt>
                <c:pt idx="336">
                  <c:v>3.5611951415033838</c:v>
                </c:pt>
                <c:pt idx="337">
                  <c:v>3.5586306359374049</c:v>
                </c:pt>
                <c:pt idx="338">
                  <c:v>3.5557124959831192</c:v>
                </c:pt>
                <c:pt idx="339">
                  <c:v>3.5552030564546979</c:v>
                </c:pt>
                <c:pt idx="340">
                  <c:v>3.5401323975334607</c:v>
                </c:pt>
                <c:pt idx="341">
                  <c:v>3.5002382350757029</c:v>
                </c:pt>
                <c:pt idx="342">
                  <c:v>3.4866363681380474</c:v>
                </c:pt>
                <c:pt idx="343">
                  <c:v>3.4468662461001967</c:v>
                </c:pt>
                <c:pt idx="344">
                  <c:v>3.4380078294911511</c:v>
                </c:pt>
                <c:pt idx="345">
                  <c:v>3.4204058128132342</c:v>
                </c:pt>
                <c:pt idx="346">
                  <c:v>3.4020438126894166</c:v>
                </c:pt>
                <c:pt idx="347">
                  <c:v>3.4019041044393958</c:v>
                </c:pt>
                <c:pt idx="348">
                  <c:v>3.4016394557950691</c:v>
                </c:pt>
                <c:pt idx="349">
                  <c:v>3.3902282777299031</c:v>
                </c:pt>
                <c:pt idx="350">
                  <c:v>3.3843157425116779</c:v>
                </c:pt>
                <c:pt idx="351">
                  <c:v>3.371912094140618</c:v>
                </c:pt>
                <c:pt idx="352">
                  <c:v>3.3339914056867186</c:v>
                </c:pt>
                <c:pt idx="353">
                  <c:v>3.3215151612271709</c:v>
                </c:pt>
                <c:pt idx="354">
                  <c:v>3.3168479147401779</c:v>
                </c:pt>
                <c:pt idx="355">
                  <c:v>3.313739227656189</c:v>
                </c:pt>
                <c:pt idx="356">
                  <c:v>3.2977608856564857</c:v>
                </c:pt>
                <c:pt idx="357">
                  <c:v>3.2956132727176284</c:v>
                </c:pt>
                <c:pt idx="358">
                  <c:v>3.2830775222111548</c:v>
                </c:pt>
                <c:pt idx="359">
                  <c:v>3.2664023149825478</c:v>
                </c:pt>
                <c:pt idx="360">
                  <c:v>3.2596695088115148</c:v>
                </c:pt>
                <c:pt idx="361">
                  <c:v>3.2573476436972686</c:v>
                </c:pt>
                <c:pt idx="362">
                  <c:v>3.2365986536526989</c:v>
                </c:pt>
                <c:pt idx="363">
                  <c:v>3.2245876432241878</c:v>
                </c:pt>
                <c:pt idx="364">
                  <c:v>3.2067763069336754</c:v>
                </c:pt>
                <c:pt idx="365">
                  <c:v>3.1910858600061562</c:v>
                </c:pt>
                <c:pt idx="366">
                  <c:v>3.1832814296516219</c:v>
                </c:pt>
                <c:pt idx="367">
                  <c:v>3.1797426293433686</c:v>
                </c:pt>
                <c:pt idx="368">
                  <c:v>3.1451215212960797</c:v>
                </c:pt>
                <c:pt idx="369">
                  <c:v>3.1441884880495987</c:v>
                </c:pt>
                <c:pt idx="370">
                  <c:v>3.1402705890665987</c:v>
                </c:pt>
                <c:pt idx="371">
                  <c:v>3.1345063245161144</c:v>
                </c:pt>
                <c:pt idx="372">
                  <c:v>3.1312995278292921</c:v>
                </c:pt>
                <c:pt idx="373">
                  <c:v>3.1037905675428554</c:v>
                </c:pt>
                <c:pt idx="374">
                  <c:v>3.1033637552305833</c:v>
                </c:pt>
                <c:pt idx="375">
                  <c:v>3.0972192496188229</c:v>
                </c:pt>
                <c:pt idx="376">
                  <c:v>3.0965510869627573</c:v>
                </c:pt>
                <c:pt idx="377">
                  <c:v>3.0955375742846347</c:v>
                </c:pt>
                <c:pt idx="378">
                  <c:v>3.0855303138385506</c:v>
                </c:pt>
                <c:pt idx="379">
                  <c:v>3.0800021838044476</c:v>
                </c:pt>
                <c:pt idx="380">
                  <c:v>3.0779661770791016</c:v>
                </c:pt>
                <c:pt idx="381">
                  <c:v>3.0764608545354766</c:v>
                </c:pt>
                <c:pt idx="382">
                  <c:v>3.0595814852257694</c:v>
                </c:pt>
                <c:pt idx="383">
                  <c:v>3.0541765265882272</c:v>
                </c:pt>
                <c:pt idx="384">
                  <c:v>3.0439003905847999</c:v>
                </c:pt>
                <c:pt idx="385">
                  <c:v>3.0378278216708234</c:v>
                </c:pt>
                <c:pt idx="386">
                  <c:v>3.0349589535843506</c:v>
                </c:pt>
                <c:pt idx="387">
                  <c:v>3.0322352496174694</c:v>
                </c:pt>
                <c:pt idx="388">
                  <c:v>3.0241032219396011</c:v>
                </c:pt>
                <c:pt idx="389">
                  <c:v>3.0167507661256159</c:v>
                </c:pt>
                <c:pt idx="390">
                  <c:v>3.0119828490410239</c:v>
                </c:pt>
                <c:pt idx="391">
                  <c:v>3.0116214773270715</c:v>
                </c:pt>
                <c:pt idx="392">
                  <c:v>3.0052759918741958</c:v>
                </c:pt>
                <c:pt idx="393">
                  <c:v>3.0018659261004501</c:v>
                </c:pt>
                <c:pt idx="394">
                  <c:v>3.0017421353801441</c:v>
                </c:pt>
                <c:pt idx="395">
                  <c:v>2.9993054894389735</c:v>
                </c:pt>
                <c:pt idx="396">
                  <c:v>2.9935174583487876</c:v>
                </c:pt>
                <c:pt idx="397">
                  <c:v>2.9870369771930294</c:v>
                </c:pt>
                <c:pt idx="398">
                  <c:v>2.9787126956782042</c:v>
                </c:pt>
                <c:pt idx="399">
                  <c:v>2.9744093489078915</c:v>
                </c:pt>
                <c:pt idx="400">
                  <c:v>2.9640595666510978</c:v>
                </c:pt>
                <c:pt idx="401">
                  <c:v>2.9537694150641101</c:v>
                </c:pt>
                <c:pt idx="402">
                  <c:v>2.9435506272776797</c:v>
                </c:pt>
                <c:pt idx="403">
                  <c:v>2.9164348738200032</c:v>
                </c:pt>
                <c:pt idx="404">
                  <c:v>2.8986838575981277</c:v>
                </c:pt>
                <c:pt idx="405">
                  <c:v>2.8848479514094474</c:v>
                </c:pt>
                <c:pt idx="406">
                  <c:v>2.8469875447254265</c:v>
                </c:pt>
                <c:pt idx="407">
                  <c:v>2.8364098457017026</c:v>
                </c:pt>
                <c:pt idx="408">
                  <c:v>2.8361083345705045</c:v>
                </c:pt>
                <c:pt idx="409">
                  <c:v>2.8355422950590694</c:v>
                </c:pt>
                <c:pt idx="410">
                  <c:v>2.8301603344636757</c:v>
                </c:pt>
                <c:pt idx="411">
                  <c:v>2.8186898178219026</c:v>
                </c:pt>
                <c:pt idx="412">
                  <c:v>2.8064876149848486</c:v>
                </c:pt>
                <c:pt idx="413">
                  <c:v>2.7904266781327851</c:v>
                </c:pt>
                <c:pt idx="414">
                  <c:v>2.778365320117969</c:v>
                </c:pt>
                <c:pt idx="415">
                  <c:v>2.764508057174563</c:v>
                </c:pt>
                <c:pt idx="416">
                  <c:v>2.7459553061108504</c:v>
                </c:pt>
                <c:pt idx="417">
                  <c:v>2.7316638324889757</c:v>
                </c:pt>
                <c:pt idx="418">
                  <c:v>2.7300841466781618</c:v>
                </c:pt>
                <c:pt idx="419">
                  <c:v>2.7275882505121798</c:v>
                </c:pt>
                <c:pt idx="420">
                  <c:v>2.7049626606663635</c:v>
                </c:pt>
                <c:pt idx="421">
                  <c:v>2.6982154770192261</c:v>
                </c:pt>
                <c:pt idx="422">
                  <c:v>2.6954730755002752</c:v>
                </c:pt>
                <c:pt idx="423">
                  <c:v>2.6947954010846553</c:v>
                </c:pt>
                <c:pt idx="424">
                  <c:v>2.6945143986817084</c:v>
                </c:pt>
                <c:pt idx="425">
                  <c:v>2.694510951868716</c:v>
                </c:pt>
                <c:pt idx="426">
                  <c:v>2.6904265760861206</c:v>
                </c:pt>
                <c:pt idx="427">
                  <c:v>2.6882163051662618</c:v>
                </c:pt>
                <c:pt idx="428">
                  <c:v>2.686585254610419</c:v>
                </c:pt>
                <c:pt idx="429">
                  <c:v>2.6849657986582489</c:v>
                </c:pt>
                <c:pt idx="430">
                  <c:v>2.6753623357572027</c:v>
                </c:pt>
                <c:pt idx="431">
                  <c:v>2.6737387160485011</c:v>
                </c:pt>
                <c:pt idx="432">
                  <c:v>2.6724723772121708</c:v>
                </c:pt>
                <c:pt idx="433">
                  <c:v>2.6470216518567367</c:v>
                </c:pt>
                <c:pt idx="434">
                  <c:v>2.6460987131329055</c:v>
                </c:pt>
                <c:pt idx="435">
                  <c:v>2.6434413254976117</c:v>
                </c:pt>
                <c:pt idx="436">
                  <c:v>2.6411438246008569</c:v>
                </c:pt>
                <c:pt idx="437">
                  <c:v>2.6331051219690798</c:v>
                </c:pt>
                <c:pt idx="438">
                  <c:v>2.6268662628705139</c:v>
                </c:pt>
                <c:pt idx="439">
                  <c:v>2.6240688603598876</c:v>
                </c:pt>
                <c:pt idx="440">
                  <c:v>2.6234376991045241</c:v>
                </c:pt>
                <c:pt idx="441">
                  <c:v>2.607735990631129</c:v>
                </c:pt>
                <c:pt idx="442">
                  <c:v>2.6045514576096638</c:v>
                </c:pt>
                <c:pt idx="443">
                  <c:v>2.5920059310885541</c:v>
                </c:pt>
                <c:pt idx="444">
                  <c:v>2.5791550788268731</c:v>
                </c:pt>
                <c:pt idx="445">
                  <c:v>2.5709388334154157</c:v>
                </c:pt>
                <c:pt idx="446">
                  <c:v>2.5685753932701156</c:v>
                </c:pt>
                <c:pt idx="447">
                  <c:v>2.5666434524811268</c:v>
                </c:pt>
                <c:pt idx="448">
                  <c:v>2.558745276577425</c:v>
                </c:pt>
                <c:pt idx="449">
                  <c:v>2.5497446577222993</c:v>
                </c:pt>
                <c:pt idx="450">
                  <c:v>2.5482702327512201</c:v>
                </c:pt>
                <c:pt idx="451">
                  <c:v>2.5402376651693852</c:v>
                </c:pt>
                <c:pt idx="452">
                  <c:v>2.5268214620412803</c:v>
                </c:pt>
                <c:pt idx="453">
                  <c:v>2.5090473872416448</c:v>
                </c:pt>
                <c:pt idx="454">
                  <c:v>2.5068503764077734</c:v>
                </c:pt>
                <c:pt idx="455">
                  <c:v>2.5065987885016527</c:v>
                </c:pt>
                <c:pt idx="456">
                  <c:v>2.487570197977568</c:v>
                </c:pt>
                <c:pt idx="457">
                  <c:v>2.4873169713083176</c:v>
                </c:pt>
                <c:pt idx="458">
                  <c:v>2.4867113469429909</c:v>
                </c:pt>
                <c:pt idx="459">
                  <c:v>2.470939889707108</c:v>
                </c:pt>
                <c:pt idx="460">
                  <c:v>2.4683140321607664</c:v>
                </c:pt>
                <c:pt idx="461">
                  <c:v>2.4659057004353064</c:v>
                </c:pt>
                <c:pt idx="462">
                  <c:v>2.4637740992688899</c:v>
                </c:pt>
                <c:pt idx="463">
                  <c:v>2.4513494096060033</c:v>
                </c:pt>
                <c:pt idx="464">
                  <c:v>2.446312125238276</c:v>
                </c:pt>
                <c:pt idx="465">
                  <c:v>2.4384942269493433</c:v>
                </c:pt>
                <c:pt idx="466">
                  <c:v>2.425954695544172</c:v>
                </c:pt>
                <c:pt idx="467">
                  <c:v>2.4213724233730134</c:v>
                </c:pt>
                <c:pt idx="468">
                  <c:v>2.4138830801100997</c:v>
                </c:pt>
                <c:pt idx="469">
                  <c:v>2.4044146575643999</c:v>
                </c:pt>
                <c:pt idx="470">
                  <c:v>2.3891600131572006</c:v>
                </c:pt>
                <c:pt idx="471">
                  <c:v>2.3580123085119604</c:v>
                </c:pt>
                <c:pt idx="472">
                  <c:v>2.3501288838236656</c:v>
                </c:pt>
                <c:pt idx="473">
                  <c:v>2.3463903398783592</c:v>
                </c:pt>
                <c:pt idx="474">
                  <c:v>2.3336681626835296</c:v>
                </c:pt>
                <c:pt idx="475">
                  <c:v>2.3310414036076113</c:v>
                </c:pt>
                <c:pt idx="476">
                  <c:v>2.3209739118936872</c:v>
                </c:pt>
                <c:pt idx="477">
                  <c:v>2.3088863205241568</c:v>
                </c:pt>
                <c:pt idx="478">
                  <c:v>2.3058789086526006</c:v>
                </c:pt>
                <c:pt idx="479">
                  <c:v>2.3050217393665391</c:v>
                </c:pt>
                <c:pt idx="480">
                  <c:v>2.2997354997315749</c:v>
                </c:pt>
                <c:pt idx="481">
                  <c:v>2.2982845453589156</c:v>
                </c:pt>
                <c:pt idx="482">
                  <c:v>2.288925461453188</c:v>
                </c:pt>
                <c:pt idx="483">
                  <c:v>2.2784055438548538</c:v>
                </c:pt>
                <c:pt idx="484">
                  <c:v>2.2730564442142369</c:v>
                </c:pt>
                <c:pt idx="485">
                  <c:v>2.2606124101441782</c:v>
                </c:pt>
                <c:pt idx="486">
                  <c:v>2.2511619737348929</c:v>
                </c:pt>
                <c:pt idx="487">
                  <c:v>2.2469248011031753</c:v>
                </c:pt>
                <c:pt idx="488">
                  <c:v>2.245839750083769</c:v>
                </c:pt>
                <c:pt idx="489">
                  <c:v>2.2441915809947965</c:v>
                </c:pt>
                <c:pt idx="490">
                  <c:v>2.2438181858812274</c:v>
                </c:pt>
                <c:pt idx="491">
                  <c:v>2.2429441398874683</c:v>
                </c:pt>
                <c:pt idx="492">
                  <c:v>2.2412370623632389</c:v>
                </c:pt>
                <c:pt idx="493">
                  <c:v>2.2358117058713129</c:v>
                </c:pt>
                <c:pt idx="494">
                  <c:v>2.2200730199981233</c:v>
                </c:pt>
                <c:pt idx="495">
                  <c:v>2.2153450365990937</c:v>
                </c:pt>
                <c:pt idx="496">
                  <c:v>2.2101329110740515</c:v>
                </c:pt>
                <c:pt idx="497">
                  <c:v>2.209775571442159</c:v>
                </c:pt>
                <c:pt idx="498">
                  <c:v>2.2078331189540195</c:v>
                </c:pt>
                <c:pt idx="499">
                  <c:v>2.2068745478844751</c:v>
                </c:pt>
                <c:pt idx="500">
                  <c:v>2.2038240751117488</c:v>
                </c:pt>
                <c:pt idx="501">
                  <c:v>2.1869490047397333</c:v>
                </c:pt>
                <c:pt idx="502">
                  <c:v>2.1752843450022459</c:v>
                </c:pt>
                <c:pt idx="503">
                  <c:v>2.1700218379004608</c:v>
                </c:pt>
                <c:pt idx="504">
                  <c:v>2.1661811729380331</c:v>
                </c:pt>
                <c:pt idx="505">
                  <c:v>2.1622206548106817</c:v>
                </c:pt>
                <c:pt idx="506">
                  <c:v>2.157922342557383</c:v>
                </c:pt>
                <c:pt idx="507">
                  <c:v>2.1546218655249212</c:v>
                </c:pt>
                <c:pt idx="508">
                  <c:v>2.151959365360077</c:v>
                </c:pt>
                <c:pt idx="509">
                  <c:v>2.1489835144594909</c:v>
                </c:pt>
                <c:pt idx="510">
                  <c:v>2.1476175021643331</c:v>
                </c:pt>
                <c:pt idx="511">
                  <c:v>2.1434825869928122</c:v>
                </c:pt>
                <c:pt idx="512">
                  <c:v>2.1259451308380455</c:v>
                </c:pt>
                <c:pt idx="513">
                  <c:v>2.1239481804704243</c:v>
                </c:pt>
                <c:pt idx="514">
                  <c:v>2.1205960775836976</c:v>
                </c:pt>
                <c:pt idx="515">
                  <c:v>2.1197722138903505</c:v>
                </c:pt>
                <c:pt idx="516">
                  <c:v>2.1183788315567957</c:v>
                </c:pt>
                <c:pt idx="517">
                  <c:v>2.1129373004417871</c:v>
                </c:pt>
                <c:pt idx="518">
                  <c:v>2.1113647618162878</c:v>
                </c:pt>
                <c:pt idx="519">
                  <c:v>2.1056038002784949</c:v>
                </c:pt>
                <c:pt idx="520">
                  <c:v>2.1040180744191765</c:v>
                </c:pt>
                <c:pt idx="521">
                  <c:v>2.103869451203499</c:v>
                </c:pt>
                <c:pt idx="522">
                  <c:v>2.103088513276389</c:v>
                </c:pt>
                <c:pt idx="523">
                  <c:v>2.0944380797387834</c:v>
                </c:pt>
                <c:pt idx="524">
                  <c:v>2.0864889112629537</c:v>
                </c:pt>
                <c:pt idx="525">
                  <c:v>2.0817876047159056</c:v>
                </c:pt>
                <c:pt idx="526">
                  <c:v>2.077655710844994</c:v>
                </c:pt>
                <c:pt idx="527">
                  <c:v>2.0580811759683844</c:v>
                </c:pt>
                <c:pt idx="528">
                  <c:v>2.0555355142212575</c:v>
                </c:pt>
                <c:pt idx="529">
                  <c:v>2.0453717020267401</c:v>
                </c:pt>
                <c:pt idx="530">
                  <c:v>2.0427685030312905</c:v>
                </c:pt>
                <c:pt idx="531">
                  <c:v>2.0340896364954069</c:v>
                </c:pt>
                <c:pt idx="532">
                  <c:v>2.0289184788630683</c:v>
                </c:pt>
                <c:pt idx="533">
                  <c:v>2.0211616755916881</c:v>
                </c:pt>
                <c:pt idx="534">
                  <c:v>2.0130064041023252</c:v>
                </c:pt>
                <c:pt idx="535">
                  <c:v>2.0036565238120128</c:v>
                </c:pt>
                <c:pt idx="536">
                  <c:v>2.001296878085522</c:v>
                </c:pt>
                <c:pt idx="537">
                  <c:v>1.9982998589805969</c:v>
                </c:pt>
                <c:pt idx="538">
                  <c:v>1.9810255051695194</c:v>
                </c:pt>
                <c:pt idx="539">
                  <c:v>1.9801478261294101</c:v>
                </c:pt>
                <c:pt idx="540">
                  <c:v>1.9737709344514303</c:v>
                </c:pt>
                <c:pt idx="541">
                  <c:v>1.970073427344339</c:v>
                </c:pt>
                <c:pt idx="542">
                  <c:v>1.9685441887754862</c:v>
                </c:pt>
                <c:pt idx="543">
                  <c:v>1.9570837263923</c:v>
                </c:pt>
                <c:pt idx="544">
                  <c:v>1.9385278957753707</c:v>
                </c:pt>
                <c:pt idx="545">
                  <c:v>1.9379099925268344</c:v>
                </c:pt>
                <c:pt idx="546">
                  <c:v>1.9375271419323801</c:v>
                </c:pt>
                <c:pt idx="547">
                  <c:v>1.9338544877244894</c:v>
                </c:pt>
                <c:pt idx="548">
                  <c:v>1.933242798077589</c:v>
                </c:pt>
                <c:pt idx="549">
                  <c:v>1.9318052528943468</c:v>
                </c:pt>
                <c:pt idx="550">
                  <c:v>1.9201220881493768</c:v>
                </c:pt>
                <c:pt idx="551">
                  <c:v>1.9085881845232069</c:v>
                </c:pt>
                <c:pt idx="552">
                  <c:v>1.9082648089286907</c:v>
                </c:pt>
                <c:pt idx="553">
                  <c:v>1.9040677611496468</c:v>
                </c:pt>
                <c:pt idx="554">
                  <c:v>1.9037617380884839</c:v>
                </c:pt>
                <c:pt idx="555">
                  <c:v>1.8993779909107862</c:v>
                </c:pt>
                <c:pt idx="556">
                  <c:v>1.8980214784298068</c:v>
                </c:pt>
                <c:pt idx="557">
                  <c:v>1.889499801449446</c:v>
                </c:pt>
                <c:pt idx="558">
                  <c:v>1.8840890806452928</c:v>
                </c:pt>
                <c:pt idx="559">
                  <c:v>1.8684868209532801</c:v>
                </c:pt>
                <c:pt idx="560">
                  <c:v>1.8642447670240589</c:v>
                </c:pt>
                <c:pt idx="561">
                  <c:v>1.8411768283021832</c:v>
                </c:pt>
                <c:pt idx="562">
                  <c:v>1.8281343442304003</c:v>
                </c:pt>
                <c:pt idx="563">
                  <c:v>1.8229102486855862</c:v>
                </c:pt>
                <c:pt idx="564">
                  <c:v>1.8170016748698796</c:v>
                </c:pt>
                <c:pt idx="565">
                  <c:v>1.8142802617643281</c:v>
                </c:pt>
                <c:pt idx="566">
                  <c:v>1.8135015191189494</c:v>
                </c:pt>
                <c:pt idx="567">
                  <c:v>1.8132243470463454</c:v>
                </c:pt>
                <c:pt idx="568">
                  <c:v>1.8005879508930109</c:v>
                </c:pt>
                <c:pt idx="569">
                  <c:v>1.7945691984331438</c:v>
                </c:pt>
                <c:pt idx="570">
                  <c:v>1.7916900993871181</c:v>
                </c:pt>
                <c:pt idx="571">
                  <c:v>1.7877846594879017</c:v>
                </c:pt>
                <c:pt idx="572">
                  <c:v>1.7786687408336697</c:v>
                </c:pt>
                <c:pt idx="573">
                  <c:v>1.7754140481194065</c:v>
                </c:pt>
                <c:pt idx="574">
                  <c:v>1.7743727987743727</c:v>
                </c:pt>
                <c:pt idx="575">
                  <c:v>1.7732099706296875</c:v>
                </c:pt>
                <c:pt idx="576">
                  <c:v>1.7668023243133268</c:v>
                </c:pt>
                <c:pt idx="577">
                  <c:v>1.7501103038857586</c:v>
                </c:pt>
                <c:pt idx="578">
                  <c:v>1.7445654155970882</c:v>
                </c:pt>
                <c:pt idx="579">
                  <c:v>1.7320042019660953</c:v>
                </c:pt>
                <c:pt idx="580">
                  <c:v>1.721044003016416</c:v>
                </c:pt>
                <c:pt idx="581">
                  <c:v>1.719422388784837</c:v>
                </c:pt>
                <c:pt idx="582">
                  <c:v>1.711891331566326</c:v>
                </c:pt>
                <c:pt idx="583">
                  <c:v>1.7105144542647899</c:v>
                </c:pt>
                <c:pt idx="584">
                  <c:v>1.7049757807337234</c:v>
                </c:pt>
                <c:pt idx="585">
                  <c:v>1.7023304197672442</c:v>
                </c:pt>
                <c:pt idx="586">
                  <c:v>1.7017477757611159</c:v>
                </c:pt>
                <c:pt idx="587">
                  <c:v>1.6977387997053228</c:v>
                </c:pt>
                <c:pt idx="588">
                  <c:v>1.6973238939717592</c:v>
                </c:pt>
                <c:pt idx="589">
                  <c:v>1.6969736708233478</c:v>
                </c:pt>
                <c:pt idx="590">
                  <c:v>1.6967326286598003</c:v>
                </c:pt>
                <c:pt idx="591">
                  <c:v>1.6931143177216488</c:v>
                </c:pt>
                <c:pt idx="592">
                  <c:v>1.6840824296197971</c:v>
                </c:pt>
                <c:pt idx="593">
                  <c:v>1.6818518041990382</c:v>
                </c:pt>
                <c:pt idx="594">
                  <c:v>1.6810854315009258</c:v>
                </c:pt>
                <c:pt idx="595">
                  <c:v>1.6563137313930949</c:v>
                </c:pt>
                <c:pt idx="596">
                  <c:v>1.6539709452091731</c:v>
                </c:pt>
                <c:pt idx="597">
                  <c:v>1.6529881667880424</c:v>
                </c:pt>
                <c:pt idx="598">
                  <c:v>1.646184495275417</c:v>
                </c:pt>
                <c:pt idx="599">
                  <c:v>1.6370128509487689</c:v>
                </c:pt>
                <c:pt idx="600">
                  <c:v>1.6349649987384529</c:v>
                </c:pt>
                <c:pt idx="601">
                  <c:v>1.6317320469300971</c:v>
                </c:pt>
                <c:pt idx="602">
                  <c:v>1.6295109960662948</c:v>
                </c:pt>
                <c:pt idx="603">
                  <c:v>1.6291103708688159</c:v>
                </c:pt>
                <c:pt idx="604">
                  <c:v>1.6186373374049043</c:v>
                </c:pt>
                <c:pt idx="605">
                  <c:v>1.6147832832702722</c:v>
                </c:pt>
                <c:pt idx="606">
                  <c:v>1.6093948076972913</c:v>
                </c:pt>
                <c:pt idx="607">
                  <c:v>1.5623116177927179</c:v>
                </c:pt>
                <c:pt idx="608">
                  <c:v>1.5445370378273477</c:v>
                </c:pt>
                <c:pt idx="609">
                  <c:v>1.5246311588398205</c:v>
                </c:pt>
                <c:pt idx="610">
                  <c:v>1.5219301087477399</c:v>
                </c:pt>
                <c:pt idx="611">
                  <c:v>1.5010974454346016</c:v>
                </c:pt>
                <c:pt idx="612">
                  <c:v>1.4984962953945924</c:v>
                </c:pt>
                <c:pt idx="613">
                  <c:v>1.460815883756676</c:v>
                </c:pt>
                <c:pt idx="614">
                  <c:v>1.4284785119141634</c:v>
                </c:pt>
                <c:pt idx="615">
                  <c:v>1.4079631811850586</c:v>
                </c:pt>
                <c:pt idx="616">
                  <c:v>1.3627097136133066</c:v>
                </c:pt>
                <c:pt idx="617">
                  <c:v>1.3590605438599745</c:v>
                </c:pt>
                <c:pt idx="618">
                  <c:v>1.2058366072134719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6ED-860B-258ED9DA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482399"/>
        <c:axId val="1494688895"/>
      </c:scatterChart>
      <c:valAx>
        <c:axId val="136148239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Persistencia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4688895"/>
        <c:crosses val="autoZero"/>
        <c:crossBetween val="midCat"/>
      </c:valAx>
      <c:valAx>
        <c:axId val="14946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Caudal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6148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83561437613315"/>
          <c:y val="7.3360843649701968E-2"/>
          <c:w val="0.75492284162734025"/>
          <c:h val="0.83918667663103319"/>
        </c:manualLayout>
      </c:layout>
      <c:barChart>
        <c:barDir val="col"/>
        <c:grouping val="clustered"/>
        <c:varyColors val="0"/>
        <c:ser>
          <c:idx val="0"/>
          <c:order val="0"/>
          <c:tx>
            <c:v>Caudal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 CHN1  PERSIS '!$K$52:$V$52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'Q CHN1  PERSIS '!$K$46:$V$46</c:f>
              <c:numCache>
                <c:formatCode>0.00</c:formatCode>
                <c:ptCount val="12"/>
                <c:pt idx="0">
                  <c:v>4.67</c:v>
                </c:pt>
                <c:pt idx="1">
                  <c:v>5.8</c:v>
                </c:pt>
                <c:pt idx="2">
                  <c:v>7.13</c:v>
                </c:pt>
                <c:pt idx="3">
                  <c:v>5.44</c:v>
                </c:pt>
                <c:pt idx="4">
                  <c:v>3.42</c:v>
                </c:pt>
                <c:pt idx="5">
                  <c:v>2.57</c:v>
                </c:pt>
                <c:pt idx="6">
                  <c:v>2.09</c:v>
                </c:pt>
                <c:pt idx="7">
                  <c:v>1.7</c:v>
                </c:pt>
                <c:pt idx="8">
                  <c:v>1.68</c:v>
                </c:pt>
                <c:pt idx="9">
                  <c:v>2.2400000000000002</c:v>
                </c:pt>
                <c:pt idx="10">
                  <c:v>3.21</c:v>
                </c:pt>
                <c:pt idx="11">
                  <c:v>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9-477F-8752-A57975074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0211327"/>
        <c:axId val="1120851119"/>
      </c:barChart>
      <c:lineChart>
        <c:grouping val="standard"/>
        <c:varyColors val="0"/>
        <c:ser>
          <c:idx val="1"/>
          <c:order val="1"/>
          <c:tx>
            <c:v>Volumen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 CHN1  PERSIS '!$K$59:$V$59</c:f>
              <c:numCache>
                <c:formatCode>0.0000</c:formatCode>
                <c:ptCount val="12"/>
                <c:pt idx="0">
                  <c:v>12.508127999999999</c:v>
                </c:pt>
                <c:pt idx="1">
                  <c:v>14.031359999999999</c:v>
                </c:pt>
                <c:pt idx="2">
                  <c:v>19.096992</c:v>
                </c:pt>
                <c:pt idx="3">
                  <c:v>14.100479999999999</c:v>
                </c:pt>
                <c:pt idx="4">
                  <c:v>9.1601280000000003</c:v>
                </c:pt>
                <c:pt idx="5">
                  <c:v>6.6614399999999998</c:v>
                </c:pt>
                <c:pt idx="6">
                  <c:v>5.5978559999999993</c:v>
                </c:pt>
                <c:pt idx="7">
                  <c:v>4.55328</c:v>
                </c:pt>
                <c:pt idx="8">
                  <c:v>4.3545600000000002</c:v>
                </c:pt>
                <c:pt idx="9">
                  <c:v>5.9996160000000005</c:v>
                </c:pt>
                <c:pt idx="10">
                  <c:v>8.3203200000000006</c:v>
                </c:pt>
                <c:pt idx="11">
                  <c:v>12.749184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9-477F-8752-A57975074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03903"/>
        <c:axId val="1120844879"/>
      </c:lineChart>
      <c:catAx>
        <c:axId val="6021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0851119"/>
        <c:crosses val="autoZero"/>
        <c:auto val="1"/>
        <c:lblAlgn val="ctr"/>
        <c:lblOffset val="100"/>
        <c:noMultiLvlLbl val="0"/>
      </c:catAx>
      <c:valAx>
        <c:axId val="11208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Caudal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211327"/>
        <c:crosses val="autoZero"/>
        <c:crossBetween val="between"/>
      </c:valAx>
      <c:valAx>
        <c:axId val="1120844879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Volumen (Hm3)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203903"/>
        <c:crosses val="max"/>
        <c:crossBetween val="between"/>
      </c:valAx>
      <c:catAx>
        <c:axId val="60203903"/>
        <c:scaling>
          <c:orientation val="minMax"/>
        </c:scaling>
        <c:delete val="1"/>
        <c:axPos val="b"/>
        <c:majorTickMark val="out"/>
        <c:minorTickMark val="none"/>
        <c:tickLblPos val="nextTo"/>
        <c:crossAx val="11208448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847854117985875"/>
          <c:y val="8.8147097156184226E-2"/>
          <c:w val="0.35241947624377379"/>
          <c:h val="7.7373306328455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BALANCE!$C$8</c:f>
              <c:strCache>
                <c:ptCount val="1"/>
                <c:pt idx="0">
                  <c:v>Oferta al 75%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BALANCE!$D$7:$O$7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BALANCE!$D$8:$O$8</c:f>
              <c:numCache>
                <c:formatCode>0.000</c:formatCode>
                <c:ptCount val="12"/>
                <c:pt idx="0">
                  <c:v>4.67</c:v>
                </c:pt>
                <c:pt idx="1">
                  <c:v>5.8</c:v>
                </c:pt>
                <c:pt idx="2">
                  <c:v>7.13</c:v>
                </c:pt>
                <c:pt idx="3">
                  <c:v>5.44</c:v>
                </c:pt>
                <c:pt idx="4">
                  <c:v>3.42</c:v>
                </c:pt>
                <c:pt idx="5">
                  <c:v>2.57</c:v>
                </c:pt>
                <c:pt idx="6">
                  <c:v>2.09</c:v>
                </c:pt>
                <c:pt idx="7">
                  <c:v>1.7</c:v>
                </c:pt>
                <c:pt idx="8">
                  <c:v>1.68</c:v>
                </c:pt>
                <c:pt idx="9">
                  <c:v>2.2400000000000002</c:v>
                </c:pt>
                <c:pt idx="10">
                  <c:v>3.21</c:v>
                </c:pt>
                <c:pt idx="11">
                  <c:v>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9-4233-B0DA-61A125C611A9}"/>
            </c:ext>
          </c:extLst>
        </c:ser>
        <c:ser>
          <c:idx val="1"/>
          <c:order val="1"/>
          <c:tx>
            <c:strRef>
              <c:f>BALANCE!$C$9</c:f>
              <c:strCache>
                <c:ptCount val="1"/>
                <c:pt idx="0">
                  <c:v>Uso Agrícola futuro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BALANCE!$D$7:$O$7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BALANCE!$D$9:$O$9</c:f>
              <c:numCache>
                <c:formatCode>0.000</c:formatCode>
                <c:ptCount val="12"/>
                <c:pt idx="0">
                  <c:v>7.3155615292712069E-4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3.4058766427718036E-3</c:v>
                </c:pt>
                <c:pt idx="5">
                  <c:v>6.5089605734767022E-3</c:v>
                </c:pt>
                <c:pt idx="6">
                  <c:v>7.3944145758661891E-3</c:v>
                </c:pt>
                <c:pt idx="7">
                  <c:v>8.0255376344086013E-3</c:v>
                </c:pt>
                <c:pt idx="8">
                  <c:v>5.0059662485065709E-3</c:v>
                </c:pt>
                <c:pt idx="9">
                  <c:v>9.2080346475507772E-4</c:v>
                </c:pt>
                <c:pt idx="10">
                  <c:v>4.910170250896058E-4</c:v>
                </c:pt>
                <c:pt idx="11">
                  <c:v>3.8516278375149338E-4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9-4233-B0DA-61A125C611A9}"/>
            </c:ext>
          </c:extLst>
        </c:ser>
        <c:ser>
          <c:idx val="2"/>
          <c:order val="2"/>
          <c:tx>
            <c:strRef>
              <c:f>BALANCE!$C$10</c:f>
              <c:strCache>
                <c:ptCount val="1"/>
                <c:pt idx="0">
                  <c:v>Caudal ecológico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BALANCE!$D$7:$O$7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BALANCE!$D$10:$O$10</c:f>
              <c:numCache>
                <c:formatCode>0.000</c:formatCode>
                <c:ptCount val="12"/>
                <c:pt idx="0">
                  <c:v>0.89482154473290831</c:v>
                </c:pt>
                <c:pt idx="1">
                  <c:v>1.1233334790024398</c:v>
                </c:pt>
                <c:pt idx="2">
                  <c:v>1.3586891021941712</c:v>
                </c:pt>
                <c:pt idx="3">
                  <c:v>1.0196772068903983</c:v>
                </c:pt>
                <c:pt idx="4">
                  <c:v>0.58122162051577075</c:v>
                </c:pt>
                <c:pt idx="5">
                  <c:v>0.43616948833074359</c:v>
                </c:pt>
                <c:pt idx="6">
                  <c:v>0.36049081133941746</c:v>
                </c:pt>
                <c:pt idx="7">
                  <c:v>0.28377946016739147</c:v>
                </c:pt>
                <c:pt idx="8">
                  <c:v>0.29470133478606969</c:v>
                </c:pt>
                <c:pt idx="9">
                  <c:v>0.46377962427049613</c:v>
                </c:pt>
                <c:pt idx="10">
                  <c:v>0.68480640599720088</c:v>
                </c:pt>
                <c:pt idx="11">
                  <c:v>0.90924500467893399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9-4233-B0DA-61A125C611A9}"/>
            </c:ext>
          </c:extLst>
        </c:ser>
        <c:ser>
          <c:idx val="3"/>
          <c:order val="3"/>
          <c:tx>
            <c:strRef>
              <c:f>BALANCE!$C$11</c:f>
              <c:strCache>
                <c:ptCount val="1"/>
                <c:pt idx="0">
                  <c:v>Balance parcial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BALANCE!$D$7:$O$7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BALANCE!$D$11:$O$11</c:f>
              <c:numCache>
                <c:formatCode>0.000</c:formatCode>
                <c:ptCount val="12"/>
                <c:pt idx="0">
                  <c:v>3.7744468991141646</c:v>
                </c:pt>
                <c:pt idx="1">
                  <c:v>4.6766665209975598</c:v>
                </c:pt>
                <c:pt idx="2">
                  <c:v>5.7713108978058285</c:v>
                </c:pt>
                <c:pt idx="3">
                  <c:v>4.4203227931096016</c:v>
                </c:pt>
                <c:pt idx="4">
                  <c:v>2.8353725028414574</c:v>
                </c:pt>
                <c:pt idx="5">
                  <c:v>2.1273215510957795</c:v>
                </c:pt>
                <c:pt idx="6">
                  <c:v>1.7221147740847162</c:v>
                </c:pt>
                <c:pt idx="7">
                  <c:v>1.4081950021981999</c:v>
                </c:pt>
                <c:pt idx="8">
                  <c:v>1.3802926989654236</c:v>
                </c:pt>
                <c:pt idx="9">
                  <c:v>1.7752995722647489</c:v>
                </c:pt>
                <c:pt idx="10">
                  <c:v>2.5247025769777096</c:v>
                </c:pt>
                <c:pt idx="11">
                  <c:v>3.8503698325373144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9-4233-B0DA-61A125C611A9}"/>
            </c:ext>
          </c:extLst>
        </c:ser>
        <c:ser>
          <c:idx val="4"/>
          <c:order val="4"/>
          <c:tx>
            <c:strRef>
              <c:f>BALANCE!$C$12</c:f>
              <c:strCache>
                <c:ptCount val="1"/>
                <c:pt idx="0">
                  <c:v>Caudal solicitado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BALANCE!$D$7:$O$7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BALANCE!$D$12:$O$12</c:f>
              <c:numCache>
                <c:formatCode>0.000</c:formatCode>
                <c:ptCount val="12"/>
                <c:pt idx="0">
                  <c:v>3.7744468991141646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2.8353725028414574</c:v>
                </c:pt>
                <c:pt idx="5">
                  <c:v>2.1273215510957795</c:v>
                </c:pt>
                <c:pt idx="6">
                  <c:v>1.7221147740847162</c:v>
                </c:pt>
                <c:pt idx="7">
                  <c:v>1.4081950021981999</c:v>
                </c:pt>
                <c:pt idx="8">
                  <c:v>1.3802926989654236</c:v>
                </c:pt>
                <c:pt idx="9">
                  <c:v>1.7752995722647489</c:v>
                </c:pt>
                <c:pt idx="10">
                  <c:v>2.5247025769777096</c:v>
                </c:pt>
                <c:pt idx="11">
                  <c:v>3.8503698325373144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B9-4233-B0DA-61A125C61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751088"/>
        <c:axId val="1939156399"/>
      </c:lineChart>
      <c:catAx>
        <c:axId val="5717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39156399"/>
        <c:crosses val="autoZero"/>
        <c:auto val="1"/>
        <c:lblAlgn val="ctr"/>
        <c:lblOffset val="100"/>
        <c:noMultiLvlLbl val="0"/>
      </c:catAx>
      <c:valAx>
        <c:axId val="19391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175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BALANCE!$B$9:$C$9</c:f>
              <c:strCache>
                <c:ptCount val="2"/>
                <c:pt idx="0">
                  <c:v>Demanda</c:v>
                </c:pt>
                <c:pt idx="1">
                  <c:v>Uso Agrícola futuro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BALANCE!$D$9:$P$9</c:f>
              <c:numCache>
                <c:formatCode>0.000</c:formatCode>
                <c:ptCount val="13"/>
                <c:pt idx="0">
                  <c:v>7.3155615292712069E-4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3.4058766427718036E-3</c:v>
                </c:pt>
                <c:pt idx="5">
                  <c:v>6.5089605734767022E-3</c:v>
                </c:pt>
                <c:pt idx="6">
                  <c:v>7.3944145758661891E-3</c:v>
                </c:pt>
                <c:pt idx="7">
                  <c:v>8.0255376344086013E-3</c:v>
                </c:pt>
                <c:pt idx="8">
                  <c:v>5.0059662485065709E-3</c:v>
                </c:pt>
                <c:pt idx="9">
                  <c:v>9.2080346475507772E-4</c:v>
                </c:pt>
                <c:pt idx="10">
                  <c:v>4.910170250896058E-4</c:v>
                </c:pt>
                <c:pt idx="11">
                  <c:v>3.8516278375149338E-4</c:v>
                </c:pt>
                <c:pt idx="12">
                  <c:v>2.7391079251294307E-3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E-4D2A-B0FD-E16FF5708AEC}"/>
            </c:ext>
          </c:extLst>
        </c:ser>
        <c:ser>
          <c:idx val="1"/>
          <c:order val="1"/>
          <c:tx>
            <c:strRef>
              <c:f>BALANCE!$B$10:$C$10</c:f>
              <c:strCache>
                <c:ptCount val="2"/>
                <c:pt idx="0">
                  <c:v>Demanda</c:v>
                </c:pt>
                <c:pt idx="1">
                  <c:v>Caudal ecológico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BALANCE!$D$10:$P$10</c:f>
              <c:numCache>
                <c:formatCode>0.000</c:formatCode>
                <c:ptCount val="13"/>
                <c:pt idx="0">
                  <c:v>0.89482154473290831</c:v>
                </c:pt>
                <c:pt idx="1">
                  <c:v>1.1233334790024398</c:v>
                </c:pt>
                <c:pt idx="2">
                  <c:v>1.3586891021941712</c:v>
                </c:pt>
                <c:pt idx="3">
                  <c:v>1.0196772068903983</c:v>
                </c:pt>
                <c:pt idx="4">
                  <c:v>0.58122162051577075</c:v>
                </c:pt>
                <c:pt idx="5">
                  <c:v>0.43616948833074359</c:v>
                </c:pt>
                <c:pt idx="6">
                  <c:v>0.36049081133941746</c:v>
                </c:pt>
                <c:pt idx="7">
                  <c:v>0.28377946016739147</c:v>
                </c:pt>
                <c:pt idx="8">
                  <c:v>0.29470133478606969</c:v>
                </c:pt>
                <c:pt idx="9">
                  <c:v>0.46377962427049613</c:v>
                </c:pt>
                <c:pt idx="10">
                  <c:v>0.68480640599720088</c:v>
                </c:pt>
                <c:pt idx="11">
                  <c:v>0.90924500467893399</c:v>
                </c:pt>
                <c:pt idx="12">
                  <c:v>0.70089292357549515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E-4D2A-B0FD-E16FF5708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252127"/>
        <c:axId val="315106735"/>
      </c:lineChart>
      <c:catAx>
        <c:axId val="369252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15106735"/>
        <c:crosses val="autoZero"/>
        <c:auto val="1"/>
        <c:lblAlgn val="ctr"/>
        <c:lblOffset val="100"/>
        <c:noMultiLvlLbl val="0"/>
      </c:catAx>
      <c:valAx>
        <c:axId val="3151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925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BALANCE!$C$27</c:f>
              <c:strCache>
                <c:ptCount val="1"/>
                <c:pt idx="0">
                  <c:v>Uso Agrícola futuro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BALANCE!$D$26:$O$26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BALANCE!$D$27:$O$27</c:f>
              <c:numCache>
                <c:formatCode>0.000</c:formatCode>
                <c:ptCount val="12"/>
                <c:pt idx="0">
                  <c:v>7.3155615292712069E-4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3.4058766427718036E-3</c:v>
                </c:pt>
                <c:pt idx="5">
                  <c:v>6.5089605734767022E-3</c:v>
                </c:pt>
                <c:pt idx="6">
                  <c:v>7.3944145758661891E-3</c:v>
                </c:pt>
                <c:pt idx="7">
                  <c:v>8.0255376344086013E-3</c:v>
                </c:pt>
                <c:pt idx="8">
                  <c:v>5.0059662485065709E-3</c:v>
                </c:pt>
                <c:pt idx="9">
                  <c:v>9.2080346475507772E-4</c:v>
                </c:pt>
                <c:pt idx="10">
                  <c:v>4.910170250896058E-4</c:v>
                </c:pt>
                <c:pt idx="11">
                  <c:v>3.8516278375149338E-4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4-4016-9262-2EC408BA4930}"/>
            </c:ext>
          </c:extLst>
        </c:ser>
        <c:ser>
          <c:idx val="1"/>
          <c:order val="1"/>
          <c:tx>
            <c:strRef>
              <c:f>BALANCE!$C$28</c:f>
              <c:strCache>
                <c:ptCount val="1"/>
                <c:pt idx="0">
                  <c:v>Caudal ecológico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rgbClr val="92D050"/>
                </a:solidFill>
                <a:prstDash val="sysDash"/>
              </a:ln>
              <a:effectLst/>
            </c:spPr>
          </c:marker>
          <c:cat>
            <c:strRef>
              <c:f>BALANCE!$D$26:$O$26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BALANCE!$D$28:$O$28</c:f>
              <c:numCache>
                <c:formatCode>0.000</c:formatCode>
                <c:ptCount val="12"/>
                <c:pt idx="0">
                  <c:v>0.89482154473290831</c:v>
                </c:pt>
                <c:pt idx="1">
                  <c:v>1.1233334790024398</c:v>
                </c:pt>
                <c:pt idx="2">
                  <c:v>1.3586891021941712</c:v>
                </c:pt>
                <c:pt idx="3">
                  <c:v>1.0196772068903983</c:v>
                </c:pt>
                <c:pt idx="4">
                  <c:v>0.58122162051577075</c:v>
                </c:pt>
                <c:pt idx="5">
                  <c:v>0.43616948833074359</c:v>
                </c:pt>
                <c:pt idx="6">
                  <c:v>0.36049081133941746</c:v>
                </c:pt>
                <c:pt idx="7">
                  <c:v>0.28377946016739147</c:v>
                </c:pt>
                <c:pt idx="8">
                  <c:v>0.29470133478606969</c:v>
                </c:pt>
                <c:pt idx="9">
                  <c:v>0.46377962427049613</c:v>
                </c:pt>
                <c:pt idx="10">
                  <c:v>0.68480640599720088</c:v>
                </c:pt>
                <c:pt idx="11">
                  <c:v>0.90924500467893399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4-4016-9262-2EC408BA4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947407"/>
        <c:axId val="1801800751"/>
      </c:lineChart>
      <c:catAx>
        <c:axId val="101594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01800751"/>
        <c:crosses val="autoZero"/>
        <c:auto val="1"/>
        <c:lblAlgn val="ctr"/>
        <c:lblOffset val="100"/>
        <c:noMultiLvlLbl val="0"/>
      </c:catAx>
      <c:valAx>
        <c:axId val="180180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Caudal</a:t>
                </a:r>
                <a:r>
                  <a:rPr lang="es-PE" baseline="0"/>
                  <a:t> (m3/s)</a:t>
                </a:r>
                <a:endParaRPr lang="es-PE"/>
              </a:p>
            </c:rich>
          </c:tx>
          <c:layout>
            <c:manualLayout>
              <c:xMode val="edge"/>
              <c:yMode val="edge"/>
              <c:x val="2.2115739034279394E-2"/>
              <c:y val="0.31392926416746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15947407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41577221756237343"/>
          <c:y val="0.14553021955089321"/>
          <c:w val="0.53213660677229202"/>
          <c:h val="6.4121271343314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Balance Hídrico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BALANCE!$B$8:$C$8</c:f>
              <c:strCache>
                <c:ptCount val="2"/>
                <c:pt idx="0">
                  <c:v>Oferta</c:v>
                </c:pt>
                <c:pt idx="1">
                  <c:v>Oferta al 75%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BALANCE!$D$7:$O$7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BALANCE!$D$8:$O$8</c:f>
              <c:numCache>
                <c:formatCode>0.000</c:formatCode>
                <c:ptCount val="12"/>
                <c:pt idx="0">
                  <c:v>4.67</c:v>
                </c:pt>
                <c:pt idx="1">
                  <c:v>5.8</c:v>
                </c:pt>
                <c:pt idx="2">
                  <c:v>7.13</c:v>
                </c:pt>
                <c:pt idx="3">
                  <c:v>5.44</c:v>
                </c:pt>
                <c:pt idx="4">
                  <c:v>3.42</c:v>
                </c:pt>
                <c:pt idx="5">
                  <c:v>2.57</c:v>
                </c:pt>
                <c:pt idx="6">
                  <c:v>2.09</c:v>
                </c:pt>
                <c:pt idx="7">
                  <c:v>1.7</c:v>
                </c:pt>
                <c:pt idx="8">
                  <c:v>1.68</c:v>
                </c:pt>
                <c:pt idx="9">
                  <c:v>2.2400000000000002</c:v>
                </c:pt>
                <c:pt idx="10">
                  <c:v>3.21</c:v>
                </c:pt>
                <c:pt idx="11">
                  <c:v>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F-4055-8EEB-CCC57E2A6A63}"/>
            </c:ext>
          </c:extLst>
        </c:ser>
        <c:ser>
          <c:idx val="3"/>
          <c:order val="1"/>
          <c:tx>
            <c:strRef>
              <c:f>BALANCE!$B$11:$C$11</c:f>
              <c:strCache>
                <c:ptCount val="2"/>
                <c:pt idx="0">
                  <c:v>Balance</c:v>
                </c:pt>
                <c:pt idx="1">
                  <c:v>Balance parcial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BALANCE!$D$7:$O$7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BALANCE!$D$11:$O$11</c:f>
              <c:numCache>
                <c:formatCode>0.000</c:formatCode>
                <c:ptCount val="12"/>
                <c:pt idx="0">
                  <c:v>3.7744468991141646</c:v>
                </c:pt>
                <c:pt idx="1">
                  <c:v>4.6766665209975598</c:v>
                </c:pt>
                <c:pt idx="2">
                  <c:v>5.7713108978058285</c:v>
                </c:pt>
                <c:pt idx="3">
                  <c:v>4.4203227931096016</c:v>
                </c:pt>
                <c:pt idx="4">
                  <c:v>2.8353725028414574</c:v>
                </c:pt>
                <c:pt idx="5">
                  <c:v>2.1273215510957795</c:v>
                </c:pt>
                <c:pt idx="6">
                  <c:v>1.7221147740847162</c:v>
                </c:pt>
                <c:pt idx="7">
                  <c:v>1.4081950021981999</c:v>
                </c:pt>
                <c:pt idx="8">
                  <c:v>1.3802926989654236</c:v>
                </c:pt>
                <c:pt idx="9">
                  <c:v>1.7752995722647489</c:v>
                </c:pt>
                <c:pt idx="10">
                  <c:v>2.5247025769777096</c:v>
                </c:pt>
                <c:pt idx="11">
                  <c:v>3.8503698325373144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F-4055-8EEB-CCC57E2A6A63}"/>
            </c:ext>
          </c:extLst>
        </c:ser>
        <c:ser>
          <c:idx val="1"/>
          <c:order val="2"/>
          <c:tx>
            <c:strRef>
              <c:f>BALANCE!$B$9:$C$9</c:f>
              <c:strCache>
                <c:ptCount val="2"/>
                <c:pt idx="0">
                  <c:v>Demanda</c:v>
                </c:pt>
                <c:pt idx="1">
                  <c:v>Uso Agrícola futuro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BALANCE!$D$7:$O$7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BALANCE!$D$9:$O$9</c:f>
              <c:numCache>
                <c:formatCode>0.000</c:formatCode>
                <c:ptCount val="12"/>
                <c:pt idx="0">
                  <c:v>7.3155615292712069E-4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3.4058766427718036E-3</c:v>
                </c:pt>
                <c:pt idx="5">
                  <c:v>6.5089605734767022E-3</c:v>
                </c:pt>
                <c:pt idx="6">
                  <c:v>7.3944145758661891E-3</c:v>
                </c:pt>
                <c:pt idx="7">
                  <c:v>8.0255376344086013E-3</c:v>
                </c:pt>
                <c:pt idx="8">
                  <c:v>5.0059662485065709E-3</c:v>
                </c:pt>
                <c:pt idx="9">
                  <c:v>9.2080346475507772E-4</c:v>
                </c:pt>
                <c:pt idx="10">
                  <c:v>4.910170250896058E-4</c:v>
                </c:pt>
                <c:pt idx="11">
                  <c:v>3.8516278375149338E-4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F-4055-8EEB-CCC57E2A6A63}"/>
            </c:ext>
          </c:extLst>
        </c:ser>
        <c:ser>
          <c:idx val="2"/>
          <c:order val="3"/>
          <c:tx>
            <c:strRef>
              <c:f>BALANCE!$B$10:$C$10</c:f>
              <c:strCache>
                <c:ptCount val="2"/>
                <c:pt idx="0">
                  <c:v>Demanda</c:v>
                </c:pt>
                <c:pt idx="1">
                  <c:v>Caudal ecológico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BALANCE!$D$7:$O$7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BALANCE!$D$10:$O$10</c:f>
              <c:numCache>
                <c:formatCode>0.000</c:formatCode>
                <c:ptCount val="12"/>
                <c:pt idx="0">
                  <c:v>0.89482154473290831</c:v>
                </c:pt>
                <c:pt idx="1">
                  <c:v>1.1233334790024398</c:v>
                </c:pt>
                <c:pt idx="2">
                  <c:v>1.3586891021941712</c:v>
                </c:pt>
                <c:pt idx="3">
                  <c:v>1.0196772068903983</c:v>
                </c:pt>
                <c:pt idx="4">
                  <c:v>0.58122162051577075</c:v>
                </c:pt>
                <c:pt idx="5">
                  <c:v>0.43616948833074359</c:v>
                </c:pt>
                <c:pt idx="6">
                  <c:v>0.36049081133941746</c:v>
                </c:pt>
                <c:pt idx="7">
                  <c:v>0.28377946016739147</c:v>
                </c:pt>
                <c:pt idx="8">
                  <c:v>0.29470133478606969</c:v>
                </c:pt>
                <c:pt idx="9">
                  <c:v>0.46377962427049613</c:v>
                </c:pt>
                <c:pt idx="10">
                  <c:v>0.68480640599720088</c:v>
                </c:pt>
                <c:pt idx="11">
                  <c:v>0.90924500467893399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F-4055-8EEB-CCC57E2A6A63}"/>
            </c:ext>
          </c:extLst>
        </c:ser>
        <c:ser>
          <c:idx val="4"/>
          <c:order val="4"/>
          <c:tx>
            <c:strRef>
              <c:f>BALANCE!$B$12:$C$12</c:f>
              <c:strCache>
                <c:ptCount val="2"/>
                <c:pt idx="0">
                  <c:v>Demanda del proyecto</c:v>
                </c:pt>
                <c:pt idx="1">
                  <c:v>Caudal solicitado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BALANCE!$D$7:$O$7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BALANCE!$D$12:$O$12</c:f>
              <c:numCache>
                <c:formatCode>0.000</c:formatCode>
                <c:ptCount val="12"/>
                <c:pt idx="0">
                  <c:v>3.7744468991141646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2.8353725028414574</c:v>
                </c:pt>
                <c:pt idx="5">
                  <c:v>2.1273215510957795</c:v>
                </c:pt>
                <c:pt idx="6">
                  <c:v>1.7221147740847162</c:v>
                </c:pt>
                <c:pt idx="7">
                  <c:v>1.4081950021981999</c:v>
                </c:pt>
                <c:pt idx="8">
                  <c:v>1.3802926989654236</c:v>
                </c:pt>
                <c:pt idx="9">
                  <c:v>1.7752995722647489</c:v>
                </c:pt>
                <c:pt idx="10">
                  <c:v>2.5247025769777096</c:v>
                </c:pt>
                <c:pt idx="11">
                  <c:v>3.8503698325373144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5F-4055-8EEB-CCC57E2A6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235984"/>
        <c:axId val="1703232544"/>
      </c:lineChart>
      <c:catAx>
        <c:axId val="17152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03232544"/>
        <c:crosses val="autoZero"/>
        <c:auto val="1"/>
        <c:lblAlgn val="ctr"/>
        <c:lblOffset val="100"/>
        <c:noMultiLvlLbl val="0"/>
      </c:catAx>
      <c:valAx>
        <c:axId val="17032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Caudal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1523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79663717531996E-2"/>
          <c:y val="0.83464462595979128"/>
          <c:w val="0.88648178083699802"/>
          <c:h val="0.14735762588444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q_mes_completar_02!$B$1</c:f>
              <c:strCache>
                <c:ptCount val="1"/>
                <c:pt idx="0">
                  <c:v>Punto 1L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q_mes_completar_02!$A$2:$A$132</c:f>
              <c:numCache>
                <c:formatCode>m/d/yyyy</c:formatCode>
                <c:ptCount val="131"/>
                <c:pt idx="0">
                  <c:v>39964</c:v>
                </c:pt>
                <c:pt idx="1">
                  <c:v>39994</c:v>
                </c:pt>
                <c:pt idx="2">
                  <c:v>40025</c:v>
                </c:pt>
                <c:pt idx="3">
                  <c:v>40056</c:v>
                </c:pt>
                <c:pt idx="4">
                  <c:v>40086</c:v>
                </c:pt>
                <c:pt idx="5">
                  <c:v>40117</c:v>
                </c:pt>
                <c:pt idx="6">
                  <c:v>40147</c:v>
                </c:pt>
                <c:pt idx="7">
                  <c:v>40178</c:v>
                </c:pt>
                <c:pt idx="8">
                  <c:v>40209</c:v>
                </c:pt>
                <c:pt idx="9">
                  <c:v>40237</c:v>
                </c:pt>
                <c:pt idx="10">
                  <c:v>40268</c:v>
                </c:pt>
                <c:pt idx="11">
                  <c:v>40298</c:v>
                </c:pt>
                <c:pt idx="12">
                  <c:v>40329</c:v>
                </c:pt>
                <c:pt idx="13">
                  <c:v>40359</c:v>
                </c:pt>
                <c:pt idx="14">
                  <c:v>40390</c:v>
                </c:pt>
                <c:pt idx="15">
                  <c:v>40421</c:v>
                </c:pt>
                <c:pt idx="16">
                  <c:v>40451</c:v>
                </c:pt>
                <c:pt idx="17">
                  <c:v>40482</c:v>
                </c:pt>
                <c:pt idx="18">
                  <c:v>40512</c:v>
                </c:pt>
                <c:pt idx="19">
                  <c:v>40543</c:v>
                </c:pt>
                <c:pt idx="20">
                  <c:v>40574</c:v>
                </c:pt>
                <c:pt idx="21">
                  <c:v>40602</c:v>
                </c:pt>
                <c:pt idx="22">
                  <c:v>40633</c:v>
                </c:pt>
                <c:pt idx="23">
                  <c:v>40663</c:v>
                </c:pt>
                <c:pt idx="24">
                  <c:v>40694</c:v>
                </c:pt>
                <c:pt idx="25">
                  <c:v>40724</c:v>
                </c:pt>
                <c:pt idx="26">
                  <c:v>40755</c:v>
                </c:pt>
                <c:pt idx="27">
                  <c:v>40786</c:v>
                </c:pt>
                <c:pt idx="28">
                  <c:v>40816</c:v>
                </c:pt>
                <c:pt idx="29">
                  <c:v>40847</c:v>
                </c:pt>
                <c:pt idx="30">
                  <c:v>40877</c:v>
                </c:pt>
                <c:pt idx="31">
                  <c:v>40908</c:v>
                </c:pt>
                <c:pt idx="32">
                  <c:v>40939</c:v>
                </c:pt>
                <c:pt idx="33">
                  <c:v>40968</c:v>
                </c:pt>
                <c:pt idx="34">
                  <c:v>40999</c:v>
                </c:pt>
                <c:pt idx="35">
                  <c:v>41029</c:v>
                </c:pt>
                <c:pt idx="36">
                  <c:v>41060</c:v>
                </c:pt>
                <c:pt idx="37">
                  <c:v>41090</c:v>
                </c:pt>
                <c:pt idx="38">
                  <c:v>41121</c:v>
                </c:pt>
                <c:pt idx="39">
                  <c:v>41152</c:v>
                </c:pt>
                <c:pt idx="40">
                  <c:v>41182</c:v>
                </c:pt>
                <c:pt idx="41">
                  <c:v>41213</c:v>
                </c:pt>
                <c:pt idx="42">
                  <c:v>41243</c:v>
                </c:pt>
                <c:pt idx="43">
                  <c:v>41274</c:v>
                </c:pt>
                <c:pt idx="44">
                  <c:v>41305</c:v>
                </c:pt>
                <c:pt idx="45">
                  <c:v>41333</c:v>
                </c:pt>
                <c:pt idx="46">
                  <c:v>41364</c:v>
                </c:pt>
                <c:pt idx="47">
                  <c:v>41394</c:v>
                </c:pt>
                <c:pt idx="48">
                  <c:v>41425</c:v>
                </c:pt>
                <c:pt idx="49">
                  <c:v>41455</c:v>
                </c:pt>
                <c:pt idx="50">
                  <c:v>41486</c:v>
                </c:pt>
                <c:pt idx="51">
                  <c:v>41517</c:v>
                </c:pt>
                <c:pt idx="52">
                  <c:v>41547</c:v>
                </c:pt>
                <c:pt idx="53">
                  <c:v>41578</c:v>
                </c:pt>
                <c:pt idx="54">
                  <c:v>41608</c:v>
                </c:pt>
                <c:pt idx="55">
                  <c:v>41639</c:v>
                </c:pt>
                <c:pt idx="56">
                  <c:v>41670</c:v>
                </c:pt>
                <c:pt idx="57">
                  <c:v>41698</c:v>
                </c:pt>
                <c:pt idx="58">
                  <c:v>41729</c:v>
                </c:pt>
                <c:pt idx="59">
                  <c:v>41759</c:v>
                </c:pt>
                <c:pt idx="60">
                  <c:v>41790</c:v>
                </c:pt>
                <c:pt idx="61">
                  <c:v>41820</c:v>
                </c:pt>
                <c:pt idx="62">
                  <c:v>41851</c:v>
                </c:pt>
                <c:pt idx="63">
                  <c:v>41882</c:v>
                </c:pt>
                <c:pt idx="64">
                  <c:v>41912</c:v>
                </c:pt>
                <c:pt idx="65">
                  <c:v>41943</c:v>
                </c:pt>
                <c:pt idx="66">
                  <c:v>41973</c:v>
                </c:pt>
                <c:pt idx="67">
                  <c:v>42004</c:v>
                </c:pt>
                <c:pt idx="68">
                  <c:v>42035</c:v>
                </c:pt>
                <c:pt idx="69">
                  <c:v>42063</c:v>
                </c:pt>
                <c:pt idx="70">
                  <c:v>42094</c:v>
                </c:pt>
                <c:pt idx="71">
                  <c:v>42124</c:v>
                </c:pt>
                <c:pt idx="72">
                  <c:v>42155</c:v>
                </c:pt>
                <c:pt idx="73">
                  <c:v>42185</c:v>
                </c:pt>
                <c:pt idx="74">
                  <c:v>42214</c:v>
                </c:pt>
                <c:pt idx="75">
                  <c:v>42247</c:v>
                </c:pt>
                <c:pt idx="76">
                  <c:v>42277</c:v>
                </c:pt>
                <c:pt idx="77">
                  <c:v>42308</c:v>
                </c:pt>
                <c:pt idx="78">
                  <c:v>42337</c:v>
                </c:pt>
                <c:pt idx="79">
                  <c:v>42369</c:v>
                </c:pt>
                <c:pt idx="80">
                  <c:v>42400</c:v>
                </c:pt>
                <c:pt idx="81">
                  <c:v>42429</c:v>
                </c:pt>
                <c:pt idx="82">
                  <c:v>42460</c:v>
                </c:pt>
                <c:pt idx="83">
                  <c:v>42490</c:v>
                </c:pt>
                <c:pt idx="84">
                  <c:v>42521</c:v>
                </c:pt>
                <c:pt idx="85">
                  <c:v>42551</c:v>
                </c:pt>
                <c:pt idx="86">
                  <c:v>42582</c:v>
                </c:pt>
                <c:pt idx="87">
                  <c:v>42613</c:v>
                </c:pt>
                <c:pt idx="88">
                  <c:v>42643</c:v>
                </c:pt>
                <c:pt idx="89">
                  <c:v>42674</c:v>
                </c:pt>
                <c:pt idx="90">
                  <c:v>42704</c:v>
                </c:pt>
                <c:pt idx="91">
                  <c:v>42735</c:v>
                </c:pt>
                <c:pt idx="92">
                  <c:v>42766</c:v>
                </c:pt>
                <c:pt idx="93">
                  <c:v>42794</c:v>
                </c:pt>
                <c:pt idx="94">
                  <c:v>42825</c:v>
                </c:pt>
                <c:pt idx="95">
                  <c:v>42855</c:v>
                </c:pt>
                <c:pt idx="96">
                  <c:v>42886</c:v>
                </c:pt>
                <c:pt idx="97">
                  <c:v>42916</c:v>
                </c:pt>
                <c:pt idx="98">
                  <c:v>42947</c:v>
                </c:pt>
                <c:pt idx="99">
                  <c:v>42978</c:v>
                </c:pt>
                <c:pt idx="100">
                  <c:v>43008</c:v>
                </c:pt>
                <c:pt idx="101">
                  <c:v>43039</c:v>
                </c:pt>
                <c:pt idx="102">
                  <c:v>43069</c:v>
                </c:pt>
                <c:pt idx="103">
                  <c:v>43100</c:v>
                </c:pt>
                <c:pt idx="104">
                  <c:v>43131</c:v>
                </c:pt>
                <c:pt idx="105">
                  <c:v>43159</c:v>
                </c:pt>
                <c:pt idx="106">
                  <c:v>43190</c:v>
                </c:pt>
                <c:pt idx="107">
                  <c:v>43220</c:v>
                </c:pt>
                <c:pt idx="108">
                  <c:v>43251</c:v>
                </c:pt>
                <c:pt idx="109">
                  <c:v>43281</c:v>
                </c:pt>
                <c:pt idx="110">
                  <c:v>43312</c:v>
                </c:pt>
                <c:pt idx="111">
                  <c:v>43343</c:v>
                </c:pt>
                <c:pt idx="112">
                  <c:v>43373</c:v>
                </c:pt>
                <c:pt idx="113">
                  <c:v>43404</c:v>
                </c:pt>
                <c:pt idx="114">
                  <c:v>43434</c:v>
                </c:pt>
                <c:pt idx="115">
                  <c:v>43465</c:v>
                </c:pt>
                <c:pt idx="116">
                  <c:v>43496</c:v>
                </c:pt>
                <c:pt idx="117">
                  <c:v>43524</c:v>
                </c:pt>
                <c:pt idx="118">
                  <c:v>43555</c:v>
                </c:pt>
                <c:pt idx="119">
                  <c:v>43585</c:v>
                </c:pt>
                <c:pt idx="120">
                  <c:v>43616</c:v>
                </c:pt>
                <c:pt idx="121">
                  <c:v>43646</c:v>
                </c:pt>
                <c:pt idx="122">
                  <c:v>43677</c:v>
                </c:pt>
                <c:pt idx="123">
                  <c:v>43708</c:v>
                </c:pt>
                <c:pt idx="124">
                  <c:v>43738</c:v>
                </c:pt>
                <c:pt idx="125">
                  <c:v>43769</c:v>
                </c:pt>
                <c:pt idx="126">
                  <c:v>43799</c:v>
                </c:pt>
                <c:pt idx="127">
                  <c:v>43830</c:v>
                </c:pt>
                <c:pt idx="128">
                  <c:v>43861</c:v>
                </c:pt>
                <c:pt idx="129">
                  <c:v>43890</c:v>
                </c:pt>
                <c:pt idx="130">
                  <c:v>43921</c:v>
                </c:pt>
              </c:numCache>
            </c:numRef>
          </c:cat>
          <c:val>
            <c:numRef>
              <c:f>q_mes_completar_02!$B$2:$B$132</c:f>
              <c:numCache>
                <c:formatCode>0.00</c:formatCode>
                <c:ptCount val="131"/>
                <c:pt idx="2">
                  <c:v>0.96</c:v>
                </c:pt>
                <c:pt idx="6">
                  <c:v>2.48</c:v>
                </c:pt>
                <c:pt idx="8">
                  <c:v>2.61</c:v>
                </c:pt>
                <c:pt idx="9">
                  <c:v>3.5</c:v>
                </c:pt>
                <c:pt idx="14">
                  <c:v>0.27</c:v>
                </c:pt>
                <c:pt idx="16">
                  <c:v>0.41</c:v>
                </c:pt>
                <c:pt idx="17">
                  <c:v>0.77</c:v>
                </c:pt>
                <c:pt idx="18">
                  <c:v>2.4900000000000002</c:v>
                </c:pt>
                <c:pt idx="20">
                  <c:v>1.17</c:v>
                </c:pt>
                <c:pt idx="21">
                  <c:v>1.63</c:v>
                </c:pt>
                <c:pt idx="22">
                  <c:v>1.39</c:v>
                </c:pt>
                <c:pt idx="23">
                  <c:v>2.8</c:v>
                </c:pt>
                <c:pt idx="24">
                  <c:v>1.19</c:v>
                </c:pt>
                <c:pt idx="25">
                  <c:v>0.77</c:v>
                </c:pt>
                <c:pt idx="26">
                  <c:v>0.88</c:v>
                </c:pt>
                <c:pt idx="27">
                  <c:v>0.51</c:v>
                </c:pt>
                <c:pt idx="28">
                  <c:v>1.08</c:v>
                </c:pt>
                <c:pt idx="30">
                  <c:v>2.2400000000000002</c:v>
                </c:pt>
                <c:pt idx="32">
                  <c:v>6.85</c:v>
                </c:pt>
                <c:pt idx="33">
                  <c:v>2.89</c:v>
                </c:pt>
                <c:pt idx="34">
                  <c:v>4.21</c:v>
                </c:pt>
                <c:pt idx="35">
                  <c:v>6.78</c:v>
                </c:pt>
                <c:pt idx="37">
                  <c:v>0.81</c:v>
                </c:pt>
                <c:pt idx="38">
                  <c:v>0.66</c:v>
                </c:pt>
                <c:pt idx="39">
                  <c:v>0.62</c:v>
                </c:pt>
                <c:pt idx="40">
                  <c:v>0.55000000000000004</c:v>
                </c:pt>
                <c:pt idx="41">
                  <c:v>4.0199999999999996</c:v>
                </c:pt>
                <c:pt idx="42">
                  <c:v>4.05</c:v>
                </c:pt>
                <c:pt idx="43">
                  <c:v>3.75</c:v>
                </c:pt>
                <c:pt idx="44">
                  <c:v>4.34</c:v>
                </c:pt>
                <c:pt idx="45">
                  <c:v>5.42</c:v>
                </c:pt>
                <c:pt idx="46">
                  <c:v>7.17</c:v>
                </c:pt>
                <c:pt idx="47">
                  <c:v>3.76</c:v>
                </c:pt>
                <c:pt idx="48">
                  <c:v>1.87</c:v>
                </c:pt>
                <c:pt idx="49">
                  <c:v>1.42</c:v>
                </c:pt>
                <c:pt idx="50">
                  <c:v>1.08</c:v>
                </c:pt>
                <c:pt idx="51">
                  <c:v>1.23</c:v>
                </c:pt>
                <c:pt idx="52">
                  <c:v>1.74</c:v>
                </c:pt>
                <c:pt idx="53">
                  <c:v>5.31</c:v>
                </c:pt>
                <c:pt idx="54">
                  <c:v>3.73</c:v>
                </c:pt>
                <c:pt idx="55">
                  <c:v>2.33</c:v>
                </c:pt>
                <c:pt idx="56">
                  <c:v>2.35</c:v>
                </c:pt>
                <c:pt idx="57">
                  <c:v>6.97</c:v>
                </c:pt>
                <c:pt idx="58">
                  <c:v>9.74</c:v>
                </c:pt>
                <c:pt idx="59">
                  <c:v>2.65</c:v>
                </c:pt>
                <c:pt idx="60">
                  <c:v>1.78</c:v>
                </c:pt>
                <c:pt idx="61">
                  <c:v>1.08</c:v>
                </c:pt>
                <c:pt idx="62">
                  <c:v>0.75</c:v>
                </c:pt>
                <c:pt idx="63">
                  <c:v>0.73</c:v>
                </c:pt>
                <c:pt idx="64">
                  <c:v>2.0099999999999998</c:v>
                </c:pt>
                <c:pt idx="65">
                  <c:v>2.95</c:v>
                </c:pt>
                <c:pt idx="66">
                  <c:v>0.91</c:v>
                </c:pt>
                <c:pt idx="67">
                  <c:v>4.09</c:v>
                </c:pt>
                <c:pt idx="68">
                  <c:v>8.8699999999999992</c:v>
                </c:pt>
                <c:pt idx="69">
                  <c:v>5.24</c:v>
                </c:pt>
                <c:pt idx="70">
                  <c:v>5.57</c:v>
                </c:pt>
                <c:pt idx="72">
                  <c:v>1.95</c:v>
                </c:pt>
                <c:pt idx="74">
                  <c:v>0.59</c:v>
                </c:pt>
                <c:pt idx="75">
                  <c:v>0.74</c:v>
                </c:pt>
                <c:pt idx="76">
                  <c:v>0.47</c:v>
                </c:pt>
                <c:pt idx="77">
                  <c:v>1.22</c:v>
                </c:pt>
                <c:pt idx="78">
                  <c:v>1.8</c:v>
                </c:pt>
                <c:pt idx="80">
                  <c:v>3.38</c:v>
                </c:pt>
                <c:pt idx="81">
                  <c:v>7.04</c:v>
                </c:pt>
                <c:pt idx="82">
                  <c:v>3.6</c:v>
                </c:pt>
                <c:pt idx="83">
                  <c:v>5.17</c:v>
                </c:pt>
                <c:pt idx="84">
                  <c:v>1.23</c:v>
                </c:pt>
                <c:pt idx="85">
                  <c:v>1.22</c:v>
                </c:pt>
                <c:pt idx="86">
                  <c:v>0.56999999999999995</c:v>
                </c:pt>
                <c:pt idx="87">
                  <c:v>0.47</c:v>
                </c:pt>
                <c:pt idx="88">
                  <c:v>0.62</c:v>
                </c:pt>
                <c:pt idx="89">
                  <c:v>0.82</c:v>
                </c:pt>
                <c:pt idx="90">
                  <c:v>0.6</c:v>
                </c:pt>
                <c:pt idx="91">
                  <c:v>2.9</c:v>
                </c:pt>
                <c:pt idx="92">
                  <c:v>3.23</c:v>
                </c:pt>
                <c:pt idx="93">
                  <c:v>2.61</c:v>
                </c:pt>
                <c:pt idx="94">
                  <c:v>4.4800000000000004</c:v>
                </c:pt>
                <c:pt idx="95">
                  <c:v>2.66</c:v>
                </c:pt>
                <c:pt idx="96">
                  <c:v>1.53</c:v>
                </c:pt>
                <c:pt idx="97">
                  <c:v>1.07</c:v>
                </c:pt>
                <c:pt idx="98">
                  <c:v>1.32</c:v>
                </c:pt>
                <c:pt idx="99">
                  <c:v>0.57999999999999996</c:v>
                </c:pt>
                <c:pt idx="100">
                  <c:v>0.7</c:v>
                </c:pt>
                <c:pt idx="101">
                  <c:v>1.31</c:v>
                </c:pt>
                <c:pt idx="102">
                  <c:v>1.66</c:v>
                </c:pt>
                <c:pt idx="103">
                  <c:v>2.5299999999999998</c:v>
                </c:pt>
                <c:pt idx="104">
                  <c:v>5.19</c:v>
                </c:pt>
                <c:pt idx="105">
                  <c:v>2.96</c:v>
                </c:pt>
                <c:pt idx="106">
                  <c:v>3.31</c:v>
                </c:pt>
                <c:pt idx="107">
                  <c:v>4.3</c:v>
                </c:pt>
                <c:pt idx="108">
                  <c:v>1.85</c:v>
                </c:pt>
                <c:pt idx="109">
                  <c:v>1.39</c:v>
                </c:pt>
                <c:pt idx="110">
                  <c:v>0.99</c:v>
                </c:pt>
                <c:pt idx="111">
                  <c:v>1.44</c:v>
                </c:pt>
                <c:pt idx="112">
                  <c:v>0.75</c:v>
                </c:pt>
                <c:pt idx="113">
                  <c:v>1.31</c:v>
                </c:pt>
                <c:pt idx="114">
                  <c:v>4.59</c:v>
                </c:pt>
                <c:pt idx="115">
                  <c:v>3.06</c:v>
                </c:pt>
                <c:pt idx="116">
                  <c:v>4.13</c:v>
                </c:pt>
                <c:pt idx="117">
                  <c:v>4.47</c:v>
                </c:pt>
                <c:pt idx="118">
                  <c:v>5.75</c:v>
                </c:pt>
                <c:pt idx="119">
                  <c:v>2</c:v>
                </c:pt>
                <c:pt idx="120">
                  <c:v>1.85</c:v>
                </c:pt>
                <c:pt idx="121">
                  <c:v>0.59</c:v>
                </c:pt>
                <c:pt idx="122">
                  <c:v>1.32</c:v>
                </c:pt>
                <c:pt idx="123">
                  <c:v>0.81</c:v>
                </c:pt>
                <c:pt idx="124">
                  <c:v>0.84</c:v>
                </c:pt>
                <c:pt idx="125">
                  <c:v>2.99</c:v>
                </c:pt>
                <c:pt idx="126">
                  <c:v>3.13</c:v>
                </c:pt>
                <c:pt idx="127">
                  <c:v>3.78</c:v>
                </c:pt>
                <c:pt idx="128">
                  <c:v>2.88</c:v>
                </c:pt>
                <c:pt idx="129">
                  <c:v>3.75</c:v>
                </c:pt>
                <c:pt idx="130">
                  <c:v>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2-460F-8AE6-81B67CE8ED58}"/>
            </c:ext>
          </c:extLst>
        </c:ser>
        <c:ser>
          <c:idx val="1"/>
          <c:order val="1"/>
          <c:tx>
            <c:strRef>
              <c:f>q_mes_completar_02!$C$1</c:f>
              <c:strCache>
                <c:ptCount val="1"/>
                <c:pt idx="0">
                  <c:v>Punto 3Q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q_mes_completar_02!$A$2:$A$132</c:f>
              <c:numCache>
                <c:formatCode>m/d/yyyy</c:formatCode>
                <c:ptCount val="131"/>
                <c:pt idx="0">
                  <c:v>39964</c:v>
                </c:pt>
                <c:pt idx="1">
                  <c:v>39994</c:v>
                </c:pt>
                <c:pt idx="2">
                  <c:v>40025</c:v>
                </c:pt>
                <c:pt idx="3">
                  <c:v>40056</c:v>
                </c:pt>
                <c:pt idx="4">
                  <c:v>40086</c:v>
                </c:pt>
                <c:pt idx="5">
                  <c:v>40117</c:v>
                </c:pt>
                <c:pt idx="6">
                  <c:v>40147</c:v>
                </c:pt>
                <c:pt idx="7">
                  <c:v>40178</c:v>
                </c:pt>
                <c:pt idx="8">
                  <c:v>40209</c:v>
                </c:pt>
                <c:pt idx="9">
                  <c:v>40237</c:v>
                </c:pt>
                <c:pt idx="10">
                  <c:v>40268</c:v>
                </c:pt>
                <c:pt idx="11">
                  <c:v>40298</c:v>
                </c:pt>
                <c:pt idx="12">
                  <c:v>40329</c:v>
                </c:pt>
                <c:pt idx="13">
                  <c:v>40359</c:v>
                </c:pt>
                <c:pt idx="14">
                  <c:v>40390</c:v>
                </c:pt>
                <c:pt idx="15">
                  <c:v>40421</c:v>
                </c:pt>
                <c:pt idx="16">
                  <c:v>40451</c:v>
                </c:pt>
                <c:pt idx="17">
                  <c:v>40482</c:v>
                </c:pt>
                <c:pt idx="18">
                  <c:v>40512</c:v>
                </c:pt>
                <c:pt idx="19">
                  <c:v>40543</c:v>
                </c:pt>
                <c:pt idx="20">
                  <c:v>40574</c:v>
                </c:pt>
                <c:pt idx="21">
                  <c:v>40602</c:v>
                </c:pt>
                <c:pt idx="22">
                  <c:v>40633</c:v>
                </c:pt>
                <c:pt idx="23">
                  <c:v>40663</c:v>
                </c:pt>
                <c:pt idx="24">
                  <c:v>40694</c:v>
                </c:pt>
                <c:pt idx="25">
                  <c:v>40724</c:v>
                </c:pt>
                <c:pt idx="26">
                  <c:v>40755</c:v>
                </c:pt>
                <c:pt idx="27">
                  <c:v>40786</c:v>
                </c:pt>
                <c:pt idx="28">
                  <c:v>40816</c:v>
                </c:pt>
                <c:pt idx="29">
                  <c:v>40847</c:v>
                </c:pt>
                <c:pt idx="30">
                  <c:v>40877</c:v>
                </c:pt>
                <c:pt idx="31">
                  <c:v>40908</c:v>
                </c:pt>
                <c:pt idx="32">
                  <c:v>40939</c:v>
                </c:pt>
                <c:pt idx="33">
                  <c:v>40968</c:v>
                </c:pt>
                <c:pt idx="34">
                  <c:v>40999</c:v>
                </c:pt>
                <c:pt idx="35">
                  <c:v>41029</c:v>
                </c:pt>
                <c:pt idx="36">
                  <c:v>41060</c:v>
                </c:pt>
                <c:pt idx="37">
                  <c:v>41090</c:v>
                </c:pt>
                <c:pt idx="38">
                  <c:v>41121</c:v>
                </c:pt>
                <c:pt idx="39">
                  <c:v>41152</c:v>
                </c:pt>
                <c:pt idx="40">
                  <c:v>41182</c:v>
                </c:pt>
                <c:pt idx="41">
                  <c:v>41213</c:v>
                </c:pt>
                <c:pt idx="42">
                  <c:v>41243</c:v>
                </c:pt>
                <c:pt idx="43">
                  <c:v>41274</c:v>
                </c:pt>
                <c:pt idx="44">
                  <c:v>41305</c:v>
                </c:pt>
                <c:pt idx="45">
                  <c:v>41333</c:v>
                </c:pt>
                <c:pt idx="46">
                  <c:v>41364</c:v>
                </c:pt>
                <c:pt idx="47">
                  <c:v>41394</c:v>
                </c:pt>
                <c:pt idx="48">
                  <c:v>41425</c:v>
                </c:pt>
                <c:pt idx="49">
                  <c:v>41455</c:v>
                </c:pt>
                <c:pt idx="50">
                  <c:v>41486</c:v>
                </c:pt>
                <c:pt idx="51">
                  <c:v>41517</c:v>
                </c:pt>
                <c:pt idx="52">
                  <c:v>41547</c:v>
                </c:pt>
                <c:pt idx="53">
                  <c:v>41578</c:v>
                </c:pt>
                <c:pt idx="54">
                  <c:v>41608</c:v>
                </c:pt>
                <c:pt idx="55">
                  <c:v>41639</c:v>
                </c:pt>
                <c:pt idx="56">
                  <c:v>41670</c:v>
                </c:pt>
                <c:pt idx="57">
                  <c:v>41698</c:v>
                </c:pt>
                <c:pt idx="58">
                  <c:v>41729</c:v>
                </c:pt>
                <c:pt idx="59">
                  <c:v>41759</c:v>
                </c:pt>
                <c:pt idx="60">
                  <c:v>41790</c:v>
                </c:pt>
                <c:pt idx="61">
                  <c:v>41820</c:v>
                </c:pt>
                <c:pt idx="62">
                  <c:v>41851</c:v>
                </c:pt>
                <c:pt idx="63">
                  <c:v>41882</c:v>
                </c:pt>
                <c:pt idx="64">
                  <c:v>41912</c:v>
                </c:pt>
                <c:pt idx="65">
                  <c:v>41943</c:v>
                </c:pt>
                <c:pt idx="66">
                  <c:v>41973</c:v>
                </c:pt>
                <c:pt idx="67">
                  <c:v>42004</c:v>
                </c:pt>
                <c:pt idx="68">
                  <c:v>42035</c:v>
                </c:pt>
                <c:pt idx="69">
                  <c:v>42063</c:v>
                </c:pt>
                <c:pt idx="70">
                  <c:v>42094</c:v>
                </c:pt>
                <c:pt idx="71">
                  <c:v>42124</c:v>
                </c:pt>
                <c:pt idx="72">
                  <c:v>42155</c:v>
                </c:pt>
                <c:pt idx="73">
                  <c:v>42185</c:v>
                </c:pt>
                <c:pt idx="74">
                  <c:v>42214</c:v>
                </c:pt>
                <c:pt idx="75">
                  <c:v>42247</c:v>
                </c:pt>
                <c:pt idx="76">
                  <c:v>42277</c:v>
                </c:pt>
                <c:pt idx="77">
                  <c:v>42308</c:v>
                </c:pt>
                <c:pt idx="78">
                  <c:v>42337</c:v>
                </c:pt>
                <c:pt idx="79">
                  <c:v>42369</c:v>
                </c:pt>
                <c:pt idx="80">
                  <c:v>42400</c:v>
                </c:pt>
                <c:pt idx="81">
                  <c:v>42429</c:v>
                </c:pt>
                <c:pt idx="82">
                  <c:v>42460</c:v>
                </c:pt>
                <c:pt idx="83">
                  <c:v>42490</c:v>
                </c:pt>
                <c:pt idx="84">
                  <c:v>42521</c:v>
                </c:pt>
                <c:pt idx="85">
                  <c:v>42551</c:v>
                </c:pt>
                <c:pt idx="86">
                  <c:v>42582</c:v>
                </c:pt>
                <c:pt idx="87">
                  <c:v>42613</c:v>
                </c:pt>
                <c:pt idx="88">
                  <c:v>42643</c:v>
                </c:pt>
                <c:pt idx="89">
                  <c:v>42674</c:v>
                </c:pt>
                <c:pt idx="90">
                  <c:v>42704</c:v>
                </c:pt>
                <c:pt idx="91">
                  <c:v>42735</c:v>
                </c:pt>
                <c:pt idx="92">
                  <c:v>42766</c:v>
                </c:pt>
                <c:pt idx="93">
                  <c:v>42794</c:v>
                </c:pt>
                <c:pt idx="94">
                  <c:v>42825</c:v>
                </c:pt>
                <c:pt idx="95">
                  <c:v>42855</c:v>
                </c:pt>
                <c:pt idx="96">
                  <c:v>42886</c:v>
                </c:pt>
                <c:pt idx="97">
                  <c:v>42916</c:v>
                </c:pt>
                <c:pt idx="98">
                  <c:v>42947</c:v>
                </c:pt>
                <c:pt idx="99">
                  <c:v>42978</c:v>
                </c:pt>
                <c:pt idx="100">
                  <c:v>43008</c:v>
                </c:pt>
                <c:pt idx="101">
                  <c:v>43039</c:v>
                </c:pt>
                <c:pt idx="102">
                  <c:v>43069</c:v>
                </c:pt>
                <c:pt idx="103">
                  <c:v>43100</c:v>
                </c:pt>
                <c:pt idx="104">
                  <c:v>43131</c:v>
                </c:pt>
                <c:pt idx="105">
                  <c:v>43159</c:v>
                </c:pt>
                <c:pt idx="106">
                  <c:v>43190</c:v>
                </c:pt>
                <c:pt idx="107">
                  <c:v>43220</c:v>
                </c:pt>
                <c:pt idx="108">
                  <c:v>43251</c:v>
                </c:pt>
                <c:pt idx="109">
                  <c:v>43281</c:v>
                </c:pt>
                <c:pt idx="110">
                  <c:v>43312</c:v>
                </c:pt>
                <c:pt idx="111">
                  <c:v>43343</c:v>
                </c:pt>
                <c:pt idx="112">
                  <c:v>43373</c:v>
                </c:pt>
                <c:pt idx="113">
                  <c:v>43404</c:v>
                </c:pt>
                <c:pt idx="114">
                  <c:v>43434</c:v>
                </c:pt>
                <c:pt idx="115">
                  <c:v>43465</c:v>
                </c:pt>
                <c:pt idx="116">
                  <c:v>43496</c:v>
                </c:pt>
                <c:pt idx="117">
                  <c:v>43524</c:v>
                </c:pt>
                <c:pt idx="118">
                  <c:v>43555</c:v>
                </c:pt>
                <c:pt idx="119">
                  <c:v>43585</c:v>
                </c:pt>
                <c:pt idx="120">
                  <c:v>43616</c:v>
                </c:pt>
                <c:pt idx="121">
                  <c:v>43646</c:v>
                </c:pt>
                <c:pt idx="122">
                  <c:v>43677</c:v>
                </c:pt>
                <c:pt idx="123">
                  <c:v>43708</c:v>
                </c:pt>
                <c:pt idx="124">
                  <c:v>43738</c:v>
                </c:pt>
                <c:pt idx="125">
                  <c:v>43769</c:v>
                </c:pt>
                <c:pt idx="126">
                  <c:v>43799</c:v>
                </c:pt>
                <c:pt idx="127">
                  <c:v>43830</c:v>
                </c:pt>
                <c:pt idx="128">
                  <c:v>43861</c:v>
                </c:pt>
                <c:pt idx="129">
                  <c:v>43890</c:v>
                </c:pt>
                <c:pt idx="130">
                  <c:v>43921</c:v>
                </c:pt>
              </c:numCache>
            </c:numRef>
          </c:cat>
          <c:val>
            <c:numRef>
              <c:f>q_mes_completar_02!$C$2:$C$132</c:f>
              <c:numCache>
                <c:formatCode>0.00</c:formatCode>
                <c:ptCount val="131"/>
                <c:pt idx="2">
                  <c:v>1.07</c:v>
                </c:pt>
                <c:pt idx="3">
                  <c:v>0.87</c:v>
                </c:pt>
                <c:pt idx="5">
                  <c:v>1.63</c:v>
                </c:pt>
                <c:pt idx="6">
                  <c:v>2.25</c:v>
                </c:pt>
                <c:pt idx="7">
                  <c:v>3.16</c:v>
                </c:pt>
                <c:pt idx="8">
                  <c:v>1.85</c:v>
                </c:pt>
                <c:pt idx="9">
                  <c:v>4.1100000000000003</c:v>
                </c:pt>
                <c:pt idx="10">
                  <c:v>3.48</c:v>
                </c:pt>
                <c:pt idx="11">
                  <c:v>3.15</c:v>
                </c:pt>
                <c:pt idx="16">
                  <c:v>0.74</c:v>
                </c:pt>
                <c:pt idx="17">
                  <c:v>0.66</c:v>
                </c:pt>
                <c:pt idx="18">
                  <c:v>1.86</c:v>
                </c:pt>
                <c:pt idx="19">
                  <c:v>2.63</c:v>
                </c:pt>
                <c:pt idx="20">
                  <c:v>1.46</c:v>
                </c:pt>
                <c:pt idx="21">
                  <c:v>2.35</c:v>
                </c:pt>
                <c:pt idx="22">
                  <c:v>1.61</c:v>
                </c:pt>
                <c:pt idx="23">
                  <c:v>3.67</c:v>
                </c:pt>
                <c:pt idx="24">
                  <c:v>1.64</c:v>
                </c:pt>
                <c:pt idx="25">
                  <c:v>0.54</c:v>
                </c:pt>
                <c:pt idx="26">
                  <c:v>1.17</c:v>
                </c:pt>
                <c:pt idx="27">
                  <c:v>0.55000000000000004</c:v>
                </c:pt>
                <c:pt idx="28">
                  <c:v>1.3</c:v>
                </c:pt>
                <c:pt idx="29">
                  <c:v>1.59</c:v>
                </c:pt>
                <c:pt idx="30">
                  <c:v>2.12</c:v>
                </c:pt>
                <c:pt idx="31">
                  <c:v>3.1</c:v>
                </c:pt>
                <c:pt idx="32">
                  <c:v>3.7</c:v>
                </c:pt>
                <c:pt idx="33">
                  <c:v>2.73</c:v>
                </c:pt>
                <c:pt idx="34">
                  <c:v>4.0199999999999996</c:v>
                </c:pt>
                <c:pt idx="35">
                  <c:v>4.55</c:v>
                </c:pt>
                <c:pt idx="37">
                  <c:v>1.65</c:v>
                </c:pt>
                <c:pt idx="38">
                  <c:v>1.08</c:v>
                </c:pt>
                <c:pt idx="39">
                  <c:v>0.63</c:v>
                </c:pt>
                <c:pt idx="40">
                  <c:v>0.71</c:v>
                </c:pt>
                <c:pt idx="41">
                  <c:v>2.2799999999999998</c:v>
                </c:pt>
                <c:pt idx="42">
                  <c:v>2.84</c:v>
                </c:pt>
                <c:pt idx="43">
                  <c:v>2.2200000000000002</c:v>
                </c:pt>
                <c:pt idx="44">
                  <c:v>3.67</c:v>
                </c:pt>
                <c:pt idx="45">
                  <c:v>3.05</c:v>
                </c:pt>
                <c:pt idx="46">
                  <c:v>3.45</c:v>
                </c:pt>
                <c:pt idx="47">
                  <c:v>2.09</c:v>
                </c:pt>
                <c:pt idx="48">
                  <c:v>1.29</c:v>
                </c:pt>
                <c:pt idx="49">
                  <c:v>1.2</c:v>
                </c:pt>
                <c:pt idx="50">
                  <c:v>1.71</c:v>
                </c:pt>
                <c:pt idx="51">
                  <c:v>0.67</c:v>
                </c:pt>
                <c:pt idx="52">
                  <c:v>0.67</c:v>
                </c:pt>
                <c:pt idx="53">
                  <c:v>1.76</c:v>
                </c:pt>
                <c:pt idx="54">
                  <c:v>1.06</c:v>
                </c:pt>
                <c:pt idx="55">
                  <c:v>1.76</c:v>
                </c:pt>
                <c:pt idx="56">
                  <c:v>2.02</c:v>
                </c:pt>
                <c:pt idx="57">
                  <c:v>3.06</c:v>
                </c:pt>
                <c:pt idx="58">
                  <c:v>3.19</c:v>
                </c:pt>
                <c:pt idx="59">
                  <c:v>4.5999999999999996</c:v>
                </c:pt>
                <c:pt idx="60">
                  <c:v>1.99</c:v>
                </c:pt>
                <c:pt idx="61">
                  <c:v>1.1499999999999999</c:v>
                </c:pt>
                <c:pt idx="62">
                  <c:v>0.77</c:v>
                </c:pt>
                <c:pt idx="63">
                  <c:v>0.82</c:v>
                </c:pt>
                <c:pt idx="64">
                  <c:v>1</c:v>
                </c:pt>
                <c:pt idx="65">
                  <c:v>1.84</c:v>
                </c:pt>
                <c:pt idx="68">
                  <c:v>4.71</c:v>
                </c:pt>
                <c:pt idx="69">
                  <c:v>3.63</c:v>
                </c:pt>
                <c:pt idx="70">
                  <c:v>3.78</c:v>
                </c:pt>
                <c:pt idx="74">
                  <c:v>0.74</c:v>
                </c:pt>
                <c:pt idx="75">
                  <c:v>0.74</c:v>
                </c:pt>
                <c:pt idx="76">
                  <c:v>0.73</c:v>
                </c:pt>
                <c:pt idx="77">
                  <c:v>1.1499999999999999</c:v>
                </c:pt>
                <c:pt idx="78">
                  <c:v>1.42</c:v>
                </c:pt>
                <c:pt idx="79">
                  <c:v>4.18</c:v>
                </c:pt>
                <c:pt idx="80">
                  <c:v>1.84</c:v>
                </c:pt>
                <c:pt idx="81">
                  <c:v>2.85</c:v>
                </c:pt>
                <c:pt idx="82">
                  <c:v>2.3199999999999998</c:v>
                </c:pt>
                <c:pt idx="83">
                  <c:v>1.94</c:v>
                </c:pt>
                <c:pt idx="84">
                  <c:v>0.88</c:v>
                </c:pt>
                <c:pt idx="85">
                  <c:v>0.88</c:v>
                </c:pt>
                <c:pt idx="86">
                  <c:v>0.92</c:v>
                </c:pt>
                <c:pt idx="87">
                  <c:v>0.69</c:v>
                </c:pt>
                <c:pt idx="88">
                  <c:v>0.77</c:v>
                </c:pt>
                <c:pt idx="89">
                  <c:v>1.21</c:v>
                </c:pt>
                <c:pt idx="90">
                  <c:v>0.54</c:v>
                </c:pt>
                <c:pt idx="91">
                  <c:v>1.7</c:v>
                </c:pt>
                <c:pt idx="92">
                  <c:v>2.46</c:v>
                </c:pt>
                <c:pt idx="93">
                  <c:v>1.6</c:v>
                </c:pt>
                <c:pt idx="94">
                  <c:v>2.88</c:v>
                </c:pt>
                <c:pt idx="95">
                  <c:v>2.4900000000000002</c:v>
                </c:pt>
                <c:pt idx="96">
                  <c:v>1.65</c:v>
                </c:pt>
                <c:pt idx="97">
                  <c:v>1.08</c:v>
                </c:pt>
                <c:pt idx="98">
                  <c:v>0.71</c:v>
                </c:pt>
                <c:pt idx="99">
                  <c:v>0.54</c:v>
                </c:pt>
                <c:pt idx="100">
                  <c:v>0.68</c:v>
                </c:pt>
                <c:pt idx="101">
                  <c:v>1.26</c:v>
                </c:pt>
                <c:pt idx="102">
                  <c:v>1.07</c:v>
                </c:pt>
                <c:pt idx="103">
                  <c:v>1.75</c:v>
                </c:pt>
                <c:pt idx="104">
                  <c:v>3.22</c:v>
                </c:pt>
                <c:pt idx="105">
                  <c:v>1.73</c:v>
                </c:pt>
                <c:pt idx="106">
                  <c:v>2.4900000000000002</c:v>
                </c:pt>
                <c:pt idx="107">
                  <c:v>2.8</c:v>
                </c:pt>
                <c:pt idx="108">
                  <c:v>1.83</c:v>
                </c:pt>
                <c:pt idx="109">
                  <c:v>0.81</c:v>
                </c:pt>
                <c:pt idx="110">
                  <c:v>0.64</c:v>
                </c:pt>
                <c:pt idx="111">
                  <c:v>1.49</c:v>
                </c:pt>
                <c:pt idx="112">
                  <c:v>0.65</c:v>
                </c:pt>
                <c:pt idx="113">
                  <c:v>1.63</c:v>
                </c:pt>
                <c:pt idx="114">
                  <c:v>2.95</c:v>
                </c:pt>
                <c:pt idx="115">
                  <c:v>2.39</c:v>
                </c:pt>
                <c:pt idx="116">
                  <c:v>4.34</c:v>
                </c:pt>
                <c:pt idx="117">
                  <c:v>3.45</c:v>
                </c:pt>
                <c:pt idx="118">
                  <c:v>3.84</c:v>
                </c:pt>
                <c:pt idx="119">
                  <c:v>1.98</c:v>
                </c:pt>
                <c:pt idx="120">
                  <c:v>2.3199999999999998</c:v>
                </c:pt>
                <c:pt idx="121">
                  <c:v>0.7</c:v>
                </c:pt>
                <c:pt idx="122">
                  <c:v>2.23</c:v>
                </c:pt>
                <c:pt idx="123">
                  <c:v>0.79</c:v>
                </c:pt>
                <c:pt idx="124">
                  <c:v>0.82</c:v>
                </c:pt>
                <c:pt idx="125">
                  <c:v>2.6</c:v>
                </c:pt>
                <c:pt idx="126">
                  <c:v>3.14</c:v>
                </c:pt>
                <c:pt idx="127">
                  <c:v>3.98</c:v>
                </c:pt>
                <c:pt idx="128">
                  <c:v>2.66</c:v>
                </c:pt>
                <c:pt idx="129">
                  <c:v>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2-460F-8AE6-81B67CE8ED58}"/>
            </c:ext>
          </c:extLst>
        </c:ser>
        <c:ser>
          <c:idx val="2"/>
          <c:order val="2"/>
          <c:tx>
            <c:strRef>
              <c:f>q_mes_completar_02!$D$1</c:f>
              <c:strCache>
                <c:ptCount val="1"/>
                <c:pt idx="0">
                  <c:v>Punto 5Q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q_mes_completar_02!$A$2:$A$132</c:f>
              <c:numCache>
                <c:formatCode>m/d/yyyy</c:formatCode>
                <c:ptCount val="131"/>
                <c:pt idx="0">
                  <c:v>39964</c:v>
                </c:pt>
                <c:pt idx="1">
                  <c:v>39994</c:v>
                </c:pt>
                <c:pt idx="2">
                  <c:v>40025</c:v>
                </c:pt>
                <c:pt idx="3">
                  <c:v>40056</c:v>
                </c:pt>
                <c:pt idx="4">
                  <c:v>40086</c:v>
                </c:pt>
                <c:pt idx="5">
                  <c:v>40117</c:v>
                </c:pt>
                <c:pt idx="6">
                  <c:v>40147</c:v>
                </c:pt>
                <c:pt idx="7">
                  <c:v>40178</c:v>
                </c:pt>
                <c:pt idx="8">
                  <c:v>40209</c:v>
                </c:pt>
                <c:pt idx="9">
                  <c:v>40237</c:v>
                </c:pt>
                <c:pt idx="10">
                  <c:v>40268</c:v>
                </c:pt>
                <c:pt idx="11">
                  <c:v>40298</c:v>
                </c:pt>
                <c:pt idx="12">
                  <c:v>40329</c:v>
                </c:pt>
                <c:pt idx="13">
                  <c:v>40359</c:v>
                </c:pt>
                <c:pt idx="14">
                  <c:v>40390</c:v>
                </c:pt>
                <c:pt idx="15">
                  <c:v>40421</c:v>
                </c:pt>
                <c:pt idx="16">
                  <c:v>40451</c:v>
                </c:pt>
                <c:pt idx="17">
                  <c:v>40482</c:v>
                </c:pt>
                <c:pt idx="18">
                  <c:v>40512</c:v>
                </c:pt>
                <c:pt idx="19">
                  <c:v>40543</c:v>
                </c:pt>
                <c:pt idx="20">
                  <c:v>40574</c:v>
                </c:pt>
                <c:pt idx="21">
                  <c:v>40602</c:v>
                </c:pt>
                <c:pt idx="22">
                  <c:v>40633</c:v>
                </c:pt>
                <c:pt idx="23">
                  <c:v>40663</c:v>
                </c:pt>
                <c:pt idx="24">
                  <c:v>40694</c:v>
                </c:pt>
                <c:pt idx="25">
                  <c:v>40724</c:v>
                </c:pt>
                <c:pt idx="26">
                  <c:v>40755</c:v>
                </c:pt>
                <c:pt idx="27">
                  <c:v>40786</c:v>
                </c:pt>
                <c:pt idx="28">
                  <c:v>40816</c:v>
                </c:pt>
                <c:pt idx="29">
                  <c:v>40847</c:v>
                </c:pt>
                <c:pt idx="30">
                  <c:v>40877</c:v>
                </c:pt>
                <c:pt idx="31">
                  <c:v>40908</c:v>
                </c:pt>
                <c:pt idx="32">
                  <c:v>40939</c:v>
                </c:pt>
                <c:pt idx="33">
                  <c:v>40968</c:v>
                </c:pt>
                <c:pt idx="34">
                  <c:v>40999</c:v>
                </c:pt>
                <c:pt idx="35">
                  <c:v>41029</c:v>
                </c:pt>
                <c:pt idx="36">
                  <c:v>41060</c:v>
                </c:pt>
                <c:pt idx="37">
                  <c:v>41090</c:v>
                </c:pt>
                <c:pt idx="38">
                  <c:v>41121</c:v>
                </c:pt>
                <c:pt idx="39">
                  <c:v>41152</c:v>
                </c:pt>
                <c:pt idx="40">
                  <c:v>41182</c:v>
                </c:pt>
                <c:pt idx="41">
                  <c:v>41213</c:v>
                </c:pt>
                <c:pt idx="42">
                  <c:v>41243</c:v>
                </c:pt>
                <c:pt idx="43">
                  <c:v>41274</c:v>
                </c:pt>
                <c:pt idx="44">
                  <c:v>41305</c:v>
                </c:pt>
                <c:pt idx="45">
                  <c:v>41333</c:v>
                </c:pt>
                <c:pt idx="46">
                  <c:v>41364</c:v>
                </c:pt>
                <c:pt idx="47">
                  <c:v>41394</c:v>
                </c:pt>
                <c:pt idx="48">
                  <c:v>41425</c:v>
                </c:pt>
                <c:pt idx="49">
                  <c:v>41455</c:v>
                </c:pt>
                <c:pt idx="50">
                  <c:v>41486</c:v>
                </c:pt>
                <c:pt idx="51">
                  <c:v>41517</c:v>
                </c:pt>
                <c:pt idx="52">
                  <c:v>41547</c:v>
                </c:pt>
                <c:pt idx="53">
                  <c:v>41578</c:v>
                </c:pt>
                <c:pt idx="54">
                  <c:v>41608</c:v>
                </c:pt>
                <c:pt idx="55">
                  <c:v>41639</c:v>
                </c:pt>
                <c:pt idx="56">
                  <c:v>41670</c:v>
                </c:pt>
                <c:pt idx="57">
                  <c:v>41698</c:v>
                </c:pt>
                <c:pt idx="58">
                  <c:v>41729</c:v>
                </c:pt>
                <c:pt idx="59">
                  <c:v>41759</c:v>
                </c:pt>
                <c:pt idx="60">
                  <c:v>41790</c:v>
                </c:pt>
                <c:pt idx="61">
                  <c:v>41820</c:v>
                </c:pt>
                <c:pt idx="62">
                  <c:v>41851</c:v>
                </c:pt>
                <c:pt idx="63">
                  <c:v>41882</c:v>
                </c:pt>
                <c:pt idx="64">
                  <c:v>41912</c:v>
                </c:pt>
                <c:pt idx="65">
                  <c:v>41943</c:v>
                </c:pt>
                <c:pt idx="66">
                  <c:v>41973</c:v>
                </c:pt>
                <c:pt idx="67">
                  <c:v>42004</c:v>
                </c:pt>
                <c:pt idx="68">
                  <c:v>42035</c:v>
                </c:pt>
                <c:pt idx="69">
                  <c:v>42063</c:v>
                </c:pt>
                <c:pt idx="70">
                  <c:v>42094</c:v>
                </c:pt>
                <c:pt idx="71">
                  <c:v>42124</c:v>
                </c:pt>
                <c:pt idx="72">
                  <c:v>42155</c:v>
                </c:pt>
                <c:pt idx="73">
                  <c:v>42185</c:v>
                </c:pt>
                <c:pt idx="74">
                  <c:v>42214</c:v>
                </c:pt>
                <c:pt idx="75">
                  <c:v>42247</c:v>
                </c:pt>
                <c:pt idx="76">
                  <c:v>42277</c:v>
                </c:pt>
                <c:pt idx="77">
                  <c:v>42308</c:v>
                </c:pt>
                <c:pt idx="78">
                  <c:v>42337</c:v>
                </c:pt>
                <c:pt idx="79">
                  <c:v>42369</c:v>
                </c:pt>
                <c:pt idx="80">
                  <c:v>42400</c:v>
                </c:pt>
                <c:pt idx="81">
                  <c:v>42429</c:v>
                </c:pt>
                <c:pt idx="82">
                  <c:v>42460</c:v>
                </c:pt>
                <c:pt idx="83">
                  <c:v>42490</c:v>
                </c:pt>
                <c:pt idx="84">
                  <c:v>42521</c:v>
                </c:pt>
                <c:pt idx="85">
                  <c:v>42551</c:v>
                </c:pt>
                <c:pt idx="86">
                  <c:v>42582</c:v>
                </c:pt>
                <c:pt idx="87">
                  <c:v>42613</c:v>
                </c:pt>
                <c:pt idx="88">
                  <c:v>42643</c:v>
                </c:pt>
                <c:pt idx="89">
                  <c:v>42674</c:v>
                </c:pt>
                <c:pt idx="90">
                  <c:v>42704</c:v>
                </c:pt>
                <c:pt idx="91">
                  <c:v>42735</c:v>
                </c:pt>
                <c:pt idx="92">
                  <c:v>42766</c:v>
                </c:pt>
                <c:pt idx="93">
                  <c:v>42794</c:v>
                </c:pt>
                <c:pt idx="94">
                  <c:v>42825</c:v>
                </c:pt>
                <c:pt idx="95">
                  <c:v>42855</c:v>
                </c:pt>
                <c:pt idx="96">
                  <c:v>42886</c:v>
                </c:pt>
                <c:pt idx="97">
                  <c:v>42916</c:v>
                </c:pt>
                <c:pt idx="98">
                  <c:v>42947</c:v>
                </c:pt>
                <c:pt idx="99">
                  <c:v>42978</c:v>
                </c:pt>
                <c:pt idx="100">
                  <c:v>43008</c:v>
                </c:pt>
                <c:pt idx="101">
                  <c:v>43039</c:v>
                </c:pt>
                <c:pt idx="102">
                  <c:v>43069</c:v>
                </c:pt>
                <c:pt idx="103">
                  <c:v>43100</c:v>
                </c:pt>
                <c:pt idx="104">
                  <c:v>43131</c:v>
                </c:pt>
                <c:pt idx="105">
                  <c:v>43159</c:v>
                </c:pt>
                <c:pt idx="106">
                  <c:v>43190</c:v>
                </c:pt>
                <c:pt idx="107">
                  <c:v>43220</c:v>
                </c:pt>
                <c:pt idx="108">
                  <c:v>43251</c:v>
                </c:pt>
                <c:pt idx="109">
                  <c:v>43281</c:v>
                </c:pt>
                <c:pt idx="110">
                  <c:v>43312</c:v>
                </c:pt>
                <c:pt idx="111">
                  <c:v>43343</c:v>
                </c:pt>
                <c:pt idx="112">
                  <c:v>43373</c:v>
                </c:pt>
                <c:pt idx="113">
                  <c:v>43404</c:v>
                </c:pt>
                <c:pt idx="114">
                  <c:v>43434</c:v>
                </c:pt>
                <c:pt idx="115">
                  <c:v>43465</c:v>
                </c:pt>
                <c:pt idx="116">
                  <c:v>43496</c:v>
                </c:pt>
                <c:pt idx="117">
                  <c:v>43524</c:v>
                </c:pt>
                <c:pt idx="118">
                  <c:v>43555</c:v>
                </c:pt>
                <c:pt idx="119">
                  <c:v>43585</c:v>
                </c:pt>
                <c:pt idx="120">
                  <c:v>43616</c:v>
                </c:pt>
                <c:pt idx="121">
                  <c:v>43646</c:v>
                </c:pt>
                <c:pt idx="122">
                  <c:v>43677</c:v>
                </c:pt>
                <c:pt idx="123">
                  <c:v>43708</c:v>
                </c:pt>
                <c:pt idx="124">
                  <c:v>43738</c:v>
                </c:pt>
                <c:pt idx="125">
                  <c:v>43769</c:v>
                </c:pt>
                <c:pt idx="126">
                  <c:v>43799</c:v>
                </c:pt>
                <c:pt idx="127">
                  <c:v>43830</c:v>
                </c:pt>
                <c:pt idx="128">
                  <c:v>43861</c:v>
                </c:pt>
                <c:pt idx="129">
                  <c:v>43890</c:v>
                </c:pt>
                <c:pt idx="130">
                  <c:v>43921</c:v>
                </c:pt>
              </c:numCache>
            </c:numRef>
          </c:cat>
          <c:val>
            <c:numRef>
              <c:f>q_mes_completar_02!$D$2:$D$132</c:f>
              <c:numCache>
                <c:formatCode>0.00</c:formatCode>
                <c:ptCount val="131"/>
                <c:pt idx="0">
                  <c:v>2.73</c:v>
                </c:pt>
                <c:pt idx="1">
                  <c:v>0.82</c:v>
                </c:pt>
                <c:pt idx="2">
                  <c:v>1.62</c:v>
                </c:pt>
                <c:pt idx="4">
                  <c:v>1.83</c:v>
                </c:pt>
                <c:pt idx="5">
                  <c:v>1.98</c:v>
                </c:pt>
                <c:pt idx="6">
                  <c:v>1.93</c:v>
                </c:pt>
                <c:pt idx="7">
                  <c:v>3.59</c:v>
                </c:pt>
                <c:pt idx="8">
                  <c:v>2.71</c:v>
                </c:pt>
                <c:pt idx="9">
                  <c:v>4.2</c:v>
                </c:pt>
                <c:pt idx="10">
                  <c:v>4.1500000000000004</c:v>
                </c:pt>
                <c:pt idx="11">
                  <c:v>3.77</c:v>
                </c:pt>
                <c:pt idx="12">
                  <c:v>2.86</c:v>
                </c:pt>
                <c:pt idx="13">
                  <c:v>0.8</c:v>
                </c:pt>
                <c:pt idx="14">
                  <c:v>0.65</c:v>
                </c:pt>
                <c:pt idx="15">
                  <c:v>0.5</c:v>
                </c:pt>
                <c:pt idx="16">
                  <c:v>0.56000000000000005</c:v>
                </c:pt>
                <c:pt idx="17">
                  <c:v>0.85</c:v>
                </c:pt>
                <c:pt idx="18">
                  <c:v>2.38</c:v>
                </c:pt>
                <c:pt idx="19">
                  <c:v>3.39</c:v>
                </c:pt>
                <c:pt idx="20">
                  <c:v>1.87</c:v>
                </c:pt>
                <c:pt idx="21">
                  <c:v>3.96</c:v>
                </c:pt>
                <c:pt idx="23">
                  <c:v>4.5999999999999996</c:v>
                </c:pt>
                <c:pt idx="25">
                  <c:v>0.81</c:v>
                </c:pt>
                <c:pt idx="26">
                  <c:v>0.88</c:v>
                </c:pt>
                <c:pt idx="27">
                  <c:v>0.92</c:v>
                </c:pt>
                <c:pt idx="28">
                  <c:v>1.65</c:v>
                </c:pt>
                <c:pt idx="30">
                  <c:v>2.2799999999999998</c:v>
                </c:pt>
                <c:pt idx="31">
                  <c:v>3.59</c:v>
                </c:pt>
                <c:pt idx="33">
                  <c:v>4.43</c:v>
                </c:pt>
                <c:pt idx="35">
                  <c:v>6.4</c:v>
                </c:pt>
                <c:pt idx="36">
                  <c:v>1.5</c:v>
                </c:pt>
                <c:pt idx="37">
                  <c:v>1.39</c:v>
                </c:pt>
                <c:pt idx="39">
                  <c:v>1.29</c:v>
                </c:pt>
                <c:pt idx="40">
                  <c:v>0.68</c:v>
                </c:pt>
                <c:pt idx="41">
                  <c:v>2.35</c:v>
                </c:pt>
                <c:pt idx="42">
                  <c:v>3.58</c:v>
                </c:pt>
                <c:pt idx="43">
                  <c:v>2.89</c:v>
                </c:pt>
                <c:pt idx="44">
                  <c:v>4.62</c:v>
                </c:pt>
                <c:pt idx="45">
                  <c:v>3.53</c:v>
                </c:pt>
                <c:pt idx="46">
                  <c:v>5.6</c:v>
                </c:pt>
                <c:pt idx="47">
                  <c:v>4.0999999999999996</c:v>
                </c:pt>
                <c:pt idx="48">
                  <c:v>2.2999999999999998</c:v>
                </c:pt>
                <c:pt idx="49">
                  <c:v>1.22</c:v>
                </c:pt>
                <c:pt idx="52">
                  <c:v>1.07</c:v>
                </c:pt>
                <c:pt idx="53">
                  <c:v>2.8</c:v>
                </c:pt>
                <c:pt idx="54">
                  <c:v>1.66</c:v>
                </c:pt>
                <c:pt idx="55">
                  <c:v>2.3199999999999998</c:v>
                </c:pt>
                <c:pt idx="56">
                  <c:v>2.29</c:v>
                </c:pt>
                <c:pt idx="57">
                  <c:v>3.9</c:v>
                </c:pt>
                <c:pt idx="58">
                  <c:v>5.93</c:v>
                </c:pt>
                <c:pt idx="61">
                  <c:v>1.7</c:v>
                </c:pt>
                <c:pt idx="62">
                  <c:v>1.2</c:v>
                </c:pt>
                <c:pt idx="63">
                  <c:v>1.26</c:v>
                </c:pt>
                <c:pt idx="64">
                  <c:v>1.91</c:v>
                </c:pt>
                <c:pt idx="67">
                  <c:v>3.93</c:v>
                </c:pt>
                <c:pt idx="68">
                  <c:v>6.69</c:v>
                </c:pt>
                <c:pt idx="69">
                  <c:v>5.76</c:v>
                </c:pt>
                <c:pt idx="70">
                  <c:v>6.3</c:v>
                </c:pt>
                <c:pt idx="71">
                  <c:v>3.7</c:v>
                </c:pt>
                <c:pt idx="72">
                  <c:v>2.59</c:v>
                </c:pt>
                <c:pt idx="73">
                  <c:v>1.91</c:v>
                </c:pt>
                <c:pt idx="74">
                  <c:v>0.95</c:v>
                </c:pt>
                <c:pt idx="75">
                  <c:v>0.59</c:v>
                </c:pt>
                <c:pt idx="76">
                  <c:v>0.57999999999999996</c:v>
                </c:pt>
                <c:pt idx="77">
                  <c:v>1.22</c:v>
                </c:pt>
                <c:pt idx="78">
                  <c:v>2.69</c:v>
                </c:pt>
                <c:pt idx="80">
                  <c:v>2.46</c:v>
                </c:pt>
                <c:pt idx="81">
                  <c:v>7.75</c:v>
                </c:pt>
                <c:pt idx="82">
                  <c:v>3.93</c:v>
                </c:pt>
                <c:pt idx="83">
                  <c:v>3.34</c:v>
                </c:pt>
                <c:pt idx="84">
                  <c:v>0.93</c:v>
                </c:pt>
                <c:pt idx="85">
                  <c:v>1.46</c:v>
                </c:pt>
                <c:pt idx="86">
                  <c:v>1.85</c:v>
                </c:pt>
                <c:pt idx="87">
                  <c:v>1.35</c:v>
                </c:pt>
                <c:pt idx="88">
                  <c:v>0.75</c:v>
                </c:pt>
                <c:pt idx="89">
                  <c:v>1.47</c:v>
                </c:pt>
                <c:pt idx="90">
                  <c:v>0.36</c:v>
                </c:pt>
                <c:pt idx="91">
                  <c:v>1.56</c:v>
                </c:pt>
                <c:pt idx="92">
                  <c:v>3.81</c:v>
                </c:pt>
                <c:pt idx="93">
                  <c:v>3.07</c:v>
                </c:pt>
                <c:pt idx="94">
                  <c:v>4.42</c:v>
                </c:pt>
                <c:pt idx="95">
                  <c:v>5.03</c:v>
                </c:pt>
                <c:pt idx="96">
                  <c:v>3.18</c:v>
                </c:pt>
                <c:pt idx="97">
                  <c:v>2.62</c:v>
                </c:pt>
                <c:pt idx="98">
                  <c:v>2.09</c:v>
                </c:pt>
                <c:pt idx="99">
                  <c:v>0.84</c:v>
                </c:pt>
                <c:pt idx="100">
                  <c:v>1.22</c:v>
                </c:pt>
                <c:pt idx="101">
                  <c:v>2.2000000000000002</c:v>
                </c:pt>
                <c:pt idx="102">
                  <c:v>1.86</c:v>
                </c:pt>
                <c:pt idx="103">
                  <c:v>3.18</c:v>
                </c:pt>
                <c:pt idx="104">
                  <c:v>6.53</c:v>
                </c:pt>
                <c:pt idx="105">
                  <c:v>5.13</c:v>
                </c:pt>
                <c:pt idx="106">
                  <c:v>4.5</c:v>
                </c:pt>
                <c:pt idx="107">
                  <c:v>6.05</c:v>
                </c:pt>
                <c:pt idx="108">
                  <c:v>3.78</c:v>
                </c:pt>
                <c:pt idx="109">
                  <c:v>1.71</c:v>
                </c:pt>
                <c:pt idx="110">
                  <c:v>1.74</c:v>
                </c:pt>
                <c:pt idx="111">
                  <c:v>3.06</c:v>
                </c:pt>
                <c:pt idx="112">
                  <c:v>1.39</c:v>
                </c:pt>
                <c:pt idx="113">
                  <c:v>2.31</c:v>
                </c:pt>
                <c:pt idx="114">
                  <c:v>6.6</c:v>
                </c:pt>
                <c:pt idx="115">
                  <c:v>3.69</c:v>
                </c:pt>
                <c:pt idx="117">
                  <c:v>7.5</c:v>
                </c:pt>
                <c:pt idx="118">
                  <c:v>6.85</c:v>
                </c:pt>
                <c:pt idx="119">
                  <c:v>4.08</c:v>
                </c:pt>
                <c:pt idx="120">
                  <c:v>3.83</c:v>
                </c:pt>
                <c:pt idx="122">
                  <c:v>2.63</c:v>
                </c:pt>
                <c:pt idx="127">
                  <c:v>5.62</c:v>
                </c:pt>
                <c:pt idx="128">
                  <c:v>4.45</c:v>
                </c:pt>
                <c:pt idx="129">
                  <c:v>2.88</c:v>
                </c:pt>
                <c:pt idx="130">
                  <c:v>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22-460F-8AE6-81B67CE8ED58}"/>
            </c:ext>
          </c:extLst>
        </c:ser>
        <c:ser>
          <c:idx val="3"/>
          <c:order val="3"/>
          <c:tx>
            <c:strRef>
              <c:f>q_mes_completar_02!$E$1</c:f>
              <c:strCache>
                <c:ptCount val="1"/>
                <c:pt idx="0">
                  <c:v>Punto 5LQ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q_mes_completar_02!$A$2:$A$132</c:f>
              <c:numCache>
                <c:formatCode>m/d/yyyy</c:formatCode>
                <c:ptCount val="131"/>
                <c:pt idx="0">
                  <c:v>39964</c:v>
                </c:pt>
                <c:pt idx="1">
                  <c:v>39994</c:v>
                </c:pt>
                <c:pt idx="2">
                  <c:v>40025</c:v>
                </c:pt>
                <c:pt idx="3">
                  <c:v>40056</c:v>
                </c:pt>
                <c:pt idx="4">
                  <c:v>40086</c:v>
                </c:pt>
                <c:pt idx="5">
                  <c:v>40117</c:v>
                </c:pt>
                <c:pt idx="6">
                  <c:v>40147</c:v>
                </c:pt>
                <c:pt idx="7">
                  <c:v>40178</c:v>
                </c:pt>
                <c:pt idx="8">
                  <c:v>40209</c:v>
                </c:pt>
                <c:pt idx="9">
                  <c:v>40237</c:v>
                </c:pt>
                <c:pt idx="10">
                  <c:v>40268</c:v>
                </c:pt>
                <c:pt idx="11">
                  <c:v>40298</c:v>
                </c:pt>
                <c:pt idx="12">
                  <c:v>40329</c:v>
                </c:pt>
                <c:pt idx="13">
                  <c:v>40359</c:v>
                </c:pt>
                <c:pt idx="14">
                  <c:v>40390</c:v>
                </c:pt>
                <c:pt idx="15">
                  <c:v>40421</c:v>
                </c:pt>
                <c:pt idx="16">
                  <c:v>40451</c:v>
                </c:pt>
                <c:pt idx="17">
                  <c:v>40482</c:v>
                </c:pt>
                <c:pt idx="18">
                  <c:v>40512</c:v>
                </c:pt>
                <c:pt idx="19">
                  <c:v>40543</c:v>
                </c:pt>
                <c:pt idx="20">
                  <c:v>40574</c:v>
                </c:pt>
                <c:pt idx="21">
                  <c:v>40602</c:v>
                </c:pt>
                <c:pt idx="22">
                  <c:v>40633</c:v>
                </c:pt>
                <c:pt idx="23">
                  <c:v>40663</c:v>
                </c:pt>
                <c:pt idx="24">
                  <c:v>40694</c:v>
                </c:pt>
                <c:pt idx="25">
                  <c:v>40724</c:v>
                </c:pt>
                <c:pt idx="26">
                  <c:v>40755</c:v>
                </c:pt>
                <c:pt idx="27">
                  <c:v>40786</c:v>
                </c:pt>
                <c:pt idx="28">
                  <c:v>40816</c:v>
                </c:pt>
                <c:pt idx="29">
                  <c:v>40847</c:v>
                </c:pt>
                <c:pt idx="30">
                  <c:v>40877</c:v>
                </c:pt>
                <c:pt idx="31">
                  <c:v>40908</c:v>
                </c:pt>
                <c:pt idx="32">
                  <c:v>40939</c:v>
                </c:pt>
                <c:pt idx="33">
                  <c:v>40968</c:v>
                </c:pt>
                <c:pt idx="34">
                  <c:v>40999</c:v>
                </c:pt>
                <c:pt idx="35">
                  <c:v>41029</c:v>
                </c:pt>
                <c:pt idx="36">
                  <c:v>41060</c:v>
                </c:pt>
                <c:pt idx="37">
                  <c:v>41090</c:v>
                </c:pt>
                <c:pt idx="38">
                  <c:v>41121</c:v>
                </c:pt>
                <c:pt idx="39">
                  <c:v>41152</c:v>
                </c:pt>
                <c:pt idx="40">
                  <c:v>41182</c:v>
                </c:pt>
                <c:pt idx="41">
                  <c:v>41213</c:v>
                </c:pt>
                <c:pt idx="42">
                  <c:v>41243</c:v>
                </c:pt>
                <c:pt idx="43">
                  <c:v>41274</c:v>
                </c:pt>
                <c:pt idx="44">
                  <c:v>41305</c:v>
                </c:pt>
                <c:pt idx="45">
                  <c:v>41333</c:v>
                </c:pt>
                <c:pt idx="46">
                  <c:v>41364</c:v>
                </c:pt>
                <c:pt idx="47">
                  <c:v>41394</c:v>
                </c:pt>
                <c:pt idx="48">
                  <c:v>41425</c:v>
                </c:pt>
                <c:pt idx="49">
                  <c:v>41455</c:v>
                </c:pt>
                <c:pt idx="50">
                  <c:v>41486</c:v>
                </c:pt>
                <c:pt idx="51">
                  <c:v>41517</c:v>
                </c:pt>
                <c:pt idx="52">
                  <c:v>41547</c:v>
                </c:pt>
                <c:pt idx="53">
                  <c:v>41578</c:v>
                </c:pt>
                <c:pt idx="54">
                  <c:v>41608</c:v>
                </c:pt>
                <c:pt idx="55">
                  <c:v>41639</c:v>
                </c:pt>
                <c:pt idx="56">
                  <c:v>41670</c:v>
                </c:pt>
                <c:pt idx="57">
                  <c:v>41698</c:v>
                </c:pt>
                <c:pt idx="58">
                  <c:v>41729</c:v>
                </c:pt>
                <c:pt idx="59">
                  <c:v>41759</c:v>
                </c:pt>
                <c:pt idx="60">
                  <c:v>41790</c:v>
                </c:pt>
                <c:pt idx="61">
                  <c:v>41820</c:v>
                </c:pt>
                <c:pt idx="62">
                  <c:v>41851</c:v>
                </c:pt>
                <c:pt idx="63">
                  <c:v>41882</c:v>
                </c:pt>
                <c:pt idx="64">
                  <c:v>41912</c:v>
                </c:pt>
                <c:pt idx="65">
                  <c:v>41943</c:v>
                </c:pt>
                <c:pt idx="66">
                  <c:v>41973</c:v>
                </c:pt>
                <c:pt idx="67">
                  <c:v>42004</c:v>
                </c:pt>
                <c:pt idx="68">
                  <c:v>42035</c:v>
                </c:pt>
                <c:pt idx="69">
                  <c:v>42063</c:v>
                </c:pt>
                <c:pt idx="70">
                  <c:v>42094</c:v>
                </c:pt>
                <c:pt idx="71">
                  <c:v>42124</c:v>
                </c:pt>
                <c:pt idx="72">
                  <c:v>42155</c:v>
                </c:pt>
                <c:pt idx="73">
                  <c:v>42185</c:v>
                </c:pt>
                <c:pt idx="74">
                  <c:v>42214</c:v>
                </c:pt>
                <c:pt idx="75">
                  <c:v>42247</c:v>
                </c:pt>
                <c:pt idx="76">
                  <c:v>42277</c:v>
                </c:pt>
                <c:pt idx="77">
                  <c:v>42308</c:v>
                </c:pt>
                <c:pt idx="78">
                  <c:v>42337</c:v>
                </c:pt>
                <c:pt idx="79">
                  <c:v>42369</c:v>
                </c:pt>
                <c:pt idx="80">
                  <c:v>42400</c:v>
                </c:pt>
                <c:pt idx="81">
                  <c:v>42429</c:v>
                </c:pt>
                <c:pt idx="82">
                  <c:v>42460</c:v>
                </c:pt>
                <c:pt idx="83">
                  <c:v>42490</c:v>
                </c:pt>
                <c:pt idx="84">
                  <c:v>42521</c:v>
                </c:pt>
                <c:pt idx="85">
                  <c:v>42551</c:v>
                </c:pt>
                <c:pt idx="86">
                  <c:v>42582</c:v>
                </c:pt>
                <c:pt idx="87">
                  <c:v>42613</c:v>
                </c:pt>
                <c:pt idx="88">
                  <c:v>42643</c:v>
                </c:pt>
                <c:pt idx="89">
                  <c:v>42674</c:v>
                </c:pt>
                <c:pt idx="90">
                  <c:v>42704</c:v>
                </c:pt>
                <c:pt idx="91">
                  <c:v>42735</c:v>
                </c:pt>
                <c:pt idx="92">
                  <c:v>42766</c:v>
                </c:pt>
                <c:pt idx="93">
                  <c:v>42794</c:v>
                </c:pt>
                <c:pt idx="94">
                  <c:v>42825</c:v>
                </c:pt>
                <c:pt idx="95">
                  <c:v>42855</c:v>
                </c:pt>
                <c:pt idx="96">
                  <c:v>42886</c:v>
                </c:pt>
                <c:pt idx="97">
                  <c:v>42916</c:v>
                </c:pt>
                <c:pt idx="98">
                  <c:v>42947</c:v>
                </c:pt>
                <c:pt idx="99">
                  <c:v>42978</c:v>
                </c:pt>
                <c:pt idx="100">
                  <c:v>43008</c:v>
                </c:pt>
                <c:pt idx="101">
                  <c:v>43039</c:v>
                </c:pt>
                <c:pt idx="102">
                  <c:v>43069</c:v>
                </c:pt>
                <c:pt idx="103">
                  <c:v>43100</c:v>
                </c:pt>
                <c:pt idx="104">
                  <c:v>43131</c:v>
                </c:pt>
                <c:pt idx="105">
                  <c:v>43159</c:v>
                </c:pt>
                <c:pt idx="106">
                  <c:v>43190</c:v>
                </c:pt>
                <c:pt idx="107">
                  <c:v>43220</c:v>
                </c:pt>
                <c:pt idx="108">
                  <c:v>43251</c:v>
                </c:pt>
                <c:pt idx="109">
                  <c:v>43281</c:v>
                </c:pt>
                <c:pt idx="110">
                  <c:v>43312</c:v>
                </c:pt>
                <c:pt idx="111">
                  <c:v>43343</c:v>
                </c:pt>
                <c:pt idx="112">
                  <c:v>43373</c:v>
                </c:pt>
                <c:pt idx="113">
                  <c:v>43404</c:v>
                </c:pt>
                <c:pt idx="114">
                  <c:v>43434</c:v>
                </c:pt>
                <c:pt idx="115">
                  <c:v>43465</c:v>
                </c:pt>
                <c:pt idx="116">
                  <c:v>43496</c:v>
                </c:pt>
                <c:pt idx="117">
                  <c:v>43524</c:v>
                </c:pt>
                <c:pt idx="118">
                  <c:v>43555</c:v>
                </c:pt>
                <c:pt idx="119">
                  <c:v>43585</c:v>
                </c:pt>
                <c:pt idx="120">
                  <c:v>43616</c:v>
                </c:pt>
                <c:pt idx="121">
                  <c:v>43646</c:v>
                </c:pt>
                <c:pt idx="122">
                  <c:v>43677</c:v>
                </c:pt>
                <c:pt idx="123">
                  <c:v>43708</c:v>
                </c:pt>
                <c:pt idx="124">
                  <c:v>43738</c:v>
                </c:pt>
                <c:pt idx="125">
                  <c:v>43769</c:v>
                </c:pt>
                <c:pt idx="126">
                  <c:v>43799</c:v>
                </c:pt>
                <c:pt idx="127">
                  <c:v>43830</c:v>
                </c:pt>
                <c:pt idx="128">
                  <c:v>43861</c:v>
                </c:pt>
                <c:pt idx="129">
                  <c:v>43890</c:v>
                </c:pt>
                <c:pt idx="130">
                  <c:v>43921</c:v>
                </c:pt>
              </c:numCache>
            </c:numRef>
          </c:cat>
          <c:val>
            <c:numRef>
              <c:f>q_mes_completar_02!$E$2:$E$132</c:f>
              <c:numCache>
                <c:formatCode>0.00</c:formatCode>
                <c:ptCount val="131"/>
                <c:pt idx="77">
                  <c:v>3.91</c:v>
                </c:pt>
                <c:pt idx="78">
                  <c:v>6.83</c:v>
                </c:pt>
                <c:pt idx="80">
                  <c:v>7.59</c:v>
                </c:pt>
                <c:pt idx="83">
                  <c:v>4.5199999999999996</c:v>
                </c:pt>
                <c:pt idx="84">
                  <c:v>4.2300000000000004</c:v>
                </c:pt>
                <c:pt idx="95">
                  <c:v>8.1300000000000008</c:v>
                </c:pt>
                <c:pt idx="96">
                  <c:v>6.21</c:v>
                </c:pt>
                <c:pt idx="97">
                  <c:v>5.47</c:v>
                </c:pt>
                <c:pt idx="98">
                  <c:v>2.68</c:v>
                </c:pt>
                <c:pt idx="99">
                  <c:v>2.2599999999999998</c:v>
                </c:pt>
                <c:pt idx="100">
                  <c:v>2.41</c:v>
                </c:pt>
                <c:pt idx="101">
                  <c:v>4.22</c:v>
                </c:pt>
                <c:pt idx="102">
                  <c:v>4.67</c:v>
                </c:pt>
                <c:pt idx="103">
                  <c:v>6.19</c:v>
                </c:pt>
                <c:pt idx="104">
                  <c:v>6.74</c:v>
                </c:pt>
                <c:pt idx="105">
                  <c:v>4.95</c:v>
                </c:pt>
                <c:pt idx="106">
                  <c:v>7.25</c:v>
                </c:pt>
                <c:pt idx="107">
                  <c:v>9.15</c:v>
                </c:pt>
                <c:pt idx="108">
                  <c:v>5.87</c:v>
                </c:pt>
                <c:pt idx="109">
                  <c:v>3.54</c:v>
                </c:pt>
                <c:pt idx="110">
                  <c:v>3.01</c:v>
                </c:pt>
                <c:pt idx="112">
                  <c:v>2.64</c:v>
                </c:pt>
                <c:pt idx="113">
                  <c:v>4.58</c:v>
                </c:pt>
                <c:pt idx="115">
                  <c:v>6.81</c:v>
                </c:pt>
                <c:pt idx="116">
                  <c:v>7.49</c:v>
                </c:pt>
                <c:pt idx="117">
                  <c:v>10.24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22-460F-8AE6-81B67CE8E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735376"/>
        <c:axId val="519210080"/>
      </c:lineChart>
      <c:dateAx>
        <c:axId val="289735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9210080"/>
        <c:crosses val="autoZero"/>
        <c:auto val="1"/>
        <c:lblOffset val="100"/>
        <c:baseTimeUnit val="months"/>
      </c:dateAx>
      <c:valAx>
        <c:axId val="5192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973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CHN1  PERSIS '!$J$82</c:f>
              <c:strCache>
                <c:ptCount val="1"/>
                <c:pt idx="0">
                  <c:v>Caudal (m3/s)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 CHN1  PERSIS '!$K$82:$V$82</c:f>
              <c:numCache>
                <c:formatCode>0.00</c:formatCode>
                <c:ptCount val="12"/>
                <c:pt idx="0">
                  <c:v>0.89482154473290831</c:v>
                </c:pt>
                <c:pt idx="1">
                  <c:v>1.1233334790024398</c:v>
                </c:pt>
                <c:pt idx="2">
                  <c:v>1.3586891021941712</c:v>
                </c:pt>
                <c:pt idx="3">
                  <c:v>1.0196772068903983</c:v>
                </c:pt>
                <c:pt idx="4">
                  <c:v>0.58122162051577075</c:v>
                </c:pt>
                <c:pt idx="5">
                  <c:v>0.43616948833074359</c:v>
                </c:pt>
                <c:pt idx="6">
                  <c:v>0.36049081133941746</c:v>
                </c:pt>
                <c:pt idx="7">
                  <c:v>0.28377946016739147</c:v>
                </c:pt>
                <c:pt idx="8">
                  <c:v>0.29470133478606969</c:v>
                </c:pt>
                <c:pt idx="9">
                  <c:v>0.46377962427049613</c:v>
                </c:pt>
                <c:pt idx="10">
                  <c:v>0.68480640599720088</c:v>
                </c:pt>
                <c:pt idx="11">
                  <c:v>0.90924500467893399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9-4E33-A77B-ADA359CE932E}"/>
            </c:ext>
          </c:extLst>
        </c:ser>
        <c:ser>
          <c:idx val="4"/>
          <c:order val="4"/>
          <c:tx>
            <c:strRef>
              <c:f>'Q CHN1 MES'!$Q$7</c:f>
              <c:strCache>
                <c:ptCount val="1"/>
                <c:pt idx="0">
                  <c:v>Oferta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'Q CHN1 MES'!$R$7:$AC$7</c:f>
              <c:numCache>
                <c:formatCode>0.00</c:formatCode>
                <c:ptCount val="12"/>
                <c:pt idx="0">
                  <c:v>4.67</c:v>
                </c:pt>
                <c:pt idx="1">
                  <c:v>5.8</c:v>
                </c:pt>
                <c:pt idx="2">
                  <c:v>7.13</c:v>
                </c:pt>
                <c:pt idx="3">
                  <c:v>5.44</c:v>
                </c:pt>
                <c:pt idx="4">
                  <c:v>3.42</c:v>
                </c:pt>
                <c:pt idx="5">
                  <c:v>2.57</c:v>
                </c:pt>
                <c:pt idx="6">
                  <c:v>2.09</c:v>
                </c:pt>
                <c:pt idx="7">
                  <c:v>1.7</c:v>
                </c:pt>
                <c:pt idx="8">
                  <c:v>1.68</c:v>
                </c:pt>
                <c:pt idx="9">
                  <c:v>2.2400000000000002</c:v>
                </c:pt>
                <c:pt idx="10">
                  <c:v>3.21</c:v>
                </c:pt>
                <c:pt idx="11">
                  <c:v>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9-4E33-A77B-ADA359CE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569904"/>
        <c:axId val="2537390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 CHN1 MES'!$Q$4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'Q CHN1 MES'!$R$4:$AC$4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8F9-4E33-A77B-ADA359CE932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 CHN1 MES'!$Q$5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 CHN1 MES'!$R$5:$AC$5</c15:sqref>
                        </c15:formulaRef>
                      </c:ext>
                    </c:extLst>
                    <c:numCache>
                      <c:formatCode>0.00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F9-4E33-A77B-ADA359CE932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 CHN1 MES'!$Q$6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 CHN1 MES'!$R$6:$AC$6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F9-4E33-A77B-ADA359CE932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'Q CHN1 MES'!$Q$13</c:f>
              <c:strCache>
                <c:ptCount val="1"/>
                <c:pt idx="0">
                  <c:v>Demanda 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 CHN1 MES'!$R$13:$AC$13</c:f>
              <c:numCache>
                <c:formatCode>General</c:formatCode>
                <c:ptCount val="12"/>
                <c:pt idx="0">
                  <c:v>3.7751784552670915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2.8387783794842294</c:v>
                </c:pt>
                <c:pt idx="5">
                  <c:v>2.1338305116692564</c:v>
                </c:pt>
                <c:pt idx="6">
                  <c:v>1.7295091886605825</c:v>
                </c:pt>
                <c:pt idx="7">
                  <c:v>1.4162205398326084</c:v>
                </c:pt>
                <c:pt idx="8">
                  <c:v>1.3852986652139303</c:v>
                </c:pt>
                <c:pt idx="9">
                  <c:v>1.7762203757295041</c:v>
                </c:pt>
                <c:pt idx="10">
                  <c:v>2.5251935940027992</c:v>
                </c:pt>
                <c:pt idx="11">
                  <c:v>3.8507549953210658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F9-4E33-A77B-ADA359CE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569904"/>
        <c:axId val="253739056"/>
      </c:lineChart>
      <c:catAx>
        <c:axId val="94556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3739056"/>
        <c:crosses val="autoZero"/>
        <c:auto val="1"/>
        <c:lblAlgn val="ctr"/>
        <c:lblOffset val="100"/>
        <c:noMultiLvlLbl val="0"/>
      </c:catAx>
      <c:valAx>
        <c:axId val="2537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455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Análisis</a:t>
            </a:r>
            <a:r>
              <a:rPr lang="es-PE" baseline="0"/>
              <a:t> doble masa</a:t>
            </a:r>
            <a:endParaRPr lang="es-PE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379036107496466E-2"/>
          <c:y val="0.10037303582853607"/>
          <c:w val="0.89030784480828595"/>
          <c:h val="0.717317845432317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'DM q'!$H$1</c:f>
              <c:strCache>
                <c:ptCount val="1"/>
                <c:pt idx="0">
                  <c:v>Punto 3Q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2">
                  <a:lumMod val="75000"/>
                </a:schemeClr>
              </a:solidFill>
            </c:spPr>
          </c:marker>
          <c:trendline>
            <c:spPr>
              <a:ln>
                <a:solidFill>
                  <a:srgbClr val="C00000"/>
                </a:solidFill>
              </a:ln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0.12680865978709183"/>
                  <c:y val="-1.7552211734519468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s-PE"/>
                </a:p>
              </c:txPr>
            </c:trendlineLbl>
          </c:trendline>
          <c:xVal>
            <c:numRef>
              <c:f>'DM q'!$K$2:$K$30</c:f>
              <c:numCache>
                <c:formatCode>0.00</c:formatCode>
                <c:ptCount val="29"/>
                <c:pt idx="0">
                  <c:v>1.875</c:v>
                </c:pt>
                <c:pt idx="1">
                  <c:v>5.0600000000000005</c:v>
                </c:pt>
                <c:pt idx="2">
                  <c:v>8.8775000000000013</c:v>
                </c:pt>
                <c:pt idx="3">
                  <c:v>12.620000000000001</c:v>
                </c:pt>
                <c:pt idx="4">
                  <c:v>14.437500000000002</c:v>
                </c:pt>
                <c:pt idx="5">
                  <c:v>19.015000000000001</c:v>
                </c:pt>
                <c:pt idx="6">
                  <c:v>22.157499999999999</c:v>
                </c:pt>
                <c:pt idx="7">
                  <c:v>24.717499999999998</c:v>
                </c:pt>
                <c:pt idx="8">
                  <c:v>26.417499999999997</c:v>
                </c:pt>
                <c:pt idx="9">
                  <c:v>27.472499999999997</c:v>
                </c:pt>
                <c:pt idx="10">
                  <c:v>28.724999999999998</c:v>
                </c:pt>
                <c:pt idx="11">
                  <c:v>30.972499999999997</c:v>
                </c:pt>
                <c:pt idx="12">
                  <c:v>33.287499999999994</c:v>
                </c:pt>
                <c:pt idx="13">
                  <c:v>36.699999999999996</c:v>
                </c:pt>
                <c:pt idx="14">
                  <c:v>42.12</c:v>
                </c:pt>
                <c:pt idx="15">
                  <c:v>45.8125</c:v>
                </c:pt>
                <c:pt idx="16">
                  <c:v>50.2</c:v>
                </c:pt>
                <c:pt idx="17">
                  <c:v>55.775000000000006</c:v>
                </c:pt>
                <c:pt idx="18">
                  <c:v>59.107500000000009</c:v>
                </c:pt>
                <c:pt idx="19">
                  <c:v>60.970000000000006</c:v>
                </c:pt>
                <c:pt idx="20">
                  <c:v>62.565000000000005</c:v>
                </c:pt>
                <c:pt idx="21">
                  <c:v>63.922500000000007</c:v>
                </c:pt>
                <c:pt idx="22">
                  <c:v>66.38000000000001</c:v>
                </c:pt>
                <c:pt idx="23">
                  <c:v>70.367500000000007</c:v>
                </c:pt>
                <c:pt idx="24">
                  <c:v>75.905000000000001</c:v>
                </c:pt>
                <c:pt idx="25">
                  <c:v>82.320000000000007</c:v>
                </c:pt>
              </c:numCache>
            </c:numRef>
          </c:xVal>
          <c:yVal>
            <c:numRef>
              <c:f>'DM q'!$H$2:$H$30</c:f>
              <c:numCache>
                <c:formatCode>0.00</c:formatCode>
                <c:ptCount val="29"/>
                <c:pt idx="0">
                  <c:v>1.1499999999999999</c:v>
                </c:pt>
                <c:pt idx="1">
                  <c:v>2.57</c:v>
                </c:pt>
                <c:pt idx="2">
                  <c:v>4.41</c:v>
                </c:pt>
                <c:pt idx="3">
                  <c:v>6.35</c:v>
                </c:pt>
                <c:pt idx="4">
                  <c:v>7.2299999999999995</c:v>
                </c:pt>
                <c:pt idx="5">
                  <c:v>9.7199999999999989</c:v>
                </c:pt>
                <c:pt idx="6">
                  <c:v>11.37</c:v>
                </c:pt>
                <c:pt idx="7">
                  <c:v>12.45</c:v>
                </c:pt>
                <c:pt idx="8">
                  <c:v>13.16</c:v>
                </c:pt>
                <c:pt idx="9">
                  <c:v>13.7</c:v>
                </c:pt>
                <c:pt idx="10">
                  <c:v>14.379999999999999</c:v>
                </c:pt>
                <c:pt idx="11">
                  <c:v>15.639999999999999</c:v>
                </c:pt>
                <c:pt idx="12">
                  <c:v>16.709999999999997</c:v>
                </c:pt>
                <c:pt idx="13">
                  <c:v>18.459999999999997</c:v>
                </c:pt>
                <c:pt idx="14">
                  <c:v>21.679999999999996</c:v>
                </c:pt>
                <c:pt idx="15">
                  <c:v>23.409999999999997</c:v>
                </c:pt>
                <c:pt idx="16">
                  <c:v>25.9</c:v>
                </c:pt>
                <c:pt idx="17">
                  <c:v>28.7</c:v>
                </c:pt>
                <c:pt idx="18">
                  <c:v>30.53</c:v>
                </c:pt>
                <c:pt idx="19">
                  <c:v>31.34</c:v>
                </c:pt>
                <c:pt idx="20">
                  <c:v>31.98</c:v>
                </c:pt>
                <c:pt idx="21">
                  <c:v>32.630000000000003</c:v>
                </c:pt>
                <c:pt idx="22">
                  <c:v>34.260000000000005</c:v>
                </c:pt>
                <c:pt idx="23">
                  <c:v>36.650000000000006</c:v>
                </c:pt>
                <c:pt idx="24">
                  <c:v>40.990000000000009</c:v>
                </c:pt>
                <c:pt idx="25">
                  <c:v>44.440000000000012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5-45AB-8B47-EFAC87D43E70}"/>
            </c:ext>
          </c:extLst>
        </c:ser>
        <c:ser>
          <c:idx val="2"/>
          <c:order val="1"/>
          <c:tx>
            <c:strRef>
              <c:f>'DM q'!$I$1</c:f>
              <c:strCache>
                <c:ptCount val="1"/>
                <c:pt idx="0">
                  <c:v>Punto 5Q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trendline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0.12680865978709183"/>
                  <c:y val="-1.957940044480014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0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endParaRPr lang="es-PE"/>
                </a:p>
              </c:txPr>
            </c:trendlineLbl>
          </c:trendline>
          <c:xVal>
            <c:numRef>
              <c:f>'DM q'!$K$2:$K$30</c:f>
              <c:numCache>
                <c:formatCode>0.00</c:formatCode>
                <c:ptCount val="29"/>
                <c:pt idx="0">
                  <c:v>1.875</c:v>
                </c:pt>
                <c:pt idx="1">
                  <c:v>5.0600000000000005</c:v>
                </c:pt>
                <c:pt idx="2">
                  <c:v>8.8775000000000013</c:v>
                </c:pt>
                <c:pt idx="3">
                  <c:v>12.620000000000001</c:v>
                </c:pt>
                <c:pt idx="4">
                  <c:v>14.437500000000002</c:v>
                </c:pt>
                <c:pt idx="5">
                  <c:v>19.015000000000001</c:v>
                </c:pt>
                <c:pt idx="6">
                  <c:v>22.157499999999999</c:v>
                </c:pt>
                <c:pt idx="7">
                  <c:v>24.717499999999998</c:v>
                </c:pt>
                <c:pt idx="8">
                  <c:v>26.417499999999997</c:v>
                </c:pt>
                <c:pt idx="9">
                  <c:v>27.472499999999997</c:v>
                </c:pt>
                <c:pt idx="10">
                  <c:v>28.724999999999998</c:v>
                </c:pt>
                <c:pt idx="11">
                  <c:v>30.972499999999997</c:v>
                </c:pt>
                <c:pt idx="12">
                  <c:v>33.287499999999994</c:v>
                </c:pt>
                <c:pt idx="13">
                  <c:v>36.699999999999996</c:v>
                </c:pt>
                <c:pt idx="14">
                  <c:v>42.12</c:v>
                </c:pt>
                <c:pt idx="15">
                  <c:v>45.8125</c:v>
                </c:pt>
                <c:pt idx="16">
                  <c:v>50.2</c:v>
                </c:pt>
                <c:pt idx="17">
                  <c:v>55.775000000000006</c:v>
                </c:pt>
                <c:pt idx="18">
                  <c:v>59.107500000000009</c:v>
                </c:pt>
                <c:pt idx="19">
                  <c:v>60.970000000000006</c:v>
                </c:pt>
                <c:pt idx="20">
                  <c:v>62.565000000000005</c:v>
                </c:pt>
                <c:pt idx="21">
                  <c:v>63.922500000000007</c:v>
                </c:pt>
                <c:pt idx="22">
                  <c:v>66.38000000000001</c:v>
                </c:pt>
                <c:pt idx="23">
                  <c:v>70.367500000000007</c:v>
                </c:pt>
                <c:pt idx="24">
                  <c:v>75.905000000000001</c:v>
                </c:pt>
                <c:pt idx="25">
                  <c:v>82.320000000000007</c:v>
                </c:pt>
              </c:numCache>
            </c:numRef>
          </c:xVal>
          <c:yVal>
            <c:numRef>
              <c:f>'DM q'!$I$2:$I$30</c:f>
              <c:numCache>
                <c:formatCode>0.00</c:formatCode>
                <c:ptCount val="29"/>
                <c:pt idx="0">
                  <c:v>1.22</c:v>
                </c:pt>
                <c:pt idx="1">
                  <c:v>3.91</c:v>
                </c:pt>
                <c:pt idx="2">
                  <c:v>6.37</c:v>
                </c:pt>
                <c:pt idx="3">
                  <c:v>9.7100000000000009</c:v>
                </c:pt>
                <c:pt idx="4">
                  <c:v>10.64</c:v>
                </c:pt>
                <c:pt idx="5">
                  <c:v>15.670000000000002</c:v>
                </c:pt>
                <c:pt idx="6">
                  <c:v>18.850000000000001</c:v>
                </c:pt>
                <c:pt idx="7">
                  <c:v>21.470000000000002</c:v>
                </c:pt>
                <c:pt idx="8">
                  <c:v>23.560000000000002</c:v>
                </c:pt>
                <c:pt idx="9">
                  <c:v>24.400000000000002</c:v>
                </c:pt>
                <c:pt idx="10">
                  <c:v>25.62</c:v>
                </c:pt>
                <c:pt idx="11">
                  <c:v>27.82</c:v>
                </c:pt>
                <c:pt idx="12">
                  <c:v>29.68</c:v>
                </c:pt>
                <c:pt idx="13">
                  <c:v>32.86</c:v>
                </c:pt>
                <c:pt idx="14">
                  <c:v>39.39</c:v>
                </c:pt>
                <c:pt idx="15">
                  <c:v>44.52</c:v>
                </c:pt>
                <c:pt idx="16">
                  <c:v>49.02</c:v>
                </c:pt>
                <c:pt idx="17">
                  <c:v>55.07</c:v>
                </c:pt>
                <c:pt idx="18">
                  <c:v>58.85</c:v>
                </c:pt>
                <c:pt idx="19">
                  <c:v>60.56</c:v>
                </c:pt>
                <c:pt idx="20">
                  <c:v>62.300000000000004</c:v>
                </c:pt>
                <c:pt idx="21">
                  <c:v>63.690000000000005</c:v>
                </c:pt>
                <c:pt idx="22">
                  <c:v>66</c:v>
                </c:pt>
                <c:pt idx="23">
                  <c:v>69.69</c:v>
                </c:pt>
                <c:pt idx="24">
                  <c:v>75.88</c:v>
                </c:pt>
                <c:pt idx="25">
                  <c:v>83.38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35-45AB-8B47-EFAC87D43E70}"/>
            </c:ext>
          </c:extLst>
        </c:ser>
        <c:ser>
          <c:idx val="0"/>
          <c:order val="2"/>
          <c:tx>
            <c:strRef>
              <c:f>'DM q'!$G$1</c:f>
              <c:strCache>
                <c:ptCount val="1"/>
                <c:pt idx="0">
                  <c:v>Punto 1L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0.12473826641235063"/>
                  <c:y val="-1.232324623669319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es-PE"/>
                </a:p>
              </c:txPr>
            </c:trendlineLbl>
          </c:trendline>
          <c:xVal>
            <c:numRef>
              <c:f>'DM q'!$K$2:$K$30</c:f>
              <c:numCache>
                <c:formatCode>0.00</c:formatCode>
                <c:ptCount val="29"/>
                <c:pt idx="0">
                  <c:v>1.875</c:v>
                </c:pt>
                <c:pt idx="1">
                  <c:v>5.0600000000000005</c:v>
                </c:pt>
                <c:pt idx="2">
                  <c:v>8.8775000000000013</c:v>
                </c:pt>
                <c:pt idx="3">
                  <c:v>12.620000000000001</c:v>
                </c:pt>
                <c:pt idx="4">
                  <c:v>14.437500000000002</c:v>
                </c:pt>
                <c:pt idx="5">
                  <c:v>19.015000000000001</c:v>
                </c:pt>
                <c:pt idx="6">
                  <c:v>22.157499999999999</c:v>
                </c:pt>
                <c:pt idx="7">
                  <c:v>24.717499999999998</c:v>
                </c:pt>
                <c:pt idx="8">
                  <c:v>26.417499999999997</c:v>
                </c:pt>
                <c:pt idx="9">
                  <c:v>27.472499999999997</c:v>
                </c:pt>
                <c:pt idx="10">
                  <c:v>28.724999999999998</c:v>
                </c:pt>
                <c:pt idx="11">
                  <c:v>30.972499999999997</c:v>
                </c:pt>
                <c:pt idx="12">
                  <c:v>33.287499999999994</c:v>
                </c:pt>
                <c:pt idx="13">
                  <c:v>36.699999999999996</c:v>
                </c:pt>
                <c:pt idx="14">
                  <c:v>42.12</c:v>
                </c:pt>
                <c:pt idx="15">
                  <c:v>45.8125</c:v>
                </c:pt>
                <c:pt idx="16">
                  <c:v>50.2</c:v>
                </c:pt>
                <c:pt idx="17">
                  <c:v>55.775000000000006</c:v>
                </c:pt>
                <c:pt idx="18">
                  <c:v>59.107500000000009</c:v>
                </c:pt>
                <c:pt idx="19">
                  <c:v>60.970000000000006</c:v>
                </c:pt>
                <c:pt idx="20">
                  <c:v>62.565000000000005</c:v>
                </c:pt>
                <c:pt idx="21">
                  <c:v>63.922500000000007</c:v>
                </c:pt>
                <c:pt idx="22">
                  <c:v>66.38000000000001</c:v>
                </c:pt>
                <c:pt idx="23">
                  <c:v>70.367500000000007</c:v>
                </c:pt>
                <c:pt idx="24">
                  <c:v>75.905000000000001</c:v>
                </c:pt>
                <c:pt idx="25">
                  <c:v>82.320000000000007</c:v>
                </c:pt>
              </c:numCache>
            </c:numRef>
          </c:xVal>
          <c:yVal>
            <c:numRef>
              <c:f>'DM q'!$G$2:$G$30</c:f>
              <c:numCache>
                <c:formatCode>0.00</c:formatCode>
                <c:ptCount val="29"/>
                <c:pt idx="0">
                  <c:v>1.22</c:v>
                </c:pt>
                <c:pt idx="1">
                  <c:v>3.02</c:v>
                </c:pt>
                <c:pt idx="2">
                  <c:v>6.4</c:v>
                </c:pt>
                <c:pt idx="3">
                  <c:v>11.57</c:v>
                </c:pt>
                <c:pt idx="4">
                  <c:v>12.8</c:v>
                </c:pt>
                <c:pt idx="5">
                  <c:v>15.46</c:v>
                </c:pt>
                <c:pt idx="6">
                  <c:v>16.990000000000002</c:v>
                </c:pt>
                <c:pt idx="7">
                  <c:v>18.060000000000002</c:v>
                </c:pt>
                <c:pt idx="8">
                  <c:v>19.380000000000003</c:v>
                </c:pt>
                <c:pt idx="9">
                  <c:v>19.96</c:v>
                </c:pt>
                <c:pt idx="10">
                  <c:v>20.66</c:v>
                </c:pt>
                <c:pt idx="11">
                  <c:v>21.97</c:v>
                </c:pt>
                <c:pt idx="12">
                  <c:v>23.63</c:v>
                </c:pt>
                <c:pt idx="13">
                  <c:v>26.16</c:v>
                </c:pt>
                <c:pt idx="14">
                  <c:v>31.35</c:v>
                </c:pt>
                <c:pt idx="15">
                  <c:v>34.31</c:v>
                </c:pt>
                <c:pt idx="16">
                  <c:v>37.620000000000005</c:v>
                </c:pt>
                <c:pt idx="17">
                  <c:v>41.92</c:v>
                </c:pt>
                <c:pt idx="18">
                  <c:v>43.77</c:v>
                </c:pt>
                <c:pt idx="19">
                  <c:v>45.160000000000004</c:v>
                </c:pt>
                <c:pt idx="20">
                  <c:v>46.150000000000006</c:v>
                </c:pt>
                <c:pt idx="21">
                  <c:v>46.900000000000006</c:v>
                </c:pt>
                <c:pt idx="22">
                  <c:v>48.210000000000008</c:v>
                </c:pt>
                <c:pt idx="23">
                  <c:v>51.27000000000001</c:v>
                </c:pt>
                <c:pt idx="24">
                  <c:v>55.400000000000013</c:v>
                </c:pt>
                <c:pt idx="25">
                  <c:v>59.870000000000012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35-45AB-8B47-EFAC87D43E70}"/>
            </c:ext>
          </c:extLst>
        </c:ser>
        <c:ser>
          <c:idx val="3"/>
          <c:order val="3"/>
          <c:tx>
            <c:strRef>
              <c:f>'DM q'!$J$1</c:f>
              <c:strCache>
                <c:ptCount val="1"/>
                <c:pt idx="0">
                  <c:v>Punto 5LQ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trendline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0.12473826641235063"/>
                  <c:y val="-1.099080639128738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4">
                          <a:lumMod val="75000"/>
                        </a:schemeClr>
                      </a:solidFill>
                    </a:defRPr>
                  </a:pPr>
                  <a:endParaRPr lang="es-PE"/>
                </a:p>
              </c:txPr>
            </c:trendlineLbl>
          </c:trendline>
          <c:xVal>
            <c:numRef>
              <c:f>'DM q'!$K$2:$K$27</c:f>
              <c:numCache>
                <c:formatCode>0.00</c:formatCode>
                <c:ptCount val="26"/>
                <c:pt idx="0">
                  <c:v>1.875</c:v>
                </c:pt>
                <c:pt idx="1">
                  <c:v>5.0600000000000005</c:v>
                </c:pt>
                <c:pt idx="2">
                  <c:v>8.8775000000000013</c:v>
                </c:pt>
                <c:pt idx="3">
                  <c:v>12.620000000000001</c:v>
                </c:pt>
                <c:pt idx="4">
                  <c:v>14.437500000000002</c:v>
                </c:pt>
                <c:pt idx="5">
                  <c:v>19.015000000000001</c:v>
                </c:pt>
                <c:pt idx="6">
                  <c:v>22.157499999999999</c:v>
                </c:pt>
                <c:pt idx="7">
                  <c:v>24.717499999999998</c:v>
                </c:pt>
                <c:pt idx="8">
                  <c:v>26.417499999999997</c:v>
                </c:pt>
                <c:pt idx="9">
                  <c:v>27.472499999999997</c:v>
                </c:pt>
                <c:pt idx="10">
                  <c:v>28.724999999999998</c:v>
                </c:pt>
                <c:pt idx="11">
                  <c:v>30.972499999999997</c:v>
                </c:pt>
                <c:pt idx="12">
                  <c:v>33.287499999999994</c:v>
                </c:pt>
                <c:pt idx="13">
                  <c:v>36.699999999999996</c:v>
                </c:pt>
                <c:pt idx="14">
                  <c:v>42.12</c:v>
                </c:pt>
                <c:pt idx="15">
                  <c:v>45.8125</c:v>
                </c:pt>
                <c:pt idx="16">
                  <c:v>50.2</c:v>
                </c:pt>
                <c:pt idx="17">
                  <c:v>55.775000000000006</c:v>
                </c:pt>
                <c:pt idx="18">
                  <c:v>59.107500000000009</c:v>
                </c:pt>
                <c:pt idx="19">
                  <c:v>60.970000000000006</c:v>
                </c:pt>
                <c:pt idx="20">
                  <c:v>62.565000000000005</c:v>
                </c:pt>
                <c:pt idx="21">
                  <c:v>63.922500000000007</c:v>
                </c:pt>
                <c:pt idx="22">
                  <c:v>66.38000000000001</c:v>
                </c:pt>
                <c:pt idx="23">
                  <c:v>70.367500000000007</c:v>
                </c:pt>
                <c:pt idx="24">
                  <c:v>75.905000000000001</c:v>
                </c:pt>
                <c:pt idx="25">
                  <c:v>82.320000000000007</c:v>
                </c:pt>
              </c:numCache>
            </c:numRef>
          </c:xVal>
          <c:yVal>
            <c:numRef>
              <c:f>'DM q'!$J$2:$J$27</c:f>
              <c:numCache>
                <c:formatCode>0.00</c:formatCode>
                <c:ptCount val="26"/>
                <c:pt idx="0">
                  <c:v>3.91</c:v>
                </c:pt>
                <c:pt idx="1">
                  <c:v>10.74</c:v>
                </c:pt>
                <c:pt idx="2">
                  <c:v>18.329999999999998</c:v>
                </c:pt>
                <c:pt idx="3">
                  <c:v>22.849999999999998</c:v>
                </c:pt>
                <c:pt idx="4">
                  <c:v>27.08</c:v>
                </c:pt>
                <c:pt idx="5">
                  <c:v>35.21</c:v>
                </c:pt>
                <c:pt idx="6">
                  <c:v>41.42</c:v>
                </c:pt>
                <c:pt idx="7">
                  <c:v>46.89</c:v>
                </c:pt>
                <c:pt idx="8">
                  <c:v>49.57</c:v>
                </c:pt>
                <c:pt idx="9">
                  <c:v>51.83</c:v>
                </c:pt>
                <c:pt idx="10">
                  <c:v>54.239999999999995</c:v>
                </c:pt>
                <c:pt idx="11">
                  <c:v>58.459999999999994</c:v>
                </c:pt>
                <c:pt idx="12">
                  <c:v>63.129999999999995</c:v>
                </c:pt>
                <c:pt idx="13">
                  <c:v>69.319999999999993</c:v>
                </c:pt>
                <c:pt idx="14">
                  <c:v>76.059999999999988</c:v>
                </c:pt>
                <c:pt idx="15">
                  <c:v>81.009999999999991</c:v>
                </c:pt>
                <c:pt idx="16">
                  <c:v>88.259999999999991</c:v>
                </c:pt>
                <c:pt idx="17">
                  <c:v>97.41</c:v>
                </c:pt>
                <c:pt idx="18">
                  <c:v>103.28</c:v>
                </c:pt>
                <c:pt idx="19">
                  <c:v>106.82000000000001</c:v>
                </c:pt>
                <c:pt idx="20">
                  <c:v>109.83000000000001</c:v>
                </c:pt>
                <c:pt idx="21">
                  <c:v>112.47000000000001</c:v>
                </c:pt>
                <c:pt idx="22">
                  <c:v>117.05000000000001</c:v>
                </c:pt>
                <c:pt idx="23">
                  <c:v>123.86000000000001</c:v>
                </c:pt>
                <c:pt idx="24">
                  <c:v>131.35000000000002</c:v>
                </c:pt>
                <c:pt idx="25">
                  <c:v>141.59000000000003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35-45AB-8B47-EFAC87D43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857552"/>
        <c:axId val="1123361920"/>
      </c:scatterChart>
      <c:valAx>
        <c:axId val="10858575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3361920"/>
        <c:crosses val="autoZero"/>
        <c:crossBetween val="midCat"/>
        <c:majorUnit val="50"/>
      </c:valAx>
      <c:valAx>
        <c:axId val="1123361920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5857552"/>
        <c:crossesAt val="0"/>
        <c:crossBetween val="midCat"/>
        <c:majorUnit val="50"/>
        <c:minorUnit val="10"/>
      </c:valAx>
    </c:plotArea>
    <c:legend>
      <c:legendPos val="r"/>
      <c:layout>
        <c:manualLayout>
          <c:xMode val="edge"/>
          <c:yMode val="edge"/>
          <c:x val="6.5652336936143862E-2"/>
          <c:y val="0.88465007178736477"/>
          <c:w val="0.90633546768429463"/>
          <c:h val="9.9388801975459573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Punto 5LQ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379036107496466E-2"/>
          <c:y val="0.10037303582853607"/>
          <c:w val="0.89030784480828595"/>
          <c:h val="0.67575913717141067"/>
        </c:manualLayout>
      </c:layout>
      <c:scatterChart>
        <c:scatterStyle val="lineMarker"/>
        <c:varyColors val="0"/>
        <c:ser>
          <c:idx val="3"/>
          <c:order val="0"/>
          <c:tx>
            <c:strRef>
              <c:f>'DM q'!$J$1</c:f>
              <c:strCache>
                <c:ptCount val="1"/>
                <c:pt idx="0">
                  <c:v>Punto 5LQ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trendline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0.12473826641235063"/>
                  <c:y val="-1.099080639128738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4">
                          <a:lumMod val="75000"/>
                        </a:schemeClr>
                      </a:solidFill>
                    </a:defRPr>
                  </a:pPr>
                  <a:endParaRPr lang="es-PE"/>
                </a:p>
              </c:txPr>
            </c:trendlineLbl>
          </c:trendline>
          <c:xVal>
            <c:numRef>
              <c:f>'DM q'!$K$2:$K$27</c:f>
              <c:numCache>
                <c:formatCode>0.00</c:formatCode>
                <c:ptCount val="26"/>
                <c:pt idx="0">
                  <c:v>1.875</c:v>
                </c:pt>
                <c:pt idx="1">
                  <c:v>5.0600000000000005</c:v>
                </c:pt>
                <c:pt idx="2">
                  <c:v>8.8775000000000013</c:v>
                </c:pt>
                <c:pt idx="3">
                  <c:v>12.620000000000001</c:v>
                </c:pt>
                <c:pt idx="4">
                  <c:v>14.437500000000002</c:v>
                </c:pt>
                <c:pt idx="5">
                  <c:v>19.015000000000001</c:v>
                </c:pt>
                <c:pt idx="6">
                  <c:v>22.157499999999999</c:v>
                </c:pt>
                <c:pt idx="7">
                  <c:v>24.717499999999998</c:v>
                </c:pt>
                <c:pt idx="8">
                  <c:v>26.417499999999997</c:v>
                </c:pt>
                <c:pt idx="9">
                  <c:v>27.472499999999997</c:v>
                </c:pt>
                <c:pt idx="10">
                  <c:v>28.724999999999998</c:v>
                </c:pt>
                <c:pt idx="11">
                  <c:v>30.972499999999997</c:v>
                </c:pt>
                <c:pt idx="12">
                  <c:v>33.287499999999994</c:v>
                </c:pt>
                <c:pt idx="13">
                  <c:v>36.699999999999996</c:v>
                </c:pt>
                <c:pt idx="14">
                  <c:v>42.12</c:v>
                </c:pt>
                <c:pt idx="15">
                  <c:v>45.8125</c:v>
                </c:pt>
                <c:pt idx="16">
                  <c:v>50.2</c:v>
                </c:pt>
                <c:pt idx="17">
                  <c:v>55.775000000000006</c:v>
                </c:pt>
                <c:pt idx="18">
                  <c:v>59.107500000000009</c:v>
                </c:pt>
                <c:pt idx="19">
                  <c:v>60.970000000000006</c:v>
                </c:pt>
                <c:pt idx="20">
                  <c:v>62.565000000000005</c:v>
                </c:pt>
                <c:pt idx="21">
                  <c:v>63.922500000000007</c:v>
                </c:pt>
                <c:pt idx="22">
                  <c:v>66.38000000000001</c:v>
                </c:pt>
                <c:pt idx="23">
                  <c:v>70.367500000000007</c:v>
                </c:pt>
                <c:pt idx="24">
                  <c:v>75.905000000000001</c:v>
                </c:pt>
                <c:pt idx="25">
                  <c:v>82.320000000000007</c:v>
                </c:pt>
              </c:numCache>
            </c:numRef>
          </c:xVal>
          <c:yVal>
            <c:numRef>
              <c:f>'DM q'!$J$2:$J$27</c:f>
              <c:numCache>
                <c:formatCode>0.00</c:formatCode>
                <c:ptCount val="26"/>
                <c:pt idx="0">
                  <c:v>3.91</c:v>
                </c:pt>
                <c:pt idx="1">
                  <c:v>10.74</c:v>
                </c:pt>
                <c:pt idx="2">
                  <c:v>18.329999999999998</c:v>
                </c:pt>
                <c:pt idx="3">
                  <c:v>22.849999999999998</c:v>
                </c:pt>
                <c:pt idx="4">
                  <c:v>27.08</c:v>
                </c:pt>
                <c:pt idx="5">
                  <c:v>35.21</c:v>
                </c:pt>
                <c:pt idx="6">
                  <c:v>41.42</c:v>
                </c:pt>
                <c:pt idx="7">
                  <c:v>46.89</c:v>
                </c:pt>
                <c:pt idx="8">
                  <c:v>49.57</c:v>
                </c:pt>
                <c:pt idx="9">
                  <c:v>51.83</c:v>
                </c:pt>
                <c:pt idx="10">
                  <c:v>54.239999999999995</c:v>
                </c:pt>
                <c:pt idx="11">
                  <c:v>58.459999999999994</c:v>
                </c:pt>
                <c:pt idx="12">
                  <c:v>63.129999999999995</c:v>
                </c:pt>
                <c:pt idx="13">
                  <c:v>69.319999999999993</c:v>
                </c:pt>
                <c:pt idx="14">
                  <c:v>76.059999999999988</c:v>
                </c:pt>
                <c:pt idx="15">
                  <c:v>81.009999999999991</c:v>
                </c:pt>
                <c:pt idx="16">
                  <c:v>88.259999999999991</c:v>
                </c:pt>
                <c:pt idx="17">
                  <c:v>97.41</c:v>
                </c:pt>
                <c:pt idx="18">
                  <c:v>103.28</c:v>
                </c:pt>
                <c:pt idx="19">
                  <c:v>106.82000000000001</c:v>
                </c:pt>
                <c:pt idx="20">
                  <c:v>109.83000000000001</c:v>
                </c:pt>
                <c:pt idx="21">
                  <c:v>112.47000000000001</c:v>
                </c:pt>
                <c:pt idx="22">
                  <c:v>117.05000000000001</c:v>
                </c:pt>
                <c:pt idx="23">
                  <c:v>123.86000000000001</c:v>
                </c:pt>
                <c:pt idx="24">
                  <c:v>131.35000000000002</c:v>
                </c:pt>
                <c:pt idx="25">
                  <c:v>141.59000000000003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53-4E07-80E6-324481FBC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857552"/>
        <c:axId val="1123361920"/>
      </c:scatterChart>
      <c:valAx>
        <c:axId val="108585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 sz="1000" b="1" i="0" u="none" strike="noStrike" kern="1200" baseline="0">
                    <a:solidFill>
                      <a:sysClr val="windowText" lastClr="000000"/>
                    </a:solidFill>
                  </a:rPr>
                  <a:t>Estación patrón - Caudal promedio acumulado (m3/s)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3361920"/>
        <c:crosses val="autoZero"/>
        <c:crossBetween val="midCat"/>
        <c:majorUnit val="50"/>
        <c:minorUnit val="25"/>
      </c:valAx>
      <c:valAx>
        <c:axId val="11233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Caudal promedio acumulado (m3/s)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5857552"/>
        <c:crossesAt val="0"/>
        <c:crossBetween val="midCat"/>
        <c:majorUnit val="50"/>
        <c:minorUnit val="25"/>
      </c:valAx>
    </c:plotArea>
    <c:legend>
      <c:legendPos val="r"/>
      <c:layout>
        <c:manualLayout>
          <c:xMode val="edge"/>
          <c:yMode val="edge"/>
          <c:x val="6.5652336936143862E-2"/>
          <c:y val="0.88465007178736477"/>
          <c:w val="0.90633546768429463"/>
          <c:h val="9.9388801975459573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Punto 5Q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379036107496466E-2"/>
          <c:y val="0.10037303582853607"/>
          <c:w val="0.89030784480828595"/>
          <c:h val="0.67575913717141067"/>
        </c:manualLayout>
      </c:layout>
      <c:scatterChart>
        <c:scatterStyle val="lineMarker"/>
        <c:varyColors val="0"/>
        <c:ser>
          <c:idx val="2"/>
          <c:order val="0"/>
          <c:tx>
            <c:strRef>
              <c:f>'DM q'!$I$1</c:f>
              <c:strCache>
                <c:ptCount val="1"/>
                <c:pt idx="0">
                  <c:v>Punto 5Q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trendline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0.12680865978709183"/>
                  <c:y val="-1.957940044480014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0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endParaRPr lang="es-PE"/>
                </a:p>
              </c:txPr>
            </c:trendlineLbl>
          </c:trendline>
          <c:xVal>
            <c:numRef>
              <c:f>'DM q'!$K$2:$K$30</c:f>
              <c:numCache>
                <c:formatCode>0.00</c:formatCode>
                <c:ptCount val="29"/>
                <c:pt idx="0">
                  <c:v>1.875</c:v>
                </c:pt>
                <c:pt idx="1">
                  <c:v>5.0600000000000005</c:v>
                </c:pt>
                <c:pt idx="2">
                  <c:v>8.8775000000000013</c:v>
                </c:pt>
                <c:pt idx="3">
                  <c:v>12.620000000000001</c:v>
                </c:pt>
                <c:pt idx="4">
                  <c:v>14.437500000000002</c:v>
                </c:pt>
                <c:pt idx="5">
                  <c:v>19.015000000000001</c:v>
                </c:pt>
                <c:pt idx="6">
                  <c:v>22.157499999999999</c:v>
                </c:pt>
                <c:pt idx="7">
                  <c:v>24.717499999999998</c:v>
                </c:pt>
                <c:pt idx="8">
                  <c:v>26.417499999999997</c:v>
                </c:pt>
                <c:pt idx="9">
                  <c:v>27.472499999999997</c:v>
                </c:pt>
                <c:pt idx="10">
                  <c:v>28.724999999999998</c:v>
                </c:pt>
                <c:pt idx="11">
                  <c:v>30.972499999999997</c:v>
                </c:pt>
                <c:pt idx="12">
                  <c:v>33.287499999999994</c:v>
                </c:pt>
                <c:pt idx="13">
                  <c:v>36.699999999999996</c:v>
                </c:pt>
                <c:pt idx="14">
                  <c:v>42.12</c:v>
                </c:pt>
                <c:pt idx="15">
                  <c:v>45.8125</c:v>
                </c:pt>
                <c:pt idx="16">
                  <c:v>50.2</c:v>
                </c:pt>
                <c:pt idx="17">
                  <c:v>55.775000000000006</c:v>
                </c:pt>
                <c:pt idx="18">
                  <c:v>59.107500000000009</c:v>
                </c:pt>
                <c:pt idx="19">
                  <c:v>60.970000000000006</c:v>
                </c:pt>
                <c:pt idx="20">
                  <c:v>62.565000000000005</c:v>
                </c:pt>
                <c:pt idx="21">
                  <c:v>63.922500000000007</c:v>
                </c:pt>
                <c:pt idx="22">
                  <c:v>66.38000000000001</c:v>
                </c:pt>
                <c:pt idx="23">
                  <c:v>70.367500000000007</c:v>
                </c:pt>
                <c:pt idx="24">
                  <c:v>75.905000000000001</c:v>
                </c:pt>
                <c:pt idx="25">
                  <c:v>82.320000000000007</c:v>
                </c:pt>
              </c:numCache>
            </c:numRef>
          </c:xVal>
          <c:yVal>
            <c:numRef>
              <c:f>'DM q'!$I$2:$I$30</c:f>
              <c:numCache>
                <c:formatCode>0.00</c:formatCode>
                <c:ptCount val="29"/>
                <c:pt idx="0">
                  <c:v>1.22</c:v>
                </c:pt>
                <c:pt idx="1">
                  <c:v>3.91</c:v>
                </c:pt>
                <c:pt idx="2">
                  <c:v>6.37</c:v>
                </c:pt>
                <c:pt idx="3">
                  <c:v>9.7100000000000009</c:v>
                </c:pt>
                <c:pt idx="4">
                  <c:v>10.64</c:v>
                </c:pt>
                <c:pt idx="5">
                  <c:v>15.670000000000002</c:v>
                </c:pt>
                <c:pt idx="6">
                  <c:v>18.850000000000001</c:v>
                </c:pt>
                <c:pt idx="7">
                  <c:v>21.470000000000002</c:v>
                </c:pt>
                <c:pt idx="8">
                  <c:v>23.560000000000002</c:v>
                </c:pt>
                <c:pt idx="9">
                  <c:v>24.400000000000002</c:v>
                </c:pt>
                <c:pt idx="10">
                  <c:v>25.62</c:v>
                </c:pt>
                <c:pt idx="11">
                  <c:v>27.82</c:v>
                </c:pt>
                <c:pt idx="12">
                  <c:v>29.68</c:v>
                </c:pt>
                <c:pt idx="13">
                  <c:v>32.86</c:v>
                </c:pt>
                <c:pt idx="14">
                  <c:v>39.39</c:v>
                </c:pt>
                <c:pt idx="15">
                  <c:v>44.52</c:v>
                </c:pt>
                <c:pt idx="16">
                  <c:v>49.02</c:v>
                </c:pt>
                <c:pt idx="17">
                  <c:v>55.07</c:v>
                </c:pt>
                <c:pt idx="18">
                  <c:v>58.85</c:v>
                </c:pt>
                <c:pt idx="19">
                  <c:v>60.56</c:v>
                </c:pt>
                <c:pt idx="20">
                  <c:v>62.300000000000004</c:v>
                </c:pt>
                <c:pt idx="21">
                  <c:v>63.690000000000005</c:v>
                </c:pt>
                <c:pt idx="22">
                  <c:v>66</c:v>
                </c:pt>
                <c:pt idx="23">
                  <c:v>69.69</c:v>
                </c:pt>
                <c:pt idx="24">
                  <c:v>75.88</c:v>
                </c:pt>
                <c:pt idx="25">
                  <c:v>83.38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01-4AAA-A3EB-6787D356C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857552"/>
        <c:axId val="1123361920"/>
      </c:scatterChart>
      <c:valAx>
        <c:axId val="108585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 sz="1000" b="1" i="0" u="none" strike="noStrike" kern="1200" baseline="0">
                    <a:solidFill>
                      <a:sysClr val="windowText" lastClr="000000"/>
                    </a:solidFill>
                  </a:rPr>
                  <a:t>Estación patrón - Caudal promedio acumulado (m3/s)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3361920"/>
        <c:crosses val="autoZero"/>
        <c:crossBetween val="midCat"/>
        <c:majorUnit val="50"/>
      </c:valAx>
      <c:valAx>
        <c:axId val="11233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Caudal promedio acumulado (m3/s)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5857552"/>
        <c:crossesAt val="0"/>
        <c:crossBetween val="midCat"/>
        <c:majorUnit val="50"/>
        <c:minorUnit val="10"/>
      </c:valAx>
    </c:plotArea>
    <c:legend>
      <c:legendPos val="r"/>
      <c:layout>
        <c:manualLayout>
          <c:xMode val="edge"/>
          <c:yMode val="edge"/>
          <c:x val="6.5652336936143862E-2"/>
          <c:y val="0.88465007178736477"/>
          <c:w val="0.90633546768429463"/>
          <c:h val="9.9388801975459573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Punto 1L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379036107496466E-2"/>
          <c:y val="0.10037303582853607"/>
          <c:w val="0.89030784480828595"/>
          <c:h val="0.675759137171410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'DM q'!$G$1</c:f>
              <c:strCache>
                <c:ptCount val="1"/>
                <c:pt idx="0">
                  <c:v>Punto 1L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0.12473826641235063"/>
                  <c:y val="-1.232324623669319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es-PE"/>
                </a:p>
              </c:txPr>
            </c:trendlineLbl>
          </c:trendline>
          <c:xVal>
            <c:numRef>
              <c:f>'DM q'!$K$2:$K$30</c:f>
              <c:numCache>
                <c:formatCode>0.00</c:formatCode>
                <c:ptCount val="29"/>
                <c:pt idx="0">
                  <c:v>1.875</c:v>
                </c:pt>
                <c:pt idx="1">
                  <c:v>5.0600000000000005</c:v>
                </c:pt>
                <c:pt idx="2">
                  <c:v>8.8775000000000013</c:v>
                </c:pt>
                <c:pt idx="3">
                  <c:v>12.620000000000001</c:v>
                </c:pt>
                <c:pt idx="4">
                  <c:v>14.437500000000002</c:v>
                </c:pt>
                <c:pt idx="5">
                  <c:v>19.015000000000001</c:v>
                </c:pt>
                <c:pt idx="6">
                  <c:v>22.157499999999999</c:v>
                </c:pt>
                <c:pt idx="7">
                  <c:v>24.717499999999998</c:v>
                </c:pt>
                <c:pt idx="8">
                  <c:v>26.417499999999997</c:v>
                </c:pt>
                <c:pt idx="9">
                  <c:v>27.472499999999997</c:v>
                </c:pt>
                <c:pt idx="10">
                  <c:v>28.724999999999998</c:v>
                </c:pt>
                <c:pt idx="11">
                  <c:v>30.972499999999997</c:v>
                </c:pt>
                <c:pt idx="12">
                  <c:v>33.287499999999994</c:v>
                </c:pt>
                <c:pt idx="13">
                  <c:v>36.699999999999996</c:v>
                </c:pt>
                <c:pt idx="14">
                  <c:v>42.12</c:v>
                </c:pt>
                <c:pt idx="15">
                  <c:v>45.8125</c:v>
                </c:pt>
                <c:pt idx="16">
                  <c:v>50.2</c:v>
                </c:pt>
                <c:pt idx="17">
                  <c:v>55.775000000000006</c:v>
                </c:pt>
                <c:pt idx="18">
                  <c:v>59.107500000000009</c:v>
                </c:pt>
                <c:pt idx="19">
                  <c:v>60.970000000000006</c:v>
                </c:pt>
                <c:pt idx="20">
                  <c:v>62.565000000000005</c:v>
                </c:pt>
                <c:pt idx="21">
                  <c:v>63.922500000000007</c:v>
                </c:pt>
                <c:pt idx="22">
                  <c:v>66.38000000000001</c:v>
                </c:pt>
                <c:pt idx="23">
                  <c:v>70.367500000000007</c:v>
                </c:pt>
                <c:pt idx="24">
                  <c:v>75.905000000000001</c:v>
                </c:pt>
                <c:pt idx="25">
                  <c:v>82.320000000000007</c:v>
                </c:pt>
              </c:numCache>
            </c:numRef>
          </c:xVal>
          <c:yVal>
            <c:numRef>
              <c:f>'DM q'!$G$2:$G$30</c:f>
              <c:numCache>
                <c:formatCode>0.00</c:formatCode>
                <c:ptCount val="29"/>
                <c:pt idx="0">
                  <c:v>1.22</c:v>
                </c:pt>
                <c:pt idx="1">
                  <c:v>3.02</c:v>
                </c:pt>
                <c:pt idx="2">
                  <c:v>6.4</c:v>
                </c:pt>
                <c:pt idx="3">
                  <c:v>11.57</c:v>
                </c:pt>
                <c:pt idx="4">
                  <c:v>12.8</c:v>
                </c:pt>
                <c:pt idx="5">
                  <c:v>15.46</c:v>
                </c:pt>
                <c:pt idx="6">
                  <c:v>16.990000000000002</c:v>
                </c:pt>
                <c:pt idx="7">
                  <c:v>18.060000000000002</c:v>
                </c:pt>
                <c:pt idx="8">
                  <c:v>19.380000000000003</c:v>
                </c:pt>
                <c:pt idx="9">
                  <c:v>19.96</c:v>
                </c:pt>
                <c:pt idx="10">
                  <c:v>20.66</c:v>
                </c:pt>
                <c:pt idx="11">
                  <c:v>21.97</c:v>
                </c:pt>
                <c:pt idx="12">
                  <c:v>23.63</c:v>
                </c:pt>
                <c:pt idx="13">
                  <c:v>26.16</c:v>
                </c:pt>
                <c:pt idx="14">
                  <c:v>31.35</c:v>
                </c:pt>
                <c:pt idx="15">
                  <c:v>34.31</c:v>
                </c:pt>
                <c:pt idx="16">
                  <c:v>37.620000000000005</c:v>
                </c:pt>
                <c:pt idx="17">
                  <c:v>41.92</c:v>
                </c:pt>
                <c:pt idx="18">
                  <c:v>43.77</c:v>
                </c:pt>
                <c:pt idx="19">
                  <c:v>45.160000000000004</c:v>
                </c:pt>
                <c:pt idx="20">
                  <c:v>46.150000000000006</c:v>
                </c:pt>
                <c:pt idx="21">
                  <c:v>46.900000000000006</c:v>
                </c:pt>
                <c:pt idx="22">
                  <c:v>48.210000000000008</c:v>
                </c:pt>
                <c:pt idx="23">
                  <c:v>51.27000000000001</c:v>
                </c:pt>
                <c:pt idx="24">
                  <c:v>55.400000000000013</c:v>
                </c:pt>
                <c:pt idx="25">
                  <c:v>59.870000000000012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E5-4C9A-B5EA-2428DBE01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857552"/>
        <c:axId val="1123361920"/>
      </c:scatterChart>
      <c:valAx>
        <c:axId val="108585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 sz="1000" b="1" i="0" u="none" strike="noStrike" kern="1200" baseline="0">
                    <a:solidFill>
                      <a:sysClr val="windowText" lastClr="000000"/>
                    </a:solidFill>
                  </a:rPr>
                  <a:t>Estación patrón - Caudal promedio acumulado (m3/s)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3361920"/>
        <c:crosses val="autoZero"/>
        <c:crossBetween val="midCat"/>
        <c:majorUnit val="50"/>
      </c:valAx>
      <c:valAx>
        <c:axId val="11233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Caudal promedio acumulado (m3/s)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5857552"/>
        <c:crossesAt val="0"/>
        <c:crossBetween val="midCat"/>
        <c:majorUnit val="50"/>
        <c:minorUnit val="10"/>
      </c:valAx>
    </c:plotArea>
    <c:legend>
      <c:legendPos val="r"/>
      <c:layout>
        <c:manualLayout>
          <c:xMode val="edge"/>
          <c:yMode val="edge"/>
          <c:x val="6.5652336936143862E-2"/>
          <c:y val="0.88465007178736477"/>
          <c:w val="0.90633546768429463"/>
          <c:h val="9.9388801975459573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Punto 3Q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379036107496466E-2"/>
          <c:y val="0.10037303582853607"/>
          <c:w val="0.89030784480828595"/>
          <c:h val="0.67575913717141067"/>
        </c:manualLayout>
      </c:layout>
      <c:scatterChart>
        <c:scatterStyle val="lineMarker"/>
        <c:varyColors val="0"/>
        <c:ser>
          <c:idx val="1"/>
          <c:order val="0"/>
          <c:tx>
            <c:strRef>
              <c:f>'DM q'!$H$1</c:f>
              <c:strCache>
                <c:ptCount val="1"/>
                <c:pt idx="0">
                  <c:v>Punto 3Q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2">
                  <a:lumMod val="75000"/>
                </a:schemeClr>
              </a:solidFill>
            </c:spPr>
          </c:marker>
          <c:trendline>
            <c:spPr>
              <a:ln>
                <a:solidFill>
                  <a:srgbClr val="C00000"/>
                </a:solidFill>
              </a:ln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0.12680865978709183"/>
                  <c:y val="-1.7552211734519468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s-PE"/>
                </a:p>
              </c:txPr>
            </c:trendlineLbl>
          </c:trendline>
          <c:xVal>
            <c:numRef>
              <c:f>'DM q'!$K$2:$K$30</c:f>
              <c:numCache>
                <c:formatCode>0.00</c:formatCode>
                <c:ptCount val="29"/>
                <c:pt idx="0">
                  <c:v>1.875</c:v>
                </c:pt>
                <c:pt idx="1">
                  <c:v>5.0600000000000005</c:v>
                </c:pt>
                <c:pt idx="2">
                  <c:v>8.8775000000000013</c:v>
                </c:pt>
                <c:pt idx="3">
                  <c:v>12.620000000000001</c:v>
                </c:pt>
                <c:pt idx="4">
                  <c:v>14.437500000000002</c:v>
                </c:pt>
                <c:pt idx="5">
                  <c:v>19.015000000000001</c:v>
                </c:pt>
                <c:pt idx="6">
                  <c:v>22.157499999999999</c:v>
                </c:pt>
                <c:pt idx="7">
                  <c:v>24.717499999999998</c:v>
                </c:pt>
                <c:pt idx="8">
                  <c:v>26.417499999999997</c:v>
                </c:pt>
                <c:pt idx="9">
                  <c:v>27.472499999999997</c:v>
                </c:pt>
                <c:pt idx="10">
                  <c:v>28.724999999999998</c:v>
                </c:pt>
                <c:pt idx="11">
                  <c:v>30.972499999999997</c:v>
                </c:pt>
                <c:pt idx="12">
                  <c:v>33.287499999999994</c:v>
                </c:pt>
                <c:pt idx="13">
                  <c:v>36.699999999999996</c:v>
                </c:pt>
                <c:pt idx="14">
                  <c:v>42.12</c:v>
                </c:pt>
                <c:pt idx="15">
                  <c:v>45.8125</c:v>
                </c:pt>
                <c:pt idx="16">
                  <c:v>50.2</c:v>
                </c:pt>
                <c:pt idx="17">
                  <c:v>55.775000000000006</c:v>
                </c:pt>
                <c:pt idx="18">
                  <c:v>59.107500000000009</c:v>
                </c:pt>
                <c:pt idx="19">
                  <c:v>60.970000000000006</c:v>
                </c:pt>
                <c:pt idx="20">
                  <c:v>62.565000000000005</c:v>
                </c:pt>
                <c:pt idx="21">
                  <c:v>63.922500000000007</c:v>
                </c:pt>
                <c:pt idx="22">
                  <c:v>66.38000000000001</c:v>
                </c:pt>
                <c:pt idx="23">
                  <c:v>70.367500000000007</c:v>
                </c:pt>
                <c:pt idx="24">
                  <c:v>75.905000000000001</c:v>
                </c:pt>
                <c:pt idx="25">
                  <c:v>82.320000000000007</c:v>
                </c:pt>
              </c:numCache>
            </c:numRef>
          </c:xVal>
          <c:yVal>
            <c:numRef>
              <c:f>'DM q'!$H$2:$H$30</c:f>
              <c:numCache>
                <c:formatCode>0.00</c:formatCode>
                <c:ptCount val="29"/>
                <c:pt idx="0">
                  <c:v>1.1499999999999999</c:v>
                </c:pt>
                <c:pt idx="1">
                  <c:v>2.57</c:v>
                </c:pt>
                <c:pt idx="2">
                  <c:v>4.41</c:v>
                </c:pt>
                <c:pt idx="3">
                  <c:v>6.35</c:v>
                </c:pt>
                <c:pt idx="4">
                  <c:v>7.2299999999999995</c:v>
                </c:pt>
                <c:pt idx="5">
                  <c:v>9.7199999999999989</c:v>
                </c:pt>
                <c:pt idx="6">
                  <c:v>11.37</c:v>
                </c:pt>
                <c:pt idx="7">
                  <c:v>12.45</c:v>
                </c:pt>
                <c:pt idx="8">
                  <c:v>13.16</c:v>
                </c:pt>
                <c:pt idx="9">
                  <c:v>13.7</c:v>
                </c:pt>
                <c:pt idx="10">
                  <c:v>14.379999999999999</c:v>
                </c:pt>
                <c:pt idx="11">
                  <c:v>15.639999999999999</c:v>
                </c:pt>
                <c:pt idx="12">
                  <c:v>16.709999999999997</c:v>
                </c:pt>
                <c:pt idx="13">
                  <c:v>18.459999999999997</c:v>
                </c:pt>
                <c:pt idx="14">
                  <c:v>21.679999999999996</c:v>
                </c:pt>
                <c:pt idx="15">
                  <c:v>23.409999999999997</c:v>
                </c:pt>
                <c:pt idx="16">
                  <c:v>25.9</c:v>
                </c:pt>
                <c:pt idx="17">
                  <c:v>28.7</c:v>
                </c:pt>
                <c:pt idx="18">
                  <c:v>30.53</c:v>
                </c:pt>
                <c:pt idx="19">
                  <c:v>31.34</c:v>
                </c:pt>
                <c:pt idx="20">
                  <c:v>31.98</c:v>
                </c:pt>
                <c:pt idx="21">
                  <c:v>32.630000000000003</c:v>
                </c:pt>
                <c:pt idx="22">
                  <c:v>34.260000000000005</c:v>
                </c:pt>
                <c:pt idx="23">
                  <c:v>36.650000000000006</c:v>
                </c:pt>
                <c:pt idx="24">
                  <c:v>40.990000000000009</c:v>
                </c:pt>
                <c:pt idx="25">
                  <c:v>44.440000000000012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9-41EE-8EEA-428A7260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857552"/>
        <c:axId val="1123361920"/>
      </c:scatterChart>
      <c:valAx>
        <c:axId val="108585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 sz="1000" b="1" i="0" u="none" strike="noStrike" kern="1200" baseline="0">
                    <a:solidFill>
                      <a:sysClr val="windowText" lastClr="000000"/>
                    </a:solidFill>
                  </a:rPr>
                  <a:t>Estación patrón - Caudal promedio acumulado (m3/s)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3361920"/>
        <c:crosses val="autoZero"/>
        <c:crossBetween val="midCat"/>
        <c:majorUnit val="50"/>
      </c:valAx>
      <c:valAx>
        <c:axId val="11233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Caudal promedio acumulado (m3/s)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5857552"/>
        <c:crossesAt val="0"/>
        <c:crossBetween val="midCat"/>
        <c:majorUnit val="50"/>
        <c:minorUnit val="10"/>
      </c:valAx>
    </c:plotArea>
    <c:legend>
      <c:legendPos val="r"/>
      <c:layout>
        <c:manualLayout>
          <c:xMode val="edge"/>
          <c:yMode val="edge"/>
          <c:x val="6.5652336936143862E-2"/>
          <c:y val="0.88465007178736477"/>
          <c:w val="0.90633546768429463"/>
          <c:h val="9.9388801975459573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762358263191781E-2"/>
          <c:y val="6.7543817661668809E-2"/>
          <c:w val="0.95966766917324142"/>
          <c:h val="0.61339214528738029"/>
        </c:manualLayout>
      </c:layout>
      <c:lineChart>
        <c:grouping val="standard"/>
        <c:varyColors val="0"/>
        <c:ser>
          <c:idx val="0"/>
          <c:order val="0"/>
          <c:tx>
            <c:strRef>
              <c:f>'GR2M_PROL_5LQ_PARAISO EXT (2)'!$I$48</c:f>
              <c:strCache>
                <c:ptCount val="1"/>
                <c:pt idx="0">
                  <c:v>Qobs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'GR2M_PROL_5LQ_PARAISO EXT (2)'!$H$49:$H$672</c:f>
              <c:numCache>
                <c:formatCode>mmm\-yy</c:formatCode>
                <c:ptCount val="624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  <c:pt idx="480">
                  <c:v>40544</c:v>
                </c:pt>
                <c:pt idx="481">
                  <c:v>40575</c:v>
                </c:pt>
                <c:pt idx="482">
                  <c:v>40603</c:v>
                </c:pt>
                <c:pt idx="483">
                  <c:v>40634</c:v>
                </c:pt>
                <c:pt idx="484">
                  <c:v>40664</c:v>
                </c:pt>
                <c:pt idx="485">
                  <c:v>40695</c:v>
                </c:pt>
                <c:pt idx="486">
                  <c:v>40725</c:v>
                </c:pt>
                <c:pt idx="487">
                  <c:v>40756</c:v>
                </c:pt>
                <c:pt idx="488">
                  <c:v>40787</c:v>
                </c:pt>
                <c:pt idx="489">
                  <c:v>40817</c:v>
                </c:pt>
                <c:pt idx="490">
                  <c:v>40848</c:v>
                </c:pt>
                <c:pt idx="491">
                  <c:v>40878</c:v>
                </c:pt>
                <c:pt idx="492">
                  <c:v>40909</c:v>
                </c:pt>
                <c:pt idx="493">
                  <c:v>40940</c:v>
                </c:pt>
                <c:pt idx="494">
                  <c:v>40969</c:v>
                </c:pt>
                <c:pt idx="495">
                  <c:v>41000</c:v>
                </c:pt>
                <c:pt idx="496">
                  <c:v>41030</c:v>
                </c:pt>
                <c:pt idx="497">
                  <c:v>41061</c:v>
                </c:pt>
                <c:pt idx="498">
                  <c:v>41091</c:v>
                </c:pt>
                <c:pt idx="499">
                  <c:v>41122</c:v>
                </c:pt>
                <c:pt idx="500">
                  <c:v>41153</c:v>
                </c:pt>
                <c:pt idx="501">
                  <c:v>41183</c:v>
                </c:pt>
                <c:pt idx="502">
                  <c:v>41214</c:v>
                </c:pt>
                <c:pt idx="503">
                  <c:v>41244</c:v>
                </c:pt>
                <c:pt idx="504">
                  <c:v>41275</c:v>
                </c:pt>
                <c:pt idx="505">
                  <c:v>41306</c:v>
                </c:pt>
                <c:pt idx="506">
                  <c:v>41334</c:v>
                </c:pt>
                <c:pt idx="507">
                  <c:v>41365</c:v>
                </c:pt>
                <c:pt idx="508">
                  <c:v>41395</c:v>
                </c:pt>
                <c:pt idx="509">
                  <c:v>41426</c:v>
                </c:pt>
                <c:pt idx="510">
                  <c:v>41456</c:v>
                </c:pt>
                <c:pt idx="511">
                  <c:v>41487</c:v>
                </c:pt>
                <c:pt idx="512">
                  <c:v>41518</c:v>
                </c:pt>
                <c:pt idx="513">
                  <c:v>41548</c:v>
                </c:pt>
                <c:pt idx="514">
                  <c:v>41579</c:v>
                </c:pt>
                <c:pt idx="515">
                  <c:v>41609</c:v>
                </c:pt>
                <c:pt idx="516">
                  <c:v>41640</c:v>
                </c:pt>
                <c:pt idx="517">
                  <c:v>41671</c:v>
                </c:pt>
                <c:pt idx="518">
                  <c:v>41699</c:v>
                </c:pt>
                <c:pt idx="519">
                  <c:v>41730</c:v>
                </c:pt>
                <c:pt idx="520">
                  <c:v>41760</c:v>
                </c:pt>
                <c:pt idx="521">
                  <c:v>41791</c:v>
                </c:pt>
                <c:pt idx="522">
                  <c:v>41821</c:v>
                </c:pt>
                <c:pt idx="523">
                  <c:v>41852</c:v>
                </c:pt>
                <c:pt idx="524">
                  <c:v>41883</c:v>
                </c:pt>
                <c:pt idx="525">
                  <c:v>41913</c:v>
                </c:pt>
                <c:pt idx="526">
                  <c:v>41944</c:v>
                </c:pt>
                <c:pt idx="527">
                  <c:v>41974</c:v>
                </c:pt>
                <c:pt idx="528">
                  <c:v>42005</c:v>
                </c:pt>
                <c:pt idx="529">
                  <c:v>42036</c:v>
                </c:pt>
                <c:pt idx="530">
                  <c:v>42064</c:v>
                </c:pt>
                <c:pt idx="531">
                  <c:v>42095</c:v>
                </c:pt>
                <c:pt idx="532">
                  <c:v>42125</c:v>
                </c:pt>
                <c:pt idx="533">
                  <c:v>42156</c:v>
                </c:pt>
                <c:pt idx="534">
                  <c:v>42186</c:v>
                </c:pt>
                <c:pt idx="535">
                  <c:v>42217</c:v>
                </c:pt>
                <c:pt idx="536">
                  <c:v>42248</c:v>
                </c:pt>
                <c:pt idx="537">
                  <c:v>42278</c:v>
                </c:pt>
                <c:pt idx="538">
                  <c:v>42309</c:v>
                </c:pt>
                <c:pt idx="539">
                  <c:v>42339</c:v>
                </c:pt>
                <c:pt idx="540">
                  <c:v>42370</c:v>
                </c:pt>
                <c:pt idx="541">
                  <c:v>42401</c:v>
                </c:pt>
                <c:pt idx="542">
                  <c:v>42430</c:v>
                </c:pt>
                <c:pt idx="543">
                  <c:v>42461</c:v>
                </c:pt>
                <c:pt idx="544">
                  <c:v>42491</c:v>
                </c:pt>
                <c:pt idx="545">
                  <c:v>42522</c:v>
                </c:pt>
                <c:pt idx="546">
                  <c:v>42552</c:v>
                </c:pt>
                <c:pt idx="547">
                  <c:v>42583</c:v>
                </c:pt>
                <c:pt idx="548">
                  <c:v>42614</c:v>
                </c:pt>
                <c:pt idx="549">
                  <c:v>42644</c:v>
                </c:pt>
                <c:pt idx="550">
                  <c:v>42675</c:v>
                </c:pt>
                <c:pt idx="551">
                  <c:v>42705</c:v>
                </c:pt>
                <c:pt idx="552">
                  <c:v>42736</c:v>
                </c:pt>
                <c:pt idx="553">
                  <c:v>42767</c:v>
                </c:pt>
                <c:pt idx="554">
                  <c:v>42795</c:v>
                </c:pt>
                <c:pt idx="555">
                  <c:v>42826</c:v>
                </c:pt>
                <c:pt idx="556">
                  <c:v>42856</c:v>
                </c:pt>
                <c:pt idx="557">
                  <c:v>42887</c:v>
                </c:pt>
                <c:pt idx="558">
                  <c:v>42917</c:v>
                </c:pt>
                <c:pt idx="559">
                  <c:v>42948</c:v>
                </c:pt>
                <c:pt idx="560">
                  <c:v>42979</c:v>
                </c:pt>
                <c:pt idx="561">
                  <c:v>43009</c:v>
                </c:pt>
                <c:pt idx="562">
                  <c:v>43040</c:v>
                </c:pt>
                <c:pt idx="563">
                  <c:v>43070</c:v>
                </c:pt>
                <c:pt idx="564">
                  <c:v>43101</c:v>
                </c:pt>
                <c:pt idx="565">
                  <c:v>43132</c:v>
                </c:pt>
                <c:pt idx="566">
                  <c:v>43160</c:v>
                </c:pt>
                <c:pt idx="567">
                  <c:v>43191</c:v>
                </c:pt>
                <c:pt idx="568">
                  <c:v>43221</c:v>
                </c:pt>
                <c:pt idx="569">
                  <c:v>43252</c:v>
                </c:pt>
                <c:pt idx="570">
                  <c:v>43282</c:v>
                </c:pt>
                <c:pt idx="571">
                  <c:v>43313</c:v>
                </c:pt>
                <c:pt idx="572">
                  <c:v>43344</c:v>
                </c:pt>
                <c:pt idx="573">
                  <c:v>43374</c:v>
                </c:pt>
                <c:pt idx="574">
                  <c:v>43405</c:v>
                </c:pt>
                <c:pt idx="575">
                  <c:v>43435</c:v>
                </c:pt>
                <c:pt idx="576">
                  <c:v>43466</c:v>
                </c:pt>
                <c:pt idx="577">
                  <c:v>43497</c:v>
                </c:pt>
                <c:pt idx="578">
                  <c:v>43525</c:v>
                </c:pt>
                <c:pt idx="579">
                  <c:v>43556</c:v>
                </c:pt>
                <c:pt idx="580">
                  <c:v>43586</c:v>
                </c:pt>
                <c:pt idx="581">
                  <c:v>43617</c:v>
                </c:pt>
                <c:pt idx="582">
                  <c:v>43647</c:v>
                </c:pt>
                <c:pt idx="583">
                  <c:v>43678</c:v>
                </c:pt>
                <c:pt idx="584">
                  <c:v>43709</c:v>
                </c:pt>
                <c:pt idx="585">
                  <c:v>43739</c:v>
                </c:pt>
                <c:pt idx="586">
                  <c:v>43770</c:v>
                </c:pt>
                <c:pt idx="587">
                  <c:v>43800</c:v>
                </c:pt>
                <c:pt idx="588">
                  <c:v>43831</c:v>
                </c:pt>
                <c:pt idx="589">
                  <c:v>43862</c:v>
                </c:pt>
                <c:pt idx="590">
                  <c:v>43891</c:v>
                </c:pt>
                <c:pt idx="591">
                  <c:v>43922</c:v>
                </c:pt>
                <c:pt idx="592">
                  <c:v>43952</c:v>
                </c:pt>
                <c:pt idx="593">
                  <c:v>43983</c:v>
                </c:pt>
                <c:pt idx="594">
                  <c:v>44013</c:v>
                </c:pt>
                <c:pt idx="595">
                  <c:v>44044</c:v>
                </c:pt>
                <c:pt idx="596">
                  <c:v>44075</c:v>
                </c:pt>
                <c:pt idx="597">
                  <c:v>44105</c:v>
                </c:pt>
                <c:pt idx="598">
                  <c:v>44136</c:v>
                </c:pt>
                <c:pt idx="599">
                  <c:v>44166</c:v>
                </c:pt>
                <c:pt idx="600">
                  <c:v>44197</c:v>
                </c:pt>
                <c:pt idx="601">
                  <c:v>44228</c:v>
                </c:pt>
                <c:pt idx="602">
                  <c:v>44256</c:v>
                </c:pt>
                <c:pt idx="603">
                  <c:v>44287</c:v>
                </c:pt>
                <c:pt idx="604">
                  <c:v>44317</c:v>
                </c:pt>
                <c:pt idx="605">
                  <c:v>44348</c:v>
                </c:pt>
                <c:pt idx="606">
                  <c:v>44378</c:v>
                </c:pt>
                <c:pt idx="607">
                  <c:v>44409</c:v>
                </c:pt>
                <c:pt idx="608">
                  <c:v>44440</c:v>
                </c:pt>
                <c:pt idx="609">
                  <c:v>44470</c:v>
                </c:pt>
                <c:pt idx="610">
                  <c:v>44501</c:v>
                </c:pt>
                <c:pt idx="611">
                  <c:v>44531</c:v>
                </c:pt>
                <c:pt idx="612">
                  <c:v>44562</c:v>
                </c:pt>
                <c:pt idx="613">
                  <c:v>44593</c:v>
                </c:pt>
                <c:pt idx="614">
                  <c:v>44621</c:v>
                </c:pt>
                <c:pt idx="615">
                  <c:v>44652</c:v>
                </c:pt>
                <c:pt idx="616">
                  <c:v>44682</c:v>
                </c:pt>
                <c:pt idx="617">
                  <c:v>44713</c:v>
                </c:pt>
                <c:pt idx="618">
                  <c:v>44743</c:v>
                </c:pt>
                <c:pt idx="619">
                  <c:v>44774</c:v>
                </c:pt>
                <c:pt idx="620">
                  <c:v>44805</c:v>
                </c:pt>
                <c:pt idx="621">
                  <c:v>44835</c:v>
                </c:pt>
                <c:pt idx="622">
                  <c:v>44866</c:v>
                </c:pt>
                <c:pt idx="623">
                  <c:v>44896</c:v>
                </c:pt>
              </c:numCache>
            </c:numRef>
          </c:cat>
          <c:val>
            <c:numRef>
              <c:f>'GR2M_PROL_5LQ_PARAISO EXT (2)'!$I$49:$I$508</c:f>
              <c:numCache>
                <c:formatCode>0.00</c:formatCode>
                <c:ptCount val="4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C-4BBA-8BC1-95D97E1DB67E}"/>
            </c:ext>
          </c:extLst>
        </c:ser>
        <c:ser>
          <c:idx val="1"/>
          <c:order val="1"/>
          <c:tx>
            <c:strRef>
              <c:f>'GR2M_PROL_5LQ_PARAISO EXT (2)'!$J$48</c:f>
              <c:strCache>
                <c:ptCount val="1"/>
                <c:pt idx="0">
                  <c:v>Qsim</c:v>
                </c:pt>
              </c:strCache>
            </c:strRef>
          </c:tx>
          <c:spPr>
            <a:ln w="28575" cap="rnd">
              <a:solidFill>
                <a:srgbClr val="317EA5"/>
              </a:solidFill>
              <a:round/>
            </a:ln>
            <a:effectLst/>
          </c:spPr>
          <c:marker>
            <c:symbol val="none"/>
          </c:marker>
          <c:cat>
            <c:numRef>
              <c:f>'GR2M_PROL_5LQ_PARAISO EXT (2)'!$H$49:$H$672</c:f>
              <c:numCache>
                <c:formatCode>mmm\-yy</c:formatCode>
                <c:ptCount val="624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  <c:pt idx="480">
                  <c:v>40544</c:v>
                </c:pt>
                <c:pt idx="481">
                  <c:v>40575</c:v>
                </c:pt>
                <c:pt idx="482">
                  <c:v>40603</c:v>
                </c:pt>
                <c:pt idx="483">
                  <c:v>40634</c:v>
                </c:pt>
                <c:pt idx="484">
                  <c:v>40664</c:v>
                </c:pt>
                <c:pt idx="485">
                  <c:v>40695</c:v>
                </c:pt>
                <c:pt idx="486">
                  <c:v>40725</c:v>
                </c:pt>
                <c:pt idx="487">
                  <c:v>40756</c:v>
                </c:pt>
                <c:pt idx="488">
                  <c:v>40787</c:v>
                </c:pt>
                <c:pt idx="489">
                  <c:v>40817</c:v>
                </c:pt>
                <c:pt idx="490">
                  <c:v>40848</c:v>
                </c:pt>
                <c:pt idx="491">
                  <c:v>40878</c:v>
                </c:pt>
                <c:pt idx="492">
                  <c:v>40909</c:v>
                </c:pt>
                <c:pt idx="493">
                  <c:v>40940</c:v>
                </c:pt>
                <c:pt idx="494">
                  <c:v>40969</c:v>
                </c:pt>
                <c:pt idx="495">
                  <c:v>41000</c:v>
                </c:pt>
                <c:pt idx="496">
                  <c:v>41030</c:v>
                </c:pt>
                <c:pt idx="497">
                  <c:v>41061</c:v>
                </c:pt>
                <c:pt idx="498">
                  <c:v>41091</c:v>
                </c:pt>
                <c:pt idx="499">
                  <c:v>41122</c:v>
                </c:pt>
                <c:pt idx="500">
                  <c:v>41153</c:v>
                </c:pt>
                <c:pt idx="501">
                  <c:v>41183</c:v>
                </c:pt>
                <c:pt idx="502">
                  <c:v>41214</c:v>
                </c:pt>
                <c:pt idx="503">
                  <c:v>41244</c:v>
                </c:pt>
                <c:pt idx="504">
                  <c:v>41275</c:v>
                </c:pt>
                <c:pt idx="505">
                  <c:v>41306</c:v>
                </c:pt>
                <c:pt idx="506">
                  <c:v>41334</c:v>
                </c:pt>
                <c:pt idx="507">
                  <c:v>41365</c:v>
                </c:pt>
                <c:pt idx="508">
                  <c:v>41395</c:v>
                </c:pt>
                <c:pt idx="509">
                  <c:v>41426</c:v>
                </c:pt>
                <c:pt idx="510">
                  <c:v>41456</c:v>
                </c:pt>
                <c:pt idx="511">
                  <c:v>41487</c:v>
                </c:pt>
                <c:pt idx="512">
                  <c:v>41518</c:v>
                </c:pt>
                <c:pt idx="513">
                  <c:v>41548</c:v>
                </c:pt>
                <c:pt idx="514">
                  <c:v>41579</c:v>
                </c:pt>
                <c:pt idx="515">
                  <c:v>41609</c:v>
                </c:pt>
                <c:pt idx="516">
                  <c:v>41640</c:v>
                </c:pt>
                <c:pt idx="517">
                  <c:v>41671</c:v>
                </c:pt>
                <c:pt idx="518">
                  <c:v>41699</c:v>
                </c:pt>
                <c:pt idx="519">
                  <c:v>41730</c:v>
                </c:pt>
                <c:pt idx="520">
                  <c:v>41760</c:v>
                </c:pt>
                <c:pt idx="521">
                  <c:v>41791</c:v>
                </c:pt>
                <c:pt idx="522">
                  <c:v>41821</c:v>
                </c:pt>
                <c:pt idx="523">
                  <c:v>41852</c:v>
                </c:pt>
                <c:pt idx="524">
                  <c:v>41883</c:v>
                </c:pt>
                <c:pt idx="525">
                  <c:v>41913</c:v>
                </c:pt>
                <c:pt idx="526">
                  <c:v>41944</c:v>
                </c:pt>
                <c:pt idx="527">
                  <c:v>41974</c:v>
                </c:pt>
                <c:pt idx="528">
                  <c:v>42005</c:v>
                </c:pt>
                <c:pt idx="529">
                  <c:v>42036</c:v>
                </c:pt>
                <c:pt idx="530">
                  <c:v>42064</c:v>
                </c:pt>
                <c:pt idx="531">
                  <c:v>42095</c:v>
                </c:pt>
                <c:pt idx="532">
                  <c:v>42125</c:v>
                </c:pt>
                <c:pt idx="533">
                  <c:v>42156</c:v>
                </c:pt>
                <c:pt idx="534">
                  <c:v>42186</c:v>
                </c:pt>
                <c:pt idx="535">
                  <c:v>42217</c:v>
                </c:pt>
                <c:pt idx="536">
                  <c:v>42248</c:v>
                </c:pt>
                <c:pt idx="537">
                  <c:v>42278</c:v>
                </c:pt>
                <c:pt idx="538">
                  <c:v>42309</c:v>
                </c:pt>
                <c:pt idx="539">
                  <c:v>42339</c:v>
                </c:pt>
                <c:pt idx="540">
                  <c:v>42370</c:v>
                </c:pt>
                <c:pt idx="541">
                  <c:v>42401</c:v>
                </c:pt>
                <c:pt idx="542">
                  <c:v>42430</c:v>
                </c:pt>
                <c:pt idx="543">
                  <c:v>42461</c:v>
                </c:pt>
                <c:pt idx="544">
                  <c:v>42491</c:v>
                </c:pt>
                <c:pt idx="545">
                  <c:v>42522</c:v>
                </c:pt>
                <c:pt idx="546">
                  <c:v>42552</c:v>
                </c:pt>
                <c:pt idx="547">
                  <c:v>42583</c:v>
                </c:pt>
                <c:pt idx="548">
                  <c:v>42614</c:v>
                </c:pt>
                <c:pt idx="549">
                  <c:v>42644</c:v>
                </c:pt>
                <c:pt idx="550">
                  <c:v>42675</c:v>
                </c:pt>
                <c:pt idx="551">
                  <c:v>42705</c:v>
                </c:pt>
                <c:pt idx="552">
                  <c:v>42736</c:v>
                </c:pt>
                <c:pt idx="553">
                  <c:v>42767</c:v>
                </c:pt>
                <c:pt idx="554">
                  <c:v>42795</c:v>
                </c:pt>
                <c:pt idx="555">
                  <c:v>42826</c:v>
                </c:pt>
                <c:pt idx="556">
                  <c:v>42856</c:v>
                </c:pt>
                <c:pt idx="557">
                  <c:v>42887</c:v>
                </c:pt>
                <c:pt idx="558">
                  <c:v>42917</c:v>
                </c:pt>
                <c:pt idx="559">
                  <c:v>42948</c:v>
                </c:pt>
                <c:pt idx="560">
                  <c:v>42979</c:v>
                </c:pt>
                <c:pt idx="561">
                  <c:v>43009</c:v>
                </c:pt>
                <c:pt idx="562">
                  <c:v>43040</c:v>
                </c:pt>
                <c:pt idx="563">
                  <c:v>43070</c:v>
                </c:pt>
                <c:pt idx="564">
                  <c:v>43101</c:v>
                </c:pt>
                <c:pt idx="565">
                  <c:v>43132</c:v>
                </c:pt>
                <c:pt idx="566">
                  <c:v>43160</c:v>
                </c:pt>
                <c:pt idx="567">
                  <c:v>43191</c:v>
                </c:pt>
                <c:pt idx="568">
                  <c:v>43221</c:v>
                </c:pt>
                <c:pt idx="569">
                  <c:v>43252</c:v>
                </c:pt>
                <c:pt idx="570">
                  <c:v>43282</c:v>
                </c:pt>
                <c:pt idx="571">
                  <c:v>43313</c:v>
                </c:pt>
                <c:pt idx="572">
                  <c:v>43344</c:v>
                </c:pt>
                <c:pt idx="573">
                  <c:v>43374</c:v>
                </c:pt>
                <c:pt idx="574">
                  <c:v>43405</c:v>
                </c:pt>
                <c:pt idx="575">
                  <c:v>43435</c:v>
                </c:pt>
                <c:pt idx="576">
                  <c:v>43466</c:v>
                </c:pt>
                <c:pt idx="577">
                  <c:v>43497</c:v>
                </c:pt>
                <c:pt idx="578">
                  <c:v>43525</c:v>
                </c:pt>
                <c:pt idx="579">
                  <c:v>43556</c:v>
                </c:pt>
                <c:pt idx="580">
                  <c:v>43586</c:v>
                </c:pt>
                <c:pt idx="581">
                  <c:v>43617</c:v>
                </c:pt>
                <c:pt idx="582">
                  <c:v>43647</c:v>
                </c:pt>
                <c:pt idx="583">
                  <c:v>43678</c:v>
                </c:pt>
                <c:pt idx="584">
                  <c:v>43709</c:v>
                </c:pt>
                <c:pt idx="585">
                  <c:v>43739</c:v>
                </c:pt>
                <c:pt idx="586">
                  <c:v>43770</c:v>
                </c:pt>
                <c:pt idx="587">
                  <c:v>43800</c:v>
                </c:pt>
                <c:pt idx="588">
                  <c:v>43831</c:v>
                </c:pt>
                <c:pt idx="589">
                  <c:v>43862</c:v>
                </c:pt>
                <c:pt idx="590">
                  <c:v>43891</c:v>
                </c:pt>
                <c:pt idx="591">
                  <c:v>43922</c:v>
                </c:pt>
                <c:pt idx="592">
                  <c:v>43952</c:v>
                </c:pt>
                <c:pt idx="593">
                  <c:v>43983</c:v>
                </c:pt>
                <c:pt idx="594">
                  <c:v>44013</c:v>
                </c:pt>
                <c:pt idx="595">
                  <c:v>44044</c:v>
                </c:pt>
                <c:pt idx="596">
                  <c:v>44075</c:v>
                </c:pt>
                <c:pt idx="597">
                  <c:v>44105</c:v>
                </c:pt>
                <c:pt idx="598">
                  <c:v>44136</c:v>
                </c:pt>
                <c:pt idx="599">
                  <c:v>44166</c:v>
                </c:pt>
                <c:pt idx="600">
                  <c:v>44197</c:v>
                </c:pt>
                <c:pt idx="601">
                  <c:v>44228</c:v>
                </c:pt>
                <c:pt idx="602">
                  <c:v>44256</c:v>
                </c:pt>
                <c:pt idx="603">
                  <c:v>44287</c:v>
                </c:pt>
                <c:pt idx="604">
                  <c:v>44317</c:v>
                </c:pt>
                <c:pt idx="605">
                  <c:v>44348</c:v>
                </c:pt>
                <c:pt idx="606">
                  <c:v>44378</c:v>
                </c:pt>
                <c:pt idx="607">
                  <c:v>44409</c:v>
                </c:pt>
                <c:pt idx="608">
                  <c:v>44440</c:v>
                </c:pt>
                <c:pt idx="609">
                  <c:v>44470</c:v>
                </c:pt>
                <c:pt idx="610">
                  <c:v>44501</c:v>
                </c:pt>
                <c:pt idx="611">
                  <c:v>44531</c:v>
                </c:pt>
                <c:pt idx="612">
                  <c:v>44562</c:v>
                </c:pt>
                <c:pt idx="613">
                  <c:v>44593</c:v>
                </c:pt>
                <c:pt idx="614">
                  <c:v>44621</c:v>
                </c:pt>
                <c:pt idx="615">
                  <c:v>44652</c:v>
                </c:pt>
                <c:pt idx="616">
                  <c:v>44682</c:v>
                </c:pt>
                <c:pt idx="617">
                  <c:v>44713</c:v>
                </c:pt>
                <c:pt idx="618">
                  <c:v>44743</c:v>
                </c:pt>
                <c:pt idx="619">
                  <c:v>44774</c:v>
                </c:pt>
                <c:pt idx="620">
                  <c:v>44805</c:v>
                </c:pt>
                <c:pt idx="621">
                  <c:v>44835</c:v>
                </c:pt>
                <c:pt idx="622">
                  <c:v>44866</c:v>
                </c:pt>
                <c:pt idx="623">
                  <c:v>44896</c:v>
                </c:pt>
              </c:numCache>
            </c:numRef>
          </c:cat>
          <c:val>
            <c:numRef>
              <c:f>'GR2M_PROL_5LQ_PARAISO EXT (2)'!$J$49:$J$672</c:f>
              <c:numCache>
                <c:formatCode>0.00</c:formatCode>
                <c:ptCount val="624"/>
                <c:pt idx="0">
                  <c:v>2.0427685030312905</c:v>
                </c:pt>
                <c:pt idx="1">
                  <c:v>5.1873929220882156</c:v>
                </c:pt>
                <c:pt idx="2">
                  <c:v>10.332867736515849</c:v>
                </c:pt>
                <c:pt idx="3">
                  <c:v>6.8881674002042601</c:v>
                </c:pt>
                <c:pt idx="4">
                  <c:v>3.9576383048213293</c:v>
                </c:pt>
                <c:pt idx="5">
                  <c:v>3.5557124959831192</c:v>
                </c:pt>
                <c:pt idx="6">
                  <c:v>4.349959052655672</c:v>
                </c:pt>
                <c:pt idx="7">
                  <c:v>2.6411438246008569</c:v>
                </c:pt>
                <c:pt idx="8">
                  <c:v>2.1869490047397333</c:v>
                </c:pt>
                <c:pt idx="9">
                  <c:v>3.313739227656189</c:v>
                </c:pt>
                <c:pt idx="10">
                  <c:v>4.8626172286590252</c:v>
                </c:pt>
                <c:pt idx="11">
                  <c:v>5.1515042116305629</c:v>
                </c:pt>
                <c:pt idx="12">
                  <c:v>4.4189257353682887</c:v>
                </c:pt>
                <c:pt idx="13">
                  <c:v>6.0251410508386609</c:v>
                </c:pt>
                <c:pt idx="14">
                  <c:v>12.469162700087463</c:v>
                </c:pt>
                <c:pt idx="15">
                  <c:v>7.4821605078160722</c:v>
                </c:pt>
                <c:pt idx="16">
                  <c:v>3.8549068482623845</c:v>
                </c:pt>
                <c:pt idx="17">
                  <c:v>2.8986838575981277</c:v>
                </c:pt>
                <c:pt idx="18">
                  <c:v>2.0944380797387834</c:v>
                </c:pt>
                <c:pt idx="19">
                  <c:v>1.8170016748698796</c:v>
                </c:pt>
                <c:pt idx="20">
                  <c:v>1.6563137313930949</c:v>
                </c:pt>
                <c:pt idx="21">
                  <c:v>1.6186373374049043</c:v>
                </c:pt>
                <c:pt idx="22">
                  <c:v>3.0018659261004501</c:v>
                </c:pt>
                <c:pt idx="23">
                  <c:v>3.1037905675428554</c:v>
                </c:pt>
                <c:pt idx="24">
                  <c:v>6.5974289122164871</c:v>
                </c:pt>
                <c:pt idx="25">
                  <c:v>5.8810497946219744</c:v>
                </c:pt>
                <c:pt idx="26">
                  <c:v>7.9327814323783663</c:v>
                </c:pt>
                <c:pt idx="27">
                  <c:v>11.282629351679258</c:v>
                </c:pt>
                <c:pt idx="28">
                  <c:v>4.3201841711516931</c:v>
                </c:pt>
                <c:pt idx="29">
                  <c:v>3.8923229134647093</c:v>
                </c:pt>
                <c:pt idx="30">
                  <c:v>3.3168479147401779</c:v>
                </c:pt>
                <c:pt idx="31">
                  <c:v>2.3501288838236656</c:v>
                </c:pt>
                <c:pt idx="32">
                  <c:v>2.4384942269493433</c:v>
                </c:pt>
                <c:pt idx="33">
                  <c:v>3.4380078294911511</c:v>
                </c:pt>
                <c:pt idx="34">
                  <c:v>4.6358389592778098</c:v>
                </c:pt>
                <c:pt idx="35">
                  <c:v>5.4508459455182159</c:v>
                </c:pt>
                <c:pt idx="36">
                  <c:v>5.0495508633137147</c:v>
                </c:pt>
                <c:pt idx="37">
                  <c:v>10.581812936195794</c:v>
                </c:pt>
                <c:pt idx="38">
                  <c:v>10.873649614732706</c:v>
                </c:pt>
                <c:pt idx="39">
                  <c:v>5.4448140205686499</c:v>
                </c:pt>
                <c:pt idx="40">
                  <c:v>3.0241032219396011</c:v>
                </c:pt>
                <c:pt idx="41">
                  <c:v>3.2956132727176284</c:v>
                </c:pt>
                <c:pt idx="42">
                  <c:v>2.2038240751117488</c:v>
                </c:pt>
                <c:pt idx="43">
                  <c:v>2.0289184788630683</c:v>
                </c:pt>
                <c:pt idx="44">
                  <c:v>2.2606124101441782</c:v>
                </c:pt>
                <c:pt idx="45">
                  <c:v>3.0972192496188229</c:v>
                </c:pt>
                <c:pt idx="46">
                  <c:v>3.8831698951149867</c:v>
                </c:pt>
                <c:pt idx="47">
                  <c:v>4.1346774899020522</c:v>
                </c:pt>
                <c:pt idx="48">
                  <c:v>4.7780100963909646</c:v>
                </c:pt>
                <c:pt idx="49">
                  <c:v>11.349962718198521</c:v>
                </c:pt>
                <c:pt idx="50">
                  <c:v>9.3265058294241747</c:v>
                </c:pt>
                <c:pt idx="51">
                  <c:v>6.8689248303623716</c:v>
                </c:pt>
                <c:pt idx="52">
                  <c:v>4.1854502266877152</c:v>
                </c:pt>
                <c:pt idx="53">
                  <c:v>3.1312995278292921</c:v>
                </c:pt>
                <c:pt idx="54">
                  <c:v>2.3891600131572006</c:v>
                </c:pt>
                <c:pt idx="55">
                  <c:v>2.1197722138903505</c:v>
                </c:pt>
                <c:pt idx="56">
                  <c:v>2.5065987885016527</c:v>
                </c:pt>
                <c:pt idx="57">
                  <c:v>2.9640595666510978</c:v>
                </c:pt>
                <c:pt idx="58">
                  <c:v>4.5189166667452998</c:v>
                </c:pt>
                <c:pt idx="59">
                  <c:v>3.1402705890665987</c:v>
                </c:pt>
                <c:pt idx="60">
                  <c:v>5.3200289377019425</c:v>
                </c:pt>
                <c:pt idx="61">
                  <c:v>6.926679219866009</c:v>
                </c:pt>
                <c:pt idx="62">
                  <c:v>9.1918459673975317</c:v>
                </c:pt>
                <c:pt idx="63">
                  <c:v>5.3515981383115365</c:v>
                </c:pt>
                <c:pt idx="64">
                  <c:v>3.1832814296516219</c:v>
                </c:pt>
                <c:pt idx="65">
                  <c:v>2.4213724233730134</c:v>
                </c:pt>
                <c:pt idx="66">
                  <c:v>1.8229102486855862</c:v>
                </c:pt>
                <c:pt idx="67">
                  <c:v>1.6291103708688159</c:v>
                </c:pt>
                <c:pt idx="68">
                  <c:v>1.4079631811850586</c:v>
                </c:pt>
                <c:pt idx="69">
                  <c:v>2.2200730199981233</c:v>
                </c:pt>
                <c:pt idx="70">
                  <c:v>2.764508057174563</c:v>
                </c:pt>
                <c:pt idx="71">
                  <c:v>3.0855303138385506</c:v>
                </c:pt>
                <c:pt idx="72">
                  <c:v>8.2986612742784338</c:v>
                </c:pt>
                <c:pt idx="73">
                  <c:v>8.1842828288064329</c:v>
                </c:pt>
                <c:pt idx="74">
                  <c:v>7.2211849801043684</c:v>
                </c:pt>
                <c:pt idx="75">
                  <c:v>6.8713433847526755</c:v>
                </c:pt>
                <c:pt idx="76">
                  <c:v>3.5401323975334607</c:v>
                </c:pt>
                <c:pt idx="77">
                  <c:v>2.5268214620412803</c:v>
                </c:pt>
                <c:pt idx="78">
                  <c:v>2.3580123085119604</c:v>
                </c:pt>
                <c:pt idx="79">
                  <c:v>1.8142802617643281</c:v>
                </c:pt>
                <c:pt idx="80">
                  <c:v>1.7877846594879017</c:v>
                </c:pt>
                <c:pt idx="81">
                  <c:v>2.2358117058713129</c:v>
                </c:pt>
                <c:pt idx="82">
                  <c:v>4.9310121174274579</c:v>
                </c:pt>
                <c:pt idx="83">
                  <c:v>4.7615284253937658</c:v>
                </c:pt>
                <c:pt idx="84">
                  <c:v>3.6933838204662748</c:v>
                </c:pt>
                <c:pt idx="85">
                  <c:v>5.2145955483796715</c:v>
                </c:pt>
                <c:pt idx="86">
                  <c:v>4.2669766946612109</c:v>
                </c:pt>
                <c:pt idx="87">
                  <c:v>4.9678269493686313</c:v>
                </c:pt>
                <c:pt idx="88">
                  <c:v>3.5586306359374049</c:v>
                </c:pt>
                <c:pt idx="89">
                  <c:v>2.2997354997315749</c:v>
                </c:pt>
                <c:pt idx="90">
                  <c:v>2.3050217393665391</c:v>
                </c:pt>
                <c:pt idx="91">
                  <c:v>1.6973238939717592</c:v>
                </c:pt>
                <c:pt idx="92">
                  <c:v>1.711891331566326</c:v>
                </c:pt>
                <c:pt idx="93">
                  <c:v>1.9201220881493768</c:v>
                </c:pt>
                <c:pt idx="94">
                  <c:v>3.0167507661256159</c:v>
                </c:pt>
                <c:pt idx="95">
                  <c:v>5.9327922055782389</c:v>
                </c:pt>
                <c:pt idx="96">
                  <c:v>4.6698463134053805</c:v>
                </c:pt>
                <c:pt idx="97">
                  <c:v>8.2972737249170798</c:v>
                </c:pt>
                <c:pt idx="98">
                  <c:v>10.229092542457467</c:v>
                </c:pt>
                <c:pt idx="99">
                  <c:v>8.580295773798106</c:v>
                </c:pt>
                <c:pt idx="100">
                  <c:v>4.0392727079331534</c:v>
                </c:pt>
                <c:pt idx="101">
                  <c:v>2.5666434524811268</c:v>
                </c:pt>
                <c:pt idx="102">
                  <c:v>2.4044146575643999</c:v>
                </c:pt>
                <c:pt idx="103">
                  <c:v>2.0130064041023252</c:v>
                </c:pt>
                <c:pt idx="104">
                  <c:v>2.3058789086526006</c:v>
                </c:pt>
                <c:pt idx="105">
                  <c:v>1.9037617380884839</c:v>
                </c:pt>
                <c:pt idx="106">
                  <c:v>2.8848479514094474</c:v>
                </c:pt>
                <c:pt idx="107">
                  <c:v>3.6369376020800765</c:v>
                </c:pt>
                <c:pt idx="108">
                  <c:v>3.0965510869627573</c:v>
                </c:pt>
                <c:pt idx="109">
                  <c:v>4.5672342600129339</c:v>
                </c:pt>
                <c:pt idx="110">
                  <c:v>4.4549333658888717</c:v>
                </c:pt>
                <c:pt idx="111">
                  <c:v>4.3062154815203648</c:v>
                </c:pt>
                <c:pt idx="112">
                  <c:v>2.5482702327512201</c:v>
                </c:pt>
                <c:pt idx="113">
                  <c:v>1.9379099925268344</c:v>
                </c:pt>
                <c:pt idx="114">
                  <c:v>1.5445370378273477</c:v>
                </c:pt>
                <c:pt idx="115">
                  <c:v>1.3627097136133066</c:v>
                </c:pt>
                <c:pt idx="116">
                  <c:v>1.2058366072134719</c:v>
                </c:pt>
                <c:pt idx="117">
                  <c:v>3.3843157425116779</c:v>
                </c:pt>
                <c:pt idx="118">
                  <c:v>6.6727865175472667</c:v>
                </c:pt>
                <c:pt idx="119">
                  <c:v>9.1619582631949168</c:v>
                </c:pt>
                <c:pt idx="120">
                  <c:v>5.490050769432556</c:v>
                </c:pt>
                <c:pt idx="121">
                  <c:v>9.4409501351712954</c:v>
                </c:pt>
                <c:pt idx="122">
                  <c:v>6.5380548484145766</c:v>
                </c:pt>
                <c:pt idx="123">
                  <c:v>4.110971685513519</c:v>
                </c:pt>
                <c:pt idx="124">
                  <c:v>2.5791550788268731</c:v>
                </c:pt>
                <c:pt idx="125">
                  <c:v>2.077655710844994</c:v>
                </c:pt>
                <c:pt idx="126">
                  <c:v>1.6317320469300971</c:v>
                </c:pt>
                <c:pt idx="127">
                  <c:v>1.3590605438599745</c:v>
                </c:pt>
                <c:pt idx="128">
                  <c:v>1.4284785119141634</c:v>
                </c:pt>
                <c:pt idx="129">
                  <c:v>3.0052759918741958</c:v>
                </c:pt>
                <c:pt idx="130">
                  <c:v>4.3706668291299806</c:v>
                </c:pt>
                <c:pt idx="131">
                  <c:v>7.976880224902283</c:v>
                </c:pt>
                <c:pt idx="132">
                  <c:v>6.8790400499140434</c:v>
                </c:pt>
                <c:pt idx="133">
                  <c:v>8.3017823381899518</c:v>
                </c:pt>
                <c:pt idx="134">
                  <c:v>5.9727876504353796</c:v>
                </c:pt>
                <c:pt idx="135">
                  <c:v>5.4423142643660443</c:v>
                </c:pt>
                <c:pt idx="136">
                  <c:v>3.4866363681380474</c:v>
                </c:pt>
                <c:pt idx="137">
                  <c:v>2.9870369771930294</c:v>
                </c:pt>
                <c:pt idx="138">
                  <c:v>2.157922342557383</c:v>
                </c:pt>
                <c:pt idx="139">
                  <c:v>1.6931143177216488</c:v>
                </c:pt>
                <c:pt idx="140">
                  <c:v>1.6969736708233478</c:v>
                </c:pt>
                <c:pt idx="141">
                  <c:v>4.7800530821358667</c:v>
                </c:pt>
                <c:pt idx="142">
                  <c:v>5.1189021497561429</c:v>
                </c:pt>
                <c:pt idx="143">
                  <c:v>10.798341039552865</c:v>
                </c:pt>
                <c:pt idx="144">
                  <c:v>7.2971769383270884</c:v>
                </c:pt>
                <c:pt idx="145">
                  <c:v>4.357462392336803</c:v>
                </c:pt>
                <c:pt idx="146">
                  <c:v>10.142952088556548</c:v>
                </c:pt>
                <c:pt idx="147">
                  <c:v>7.8444628761373636</c:v>
                </c:pt>
                <c:pt idx="148">
                  <c:v>3.8327494125149464</c:v>
                </c:pt>
                <c:pt idx="149">
                  <c:v>3.0119828490410239</c:v>
                </c:pt>
                <c:pt idx="150">
                  <c:v>2.7904266781327851</c:v>
                </c:pt>
                <c:pt idx="151">
                  <c:v>2.151959365360077</c:v>
                </c:pt>
                <c:pt idx="152">
                  <c:v>1.7945691984331438</c:v>
                </c:pt>
                <c:pt idx="153">
                  <c:v>2.2153450365990937</c:v>
                </c:pt>
                <c:pt idx="154">
                  <c:v>2.1622206548106817</c:v>
                </c:pt>
                <c:pt idx="155">
                  <c:v>5.3038970245193608</c:v>
                </c:pt>
                <c:pt idx="156">
                  <c:v>4.0821412641175732</c:v>
                </c:pt>
                <c:pt idx="157">
                  <c:v>14.86143111859128</c:v>
                </c:pt>
                <c:pt idx="158">
                  <c:v>12.444001569209346</c:v>
                </c:pt>
                <c:pt idx="159">
                  <c:v>7.9480425044968621</c:v>
                </c:pt>
                <c:pt idx="160">
                  <c:v>4.6571056859038809</c:v>
                </c:pt>
                <c:pt idx="161">
                  <c:v>3.2977608856564857</c:v>
                </c:pt>
                <c:pt idx="162">
                  <c:v>2.607735990631129</c:v>
                </c:pt>
                <c:pt idx="163">
                  <c:v>2.0555355142212575</c:v>
                </c:pt>
                <c:pt idx="164">
                  <c:v>2.001296878085522</c:v>
                </c:pt>
                <c:pt idx="165">
                  <c:v>3.3339914056867186</c:v>
                </c:pt>
                <c:pt idx="166">
                  <c:v>5.1148236532690872</c:v>
                </c:pt>
                <c:pt idx="167">
                  <c:v>6.2885294715467905</c:v>
                </c:pt>
                <c:pt idx="168">
                  <c:v>3.2830775222111548</c:v>
                </c:pt>
                <c:pt idx="169">
                  <c:v>3.9936824719468191</c:v>
                </c:pt>
                <c:pt idx="170">
                  <c:v>4.7040058008076384</c:v>
                </c:pt>
                <c:pt idx="171">
                  <c:v>4.5851294931599762</c:v>
                </c:pt>
                <c:pt idx="172">
                  <c:v>3.0439003905847999</c:v>
                </c:pt>
                <c:pt idx="173">
                  <c:v>2.470939889707108</c:v>
                </c:pt>
                <c:pt idx="174">
                  <c:v>1.8684868209532801</c:v>
                </c:pt>
                <c:pt idx="175">
                  <c:v>1.5246311588398205</c:v>
                </c:pt>
                <c:pt idx="176">
                  <c:v>2.6460987131329055</c:v>
                </c:pt>
                <c:pt idx="177">
                  <c:v>2.7316638324889757</c:v>
                </c:pt>
                <c:pt idx="178">
                  <c:v>3.2067763069336754</c:v>
                </c:pt>
                <c:pt idx="179">
                  <c:v>5.0372081556841577</c:v>
                </c:pt>
                <c:pt idx="180">
                  <c:v>6.3468815307788429</c:v>
                </c:pt>
                <c:pt idx="181">
                  <c:v>6.188530886225136</c:v>
                </c:pt>
                <c:pt idx="182">
                  <c:v>6.4162148076367771</c:v>
                </c:pt>
                <c:pt idx="183">
                  <c:v>7.3299764724851642</c:v>
                </c:pt>
                <c:pt idx="184">
                  <c:v>3.5611951415033838</c:v>
                </c:pt>
                <c:pt idx="185">
                  <c:v>2.4873169713083176</c:v>
                </c:pt>
                <c:pt idx="186">
                  <c:v>2.1434825869928122</c:v>
                </c:pt>
                <c:pt idx="187">
                  <c:v>1.9318052528943468</c:v>
                </c:pt>
                <c:pt idx="188">
                  <c:v>1.5623116177927179</c:v>
                </c:pt>
                <c:pt idx="189">
                  <c:v>2.0340896364954069</c:v>
                </c:pt>
                <c:pt idx="190">
                  <c:v>3.8133006474764231</c:v>
                </c:pt>
                <c:pt idx="191">
                  <c:v>5.8245172101519298</c:v>
                </c:pt>
                <c:pt idx="192">
                  <c:v>9.6213244101294961</c:v>
                </c:pt>
                <c:pt idx="193">
                  <c:v>7.3841163005403496</c:v>
                </c:pt>
                <c:pt idx="194">
                  <c:v>7.4372220186014921</c:v>
                </c:pt>
                <c:pt idx="195">
                  <c:v>7.3009443381351282</c:v>
                </c:pt>
                <c:pt idx="196">
                  <c:v>3.4468662461001967</c:v>
                </c:pt>
                <c:pt idx="197">
                  <c:v>2.694510951868716</c:v>
                </c:pt>
                <c:pt idx="198">
                  <c:v>2.6045514576096638</c:v>
                </c:pt>
                <c:pt idx="199">
                  <c:v>1.9385278957753707</c:v>
                </c:pt>
                <c:pt idx="200">
                  <c:v>1.933242798077589</c:v>
                </c:pt>
                <c:pt idx="201">
                  <c:v>2.0211616755916881</c:v>
                </c:pt>
                <c:pt idx="202">
                  <c:v>5.0322824283859484</c:v>
                </c:pt>
                <c:pt idx="203">
                  <c:v>6.3812286049053455</c:v>
                </c:pt>
                <c:pt idx="204">
                  <c:v>8.1683733813557229</c:v>
                </c:pt>
                <c:pt idx="205">
                  <c:v>7.8587329425503194</c:v>
                </c:pt>
                <c:pt idx="206">
                  <c:v>6.293980004920944</c:v>
                </c:pt>
                <c:pt idx="207">
                  <c:v>7.3815652557004752</c:v>
                </c:pt>
                <c:pt idx="208">
                  <c:v>3.7970451302498658</c:v>
                </c:pt>
                <c:pt idx="209">
                  <c:v>2.8064876149848486</c:v>
                </c:pt>
                <c:pt idx="210">
                  <c:v>2.3209739118936872</c:v>
                </c:pt>
                <c:pt idx="211">
                  <c:v>1.7754140481194065</c:v>
                </c:pt>
                <c:pt idx="212">
                  <c:v>1.7786687408336697</c:v>
                </c:pt>
                <c:pt idx="213">
                  <c:v>2.6434413254976117</c:v>
                </c:pt>
                <c:pt idx="214">
                  <c:v>3.4019041044393958</c:v>
                </c:pt>
                <c:pt idx="215">
                  <c:v>4.9901619282675425</c:v>
                </c:pt>
                <c:pt idx="216">
                  <c:v>7.4615376846046999</c:v>
                </c:pt>
                <c:pt idx="217">
                  <c:v>8.9203784774642045</c:v>
                </c:pt>
                <c:pt idx="218">
                  <c:v>9.6489109710425236</c:v>
                </c:pt>
                <c:pt idx="219">
                  <c:v>8.76055418216996</c:v>
                </c:pt>
                <c:pt idx="220">
                  <c:v>3.88850590220106</c:v>
                </c:pt>
                <c:pt idx="221">
                  <c:v>3.0116214773270715</c:v>
                </c:pt>
                <c:pt idx="222">
                  <c:v>2.1113647618162878</c:v>
                </c:pt>
                <c:pt idx="223">
                  <c:v>1.7732099706296875</c:v>
                </c:pt>
                <c:pt idx="224">
                  <c:v>2.8364098457017026</c:v>
                </c:pt>
                <c:pt idx="225">
                  <c:v>3.8951324555346827</c:v>
                </c:pt>
                <c:pt idx="226">
                  <c:v>5.4132715923097168</c:v>
                </c:pt>
                <c:pt idx="227">
                  <c:v>2.6947954010846553</c:v>
                </c:pt>
                <c:pt idx="228">
                  <c:v>7.700961172156612</c:v>
                </c:pt>
                <c:pt idx="229">
                  <c:v>6.5847576579726734</c:v>
                </c:pt>
                <c:pt idx="230">
                  <c:v>5.3261274213774437</c:v>
                </c:pt>
                <c:pt idx="231">
                  <c:v>5.6525491369478473</c:v>
                </c:pt>
                <c:pt idx="232">
                  <c:v>3.1441884880495987</c:v>
                </c:pt>
                <c:pt idx="233">
                  <c:v>3.4016394557950691</c:v>
                </c:pt>
                <c:pt idx="234">
                  <c:v>2.2101329110740515</c:v>
                </c:pt>
                <c:pt idx="235">
                  <c:v>1.7049757807337234</c:v>
                </c:pt>
                <c:pt idx="236">
                  <c:v>2.3310414036076113</c:v>
                </c:pt>
                <c:pt idx="237">
                  <c:v>5.9753053543139494</c:v>
                </c:pt>
                <c:pt idx="238">
                  <c:v>6.0346664404317094</c:v>
                </c:pt>
                <c:pt idx="239">
                  <c:v>6.6018358868371871</c:v>
                </c:pt>
                <c:pt idx="240">
                  <c:v>5.0433535881328408</c:v>
                </c:pt>
                <c:pt idx="241">
                  <c:v>5.1834787454094364</c:v>
                </c:pt>
                <c:pt idx="242">
                  <c:v>8.3041424855752748</c:v>
                </c:pt>
                <c:pt idx="243">
                  <c:v>5.3937610231724582</c:v>
                </c:pt>
                <c:pt idx="244">
                  <c:v>3.0764608545354766</c:v>
                </c:pt>
                <c:pt idx="245">
                  <c:v>2.288925461453188</c:v>
                </c:pt>
                <c:pt idx="246">
                  <c:v>1.8642447670240589</c:v>
                </c:pt>
                <c:pt idx="247">
                  <c:v>1.4984962953945924</c:v>
                </c:pt>
                <c:pt idx="248">
                  <c:v>1.460815883756676</c:v>
                </c:pt>
                <c:pt idx="249">
                  <c:v>1.9040677611496468</c:v>
                </c:pt>
                <c:pt idx="250">
                  <c:v>5.3960843681947148</c:v>
                </c:pt>
                <c:pt idx="251">
                  <c:v>4.9954419309556579</c:v>
                </c:pt>
                <c:pt idx="252">
                  <c:v>3.8699078559474307</c:v>
                </c:pt>
                <c:pt idx="253">
                  <c:v>3.960732735589207</c:v>
                </c:pt>
                <c:pt idx="254">
                  <c:v>3.9980442324364938</c:v>
                </c:pt>
                <c:pt idx="255">
                  <c:v>3.7398558980852736</c:v>
                </c:pt>
                <c:pt idx="256">
                  <c:v>2.4513494096060033</c:v>
                </c:pt>
                <c:pt idx="257">
                  <c:v>2.4867113469429909</c:v>
                </c:pt>
                <c:pt idx="258">
                  <c:v>1.7916900993871181</c:v>
                </c:pt>
                <c:pt idx="259">
                  <c:v>1.5010974454346016</c:v>
                </c:pt>
                <c:pt idx="260">
                  <c:v>2.103869451203499</c:v>
                </c:pt>
                <c:pt idx="261">
                  <c:v>2.7275882505121798</c:v>
                </c:pt>
                <c:pt idx="262">
                  <c:v>2.4683140321607664</c:v>
                </c:pt>
                <c:pt idx="263">
                  <c:v>3.2245876432241878</c:v>
                </c:pt>
                <c:pt idx="264">
                  <c:v>4.8824016444030107</c:v>
                </c:pt>
                <c:pt idx="265">
                  <c:v>7.6375077764951351</c:v>
                </c:pt>
                <c:pt idx="266">
                  <c:v>14.669731171705516</c:v>
                </c:pt>
                <c:pt idx="267">
                  <c:v>7.78057231849247</c:v>
                </c:pt>
                <c:pt idx="268">
                  <c:v>3.9901837609857616</c:v>
                </c:pt>
                <c:pt idx="269">
                  <c:v>2.558745276577425</c:v>
                </c:pt>
                <c:pt idx="270">
                  <c:v>2.3336681626835296</c:v>
                </c:pt>
                <c:pt idx="271">
                  <c:v>1.8005879508930109</c:v>
                </c:pt>
                <c:pt idx="272">
                  <c:v>2.2438181858812274</c:v>
                </c:pt>
                <c:pt idx="273">
                  <c:v>4.6266171497965152</c:v>
                </c:pt>
                <c:pt idx="274">
                  <c:v>7.8154898924635177</c:v>
                </c:pt>
                <c:pt idx="275">
                  <c:v>10.793685900124316</c:v>
                </c:pt>
                <c:pt idx="276">
                  <c:v>7.6418452689841843</c:v>
                </c:pt>
                <c:pt idx="277">
                  <c:v>13.926766913116404</c:v>
                </c:pt>
                <c:pt idx="278">
                  <c:v>9.7197474750885959</c:v>
                </c:pt>
                <c:pt idx="279">
                  <c:v>8.3934823305343436</c:v>
                </c:pt>
                <c:pt idx="280">
                  <c:v>4.0144126329196492</c:v>
                </c:pt>
                <c:pt idx="281">
                  <c:v>2.6982154770192261</c:v>
                </c:pt>
                <c:pt idx="282">
                  <c:v>2.0817876047159056</c:v>
                </c:pt>
                <c:pt idx="283">
                  <c:v>1.7668023243133268</c:v>
                </c:pt>
                <c:pt idx="284">
                  <c:v>1.719422388784837</c:v>
                </c:pt>
                <c:pt idx="285">
                  <c:v>2.8355422950590694</c:v>
                </c:pt>
                <c:pt idx="286">
                  <c:v>5.9324348437067052</c:v>
                </c:pt>
                <c:pt idx="287">
                  <c:v>6.2315421765154717</c:v>
                </c:pt>
                <c:pt idx="288">
                  <c:v>4.3179693452871559</c:v>
                </c:pt>
                <c:pt idx="289">
                  <c:v>6.3159125580361986</c:v>
                </c:pt>
                <c:pt idx="290">
                  <c:v>6.4191153211935923</c:v>
                </c:pt>
                <c:pt idx="291">
                  <c:v>5.8020341693879578</c:v>
                </c:pt>
                <c:pt idx="292">
                  <c:v>3.6261861412666665</c:v>
                </c:pt>
                <c:pt idx="293">
                  <c:v>3.0541765265882272</c:v>
                </c:pt>
                <c:pt idx="294">
                  <c:v>2.2068745478844751</c:v>
                </c:pt>
                <c:pt idx="295">
                  <c:v>1.7017477757611159</c:v>
                </c:pt>
                <c:pt idx="296">
                  <c:v>1.5219301087477399</c:v>
                </c:pt>
                <c:pt idx="297">
                  <c:v>2.9435506272776797</c:v>
                </c:pt>
                <c:pt idx="298">
                  <c:v>4.4542386946183514</c:v>
                </c:pt>
                <c:pt idx="299">
                  <c:v>5.1244172105992289</c:v>
                </c:pt>
                <c:pt idx="300">
                  <c:v>4.5142176195706369</c:v>
                </c:pt>
                <c:pt idx="301">
                  <c:v>7.4426336550843715</c:v>
                </c:pt>
                <c:pt idx="302">
                  <c:v>9.8760901856322043</c:v>
                </c:pt>
                <c:pt idx="303">
                  <c:v>7.1367327148576658</c:v>
                </c:pt>
                <c:pt idx="304">
                  <c:v>3.6700403700890822</c:v>
                </c:pt>
                <c:pt idx="305">
                  <c:v>2.5685753932701156</c:v>
                </c:pt>
                <c:pt idx="306">
                  <c:v>1.9810255051695194</c:v>
                </c:pt>
                <c:pt idx="307">
                  <c:v>1.6810854315009258</c:v>
                </c:pt>
                <c:pt idx="308">
                  <c:v>1.6529881667880424</c:v>
                </c:pt>
                <c:pt idx="309">
                  <c:v>3.9276527379736641</c:v>
                </c:pt>
                <c:pt idx="310">
                  <c:v>4.0520827669976285</c:v>
                </c:pt>
                <c:pt idx="311">
                  <c:v>3.7178009021339173</c:v>
                </c:pt>
                <c:pt idx="312">
                  <c:v>4.6275804455923604</c:v>
                </c:pt>
                <c:pt idx="313">
                  <c:v>5.8016483120599824</c:v>
                </c:pt>
                <c:pt idx="314">
                  <c:v>5.7269643301663962</c:v>
                </c:pt>
                <c:pt idx="315">
                  <c:v>4.4064727468999481</c:v>
                </c:pt>
                <c:pt idx="316">
                  <c:v>3.1033637552305833</c:v>
                </c:pt>
                <c:pt idx="317">
                  <c:v>2.6945143986817084</c:v>
                </c:pt>
                <c:pt idx="318">
                  <c:v>1.8980214784298068</c:v>
                </c:pt>
                <c:pt idx="319">
                  <c:v>1.6370128509487689</c:v>
                </c:pt>
                <c:pt idx="320">
                  <c:v>2.1040180744191765</c:v>
                </c:pt>
                <c:pt idx="321">
                  <c:v>3.1345063245161144</c:v>
                </c:pt>
                <c:pt idx="322">
                  <c:v>4.2449907740571433</c:v>
                </c:pt>
                <c:pt idx="323">
                  <c:v>9.132801756016212</c:v>
                </c:pt>
                <c:pt idx="324">
                  <c:v>8.4128728135130686</c:v>
                </c:pt>
                <c:pt idx="325">
                  <c:v>11.016720566339693</c:v>
                </c:pt>
                <c:pt idx="326">
                  <c:v>11.459293431351986</c:v>
                </c:pt>
                <c:pt idx="327">
                  <c:v>8.3245240302685879</c:v>
                </c:pt>
                <c:pt idx="328">
                  <c:v>3.7866624507766633</c:v>
                </c:pt>
                <c:pt idx="329">
                  <c:v>2.9744093489078915</c:v>
                </c:pt>
                <c:pt idx="330">
                  <c:v>2.1239481804704243</c:v>
                </c:pt>
                <c:pt idx="331">
                  <c:v>1.7320042019660953</c:v>
                </c:pt>
                <c:pt idx="332">
                  <c:v>1.6295109960662948</c:v>
                </c:pt>
                <c:pt idx="333">
                  <c:v>3.0378278216708234</c:v>
                </c:pt>
                <c:pt idx="334">
                  <c:v>5.2368479669505934</c:v>
                </c:pt>
                <c:pt idx="335">
                  <c:v>4.1590930424350878</c:v>
                </c:pt>
                <c:pt idx="336">
                  <c:v>6.7763001158702671</c:v>
                </c:pt>
                <c:pt idx="337">
                  <c:v>16.811224127716521</c:v>
                </c:pt>
                <c:pt idx="338">
                  <c:v>9.4528259654647222</c:v>
                </c:pt>
                <c:pt idx="339">
                  <c:v>5.4235091874348198</c:v>
                </c:pt>
                <c:pt idx="340">
                  <c:v>3.4204058128132342</c:v>
                </c:pt>
                <c:pt idx="341">
                  <c:v>3.6147946647721807</c:v>
                </c:pt>
                <c:pt idx="342">
                  <c:v>2.3463903398783592</c:v>
                </c:pt>
                <c:pt idx="343">
                  <c:v>1.8411768283021832</c:v>
                </c:pt>
                <c:pt idx="344">
                  <c:v>2.6240688603598876</c:v>
                </c:pt>
                <c:pt idx="345">
                  <c:v>2.1476175021643331</c:v>
                </c:pt>
                <c:pt idx="346">
                  <c:v>4.6165444787967358</c:v>
                </c:pt>
                <c:pt idx="347">
                  <c:v>5.6227966455274938</c:v>
                </c:pt>
                <c:pt idx="348">
                  <c:v>5.4613261548462466</c:v>
                </c:pt>
                <c:pt idx="349">
                  <c:v>8.2166914867464786</c:v>
                </c:pt>
                <c:pt idx="350">
                  <c:v>10.227936591003607</c:v>
                </c:pt>
                <c:pt idx="351">
                  <c:v>6.4892809445825019</c:v>
                </c:pt>
                <c:pt idx="352">
                  <c:v>4.0231784321150457</c:v>
                </c:pt>
                <c:pt idx="353">
                  <c:v>3.7193398743820962</c:v>
                </c:pt>
                <c:pt idx="354">
                  <c:v>2.5402376651693852</c:v>
                </c:pt>
                <c:pt idx="355">
                  <c:v>2.0580811759683844</c:v>
                </c:pt>
                <c:pt idx="356">
                  <c:v>2.2730564442142369</c:v>
                </c:pt>
                <c:pt idx="357">
                  <c:v>2.2441915809947965</c:v>
                </c:pt>
                <c:pt idx="358">
                  <c:v>2.8186898178219026</c:v>
                </c:pt>
                <c:pt idx="359">
                  <c:v>5.4798740284523584</c:v>
                </c:pt>
                <c:pt idx="360">
                  <c:v>9.5060497328820563</c:v>
                </c:pt>
                <c:pt idx="361">
                  <c:v>7.6694145393650865</c:v>
                </c:pt>
                <c:pt idx="362">
                  <c:v>14.397571743059892</c:v>
                </c:pt>
                <c:pt idx="363">
                  <c:v>5.1533354150013242</c:v>
                </c:pt>
                <c:pt idx="364">
                  <c:v>3.9626132816455253</c:v>
                </c:pt>
                <c:pt idx="365">
                  <c:v>2.5920059310885541</c:v>
                </c:pt>
                <c:pt idx="366">
                  <c:v>2.245839750083769</c:v>
                </c:pt>
                <c:pt idx="367">
                  <c:v>1.7105144542647899</c:v>
                </c:pt>
                <c:pt idx="368">
                  <c:v>1.7501103038857586</c:v>
                </c:pt>
                <c:pt idx="369">
                  <c:v>3.3902282777299031</c:v>
                </c:pt>
                <c:pt idx="370">
                  <c:v>6.4192904350350846</c:v>
                </c:pt>
                <c:pt idx="371">
                  <c:v>9.4289863416843378</c:v>
                </c:pt>
                <c:pt idx="372">
                  <c:v>5.7185658261930419</c:v>
                </c:pt>
                <c:pt idx="373">
                  <c:v>6.40180116424761</c:v>
                </c:pt>
                <c:pt idx="374">
                  <c:v>9.4769181142001546</c:v>
                </c:pt>
                <c:pt idx="375">
                  <c:v>8.0823367721280626</c:v>
                </c:pt>
                <c:pt idx="376">
                  <c:v>3.6650086862731879</c:v>
                </c:pt>
                <c:pt idx="377">
                  <c:v>2.9164348738200032</c:v>
                </c:pt>
                <c:pt idx="378">
                  <c:v>2.6904265760861206</c:v>
                </c:pt>
                <c:pt idx="379">
                  <c:v>1.8993779909107862</c:v>
                </c:pt>
                <c:pt idx="380">
                  <c:v>1.9801478261294101</c:v>
                </c:pt>
                <c:pt idx="381">
                  <c:v>3.2664023149825478</c:v>
                </c:pt>
                <c:pt idx="382">
                  <c:v>6.3947625037913536</c:v>
                </c:pt>
                <c:pt idx="383">
                  <c:v>9.6128381109607091</c:v>
                </c:pt>
                <c:pt idx="384">
                  <c:v>5.3399126603170313</c:v>
                </c:pt>
                <c:pt idx="385">
                  <c:v>5.9593539356911105</c:v>
                </c:pt>
                <c:pt idx="386">
                  <c:v>7.4805836481879551</c:v>
                </c:pt>
                <c:pt idx="387">
                  <c:v>5.7246542606436321</c:v>
                </c:pt>
                <c:pt idx="388">
                  <c:v>3.1451215212960797</c:v>
                </c:pt>
                <c:pt idx="389">
                  <c:v>2.6882163051662618</c:v>
                </c:pt>
                <c:pt idx="390">
                  <c:v>2.0864889112629537</c:v>
                </c:pt>
                <c:pt idx="391">
                  <c:v>1.6967326286598003</c:v>
                </c:pt>
                <c:pt idx="392">
                  <c:v>1.8840890806452928</c:v>
                </c:pt>
                <c:pt idx="393">
                  <c:v>2.8469875447254265</c:v>
                </c:pt>
                <c:pt idx="394">
                  <c:v>3.9584978283295391</c:v>
                </c:pt>
                <c:pt idx="395">
                  <c:v>6.7231938037069074</c:v>
                </c:pt>
                <c:pt idx="396">
                  <c:v>4.1987653032190693</c:v>
                </c:pt>
                <c:pt idx="397">
                  <c:v>5.2622712703791246</c:v>
                </c:pt>
                <c:pt idx="398">
                  <c:v>4.4904366797191626</c:v>
                </c:pt>
                <c:pt idx="399">
                  <c:v>4.1979161178677398</c:v>
                </c:pt>
                <c:pt idx="400">
                  <c:v>2.9993054894389735</c:v>
                </c:pt>
                <c:pt idx="401">
                  <c:v>2.103088513276389</c:v>
                </c:pt>
                <c:pt idx="402">
                  <c:v>2.487570197977568</c:v>
                </c:pt>
                <c:pt idx="403">
                  <c:v>1.9737709344514303</c:v>
                </c:pt>
                <c:pt idx="404">
                  <c:v>2.1489835144594909</c:v>
                </c:pt>
                <c:pt idx="405">
                  <c:v>3.6825505442531767</c:v>
                </c:pt>
                <c:pt idx="406">
                  <c:v>8.4082024860910742</c:v>
                </c:pt>
                <c:pt idx="407">
                  <c:v>7.1756305319706932</c:v>
                </c:pt>
                <c:pt idx="408">
                  <c:v>5.813447863914055</c:v>
                </c:pt>
                <c:pt idx="409">
                  <c:v>8.205912157666452</c:v>
                </c:pt>
                <c:pt idx="410">
                  <c:v>14.427397684586671</c:v>
                </c:pt>
                <c:pt idx="411">
                  <c:v>6.7686170279172746</c:v>
                </c:pt>
                <c:pt idx="412">
                  <c:v>3.5552030564546979</c:v>
                </c:pt>
                <c:pt idx="413">
                  <c:v>2.6724723772121708</c:v>
                </c:pt>
                <c:pt idx="414">
                  <c:v>1.9685441887754862</c:v>
                </c:pt>
                <c:pt idx="415">
                  <c:v>1.721044003016416</c:v>
                </c:pt>
                <c:pt idx="416">
                  <c:v>1.646184495275417</c:v>
                </c:pt>
                <c:pt idx="417">
                  <c:v>3.8992208143839164</c:v>
                </c:pt>
                <c:pt idx="418">
                  <c:v>3.0017421353801441</c:v>
                </c:pt>
                <c:pt idx="419">
                  <c:v>5.5618451357418364</c:v>
                </c:pt>
                <c:pt idx="420">
                  <c:v>4.5037126615133758</c:v>
                </c:pt>
                <c:pt idx="421">
                  <c:v>6.6595300423480701</c:v>
                </c:pt>
                <c:pt idx="422">
                  <c:v>13.789224895766816</c:v>
                </c:pt>
                <c:pt idx="423">
                  <c:v>9.7286942276610944</c:v>
                </c:pt>
                <c:pt idx="424">
                  <c:v>4.0276649529996016</c:v>
                </c:pt>
                <c:pt idx="425">
                  <c:v>3.7920956933901531</c:v>
                </c:pt>
                <c:pt idx="426">
                  <c:v>2.9537694150641101</c:v>
                </c:pt>
                <c:pt idx="427">
                  <c:v>2.446312125238276</c:v>
                </c:pt>
                <c:pt idx="428">
                  <c:v>2.4637740992688899</c:v>
                </c:pt>
                <c:pt idx="429">
                  <c:v>3.8092080688153818</c:v>
                </c:pt>
                <c:pt idx="430">
                  <c:v>5.1102593103236318</c:v>
                </c:pt>
                <c:pt idx="431">
                  <c:v>7.9154521839582239</c:v>
                </c:pt>
                <c:pt idx="432">
                  <c:v>7.0354852855828547</c:v>
                </c:pt>
                <c:pt idx="433">
                  <c:v>5.2657495238928185</c:v>
                </c:pt>
                <c:pt idx="434">
                  <c:v>11.470632286806145</c:v>
                </c:pt>
                <c:pt idx="435">
                  <c:v>7.8880887379521534</c:v>
                </c:pt>
                <c:pt idx="436">
                  <c:v>4.2873980018552977</c:v>
                </c:pt>
                <c:pt idx="437">
                  <c:v>2.6234376991045241</c:v>
                </c:pt>
                <c:pt idx="438">
                  <c:v>2.5709388334154157</c:v>
                </c:pt>
                <c:pt idx="439">
                  <c:v>1.9082648089286907</c:v>
                </c:pt>
                <c:pt idx="440">
                  <c:v>1.6539709452091731</c:v>
                </c:pt>
                <c:pt idx="441">
                  <c:v>5.421127455582293</c:v>
                </c:pt>
                <c:pt idx="442">
                  <c:v>7.4492790619613185</c:v>
                </c:pt>
                <c:pt idx="443">
                  <c:v>6.7394156856306813</c:v>
                </c:pt>
                <c:pt idx="444">
                  <c:v>8.083059503363268</c:v>
                </c:pt>
                <c:pt idx="445">
                  <c:v>6.0657706637585145</c:v>
                </c:pt>
                <c:pt idx="446">
                  <c:v>8.1043067077478348</c:v>
                </c:pt>
                <c:pt idx="447">
                  <c:v>6.9363817862880959</c:v>
                </c:pt>
                <c:pt idx="448">
                  <c:v>3.8460228974396897</c:v>
                </c:pt>
                <c:pt idx="449">
                  <c:v>3.3215151612271709</c:v>
                </c:pt>
                <c:pt idx="450">
                  <c:v>2.6331051219690798</c:v>
                </c:pt>
                <c:pt idx="451">
                  <c:v>2.0036565238120128</c:v>
                </c:pt>
                <c:pt idx="452">
                  <c:v>2.5068503764077734</c:v>
                </c:pt>
                <c:pt idx="453">
                  <c:v>4.1538910506718496</c:v>
                </c:pt>
                <c:pt idx="454">
                  <c:v>4.4181750444290397</c:v>
                </c:pt>
                <c:pt idx="455">
                  <c:v>4.2382441198920819</c:v>
                </c:pt>
                <c:pt idx="456">
                  <c:v>8.4602688828775072</c:v>
                </c:pt>
                <c:pt idx="457">
                  <c:v>6.301680302572314</c:v>
                </c:pt>
                <c:pt idx="458">
                  <c:v>11.946854615703026</c:v>
                </c:pt>
                <c:pt idx="459">
                  <c:v>11.310231152033856</c:v>
                </c:pt>
                <c:pt idx="460">
                  <c:v>7.1785899088941303</c:v>
                </c:pt>
                <c:pt idx="461">
                  <c:v>4.5830327480911821</c:v>
                </c:pt>
                <c:pt idx="462">
                  <c:v>4.419518048007764</c:v>
                </c:pt>
                <c:pt idx="463">
                  <c:v>2.7300841466781618</c:v>
                </c:pt>
                <c:pt idx="464">
                  <c:v>2.1661811729380331</c:v>
                </c:pt>
                <c:pt idx="465">
                  <c:v>4.8303775408293497</c:v>
                </c:pt>
                <c:pt idx="466">
                  <c:v>6.9476294861342689</c:v>
                </c:pt>
                <c:pt idx="467">
                  <c:v>7.2826690206600952</c:v>
                </c:pt>
                <c:pt idx="468">
                  <c:v>5.5940813300186063</c:v>
                </c:pt>
                <c:pt idx="469">
                  <c:v>6.1417703077439532</c:v>
                </c:pt>
                <c:pt idx="470">
                  <c:v>10.937078629927845</c:v>
                </c:pt>
                <c:pt idx="471">
                  <c:v>5.8724443987566524</c:v>
                </c:pt>
                <c:pt idx="472">
                  <c:v>4.3844757288370451</c:v>
                </c:pt>
                <c:pt idx="473">
                  <c:v>3.1910858600061562</c:v>
                </c:pt>
                <c:pt idx="474">
                  <c:v>2.9935174583487876</c:v>
                </c:pt>
                <c:pt idx="475">
                  <c:v>2.1129373004417871</c:v>
                </c:pt>
                <c:pt idx="476">
                  <c:v>1.8281343442304003</c:v>
                </c:pt>
                <c:pt idx="477">
                  <c:v>2.5090473872416448</c:v>
                </c:pt>
                <c:pt idx="478">
                  <c:v>4.9208540320504426</c:v>
                </c:pt>
                <c:pt idx="479">
                  <c:v>7.2649675551332304</c:v>
                </c:pt>
                <c:pt idx="480">
                  <c:v>6.4763475126999239</c:v>
                </c:pt>
                <c:pt idx="481">
                  <c:v>5.6016668987607288</c:v>
                </c:pt>
                <c:pt idx="482">
                  <c:v>8.3125325380881954</c:v>
                </c:pt>
                <c:pt idx="483">
                  <c:v>8.4785936189293363</c:v>
                </c:pt>
                <c:pt idx="484">
                  <c:v>4.0030906040122689</c:v>
                </c:pt>
                <c:pt idx="485">
                  <c:v>2.5497446577222993</c:v>
                </c:pt>
                <c:pt idx="486">
                  <c:v>2.4659057004353064</c:v>
                </c:pt>
                <c:pt idx="487">
                  <c:v>1.8135015191189494</c:v>
                </c:pt>
                <c:pt idx="488">
                  <c:v>2.2412370623632389</c:v>
                </c:pt>
                <c:pt idx="489">
                  <c:v>2.2469248011031753</c:v>
                </c:pt>
                <c:pt idx="490">
                  <c:v>3.9745567135137958</c:v>
                </c:pt>
                <c:pt idx="491">
                  <c:v>9.2976296802223981</c:v>
                </c:pt>
                <c:pt idx="492">
                  <c:v>11.089196678814183</c:v>
                </c:pt>
                <c:pt idx="493">
                  <c:v>10.224822235677854</c:v>
                </c:pt>
                <c:pt idx="494">
                  <c:v>7.1325224438712667</c:v>
                </c:pt>
                <c:pt idx="495">
                  <c:v>7.8356345226972541</c:v>
                </c:pt>
                <c:pt idx="496">
                  <c:v>3.9782159310191307</c:v>
                </c:pt>
                <c:pt idx="497">
                  <c:v>2.6268662628705139</c:v>
                </c:pt>
                <c:pt idx="498">
                  <c:v>1.9570837263923</c:v>
                </c:pt>
                <c:pt idx="499">
                  <c:v>2.1183788315567957</c:v>
                </c:pt>
                <c:pt idx="500">
                  <c:v>1.6840824296197971</c:v>
                </c:pt>
                <c:pt idx="501">
                  <c:v>3.7657229596452457</c:v>
                </c:pt>
                <c:pt idx="502">
                  <c:v>6.7514462850357271</c:v>
                </c:pt>
                <c:pt idx="503">
                  <c:v>7.1046247197316976</c:v>
                </c:pt>
                <c:pt idx="504">
                  <c:v>4.8259117559573514</c:v>
                </c:pt>
                <c:pt idx="505">
                  <c:v>6.5048029001393646</c:v>
                </c:pt>
                <c:pt idx="506">
                  <c:v>9.9505385754122173</c:v>
                </c:pt>
                <c:pt idx="507">
                  <c:v>8.5598642346130411</c:v>
                </c:pt>
                <c:pt idx="508">
                  <c:v>5.66128172558708</c:v>
                </c:pt>
                <c:pt idx="509">
                  <c:v>3.1797426293433686</c:v>
                </c:pt>
                <c:pt idx="510">
                  <c:v>2.6753623357572027</c:v>
                </c:pt>
                <c:pt idx="511">
                  <c:v>2.2078331189540195</c:v>
                </c:pt>
                <c:pt idx="512">
                  <c:v>1.7743727987743727</c:v>
                </c:pt>
                <c:pt idx="513">
                  <c:v>3.6260642151185269</c:v>
                </c:pt>
                <c:pt idx="514">
                  <c:v>3.0955375742846347</c:v>
                </c:pt>
                <c:pt idx="515">
                  <c:v>5.4183695012138475</c:v>
                </c:pt>
                <c:pt idx="516">
                  <c:v>4.9739141005892558</c:v>
                </c:pt>
                <c:pt idx="517">
                  <c:v>10.007961335560383</c:v>
                </c:pt>
                <c:pt idx="518">
                  <c:v>13.163430203468717</c:v>
                </c:pt>
                <c:pt idx="519">
                  <c:v>6.9679353026792112</c:v>
                </c:pt>
                <c:pt idx="520">
                  <c:v>5.6400199201234829</c:v>
                </c:pt>
                <c:pt idx="521">
                  <c:v>2.9787126956782042</c:v>
                </c:pt>
                <c:pt idx="522">
                  <c:v>3.2365986536526989</c:v>
                </c:pt>
                <c:pt idx="523">
                  <c:v>2.1546218655249212</c:v>
                </c:pt>
                <c:pt idx="524">
                  <c:v>2.6470216518567367</c:v>
                </c:pt>
                <c:pt idx="525">
                  <c:v>2.6737387160485011</c:v>
                </c:pt>
                <c:pt idx="526">
                  <c:v>3.0800021838044476</c:v>
                </c:pt>
                <c:pt idx="527">
                  <c:v>5.2857135146165861</c:v>
                </c:pt>
                <c:pt idx="528">
                  <c:v>6.3213220301631337</c:v>
                </c:pt>
                <c:pt idx="529">
                  <c:v>5.4928047676650893</c:v>
                </c:pt>
                <c:pt idx="530">
                  <c:v>12.678317222339308</c:v>
                </c:pt>
                <c:pt idx="531">
                  <c:v>6.4501609057772935</c:v>
                </c:pt>
                <c:pt idx="532">
                  <c:v>5.7748370002856522</c:v>
                </c:pt>
                <c:pt idx="533">
                  <c:v>3.0595814852257694</c:v>
                </c:pt>
                <c:pt idx="534">
                  <c:v>2.6954730755002752</c:v>
                </c:pt>
                <c:pt idx="535">
                  <c:v>1.9338544877244894</c:v>
                </c:pt>
                <c:pt idx="536">
                  <c:v>1.6818518041990382</c:v>
                </c:pt>
                <c:pt idx="537">
                  <c:v>1.8132243470463454</c:v>
                </c:pt>
                <c:pt idx="538">
                  <c:v>3.5666828530239303</c:v>
                </c:pt>
                <c:pt idx="539">
                  <c:v>4.0973743384919974</c:v>
                </c:pt>
                <c:pt idx="540">
                  <c:v>4.8443754370405614</c:v>
                </c:pt>
                <c:pt idx="541">
                  <c:v>6.8536943919181459</c:v>
                </c:pt>
                <c:pt idx="542">
                  <c:v>7.9095837546572989</c:v>
                </c:pt>
                <c:pt idx="543">
                  <c:v>5.2704906675676702</c:v>
                </c:pt>
                <c:pt idx="544">
                  <c:v>4.3381610559125505</c:v>
                </c:pt>
                <c:pt idx="545">
                  <c:v>3.0322352496174694</c:v>
                </c:pt>
                <c:pt idx="546">
                  <c:v>2.1752843450022459</c:v>
                </c:pt>
                <c:pt idx="547">
                  <c:v>1.6977387997053228</c:v>
                </c:pt>
                <c:pt idx="548">
                  <c:v>1.6093948076972913</c:v>
                </c:pt>
                <c:pt idx="549">
                  <c:v>2.1056038002784949</c:v>
                </c:pt>
                <c:pt idx="550">
                  <c:v>2.2511619737348929</c:v>
                </c:pt>
                <c:pt idx="551">
                  <c:v>6.3273200101212996</c:v>
                </c:pt>
                <c:pt idx="552">
                  <c:v>6.4599972760166615</c:v>
                </c:pt>
                <c:pt idx="553">
                  <c:v>5.9015898561592994</c:v>
                </c:pt>
                <c:pt idx="554">
                  <c:v>9.6938623173791427</c:v>
                </c:pt>
                <c:pt idx="555">
                  <c:v>7.5191240677314415</c:v>
                </c:pt>
                <c:pt idx="556">
                  <c:v>5.5367412859050162</c:v>
                </c:pt>
                <c:pt idx="557">
                  <c:v>3.5002382350757029</c:v>
                </c:pt>
                <c:pt idx="558">
                  <c:v>2.3088863205241568</c:v>
                </c:pt>
                <c:pt idx="559">
                  <c:v>2.1259451308380455</c:v>
                </c:pt>
                <c:pt idx="560">
                  <c:v>1.9375271419323801</c:v>
                </c:pt>
                <c:pt idx="561">
                  <c:v>2.8301603344636757</c:v>
                </c:pt>
                <c:pt idx="562">
                  <c:v>2.7049626606663635</c:v>
                </c:pt>
                <c:pt idx="563">
                  <c:v>7.2898369802296887</c:v>
                </c:pt>
                <c:pt idx="564">
                  <c:v>7.2705872414621515</c:v>
                </c:pt>
                <c:pt idx="565">
                  <c:v>7.7657522457671329</c:v>
                </c:pt>
                <c:pt idx="566">
                  <c:v>8.5536353287578653</c:v>
                </c:pt>
                <c:pt idx="567">
                  <c:v>7.495685103606589</c:v>
                </c:pt>
                <c:pt idx="568">
                  <c:v>4.3549110264799138</c:v>
                </c:pt>
                <c:pt idx="569">
                  <c:v>2.7459553061108504</c:v>
                </c:pt>
                <c:pt idx="570">
                  <c:v>2.0453717020267401</c:v>
                </c:pt>
                <c:pt idx="571">
                  <c:v>1.6349649987384529</c:v>
                </c:pt>
                <c:pt idx="572">
                  <c:v>2.2982845453589156</c:v>
                </c:pt>
                <c:pt idx="573">
                  <c:v>3.7960513492581538</c:v>
                </c:pt>
                <c:pt idx="574">
                  <c:v>5.1003757712209614</c:v>
                </c:pt>
                <c:pt idx="575">
                  <c:v>4.0000346808790992</c:v>
                </c:pt>
                <c:pt idx="576">
                  <c:v>4.5942037889228402</c:v>
                </c:pt>
                <c:pt idx="577">
                  <c:v>9.1856955686787423</c:v>
                </c:pt>
                <c:pt idx="578">
                  <c:v>11.203977045536153</c:v>
                </c:pt>
                <c:pt idx="579">
                  <c:v>7.0460506815869017</c:v>
                </c:pt>
                <c:pt idx="580">
                  <c:v>4.3327893655317169</c:v>
                </c:pt>
                <c:pt idx="581">
                  <c:v>2.686585254610419</c:v>
                </c:pt>
                <c:pt idx="582">
                  <c:v>2.209775571442159</c:v>
                </c:pt>
                <c:pt idx="583">
                  <c:v>1.7023304197672442</c:v>
                </c:pt>
                <c:pt idx="584">
                  <c:v>1.7445654155970882</c:v>
                </c:pt>
                <c:pt idx="585">
                  <c:v>2.6849657986582489</c:v>
                </c:pt>
                <c:pt idx="586">
                  <c:v>3.5830211037193047</c:v>
                </c:pt>
                <c:pt idx="587">
                  <c:v>7.3042812500818899</c:v>
                </c:pt>
                <c:pt idx="588">
                  <c:v>6.6950442143623503</c:v>
                </c:pt>
                <c:pt idx="589">
                  <c:v>3.9038632335358021</c:v>
                </c:pt>
                <c:pt idx="590">
                  <c:v>7.9724485261728759</c:v>
                </c:pt>
                <c:pt idx="591">
                  <c:v>5.0209117215997896</c:v>
                </c:pt>
                <c:pt idx="592">
                  <c:v>3.0349589535843506</c:v>
                </c:pt>
                <c:pt idx="593">
                  <c:v>2.4138830801100997</c:v>
                </c:pt>
                <c:pt idx="594">
                  <c:v>3.0779661770791016</c:v>
                </c:pt>
                <c:pt idx="595">
                  <c:v>1.9982998589805969</c:v>
                </c:pt>
                <c:pt idx="596">
                  <c:v>1.970073427344339</c:v>
                </c:pt>
                <c:pt idx="597">
                  <c:v>1.889499801449446</c:v>
                </c:pt>
                <c:pt idx="598">
                  <c:v>3.371912094140618</c:v>
                </c:pt>
                <c:pt idx="599">
                  <c:v>9.3711155700439903</c:v>
                </c:pt>
                <c:pt idx="600">
                  <c:v>5.4175690066230331</c:v>
                </c:pt>
                <c:pt idx="601">
                  <c:v>4.1865251313545864</c:v>
                </c:pt>
                <c:pt idx="602">
                  <c:v>6.9001351903589514</c:v>
                </c:pt>
                <c:pt idx="603">
                  <c:v>6.5118013964028654</c:v>
                </c:pt>
                <c:pt idx="604">
                  <c:v>3.4020438126894166</c:v>
                </c:pt>
                <c:pt idx="605">
                  <c:v>3.2573476436972686</c:v>
                </c:pt>
                <c:pt idx="606">
                  <c:v>2.2429441398874683</c:v>
                </c:pt>
                <c:pt idx="607">
                  <c:v>2.2784055438548538</c:v>
                </c:pt>
                <c:pt idx="608">
                  <c:v>2.1205960775836976</c:v>
                </c:pt>
                <c:pt idx="609">
                  <c:v>4.4972046185946635</c:v>
                </c:pt>
                <c:pt idx="610">
                  <c:v>8.8443341761658392</c:v>
                </c:pt>
                <c:pt idx="611">
                  <c:v>6.9900120886401833</c:v>
                </c:pt>
                <c:pt idx="612">
                  <c:v>7.1394889632320639</c:v>
                </c:pt>
                <c:pt idx="613">
                  <c:v>13.439273646456032</c:v>
                </c:pt>
                <c:pt idx="614">
                  <c:v>9.9430847079629157</c:v>
                </c:pt>
                <c:pt idx="615">
                  <c:v>7.3784348580197427</c:v>
                </c:pt>
                <c:pt idx="616">
                  <c:v>3.5702459314553181</c:v>
                </c:pt>
                <c:pt idx="617">
                  <c:v>3.2596695088115148</c:v>
                </c:pt>
                <c:pt idx="618">
                  <c:v>2.425954695544172</c:v>
                </c:pt>
                <c:pt idx="619">
                  <c:v>1.9085881845232069</c:v>
                </c:pt>
                <c:pt idx="620">
                  <c:v>1.6147832832702722</c:v>
                </c:pt>
                <c:pt idx="621">
                  <c:v>2.778365320117969</c:v>
                </c:pt>
                <c:pt idx="622">
                  <c:v>2.1700218379004608</c:v>
                </c:pt>
                <c:pt idx="623">
                  <c:v>2.8361083345705045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C-4BBA-8BC1-95D97E1D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005232"/>
        <c:axId val="228006192"/>
      </c:lineChart>
      <c:dateAx>
        <c:axId val="2280052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8006192"/>
        <c:crosses val="autoZero"/>
        <c:auto val="1"/>
        <c:lblOffset val="100"/>
        <c:baseTimeUnit val="months"/>
      </c:dateAx>
      <c:valAx>
        <c:axId val="2280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80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62086899324095"/>
          <c:y val="6.1293717941465632E-2"/>
          <c:w val="8.9658586262273562E-2"/>
          <c:h val="0.1036190818779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374261117437371E-2"/>
          <c:y val="4.1904787044491666E-2"/>
          <c:w val="0.97197634319220871"/>
          <c:h val="0.75252598576737051"/>
        </c:manualLayout>
      </c:layout>
      <c:lineChart>
        <c:grouping val="standard"/>
        <c:varyColors val="0"/>
        <c:ser>
          <c:idx val="0"/>
          <c:order val="0"/>
          <c:tx>
            <c:strRef>
              <c:f>'GR2M_PROL_5LQ_PARAISO EXT (2)'!$I$48</c:f>
              <c:strCache>
                <c:ptCount val="1"/>
                <c:pt idx="0">
                  <c:v>Qobs</c:v>
                </c:pt>
              </c:strCache>
            </c:strRef>
          </c:tx>
          <c:spPr>
            <a:ln w="381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'GR2M_PROL_5LQ_PARAISO EXT (2)'!$H$509:$H$639</c:f>
              <c:numCache>
                <c:formatCode>mmm\-yy</c:formatCode>
                <c:ptCount val="131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</c:numCache>
            </c:numRef>
          </c:cat>
          <c:val>
            <c:numRef>
              <c:f>'GR2M_PROL_5LQ_PARAISO EXT (2)'!$I$509:$I$639</c:f>
              <c:numCache>
                <c:formatCode>0.00</c:formatCode>
                <c:ptCount val="131"/>
                <c:pt idx="0">
                  <c:v>8.9648023219597999</c:v>
                </c:pt>
                <c:pt idx="1">
                  <c:v>3.6940808300292902</c:v>
                </c:pt>
                <c:pt idx="2">
                  <c:v>2.7369957564903999</c:v>
                </c:pt>
                <c:pt idx="3">
                  <c:v>2.54582932126754</c:v>
                </c:pt>
                <c:pt idx="4">
                  <c:v>3.7374111014457601</c:v>
                </c:pt>
                <c:pt idx="5">
                  <c:v>4.3237394838934797</c:v>
                </c:pt>
                <c:pt idx="6">
                  <c:v>6.8542683532117303</c:v>
                </c:pt>
                <c:pt idx="7">
                  <c:v>7.7935859574332804</c:v>
                </c:pt>
                <c:pt idx="8">
                  <c:v>4.4778487786882399</c:v>
                </c:pt>
                <c:pt idx="9">
                  <c:v>7.4371669264133002</c:v>
                </c:pt>
                <c:pt idx="10">
                  <c:v>8.2214023002950398</c:v>
                </c:pt>
                <c:pt idx="11">
                  <c:v>7.5813654575112102</c:v>
                </c:pt>
                <c:pt idx="12">
                  <c:v>6.3867856963282197</c:v>
                </c:pt>
                <c:pt idx="13">
                  <c:v>3.60398129758955</c:v>
                </c:pt>
                <c:pt idx="14">
                  <c:v>1.6748668182315301</c:v>
                </c:pt>
                <c:pt idx="15">
                  <c:v>1.450403968766</c:v>
                </c:pt>
                <c:pt idx="16">
                  <c:v>2.2993088354892599</c:v>
                </c:pt>
                <c:pt idx="17">
                  <c:v>1.66022449301624</c:v>
                </c:pt>
                <c:pt idx="18">
                  <c:v>5.5202557551748797</c:v>
                </c:pt>
                <c:pt idx="19">
                  <c:v>6.3441671264592703</c:v>
                </c:pt>
                <c:pt idx="20">
                  <c:v>3.4799555658857999</c:v>
                </c:pt>
                <c:pt idx="21">
                  <c:v>6.1292236253945003</c:v>
                </c:pt>
                <c:pt idx="22">
                  <c:v>5.5741653997825003</c:v>
                </c:pt>
                <c:pt idx="23">
                  <c:v>9.0484115292378995</c:v>
                </c:pt>
                <c:pt idx="24">
                  <c:v>5.3854774570211204</c:v>
                </c:pt>
                <c:pt idx="25">
                  <c:v>2.2722237277336799</c:v>
                </c:pt>
                <c:pt idx="26">
                  <c:v>3.0203819542790802</c:v>
                </c:pt>
                <c:pt idx="27">
                  <c:v>1.5449666711391601</c:v>
                </c:pt>
                <c:pt idx="28">
                  <c:v>4.3662336405113402</c:v>
                </c:pt>
                <c:pt idx="29">
                  <c:v>4.2070990935350903</c:v>
                </c:pt>
                <c:pt idx="30">
                  <c:v>6.3995392567082501</c:v>
                </c:pt>
                <c:pt idx="31">
                  <c:v>7.6363033978006198</c:v>
                </c:pt>
                <c:pt idx="32">
                  <c:v>9.5257458318393695</c:v>
                </c:pt>
                <c:pt idx="33">
                  <c:v>7.2178072140690999</c:v>
                </c:pt>
                <c:pt idx="34">
                  <c:v>9.6932926438114606</c:v>
                </c:pt>
                <c:pt idx="35">
                  <c:v>10.636429604445301</c:v>
                </c:pt>
                <c:pt idx="36">
                  <c:v>4.9231393512210904</c:v>
                </c:pt>
                <c:pt idx="37">
                  <c:v>4.2019024608024198</c:v>
                </c:pt>
                <c:pt idx="38">
                  <c:v>2.7890745882177899</c:v>
                </c:pt>
                <c:pt idx="39">
                  <c:v>1.79226930684467</c:v>
                </c:pt>
                <c:pt idx="40">
                  <c:v>2.2023035576934</c:v>
                </c:pt>
                <c:pt idx="41">
                  <c:v>6.3167244089608099</c:v>
                </c:pt>
                <c:pt idx="42">
                  <c:v>8.9693996356222492</c:v>
                </c:pt>
                <c:pt idx="43">
                  <c:v>5.2648529574030896</c:v>
                </c:pt>
                <c:pt idx="44">
                  <c:v>7.4532019280371999</c:v>
                </c:pt>
                <c:pt idx="45">
                  <c:v>8.1760291998816008</c:v>
                </c:pt>
                <c:pt idx="46">
                  <c:v>8.1489546971871007</c:v>
                </c:pt>
                <c:pt idx="47">
                  <c:v>4.8173171635745096</c:v>
                </c:pt>
                <c:pt idx="48">
                  <c:v>4.0738435123663299</c:v>
                </c:pt>
                <c:pt idx="49">
                  <c:v>5.5854367291659601</c:v>
                </c:pt>
                <c:pt idx="50">
                  <c:v>4.6946055533250304</c:v>
                </c:pt>
                <c:pt idx="51">
                  <c:v>1.90127264189375</c:v>
                </c:pt>
                <c:pt idx="52">
                  <c:v>2.0676667091052701</c:v>
                </c:pt>
                <c:pt idx="53">
                  <c:v>4.7090113149154602</c:v>
                </c:pt>
                <c:pt idx="54">
                  <c:v>5.0267094403726702</c:v>
                </c:pt>
                <c:pt idx="55">
                  <c:v>4.1099397589000404</c:v>
                </c:pt>
                <c:pt idx="56">
                  <c:v>4.9209158553942096</c:v>
                </c:pt>
                <c:pt idx="57">
                  <c:v>8.1819225915356508</c:v>
                </c:pt>
                <c:pt idx="58">
                  <c:v>10.4647178743521</c:v>
                </c:pt>
                <c:pt idx="59">
                  <c:v>6.8031515028973004</c:v>
                </c:pt>
                <c:pt idx="60">
                  <c:v>6.76157948187298</c:v>
                </c:pt>
                <c:pt idx="61">
                  <c:v>5.29416499456062</c:v>
                </c:pt>
                <c:pt idx="62">
                  <c:v>1.9248924368073801</c:v>
                </c:pt>
                <c:pt idx="63">
                  <c:v>2.3828419682123898</c:v>
                </c:pt>
                <c:pt idx="64">
                  <c:v>3.2063866958162799</c:v>
                </c:pt>
                <c:pt idx="65">
                  <c:v>2.9308104395215402</c:v>
                </c:pt>
                <c:pt idx="66">
                  <c:v>2.7184250682231599</c:v>
                </c:pt>
                <c:pt idx="67">
                  <c:v>7.4958703697684701</c:v>
                </c:pt>
                <c:pt idx="68">
                  <c:v>8.8757676700000001</c:v>
                </c:pt>
                <c:pt idx="69">
                  <c:v>11.9097358337992</c:v>
                </c:pt>
                <c:pt idx="70">
                  <c:v>10.039593575851301</c:v>
                </c:pt>
                <c:pt idx="71">
                  <c:v>8.8684041657894195</c:v>
                </c:pt>
                <c:pt idx="72">
                  <c:v>8.4980959255042308</c:v>
                </c:pt>
                <c:pt idx="73">
                  <c:v>2.5954953947510901</c:v>
                </c:pt>
                <c:pt idx="74">
                  <c:v>1.8287197864337601</c:v>
                </c:pt>
                <c:pt idx="75">
                  <c:v>2.1426677691515401</c:v>
                </c:pt>
                <c:pt idx="76">
                  <c:v>2.2613492039654699</c:v>
                </c:pt>
                <c:pt idx="77">
                  <c:v>3.91</c:v>
                </c:pt>
                <c:pt idx="78">
                  <c:v>4.83</c:v>
                </c:pt>
                <c:pt idx="79">
                  <c:v>6.878997</c:v>
                </c:pt>
                <c:pt idx="80">
                  <c:v>7.59</c:v>
                </c:pt>
                <c:pt idx="81">
                  <c:v>9.5648752244468405</c:v>
                </c:pt>
                <c:pt idx="82">
                  <c:v>5.2787154137314296</c:v>
                </c:pt>
                <c:pt idx="83">
                  <c:v>4.5199999999999996</c:v>
                </c:pt>
                <c:pt idx="84">
                  <c:v>4.2300000000000004</c:v>
                </c:pt>
                <c:pt idx="85">
                  <c:v>3.8865062080514199</c:v>
                </c:pt>
                <c:pt idx="86">
                  <c:v>2.3343579286046898</c:v>
                </c:pt>
                <c:pt idx="87">
                  <c:v>1.9854274269666099</c:v>
                </c:pt>
                <c:pt idx="88">
                  <c:v>2.3900636473891099</c:v>
                </c:pt>
                <c:pt idx="89">
                  <c:v>3.1274074290031901</c:v>
                </c:pt>
                <c:pt idx="90">
                  <c:v>1.50083978289721</c:v>
                </c:pt>
                <c:pt idx="91">
                  <c:v>3.9434904639882902</c:v>
                </c:pt>
                <c:pt idx="92">
                  <c:v>6.0572281326242097</c:v>
                </c:pt>
                <c:pt idx="93">
                  <c:v>4.0860137818181599</c:v>
                </c:pt>
                <c:pt idx="94">
                  <c:v>6.6734622083328503</c:v>
                </c:pt>
                <c:pt idx="95">
                  <c:v>8.1300000000000008</c:v>
                </c:pt>
                <c:pt idx="96">
                  <c:v>6.21</c:v>
                </c:pt>
                <c:pt idx="97">
                  <c:v>5.47</c:v>
                </c:pt>
                <c:pt idx="98">
                  <c:v>2.68</c:v>
                </c:pt>
                <c:pt idx="99">
                  <c:v>2.2599999999999998</c:v>
                </c:pt>
                <c:pt idx="100">
                  <c:v>2.41</c:v>
                </c:pt>
                <c:pt idx="101">
                  <c:v>4.22</c:v>
                </c:pt>
                <c:pt idx="102">
                  <c:v>4.67</c:v>
                </c:pt>
                <c:pt idx="103">
                  <c:v>6.19</c:v>
                </c:pt>
                <c:pt idx="104">
                  <c:v>6.74</c:v>
                </c:pt>
                <c:pt idx="105">
                  <c:v>4.95</c:v>
                </c:pt>
                <c:pt idx="106">
                  <c:v>7.25</c:v>
                </c:pt>
                <c:pt idx="107">
                  <c:v>9.15</c:v>
                </c:pt>
                <c:pt idx="108">
                  <c:v>5.87</c:v>
                </c:pt>
                <c:pt idx="109">
                  <c:v>3.54</c:v>
                </c:pt>
                <c:pt idx="110">
                  <c:v>3.01</c:v>
                </c:pt>
                <c:pt idx="111">
                  <c:v>2.8198417728924499</c:v>
                </c:pt>
                <c:pt idx="112">
                  <c:v>2.64</c:v>
                </c:pt>
                <c:pt idx="113">
                  <c:v>4.58</c:v>
                </c:pt>
                <c:pt idx="114">
                  <c:v>6.3614308778458</c:v>
                </c:pt>
                <c:pt idx="115">
                  <c:v>6.81</c:v>
                </c:pt>
                <c:pt idx="116">
                  <c:v>7.49</c:v>
                </c:pt>
                <c:pt idx="117">
                  <c:v>10.24</c:v>
                </c:pt>
                <c:pt idx="118">
                  <c:v>9.2018173672920298</c:v>
                </c:pt>
                <c:pt idx="119">
                  <c:v>4.5523432974840103</c:v>
                </c:pt>
                <c:pt idx="120">
                  <c:v>6.1416032756762204</c:v>
                </c:pt>
                <c:pt idx="121">
                  <c:v>3.01374546072678</c:v>
                </c:pt>
                <c:pt idx="122">
                  <c:v>2.4803094792379299</c:v>
                </c:pt>
                <c:pt idx="123">
                  <c:v>2.3032942128653802</c:v>
                </c:pt>
                <c:pt idx="124">
                  <c:v>2.5728813198446501</c:v>
                </c:pt>
                <c:pt idx="125">
                  <c:v>3.3294503515349798</c:v>
                </c:pt>
                <c:pt idx="126">
                  <c:v>5.0699579688299004</c:v>
                </c:pt>
                <c:pt idx="127">
                  <c:v>10.1853062671027</c:v>
                </c:pt>
                <c:pt idx="128">
                  <c:v>6.6112436106132497</c:v>
                </c:pt>
                <c:pt idx="129">
                  <c:v>5.6213351891005203</c:v>
                </c:pt>
                <c:pt idx="130">
                  <c:v>6.3454177806822898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1-4E16-B33B-415FA036E376}"/>
            </c:ext>
          </c:extLst>
        </c:ser>
        <c:ser>
          <c:idx val="1"/>
          <c:order val="1"/>
          <c:tx>
            <c:strRef>
              <c:f>'GR2M_PROL_5LQ_PARAISO EXT (2)'!$J$48</c:f>
              <c:strCache>
                <c:ptCount val="1"/>
                <c:pt idx="0">
                  <c:v>Qsim</c:v>
                </c:pt>
              </c:strCache>
            </c:strRef>
          </c:tx>
          <c:spPr>
            <a:ln w="28575" cap="rnd">
              <a:solidFill>
                <a:srgbClr val="3192CD"/>
              </a:solidFill>
              <a:round/>
            </a:ln>
            <a:effectLst/>
          </c:spPr>
          <c:marker>
            <c:symbol val="none"/>
          </c:marker>
          <c:cat>
            <c:numRef>
              <c:f>'GR2M_PROL_5LQ_PARAISO EXT (2)'!$H$509:$H$639</c:f>
              <c:numCache>
                <c:formatCode>mmm\-yy</c:formatCode>
                <c:ptCount val="131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</c:numCache>
            </c:numRef>
          </c:cat>
          <c:val>
            <c:numRef>
              <c:f>'GR2M_PROL_5LQ_PARAISO EXT (2)'!$J$509:$J$639</c:f>
              <c:numCache>
                <c:formatCode>0.00</c:formatCode>
                <c:ptCount val="131"/>
                <c:pt idx="0">
                  <c:v>7.1785899088941303</c:v>
                </c:pt>
                <c:pt idx="1">
                  <c:v>4.5830327480911821</c:v>
                </c:pt>
                <c:pt idx="2">
                  <c:v>4.419518048007764</c:v>
                </c:pt>
                <c:pt idx="3">
                  <c:v>2.7300841466781618</c:v>
                </c:pt>
                <c:pt idx="4">
                  <c:v>2.1661811729380331</c:v>
                </c:pt>
                <c:pt idx="5">
                  <c:v>4.8303775408293497</c:v>
                </c:pt>
                <c:pt idx="6">
                  <c:v>6.9476294861342689</c:v>
                </c:pt>
                <c:pt idx="7">
                  <c:v>7.2826690206600952</c:v>
                </c:pt>
                <c:pt idx="8">
                  <c:v>5.5940813300186063</c:v>
                </c:pt>
                <c:pt idx="9">
                  <c:v>6.1417703077439532</c:v>
                </c:pt>
                <c:pt idx="10">
                  <c:v>10.937078629927845</c:v>
                </c:pt>
                <c:pt idx="11">
                  <c:v>5.8724443987566524</c:v>
                </c:pt>
                <c:pt idx="12">
                  <c:v>4.3844757288370451</c:v>
                </c:pt>
                <c:pt idx="13">
                  <c:v>3.1910858600061562</c:v>
                </c:pt>
                <c:pt idx="14">
                  <c:v>2.9935174583487876</c:v>
                </c:pt>
                <c:pt idx="15">
                  <c:v>2.1129373004417871</c:v>
                </c:pt>
                <c:pt idx="16">
                  <c:v>1.8281343442304003</c:v>
                </c:pt>
                <c:pt idx="17">
                  <c:v>2.5090473872416448</c:v>
                </c:pt>
                <c:pt idx="18">
                  <c:v>4.9208540320504426</c:v>
                </c:pt>
                <c:pt idx="19">
                  <c:v>7.2649675551332304</c:v>
                </c:pt>
                <c:pt idx="20">
                  <c:v>6.4763475126999239</c:v>
                </c:pt>
                <c:pt idx="21">
                  <c:v>5.6016668987607288</c:v>
                </c:pt>
                <c:pt idx="22">
                  <c:v>8.3125325380881954</c:v>
                </c:pt>
                <c:pt idx="23">
                  <c:v>8.4785936189293363</c:v>
                </c:pt>
                <c:pt idx="24">
                  <c:v>4.0030906040122689</c:v>
                </c:pt>
                <c:pt idx="25">
                  <c:v>2.5497446577222993</c:v>
                </c:pt>
                <c:pt idx="26">
                  <c:v>2.4659057004353064</c:v>
                </c:pt>
                <c:pt idx="27">
                  <c:v>1.8135015191189494</c:v>
                </c:pt>
                <c:pt idx="28">
                  <c:v>2.2412370623632389</c:v>
                </c:pt>
                <c:pt idx="29">
                  <c:v>2.2469248011031753</c:v>
                </c:pt>
                <c:pt idx="30">
                  <c:v>3.9745567135137958</c:v>
                </c:pt>
                <c:pt idx="31">
                  <c:v>9.2976296802223981</c:v>
                </c:pt>
                <c:pt idx="32">
                  <c:v>11.089196678814183</c:v>
                </c:pt>
                <c:pt idx="33">
                  <c:v>10.224822235677854</c:v>
                </c:pt>
                <c:pt idx="34">
                  <c:v>7.1325224438712667</c:v>
                </c:pt>
                <c:pt idx="35">
                  <c:v>7.8356345226972541</c:v>
                </c:pt>
                <c:pt idx="36">
                  <c:v>3.9782159310191307</c:v>
                </c:pt>
                <c:pt idx="37">
                  <c:v>2.6268662628705139</c:v>
                </c:pt>
                <c:pt idx="38">
                  <c:v>1.9570837263923</c:v>
                </c:pt>
                <c:pt idx="39">
                  <c:v>2.1183788315567957</c:v>
                </c:pt>
                <c:pt idx="40">
                  <c:v>1.6840824296197971</c:v>
                </c:pt>
                <c:pt idx="41">
                  <c:v>3.7657229596452457</c:v>
                </c:pt>
                <c:pt idx="42">
                  <c:v>6.7514462850357271</c:v>
                </c:pt>
                <c:pt idx="43">
                  <c:v>7.1046247197316976</c:v>
                </c:pt>
                <c:pt idx="44">
                  <c:v>4.8259117559573514</c:v>
                </c:pt>
                <c:pt idx="45">
                  <c:v>6.5048029001393646</c:v>
                </c:pt>
                <c:pt idx="46">
                  <c:v>9.9505385754122173</c:v>
                </c:pt>
                <c:pt idx="47">
                  <c:v>8.5598642346130411</c:v>
                </c:pt>
                <c:pt idx="48">
                  <c:v>5.66128172558708</c:v>
                </c:pt>
                <c:pt idx="49">
                  <c:v>3.1797426293433686</c:v>
                </c:pt>
                <c:pt idx="50">
                  <c:v>2.6753623357572027</c:v>
                </c:pt>
                <c:pt idx="51">
                  <c:v>2.2078331189540195</c:v>
                </c:pt>
                <c:pt idx="52">
                  <c:v>1.7743727987743727</c:v>
                </c:pt>
                <c:pt idx="53">
                  <c:v>3.6260642151185269</c:v>
                </c:pt>
                <c:pt idx="54">
                  <c:v>3.0955375742846347</c:v>
                </c:pt>
                <c:pt idx="55">
                  <c:v>5.4183695012138475</c:v>
                </c:pt>
                <c:pt idx="56">
                  <c:v>4.9739141005892558</c:v>
                </c:pt>
                <c:pt idx="57">
                  <c:v>10.007961335560383</c:v>
                </c:pt>
                <c:pt idx="58">
                  <c:v>13.163430203468717</c:v>
                </c:pt>
                <c:pt idx="59">
                  <c:v>6.9679353026792112</c:v>
                </c:pt>
                <c:pt idx="60">
                  <c:v>5.6400199201234829</c:v>
                </c:pt>
                <c:pt idx="61">
                  <c:v>2.9787126956782042</c:v>
                </c:pt>
                <c:pt idx="62">
                  <c:v>3.2365986536526989</c:v>
                </c:pt>
                <c:pt idx="63">
                  <c:v>2.1546218655249212</c:v>
                </c:pt>
                <c:pt idx="64">
                  <c:v>2.6470216518567367</c:v>
                </c:pt>
                <c:pt idx="65">
                  <c:v>2.6737387160485011</c:v>
                </c:pt>
                <c:pt idx="66">
                  <c:v>3.0800021838044476</c:v>
                </c:pt>
                <c:pt idx="67">
                  <c:v>5.2857135146165861</c:v>
                </c:pt>
                <c:pt idx="68">
                  <c:v>6.3213220301631337</c:v>
                </c:pt>
                <c:pt idx="69">
                  <c:v>5.4928047676650893</c:v>
                </c:pt>
                <c:pt idx="70">
                  <c:v>12.678317222339308</c:v>
                </c:pt>
                <c:pt idx="71">
                  <c:v>6.4501609057772935</c:v>
                </c:pt>
                <c:pt idx="72">
                  <c:v>5.7748370002856522</c:v>
                </c:pt>
                <c:pt idx="73">
                  <c:v>3.0595814852257694</c:v>
                </c:pt>
                <c:pt idx="74">
                  <c:v>2.6954730755002752</c:v>
                </c:pt>
                <c:pt idx="75">
                  <c:v>1.9338544877244894</c:v>
                </c:pt>
                <c:pt idx="76">
                  <c:v>1.6818518041990382</c:v>
                </c:pt>
                <c:pt idx="77">
                  <c:v>1.8132243470463454</c:v>
                </c:pt>
                <c:pt idx="78">
                  <c:v>3.5666828530239303</c:v>
                </c:pt>
                <c:pt idx="79">
                  <c:v>4.0973743384919974</c:v>
                </c:pt>
                <c:pt idx="80">
                  <c:v>4.8443754370405614</c:v>
                </c:pt>
                <c:pt idx="81">
                  <c:v>6.8536943919181459</c:v>
                </c:pt>
                <c:pt idx="82">
                  <c:v>7.9095837546572989</c:v>
                </c:pt>
                <c:pt idx="83">
                  <c:v>5.2704906675676702</c:v>
                </c:pt>
                <c:pt idx="84">
                  <c:v>4.3381610559125505</c:v>
                </c:pt>
                <c:pt idx="85">
                  <c:v>3.0322352496174694</c:v>
                </c:pt>
                <c:pt idx="86">
                  <c:v>2.1752843450022459</c:v>
                </c:pt>
                <c:pt idx="87">
                  <c:v>1.6977387997053228</c:v>
                </c:pt>
                <c:pt idx="88">
                  <c:v>1.6093948076972913</c:v>
                </c:pt>
                <c:pt idx="89">
                  <c:v>2.1056038002784949</c:v>
                </c:pt>
                <c:pt idx="90">
                  <c:v>2.2511619737348929</c:v>
                </c:pt>
                <c:pt idx="91">
                  <c:v>6.3273200101212996</c:v>
                </c:pt>
                <c:pt idx="92">
                  <c:v>6.4599972760166615</c:v>
                </c:pt>
                <c:pt idx="93">
                  <c:v>5.9015898561592994</c:v>
                </c:pt>
                <c:pt idx="94">
                  <c:v>9.6938623173791427</c:v>
                </c:pt>
                <c:pt idx="95">
                  <c:v>7.5191240677314415</c:v>
                </c:pt>
                <c:pt idx="96">
                  <c:v>5.5367412859050162</c:v>
                </c:pt>
                <c:pt idx="97">
                  <c:v>3.5002382350757029</c:v>
                </c:pt>
                <c:pt idx="98">
                  <c:v>2.3088863205241568</c:v>
                </c:pt>
                <c:pt idx="99">
                  <c:v>2.1259451308380455</c:v>
                </c:pt>
                <c:pt idx="100">
                  <c:v>1.9375271419323801</c:v>
                </c:pt>
                <c:pt idx="101">
                  <c:v>2.8301603344636757</c:v>
                </c:pt>
                <c:pt idx="102">
                  <c:v>2.7049626606663635</c:v>
                </c:pt>
                <c:pt idx="103">
                  <c:v>7.2898369802296887</c:v>
                </c:pt>
                <c:pt idx="104">
                  <c:v>7.2705872414621515</c:v>
                </c:pt>
                <c:pt idx="105">
                  <c:v>7.7657522457671329</c:v>
                </c:pt>
                <c:pt idx="106">
                  <c:v>8.5536353287578653</c:v>
                </c:pt>
                <c:pt idx="107">
                  <c:v>7.495685103606589</c:v>
                </c:pt>
                <c:pt idx="108">
                  <c:v>4.3549110264799138</c:v>
                </c:pt>
                <c:pt idx="109">
                  <c:v>2.7459553061108504</c:v>
                </c:pt>
                <c:pt idx="110">
                  <c:v>2.0453717020267401</c:v>
                </c:pt>
                <c:pt idx="111">
                  <c:v>1.6349649987384529</c:v>
                </c:pt>
                <c:pt idx="112">
                  <c:v>2.2982845453589156</c:v>
                </c:pt>
                <c:pt idx="113">
                  <c:v>3.7960513492581538</c:v>
                </c:pt>
                <c:pt idx="114">
                  <c:v>5.1003757712209614</c:v>
                </c:pt>
                <c:pt idx="115">
                  <c:v>4.0000346808790992</c:v>
                </c:pt>
                <c:pt idx="116">
                  <c:v>4.5942037889228402</c:v>
                </c:pt>
                <c:pt idx="117">
                  <c:v>9.1856955686787423</c:v>
                </c:pt>
                <c:pt idx="118">
                  <c:v>11.203977045536153</c:v>
                </c:pt>
                <c:pt idx="119">
                  <c:v>7.0460506815869017</c:v>
                </c:pt>
                <c:pt idx="120">
                  <c:v>4.3327893655317169</c:v>
                </c:pt>
                <c:pt idx="121">
                  <c:v>2.686585254610419</c:v>
                </c:pt>
                <c:pt idx="122">
                  <c:v>2.209775571442159</c:v>
                </c:pt>
                <c:pt idx="123">
                  <c:v>1.7023304197672442</c:v>
                </c:pt>
                <c:pt idx="124">
                  <c:v>1.7445654155970882</c:v>
                </c:pt>
                <c:pt idx="125">
                  <c:v>2.6849657986582489</c:v>
                </c:pt>
                <c:pt idx="126">
                  <c:v>3.5830211037193047</c:v>
                </c:pt>
                <c:pt idx="127">
                  <c:v>7.3042812500818899</c:v>
                </c:pt>
                <c:pt idx="128">
                  <c:v>6.6950442143623503</c:v>
                </c:pt>
                <c:pt idx="129">
                  <c:v>3.9038632335358021</c:v>
                </c:pt>
                <c:pt idx="130">
                  <c:v>7.9724485261728759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1-4E16-B33B-415FA036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005232"/>
        <c:axId val="228006192"/>
      </c:lineChart>
      <c:dateAx>
        <c:axId val="228005232"/>
        <c:scaling>
          <c:orientation val="minMax"/>
          <c:min val="394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8006192"/>
        <c:crosses val="autoZero"/>
        <c:auto val="1"/>
        <c:lblOffset val="100"/>
        <c:baseTimeUnit val="months"/>
      </c:dateAx>
      <c:valAx>
        <c:axId val="22800619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80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596120941512542E-2"/>
          <c:y val="6.7141847554164261E-2"/>
          <c:w val="0.16695889151046511"/>
          <c:h val="6.4286202796372136E-2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407670</xdr:colOff>
      <xdr:row>3283</xdr:row>
      <xdr:rowOff>171450</xdr:rowOff>
    </xdr:from>
    <xdr:to>
      <xdr:col>12</xdr:col>
      <xdr:colOff>224790</xdr:colOff>
      <xdr:row>3298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823082-02F0-437B-2CDF-23B126051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674369</xdr:colOff>
      <xdr:row>7</xdr:row>
      <xdr:rowOff>1</xdr:rowOff>
    </xdr:from>
    <xdr:to>
      <xdr:col>26</xdr:col>
      <xdr:colOff>45719</xdr:colOff>
      <xdr:row>32</xdr:row>
      <xdr:rowOff>25718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59FE57-699C-E076-7290-B8D60BAA2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22084</xdr:rowOff>
    </xdr:from>
    <xdr:to>
      <xdr:col>19</xdr:col>
      <xdr:colOff>47625</xdr:colOff>
      <xdr:row>23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4F02C7-1974-4C7C-8DF3-1C5AF1F4F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26</xdr:row>
      <xdr:rowOff>104775</xdr:rowOff>
    </xdr:from>
    <xdr:to>
      <xdr:col>18</xdr:col>
      <xdr:colOff>674370</xdr:colOff>
      <xdr:row>48</xdr:row>
      <xdr:rowOff>97931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D77CE7-9139-45CF-BD1E-CAD5EBD2B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</xdr:colOff>
      <xdr:row>35</xdr:row>
      <xdr:rowOff>161925</xdr:rowOff>
    </xdr:from>
    <xdr:to>
      <xdr:col>9</xdr:col>
      <xdr:colOff>621030</xdr:colOff>
      <xdr:row>57</xdr:row>
      <xdr:rowOff>149366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3CEC6E-BC9E-44CF-8259-3AF6F7FDD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123825</xdr:colOff>
      <xdr:row>49</xdr:row>
      <xdr:rowOff>152400</xdr:rowOff>
    </xdr:from>
    <xdr:to>
      <xdr:col>18</xdr:col>
      <xdr:colOff>720090</xdr:colOff>
      <xdr:row>71</xdr:row>
      <xdr:rowOff>141746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1910A86-56B0-4B1D-A98E-42994CE02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714375</xdr:colOff>
      <xdr:row>58</xdr:row>
      <xdr:rowOff>114300</xdr:rowOff>
    </xdr:from>
    <xdr:to>
      <xdr:col>9</xdr:col>
      <xdr:colOff>520065</xdr:colOff>
      <xdr:row>80</xdr:row>
      <xdr:rowOff>103646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10D5956-860C-435A-BADD-836EA2B9A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136826</xdr:colOff>
      <xdr:row>51</xdr:row>
      <xdr:rowOff>0</xdr:rowOff>
    </xdr:from>
    <xdr:to>
      <xdr:col>24</xdr:col>
      <xdr:colOff>136826</xdr:colOff>
      <xdr:row>66</xdr:row>
      <xdr:rowOff>8201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28705AF-1CC3-4A3D-9A79-BF6132F671D2}"/>
            </a:ext>
          </a:extLst>
        </xdr:cNvPr>
        <xdr:cNvCxnSpPr/>
      </xdr:nvCxnSpPr>
      <xdr:spPr bwMode="auto">
        <a:xfrm>
          <a:off x="18030491" y="8753475"/>
          <a:ext cx="0" cy="258185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 cap="flat" cmpd="sng" algn="ctr">
          <a:solidFill>
            <a:schemeClr val="bg2">
              <a:lumMod val="75000"/>
            </a:schemeClr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oneCellAnchor>
    <xdr:from>
      <xdr:col>26</xdr:col>
      <xdr:colOff>64882</xdr:colOff>
      <xdr:row>57</xdr:row>
      <xdr:rowOff>141642</xdr:rowOff>
    </xdr:from>
    <xdr:ext cx="1013034" cy="29880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C6DC78B-A5DC-4DAE-BBA1-3B9F65D93B48}"/>
            </a:ext>
          </a:extLst>
        </xdr:cNvPr>
        <xdr:cNvSpPr txBox="1"/>
      </xdr:nvSpPr>
      <xdr:spPr>
        <a:xfrm>
          <a:off x="19522552" y="99219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58</xdr:row>
      <xdr:rowOff>141642</xdr:rowOff>
    </xdr:from>
    <xdr:ext cx="1013034" cy="29880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B9CE3F6-FD1C-4AB8-B3F4-945C812A9000}"/>
            </a:ext>
          </a:extLst>
        </xdr:cNvPr>
        <xdr:cNvSpPr txBox="1"/>
      </xdr:nvSpPr>
      <xdr:spPr>
        <a:xfrm>
          <a:off x="19522552" y="100933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59</xdr:row>
      <xdr:rowOff>141642</xdr:rowOff>
    </xdr:from>
    <xdr:ext cx="1013034" cy="29880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0A00034-32B3-4B54-8019-EC0C964B169D}"/>
            </a:ext>
          </a:extLst>
        </xdr:cNvPr>
        <xdr:cNvSpPr txBox="1"/>
      </xdr:nvSpPr>
      <xdr:spPr>
        <a:xfrm>
          <a:off x="19522552" y="102648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60</xdr:row>
      <xdr:rowOff>141642</xdr:rowOff>
    </xdr:from>
    <xdr:ext cx="1013034" cy="29880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FE80D0D-9D94-41C4-B686-E52D1BB75C34}"/>
            </a:ext>
          </a:extLst>
        </xdr:cNvPr>
        <xdr:cNvSpPr txBox="1"/>
      </xdr:nvSpPr>
      <xdr:spPr>
        <a:xfrm>
          <a:off x="19522552" y="10436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61</xdr:row>
      <xdr:rowOff>141642</xdr:rowOff>
    </xdr:from>
    <xdr:ext cx="1013034" cy="29880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56631B56-AE26-418D-A8EE-0B19D2151558}"/>
            </a:ext>
          </a:extLst>
        </xdr:cNvPr>
        <xdr:cNvSpPr txBox="1"/>
      </xdr:nvSpPr>
      <xdr:spPr>
        <a:xfrm>
          <a:off x="19522552" y="106077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62</xdr:row>
      <xdr:rowOff>141642</xdr:rowOff>
    </xdr:from>
    <xdr:ext cx="1013034" cy="29880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128659F-1A59-4088-8CEF-DB45F49450AF}"/>
            </a:ext>
          </a:extLst>
        </xdr:cNvPr>
        <xdr:cNvSpPr txBox="1"/>
      </xdr:nvSpPr>
      <xdr:spPr>
        <a:xfrm>
          <a:off x="19522552" y="107791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63</xdr:row>
      <xdr:rowOff>141642</xdr:rowOff>
    </xdr:from>
    <xdr:ext cx="1013034" cy="298800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8211AAD2-8FA2-4ECF-BFA3-B652DBB201C9}"/>
            </a:ext>
          </a:extLst>
        </xdr:cNvPr>
        <xdr:cNvSpPr txBox="1"/>
      </xdr:nvSpPr>
      <xdr:spPr>
        <a:xfrm>
          <a:off x="19522552" y="109506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64</xdr:row>
      <xdr:rowOff>141642</xdr:rowOff>
    </xdr:from>
    <xdr:ext cx="1013034" cy="29880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8465E65-93B9-4315-AD40-CFE83EE9132E}"/>
            </a:ext>
          </a:extLst>
        </xdr:cNvPr>
        <xdr:cNvSpPr txBox="1"/>
      </xdr:nvSpPr>
      <xdr:spPr>
        <a:xfrm>
          <a:off x="19522552" y="11122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65</xdr:row>
      <xdr:rowOff>141642</xdr:rowOff>
    </xdr:from>
    <xdr:ext cx="1013034" cy="29880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1CBA1188-33C6-486A-B156-7D7504C13A24}"/>
            </a:ext>
          </a:extLst>
        </xdr:cNvPr>
        <xdr:cNvSpPr txBox="1"/>
      </xdr:nvSpPr>
      <xdr:spPr>
        <a:xfrm>
          <a:off x="19522552" y="112935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66</xdr:row>
      <xdr:rowOff>141642</xdr:rowOff>
    </xdr:from>
    <xdr:ext cx="1013034" cy="298800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18B76707-116A-4763-BF02-2D4107CDE035}"/>
            </a:ext>
          </a:extLst>
        </xdr:cNvPr>
        <xdr:cNvSpPr txBox="1"/>
      </xdr:nvSpPr>
      <xdr:spPr>
        <a:xfrm>
          <a:off x="19522552" y="114649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67</xdr:row>
      <xdr:rowOff>141642</xdr:rowOff>
    </xdr:from>
    <xdr:ext cx="1013034" cy="298800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91BF40C5-94C5-4F22-BBDC-750966E98D5D}"/>
            </a:ext>
          </a:extLst>
        </xdr:cNvPr>
        <xdr:cNvSpPr txBox="1"/>
      </xdr:nvSpPr>
      <xdr:spPr>
        <a:xfrm>
          <a:off x="19522552" y="116364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68</xdr:row>
      <xdr:rowOff>141642</xdr:rowOff>
    </xdr:from>
    <xdr:ext cx="1013034" cy="298800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A5FE7E39-9B6F-48B2-82DC-017057963F11}"/>
            </a:ext>
          </a:extLst>
        </xdr:cNvPr>
        <xdr:cNvSpPr txBox="1"/>
      </xdr:nvSpPr>
      <xdr:spPr>
        <a:xfrm>
          <a:off x="19522552" y="11807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69</xdr:row>
      <xdr:rowOff>141642</xdr:rowOff>
    </xdr:from>
    <xdr:ext cx="1013034" cy="298800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876A8229-0111-41D5-8B94-FC99BD47EFC6}"/>
            </a:ext>
          </a:extLst>
        </xdr:cNvPr>
        <xdr:cNvSpPr txBox="1"/>
      </xdr:nvSpPr>
      <xdr:spPr>
        <a:xfrm>
          <a:off x="19522552" y="119793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70</xdr:row>
      <xdr:rowOff>141642</xdr:rowOff>
    </xdr:from>
    <xdr:ext cx="1013034" cy="298800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8F24E680-5708-442F-BBD1-BE4F7DC911B2}"/>
            </a:ext>
          </a:extLst>
        </xdr:cNvPr>
        <xdr:cNvSpPr txBox="1"/>
      </xdr:nvSpPr>
      <xdr:spPr>
        <a:xfrm>
          <a:off x="19522552" y="121507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71</xdr:row>
      <xdr:rowOff>141642</xdr:rowOff>
    </xdr:from>
    <xdr:ext cx="1013034" cy="298800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FDB3B1AC-468E-4F99-91F8-8C42B302E83F}"/>
            </a:ext>
          </a:extLst>
        </xdr:cNvPr>
        <xdr:cNvSpPr txBox="1"/>
      </xdr:nvSpPr>
      <xdr:spPr>
        <a:xfrm>
          <a:off x="19522552" y="123222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72</xdr:row>
      <xdr:rowOff>141642</xdr:rowOff>
    </xdr:from>
    <xdr:ext cx="1013034" cy="298800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F794B4FA-CA47-489C-8BCB-C3D53113FF1D}"/>
            </a:ext>
          </a:extLst>
        </xdr:cNvPr>
        <xdr:cNvSpPr txBox="1"/>
      </xdr:nvSpPr>
      <xdr:spPr>
        <a:xfrm>
          <a:off x="19522552" y="12493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73</xdr:row>
      <xdr:rowOff>141642</xdr:rowOff>
    </xdr:from>
    <xdr:ext cx="1013034" cy="298800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22A734CF-C05B-4E48-9DE5-5683BD179647}"/>
            </a:ext>
          </a:extLst>
        </xdr:cNvPr>
        <xdr:cNvSpPr txBox="1"/>
      </xdr:nvSpPr>
      <xdr:spPr>
        <a:xfrm>
          <a:off x="19522552" y="126651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74</xdr:row>
      <xdr:rowOff>141642</xdr:rowOff>
    </xdr:from>
    <xdr:ext cx="1013034" cy="298800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61A3FEC2-E4DD-45BE-BC1E-3BF656856744}"/>
            </a:ext>
          </a:extLst>
        </xdr:cNvPr>
        <xdr:cNvSpPr txBox="1"/>
      </xdr:nvSpPr>
      <xdr:spPr>
        <a:xfrm>
          <a:off x="19522552" y="128365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75</xdr:row>
      <xdr:rowOff>141642</xdr:rowOff>
    </xdr:from>
    <xdr:ext cx="1013034" cy="298800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32C4F7F0-F6FD-47F6-9D1A-AB2621A83FB9}"/>
            </a:ext>
          </a:extLst>
        </xdr:cNvPr>
        <xdr:cNvSpPr txBox="1"/>
      </xdr:nvSpPr>
      <xdr:spPr>
        <a:xfrm>
          <a:off x="19522552" y="130080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76</xdr:row>
      <xdr:rowOff>141642</xdr:rowOff>
    </xdr:from>
    <xdr:ext cx="1013034" cy="298800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7791CB39-74D8-461C-8F38-D6E959E94283}"/>
            </a:ext>
          </a:extLst>
        </xdr:cNvPr>
        <xdr:cNvSpPr txBox="1"/>
      </xdr:nvSpPr>
      <xdr:spPr>
        <a:xfrm>
          <a:off x="19522552" y="13179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77</xdr:row>
      <xdr:rowOff>141642</xdr:rowOff>
    </xdr:from>
    <xdr:ext cx="1013034" cy="298800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6E867CED-AEC7-44F8-BBCE-0C85BE5370DE}"/>
            </a:ext>
          </a:extLst>
        </xdr:cNvPr>
        <xdr:cNvSpPr txBox="1"/>
      </xdr:nvSpPr>
      <xdr:spPr>
        <a:xfrm>
          <a:off x="19522552" y="133509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78</xdr:row>
      <xdr:rowOff>141642</xdr:rowOff>
    </xdr:from>
    <xdr:ext cx="1013034" cy="298800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F3CF403F-384D-4C34-B2D0-B4A14FB3A854}"/>
            </a:ext>
          </a:extLst>
        </xdr:cNvPr>
        <xdr:cNvSpPr txBox="1"/>
      </xdr:nvSpPr>
      <xdr:spPr>
        <a:xfrm>
          <a:off x="19522552" y="135223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79</xdr:row>
      <xdr:rowOff>141642</xdr:rowOff>
    </xdr:from>
    <xdr:ext cx="1013034" cy="298800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81A3B2AB-3A35-4FD6-B00A-417941B82F2F}"/>
            </a:ext>
          </a:extLst>
        </xdr:cNvPr>
        <xdr:cNvSpPr txBox="1"/>
      </xdr:nvSpPr>
      <xdr:spPr>
        <a:xfrm>
          <a:off x="19522552" y="136938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80</xdr:row>
      <xdr:rowOff>141642</xdr:rowOff>
    </xdr:from>
    <xdr:ext cx="1013034" cy="298800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806BACF6-D5BF-4CE3-85A6-DB9CCF13FC81}"/>
            </a:ext>
          </a:extLst>
        </xdr:cNvPr>
        <xdr:cNvSpPr txBox="1"/>
      </xdr:nvSpPr>
      <xdr:spPr>
        <a:xfrm>
          <a:off x="19522552" y="13865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81</xdr:row>
      <xdr:rowOff>141642</xdr:rowOff>
    </xdr:from>
    <xdr:ext cx="1013034" cy="298800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F20EDBA5-F3E8-4272-A405-2F9CDF553BC7}"/>
            </a:ext>
          </a:extLst>
        </xdr:cNvPr>
        <xdr:cNvSpPr txBox="1"/>
      </xdr:nvSpPr>
      <xdr:spPr>
        <a:xfrm>
          <a:off x="19522552" y="140367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82</xdr:row>
      <xdr:rowOff>141642</xdr:rowOff>
    </xdr:from>
    <xdr:ext cx="1013034" cy="298800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F9E60AF2-8C3D-4BEC-9A6A-D2B6B8CD67AA}"/>
            </a:ext>
          </a:extLst>
        </xdr:cNvPr>
        <xdr:cNvSpPr txBox="1"/>
      </xdr:nvSpPr>
      <xdr:spPr>
        <a:xfrm>
          <a:off x="19522552" y="142081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83</xdr:row>
      <xdr:rowOff>141642</xdr:rowOff>
    </xdr:from>
    <xdr:ext cx="1013034" cy="298800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D2CAA844-7AE3-4793-ADBE-4EF1E9A74905}"/>
            </a:ext>
          </a:extLst>
        </xdr:cNvPr>
        <xdr:cNvSpPr txBox="1"/>
      </xdr:nvSpPr>
      <xdr:spPr>
        <a:xfrm>
          <a:off x="19522552" y="143796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84</xdr:row>
      <xdr:rowOff>141642</xdr:rowOff>
    </xdr:from>
    <xdr:ext cx="1013034" cy="298800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8490C3D7-55AE-4915-A398-A1E28CA3272F}"/>
            </a:ext>
          </a:extLst>
        </xdr:cNvPr>
        <xdr:cNvSpPr txBox="1"/>
      </xdr:nvSpPr>
      <xdr:spPr>
        <a:xfrm>
          <a:off x="19522552" y="14551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85</xdr:row>
      <xdr:rowOff>141642</xdr:rowOff>
    </xdr:from>
    <xdr:ext cx="1013034" cy="298800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21949070-20F9-4E8C-BE96-659700337373}"/>
            </a:ext>
          </a:extLst>
        </xdr:cNvPr>
        <xdr:cNvSpPr txBox="1"/>
      </xdr:nvSpPr>
      <xdr:spPr>
        <a:xfrm>
          <a:off x="19522552" y="147225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86</xdr:row>
      <xdr:rowOff>141642</xdr:rowOff>
    </xdr:from>
    <xdr:ext cx="1013034" cy="298800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38BF0C21-02DF-4DBC-9137-0B9564167727}"/>
            </a:ext>
          </a:extLst>
        </xdr:cNvPr>
        <xdr:cNvSpPr txBox="1"/>
      </xdr:nvSpPr>
      <xdr:spPr>
        <a:xfrm>
          <a:off x="19522552" y="148939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87</xdr:row>
      <xdr:rowOff>141642</xdr:rowOff>
    </xdr:from>
    <xdr:ext cx="1013034" cy="298800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E976F6DD-D4AD-4C06-BDBF-31612DD351FC}"/>
            </a:ext>
          </a:extLst>
        </xdr:cNvPr>
        <xdr:cNvSpPr txBox="1"/>
      </xdr:nvSpPr>
      <xdr:spPr>
        <a:xfrm>
          <a:off x="19522552" y="150654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88</xdr:row>
      <xdr:rowOff>141642</xdr:rowOff>
    </xdr:from>
    <xdr:ext cx="1013034" cy="298800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556C5EA9-B652-4127-B9BC-D3405627E0F3}"/>
            </a:ext>
          </a:extLst>
        </xdr:cNvPr>
        <xdr:cNvSpPr txBox="1"/>
      </xdr:nvSpPr>
      <xdr:spPr>
        <a:xfrm>
          <a:off x="19522552" y="15236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89</xdr:row>
      <xdr:rowOff>141642</xdr:rowOff>
    </xdr:from>
    <xdr:ext cx="1013034" cy="298800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0F6C5F75-5696-458C-968C-C8857D8D4FBA}"/>
            </a:ext>
          </a:extLst>
        </xdr:cNvPr>
        <xdr:cNvSpPr txBox="1"/>
      </xdr:nvSpPr>
      <xdr:spPr>
        <a:xfrm>
          <a:off x="19522552" y="154083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90</xdr:row>
      <xdr:rowOff>141642</xdr:rowOff>
    </xdr:from>
    <xdr:ext cx="1013034" cy="298800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2FF960A2-F19B-4934-B41B-080CF9F615F2}"/>
            </a:ext>
          </a:extLst>
        </xdr:cNvPr>
        <xdr:cNvSpPr txBox="1"/>
      </xdr:nvSpPr>
      <xdr:spPr>
        <a:xfrm>
          <a:off x="19522552" y="155797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91</xdr:row>
      <xdr:rowOff>141642</xdr:rowOff>
    </xdr:from>
    <xdr:ext cx="1013034" cy="298800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21413CE-1FFD-4BAB-8C51-DDC8C623FB44}"/>
            </a:ext>
          </a:extLst>
        </xdr:cNvPr>
        <xdr:cNvSpPr txBox="1"/>
      </xdr:nvSpPr>
      <xdr:spPr>
        <a:xfrm>
          <a:off x="19522552" y="157512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92</xdr:row>
      <xdr:rowOff>141642</xdr:rowOff>
    </xdr:from>
    <xdr:ext cx="1013034" cy="298800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BA9BDDED-BC6D-4071-9615-FADDE3DD6044}"/>
            </a:ext>
          </a:extLst>
        </xdr:cNvPr>
        <xdr:cNvSpPr txBox="1"/>
      </xdr:nvSpPr>
      <xdr:spPr>
        <a:xfrm>
          <a:off x="19522552" y="15922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93</xdr:row>
      <xdr:rowOff>141642</xdr:rowOff>
    </xdr:from>
    <xdr:ext cx="1013034" cy="298800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4DF495CB-C160-4FBD-BFC2-D0FBF9DF8C9F}"/>
            </a:ext>
          </a:extLst>
        </xdr:cNvPr>
        <xdr:cNvSpPr txBox="1"/>
      </xdr:nvSpPr>
      <xdr:spPr>
        <a:xfrm>
          <a:off x="19522552" y="160941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94</xdr:row>
      <xdr:rowOff>141642</xdr:rowOff>
    </xdr:from>
    <xdr:ext cx="1013034" cy="298800"/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ADD8ECD5-3C84-403B-A274-FA5F3A97CDA2}"/>
            </a:ext>
          </a:extLst>
        </xdr:cNvPr>
        <xdr:cNvSpPr txBox="1"/>
      </xdr:nvSpPr>
      <xdr:spPr>
        <a:xfrm>
          <a:off x="19522552" y="162655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95</xdr:row>
      <xdr:rowOff>141642</xdr:rowOff>
    </xdr:from>
    <xdr:ext cx="1013034" cy="298800"/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91A46AC4-DE0B-4208-BE7C-BE2D4983EF8F}"/>
            </a:ext>
          </a:extLst>
        </xdr:cNvPr>
        <xdr:cNvSpPr txBox="1"/>
      </xdr:nvSpPr>
      <xdr:spPr>
        <a:xfrm>
          <a:off x="19522552" y="164370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96</xdr:row>
      <xdr:rowOff>141642</xdr:rowOff>
    </xdr:from>
    <xdr:ext cx="1013034" cy="298800"/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8966794A-4702-46A7-A138-26FF0ABE887E}"/>
            </a:ext>
          </a:extLst>
        </xdr:cNvPr>
        <xdr:cNvSpPr txBox="1"/>
      </xdr:nvSpPr>
      <xdr:spPr>
        <a:xfrm>
          <a:off x="19522552" y="16608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97</xdr:row>
      <xdr:rowOff>141642</xdr:rowOff>
    </xdr:from>
    <xdr:ext cx="1013034" cy="298800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B45CDAF0-D3E3-48F8-A061-8170932B8535}"/>
            </a:ext>
          </a:extLst>
        </xdr:cNvPr>
        <xdr:cNvSpPr txBox="1"/>
      </xdr:nvSpPr>
      <xdr:spPr>
        <a:xfrm>
          <a:off x="19522552" y="167799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98</xdr:row>
      <xdr:rowOff>141642</xdr:rowOff>
    </xdr:from>
    <xdr:ext cx="1013034" cy="298800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20F55851-7862-4703-ACA7-DFF20C84FE60}"/>
            </a:ext>
          </a:extLst>
        </xdr:cNvPr>
        <xdr:cNvSpPr txBox="1"/>
      </xdr:nvSpPr>
      <xdr:spPr>
        <a:xfrm>
          <a:off x="19522552" y="169513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99</xdr:row>
      <xdr:rowOff>141642</xdr:rowOff>
    </xdr:from>
    <xdr:ext cx="1013034" cy="298800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5FF564EC-1A53-4DE6-B83A-91992100A13C}"/>
            </a:ext>
          </a:extLst>
        </xdr:cNvPr>
        <xdr:cNvSpPr txBox="1"/>
      </xdr:nvSpPr>
      <xdr:spPr>
        <a:xfrm>
          <a:off x="19522552" y="171228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100</xdr:row>
      <xdr:rowOff>141642</xdr:rowOff>
    </xdr:from>
    <xdr:ext cx="1013034" cy="298800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DD51D987-5002-43CB-8D44-ED78D8BAB6EB}"/>
            </a:ext>
          </a:extLst>
        </xdr:cNvPr>
        <xdr:cNvSpPr txBox="1"/>
      </xdr:nvSpPr>
      <xdr:spPr>
        <a:xfrm>
          <a:off x="19522552" y="17294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101</xdr:row>
      <xdr:rowOff>141642</xdr:rowOff>
    </xdr:from>
    <xdr:ext cx="1013034" cy="298800"/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48B487C5-D03D-4479-B370-AAF19C535AB8}"/>
            </a:ext>
          </a:extLst>
        </xdr:cNvPr>
        <xdr:cNvSpPr txBox="1"/>
      </xdr:nvSpPr>
      <xdr:spPr>
        <a:xfrm>
          <a:off x="19522552" y="174657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102</xdr:row>
      <xdr:rowOff>141642</xdr:rowOff>
    </xdr:from>
    <xdr:ext cx="1013034" cy="298800"/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8046F172-6F22-42AD-8E37-F8761C4A9283}"/>
            </a:ext>
          </a:extLst>
        </xdr:cNvPr>
        <xdr:cNvSpPr txBox="1"/>
      </xdr:nvSpPr>
      <xdr:spPr>
        <a:xfrm>
          <a:off x="19522552" y="176371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103</xdr:row>
      <xdr:rowOff>141642</xdr:rowOff>
    </xdr:from>
    <xdr:ext cx="1013034" cy="298800"/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DC4B2FC7-7DFF-40C2-92A0-FD0A8C4F4BAF}"/>
            </a:ext>
          </a:extLst>
        </xdr:cNvPr>
        <xdr:cNvSpPr txBox="1"/>
      </xdr:nvSpPr>
      <xdr:spPr>
        <a:xfrm>
          <a:off x="19522552" y="178086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104</xdr:row>
      <xdr:rowOff>141642</xdr:rowOff>
    </xdr:from>
    <xdr:ext cx="1013034" cy="298800"/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BF5EE493-BBAC-4D8D-A476-7D59BED9E06B}"/>
            </a:ext>
          </a:extLst>
        </xdr:cNvPr>
        <xdr:cNvSpPr txBox="1"/>
      </xdr:nvSpPr>
      <xdr:spPr>
        <a:xfrm>
          <a:off x="19522552" y="17980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105</xdr:row>
      <xdr:rowOff>141642</xdr:rowOff>
    </xdr:from>
    <xdr:ext cx="1013034" cy="298800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CF1BF9CE-EB34-46EF-A274-2C17926FE940}"/>
            </a:ext>
          </a:extLst>
        </xdr:cNvPr>
        <xdr:cNvSpPr txBox="1"/>
      </xdr:nvSpPr>
      <xdr:spPr>
        <a:xfrm>
          <a:off x="19522552" y="181515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106</xdr:row>
      <xdr:rowOff>141642</xdr:rowOff>
    </xdr:from>
    <xdr:ext cx="1013034" cy="298800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28EA1062-3137-4CFC-B77B-37707EC9F6FD}"/>
            </a:ext>
          </a:extLst>
        </xdr:cNvPr>
        <xdr:cNvSpPr txBox="1"/>
      </xdr:nvSpPr>
      <xdr:spPr>
        <a:xfrm>
          <a:off x="19522552" y="183229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107</xdr:row>
      <xdr:rowOff>141642</xdr:rowOff>
    </xdr:from>
    <xdr:ext cx="1013034" cy="298800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54B24E5A-0392-4112-93F0-8C64B0E17027}"/>
            </a:ext>
          </a:extLst>
        </xdr:cNvPr>
        <xdr:cNvSpPr txBox="1"/>
      </xdr:nvSpPr>
      <xdr:spPr>
        <a:xfrm>
          <a:off x="19522552" y="184944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108</xdr:row>
      <xdr:rowOff>141642</xdr:rowOff>
    </xdr:from>
    <xdr:ext cx="1013034" cy="298800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D1BBA11-0580-49C5-BC30-AE42F76A3378}"/>
            </a:ext>
          </a:extLst>
        </xdr:cNvPr>
        <xdr:cNvSpPr txBox="1"/>
      </xdr:nvSpPr>
      <xdr:spPr>
        <a:xfrm>
          <a:off x="19522552" y="18665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109</xdr:row>
      <xdr:rowOff>141642</xdr:rowOff>
    </xdr:from>
    <xdr:ext cx="1013034" cy="298800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148BE3F1-B321-48B0-AC4C-E1E253892F56}"/>
            </a:ext>
          </a:extLst>
        </xdr:cNvPr>
        <xdr:cNvSpPr txBox="1"/>
      </xdr:nvSpPr>
      <xdr:spPr>
        <a:xfrm>
          <a:off x="19522552" y="188373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110</xdr:row>
      <xdr:rowOff>141642</xdr:rowOff>
    </xdr:from>
    <xdr:ext cx="1013034" cy="298800"/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49C9F725-8E52-44B0-A733-4069DAA35761}"/>
            </a:ext>
          </a:extLst>
        </xdr:cNvPr>
        <xdr:cNvSpPr txBox="1"/>
      </xdr:nvSpPr>
      <xdr:spPr>
        <a:xfrm>
          <a:off x="19522552" y="190087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111</xdr:row>
      <xdr:rowOff>141642</xdr:rowOff>
    </xdr:from>
    <xdr:ext cx="1013034" cy="298800"/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33EC6A24-49DD-4A2E-B5DB-29D74BEED654}"/>
            </a:ext>
          </a:extLst>
        </xdr:cNvPr>
        <xdr:cNvSpPr txBox="1"/>
      </xdr:nvSpPr>
      <xdr:spPr>
        <a:xfrm>
          <a:off x="19522552" y="191802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112</xdr:row>
      <xdr:rowOff>141642</xdr:rowOff>
    </xdr:from>
    <xdr:ext cx="1013034" cy="298800"/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0A7AB772-2F10-4290-A35B-2A3E9641BF5E}"/>
            </a:ext>
          </a:extLst>
        </xdr:cNvPr>
        <xdr:cNvSpPr txBox="1"/>
      </xdr:nvSpPr>
      <xdr:spPr>
        <a:xfrm>
          <a:off x="19522552" y="19351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113</xdr:row>
      <xdr:rowOff>141642</xdr:rowOff>
    </xdr:from>
    <xdr:ext cx="1013034" cy="298800"/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84E2C8CF-735C-433B-9353-4108A409983B}"/>
            </a:ext>
          </a:extLst>
        </xdr:cNvPr>
        <xdr:cNvSpPr txBox="1"/>
      </xdr:nvSpPr>
      <xdr:spPr>
        <a:xfrm>
          <a:off x="19522552" y="195231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114</xdr:row>
      <xdr:rowOff>141642</xdr:rowOff>
    </xdr:from>
    <xdr:ext cx="1013034" cy="298800"/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5065FB68-D430-4F74-B8E6-0C07CBE6B834}"/>
            </a:ext>
          </a:extLst>
        </xdr:cNvPr>
        <xdr:cNvSpPr txBox="1"/>
      </xdr:nvSpPr>
      <xdr:spPr>
        <a:xfrm>
          <a:off x="19522552" y="196945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115</xdr:row>
      <xdr:rowOff>141642</xdr:rowOff>
    </xdr:from>
    <xdr:ext cx="1013034" cy="298800"/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A9B8A1E9-E241-4156-9734-B7BD461CDD09}"/>
            </a:ext>
          </a:extLst>
        </xdr:cNvPr>
        <xdr:cNvSpPr txBox="1"/>
      </xdr:nvSpPr>
      <xdr:spPr>
        <a:xfrm>
          <a:off x="19522552" y="198660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116</xdr:row>
      <xdr:rowOff>141642</xdr:rowOff>
    </xdr:from>
    <xdr:ext cx="1013034" cy="298800"/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496DE205-567F-41E4-B08B-D23604857F45}"/>
            </a:ext>
          </a:extLst>
        </xdr:cNvPr>
        <xdr:cNvSpPr txBox="1"/>
      </xdr:nvSpPr>
      <xdr:spPr>
        <a:xfrm>
          <a:off x="19522552" y="20037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117</xdr:row>
      <xdr:rowOff>141642</xdr:rowOff>
    </xdr:from>
    <xdr:ext cx="1013034" cy="298800"/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F3D3060F-6213-41BB-9FC8-D4E09026B7C9}"/>
            </a:ext>
          </a:extLst>
        </xdr:cNvPr>
        <xdr:cNvSpPr txBox="1"/>
      </xdr:nvSpPr>
      <xdr:spPr>
        <a:xfrm>
          <a:off x="19522552" y="202089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118</xdr:row>
      <xdr:rowOff>141642</xdr:rowOff>
    </xdr:from>
    <xdr:ext cx="1013034" cy="298800"/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BF0A97C6-A650-4C6F-A76B-13692A1137FB}"/>
            </a:ext>
          </a:extLst>
        </xdr:cNvPr>
        <xdr:cNvSpPr txBox="1"/>
      </xdr:nvSpPr>
      <xdr:spPr>
        <a:xfrm>
          <a:off x="19522552" y="203803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119</xdr:row>
      <xdr:rowOff>141642</xdr:rowOff>
    </xdr:from>
    <xdr:ext cx="1013034" cy="298800"/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41E00FEA-A86C-4768-84D0-B85A335EBA9A}"/>
            </a:ext>
          </a:extLst>
        </xdr:cNvPr>
        <xdr:cNvSpPr txBox="1"/>
      </xdr:nvSpPr>
      <xdr:spPr>
        <a:xfrm>
          <a:off x="19522552" y="205518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120</xdr:row>
      <xdr:rowOff>141642</xdr:rowOff>
    </xdr:from>
    <xdr:ext cx="1013034" cy="298800"/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36DBAEAB-654C-421B-8361-A4D245D9EA43}"/>
            </a:ext>
          </a:extLst>
        </xdr:cNvPr>
        <xdr:cNvSpPr txBox="1"/>
      </xdr:nvSpPr>
      <xdr:spPr>
        <a:xfrm>
          <a:off x="19522552" y="20723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121</xdr:row>
      <xdr:rowOff>141642</xdr:rowOff>
    </xdr:from>
    <xdr:ext cx="1013034" cy="298800"/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AF36FEF4-F281-4A50-8C45-6B46084F7B50}"/>
            </a:ext>
          </a:extLst>
        </xdr:cNvPr>
        <xdr:cNvSpPr txBox="1"/>
      </xdr:nvSpPr>
      <xdr:spPr>
        <a:xfrm>
          <a:off x="19522552" y="208947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122</xdr:row>
      <xdr:rowOff>141642</xdr:rowOff>
    </xdr:from>
    <xdr:ext cx="1013034" cy="298800"/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C464C206-201A-4886-895D-6F1B127CD90D}"/>
            </a:ext>
          </a:extLst>
        </xdr:cNvPr>
        <xdr:cNvSpPr txBox="1"/>
      </xdr:nvSpPr>
      <xdr:spPr>
        <a:xfrm>
          <a:off x="19522552" y="210661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123</xdr:row>
      <xdr:rowOff>141642</xdr:rowOff>
    </xdr:from>
    <xdr:ext cx="1013034" cy="298800"/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8C19CC14-F902-49D2-A394-5D325F990C41}"/>
            </a:ext>
          </a:extLst>
        </xdr:cNvPr>
        <xdr:cNvSpPr txBox="1"/>
      </xdr:nvSpPr>
      <xdr:spPr>
        <a:xfrm>
          <a:off x="19522552" y="212376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124</xdr:row>
      <xdr:rowOff>141642</xdr:rowOff>
    </xdr:from>
    <xdr:ext cx="1013034" cy="298800"/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494E16EB-ADD2-446A-ADD9-777102BA79EB}"/>
            </a:ext>
          </a:extLst>
        </xdr:cNvPr>
        <xdr:cNvSpPr txBox="1"/>
      </xdr:nvSpPr>
      <xdr:spPr>
        <a:xfrm>
          <a:off x="19522552" y="21409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125</xdr:row>
      <xdr:rowOff>141642</xdr:rowOff>
    </xdr:from>
    <xdr:ext cx="1013034" cy="298800"/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916BED20-A71A-4995-914F-EEDBE6FEEA85}"/>
            </a:ext>
          </a:extLst>
        </xdr:cNvPr>
        <xdr:cNvSpPr txBox="1"/>
      </xdr:nvSpPr>
      <xdr:spPr>
        <a:xfrm>
          <a:off x="19522552" y="215805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126</xdr:row>
      <xdr:rowOff>141642</xdr:rowOff>
    </xdr:from>
    <xdr:ext cx="1013034" cy="298800"/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A3DE89FB-D6B7-480C-92AE-526FF560F540}"/>
            </a:ext>
          </a:extLst>
        </xdr:cNvPr>
        <xdr:cNvSpPr txBox="1"/>
      </xdr:nvSpPr>
      <xdr:spPr>
        <a:xfrm>
          <a:off x="19522552" y="217519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127</xdr:row>
      <xdr:rowOff>141642</xdr:rowOff>
    </xdr:from>
    <xdr:ext cx="1013034" cy="298800"/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C8BAE76D-12C2-46A8-AAD1-CBAEAEDB4CEB}"/>
            </a:ext>
          </a:extLst>
        </xdr:cNvPr>
        <xdr:cNvSpPr txBox="1"/>
      </xdr:nvSpPr>
      <xdr:spPr>
        <a:xfrm>
          <a:off x="19522552" y="219234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128</xdr:row>
      <xdr:rowOff>141642</xdr:rowOff>
    </xdr:from>
    <xdr:ext cx="1013034" cy="298800"/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2C158D32-A369-4050-9829-4AFB124F021B}"/>
            </a:ext>
          </a:extLst>
        </xdr:cNvPr>
        <xdr:cNvSpPr txBox="1"/>
      </xdr:nvSpPr>
      <xdr:spPr>
        <a:xfrm>
          <a:off x="19522552" y="22094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129</xdr:row>
      <xdr:rowOff>141642</xdr:rowOff>
    </xdr:from>
    <xdr:ext cx="1013034" cy="298800"/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86D1B1AC-C8C8-4990-B94A-E36CA7F9F3D6}"/>
            </a:ext>
          </a:extLst>
        </xdr:cNvPr>
        <xdr:cNvSpPr txBox="1"/>
      </xdr:nvSpPr>
      <xdr:spPr>
        <a:xfrm>
          <a:off x="19522552" y="222663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130</xdr:row>
      <xdr:rowOff>141642</xdr:rowOff>
    </xdr:from>
    <xdr:ext cx="1013034" cy="298800"/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535FCB56-3DC9-4049-B6E1-356366585464}"/>
            </a:ext>
          </a:extLst>
        </xdr:cNvPr>
        <xdr:cNvSpPr txBox="1"/>
      </xdr:nvSpPr>
      <xdr:spPr>
        <a:xfrm>
          <a:off x="19522552" y="224377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131</xdr:row>
      <xdr:rowOff>141642</xdr:rowOff>
    </xdr:from>
    <xdr:ext cx="1013034" cy="298800"/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84C0A95B-FD9D-4E50-9910-CD11E6F7E6E5}"/>
            </a:ext>
          </a:extLst>
        </xdr:cNvPr>
        <xdr:cNvSpPr txBox="1"/>
      </xdr:nvSpPr>
      <xdr:spPr>
        <a:xfrm>
          <a:off x="19522552" y="226092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132</xdr:row>
      <xdr:rowOff>141642</xdr:rowOff>
    </xdr:from>
    <xdr:ext cx="1013034" cy="298800"/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D95385DA-37C8-4E2C-8F09-A357E00E9BE4}"/>
            </a:ext>
          </a:extLst>
        </xdr:cNvPr>
        <xdr:cNvSpPr txBox="1"/>
      </xdr:nvSpPr>
      <xdr:spPr>
        <a:xfrm>
          <a:off x="19522552" y="22780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133</xdr:row>
      <xdr:rowOff>141642</xdr:rowOff>
    </xdr:from>
    <xdr:ext cx="1013034" cy="298800"/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41E4EBC9-3032-45DA-8576-AACEB06267FF}"/>
            </a:ext>
          </a:extLst>
        </xdr:cNvPr>
        <xdr:cNvSpPr txBox="1"/>
      </xdr:nvSpPr>
      <xdr:spPr>
        <a:xfrm>
          <a:off x="19522552" y="229521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134</xdr:row>
      <xdr:rowOff>141642</xdr:rowOff>
    </xdr:from>
    <xdr:ext cx="1013034" cy="298800"/>
    <xdr:sp macro="" textlink="">
      <xdr:nvSpPr>
        <xdr:cNvPr id="80" name="CuadroTexto 79">
          <a:extLst>
            <a:ext uri="{FF2B5EF4-FFF2-40B4-BE49-F238E27FC236}">
              <a16:creationId xmlns:a16="http://schemas.microsoft.com/office/drawing/2014/main" id="{F9743891-CC11-42CC-A66F-D14ABAAE7CFA}"/>
            </a:ext>
          </a:extLst>
        </xdr:cNvPr>
        <xdr:cNvSpPr txBox="1"/>
      </xdr:nvSpPr>
      <xdr:spPr>
        <a:xfrm>
          <a:off x="19522552" y="231235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135</xdr:row>
      <xdr:rowOff>141642</xdr:rowOff>
    </xdr:from>
    <xdr:ext cx="1013034" cy="298800"/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E1B60523-99AE-4900-8634-BD19994F7E54}"/>
            </a:ext>
          </a:extLst>
        </xdr:cNvPr>
        <xdr:cNvSpPr txBox="1"/>
      </xdr:nvSpPr>
      <xdr:spPr>
        <a:xfrm>
          <a:off x="19522552" y="232950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136</xdr:row>
      <xdr:rowOff>141642</xdr:rowOff>
    </xdr:from>
    <xdr:ext cx="1013034" cy="298800"/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26F533BB-90B5-46B7-B48C-478B136F2024}"/>
            </a:ext>
          </a:extLst>
        </xdr:cNvPr>
        <xdr:cNvSpPr txBox="1"/>
      </xdr:nvSpPr>
      <xdr:spPr>
        <a:xfrm>
          <a:off x="19522552" y="23466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137</xdr:row>
      <xdr:rowOff>141642</xdr:rowOff>
    </xdr:from>
    <xdr:ext cx="1013034" cy="298800"/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B9D83979-836D-40DA-8FBA-986050071965}"/>
            </a:ext>
          </a:extLst>
        </xdr:cNvPr>
        <xdr:cNvSpPr txBox="1"/>
      </xdr:nvSpPr>
      <xdr:spPr>
        <a:xfrm>
          <a:off x="19522552" y="236379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138</xdr:row>
      <xdr:rowOff>141642</xdr:rowOff>
    </xdr:from>
    <xdr:ext cx="1013034" cy="298800"/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8F58C4E4-F329-49DB-9ABA-BAB74754EB0A}"/>
            </a:ext>
          </a:extLst>
        </xdr:cNvPr>
        <xdr:cNvSpPr txBox="1"/>
      </xdr:nvSpPr>
      <xdr:spPr>
        <a:xfrm>
          <a:off x="19522552" y="238093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139</xdr:row>
      <xdr:rowOff>141642</xdr:rowOff>
    </xdr:from>
    <xdr:ext cx="1013034" cy="298800"/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D783ECBB-4B98-4F94-8187-AD9E3988996E}"/>
            </a:ext>
          </a:extLst>
        </xdr:cNvPr>
        <xdr:cNvSpPr txBox="1"/>
      </xdr:nvSpPr>
      <xdr:spPr>
        <a:xfrm>
          <a:off x="19522552" y="239808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140</xdr:row>
      <xdr:rowOff>141642</xdr:rowOff>
    </xdr:from>
    <xdr:ext cx="1013034" cy="298800"/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8AD0BEBC-741D-4B3F-9238-749B89A07AD6}"/>
            </a:ext>
          </a:extLst>
        </xdr:cNvPr>
        <xdr:cNvSpPr txBox="1"/>
      </xdr:nvSpPr>
      <xdr:spPr>
        <a:xfrm>
          <a:off x="19522552" y="24152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141</xdr:row>
      <xdr:rowOff>141642</xdr:rowOff>
    </xdr:from>
    <xdr:ext cx="1013034" cy="298800"/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id="{A90FCABA-4EFB-413D-89FD-777058A2CF2F}"/>
            </a:ext>
          </a:extLst>
        </xdr:cNvPr>
        <xdr:cNvSpPr txBox="1"/>
      </xdr:nvSpPr>
      <xdr:spPr>
        <a:xfrm>
          <a:off x="19522552" y="243237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142</xdr:row>
      <xdr:rowOff>141642</xdr:rowOff>
    </xdr:from>
    <xdr:ext cx="1013034" cy="298800"/>
    <xdr:sp macro="" textlink="">
      <xdr:nvSpPr>
        <xdr:cNvPr id="88" name="CuadroTexto 87">
          <a:extLst>
            <a:ext uri="{FF2B5EF4-FFF2-40B4-BE49-F238E27FC236}">
              <a16:creationId xmlns:a16="http://schemas.microsoft.com/office/drawing/2014/main" id="{955F6983-368C-458E-BEC5-4F95AC976197}"/>
            </a:ext>
          </a:extLst>
        </xdr:cNvPr>
        <xdr:cNvSpPr txBox="1"/>
      </xdr:nvSpPr>
      <xdr:spPr>
        <a:xfrm>
          <a:off x="19522552" y="244951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143</xdr:row>
      <xdr:rowOff>141642</xdr:rowOff>
    </xdr:from>
    <xdr:ext cx="1013034" cy="298800"/>
    <xdr:sp macro="" textlink="">
      <xdr:nvSpPr>
        <xdr:cNvPr id="89" name="CuadroTexto 88">
          <a:extLst>
            <a:ext uri="{FF2B5EF4-FFF2-40B4-BE49-F238E27FC236}">
              <a16:creationId xmlns:a16="http://schemas.microsoft.com/office/drawing/2014/main" id="{E18D6573-62A1-44EA-9675-CD187F124FAF}"/>
            </a:ext>
          </a:extLst>
        </xdr:cNvPr>
        <xdr:cNvSpPr txBox="1"/>
      </xdr:nvSpPr>
      <xdr:spPr>
        <a:xfrm>
          <a:off x="19522552" y="246666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144</xdr:row>
      <xdr:rowOff>141642</xdr:rowOff>
    </xdr:from>
    <xdr:ext cx="1013034" cy="298800"/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2FD675F9-D9C3-464E-B876-3B133FFAF625}"/>
            </a:ext>
          </a:extLst>
        </xdr:cNvPr>
        <xdr:cNvSpPr txBox="1"/>
      </xdr:nvSpPr>
      <xdr:spPr>
        <a:xfrm>
          <a:off x="19522552" y="24838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145</xdr:row>
      <xdr:rowOff>141642</xdr:rowOff>
    </xdr:from>
    <xdr:ext cx="1013034" cy="298800"/>
    <xdr:sp macro="" textlink="">
      <xdr:nvSpPr>
        <xdr:cNvPr id="91" name="CuadroTexto 90">
          <a:extLst>
            <a:ext uri="{FF2B5EF4-FFF2-40B4-BE49-F238E27FC236}">
              <a16:creationId xmlns:a16="http://schemas.microsoft.com/office/drawing/2014/main" id="{3FF28C1A-2517-4872-B449-435993D44C34}"/>
            </a:ext>
          </a:extLst>
        </xdr:cNvPr>
        <xdr:cNvSpPr txBox="1"/>
      </xdr:nvSpPr>
      <xdr:spPr>
        <a:xfrm>
          <a:off x="19522552" y="250095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146</xdr:row>
      <xdr:rowOff>141642</xdr:rowOff>
    </xdr:from>
    <xdr:ext cx="1013034" cy="298800"/>
    <xdr:sp macro="" textlink="">
      <xdr:nvSpPr>
        <xdr:cNvPr id="92" name="CuadroTexto 91">
          <a:extLst>
            <a:ext uri="{FF2B5EF4-FFF2-40B4-BE49-F238E27FC236}">
              <a16:creationId xmlns:a16="http://schemas.microsoft.com/office/drawing/2014/main" id="{31FACE8A-A93B-4956-B64F-F9C04537369F}"/>
            </a:ext>
          </a:extLst>
        </xdr:cNvPr>
        <xdr:cNvSpPr txBox="1"/>
      </xdr:nvSpPr>
      <xdr:spPr>
        <a:xfrm>
          <a:off x="19522552" y="251809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147</xdr:row>
      <xdr:rowOff>141642</xdr:rowOff>
    </xdr:from>
    <xdr:ext cx="1013034" cy="298800"/>
    <xdr:sp macro="" textlink="">
      <xdr:nvSpPr>
        <xdr:cNvPr id="93" name="CuadroTexto 92">
          <a:extLst>
            <a:ext uri="{FF2B5EF4-FFF2-40B4-BE49-F238E27FC236}">
              <a16:creationId xmlns:a16="http://schemas.microsoft.com/office/drawing/2014/main" id="{01DC34F1-9A5F-40CE-8A00-C85FB1451318}"/>
            </a:ext>
          </a:extLst>
        </xdr:cNvPr>
        <xdr:cNvSpPr txBox="1"/>
      </xdr:nvSpPr>
      <xdr:spPr>
        <a:xfrm>
          <a:off x="19522552" y="253524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148</xdr:row>
      <xdr:rowOff>141642</xdr:rowOff>
    </xdr:from>
    <xdr:ext cx="1013034" cy="298800"/>
    <xdr:sp macro="" textlink="">
      <xdr:nvSpPr>
        <xdr:cNvPr id="94" name="CuadroTexto 93">
          <a:extLst>
            <a:ext uri="{FF2B5EF4-FFF2-40B4-BE49-F238E27FC236}">
              <a16:creationId xmlns:a16="http://schemas.microsoft.com/office/drawing/2014/main" id="{DD2BF7ED-5A95-452A-8CF1-3536F819D54F}"/>
            </a:ext>
          </a:extLst>
        </xdr:cNvPr>
        <xdr:cNvSpPr txBox="1"/>
      </xdr:nvSpPr>
      <xdr:spPr>
        <a:xfrm>
          <a:off x="19522552" y="25523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149</xdr:row>
      <xdr:rowOff>141642</xdr:rowOff>
    </xdr:from>
    <xdr:ext cx="1013034" cy="298800"/>
    <xdr:sp macro="" textlink="">
      <xdr:nvSpPr>
        <xdr:cNvPr id="95" name="CuadroTexto 94">
          <a:extLst>
            <a:ext uri="{FF2B5EF4-FFF2-40B4-BE49-F238E27FC236}">
              <a16:creationId xmlns:a16="http://schemas.microsoft.com/office/drawing/2014/main" id="{F492D397-CB2F-4392-BDE6-23E4177BDBA9}"/>
            </a:ext>
          </a:extLst>
        </xdr:cNvPr>
        <xdr:cNvSpPr txBox="1"/>
      </xdr:nvSpPr>
      <xdr:spPr>
        <a:xfrm>
          <a:off x="19522552" y="256953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150</xdr:row>
      <xdr:rowOff>141642</xdr:rowOff>
    </xdr:from>
    <xdr:ext cx="1013034" cy="298800"/>
    <xdr:sp macro="" textlink="">
      <xdr:nvSpPr>
        <xdr:cNvPr id="96" name="CuadroTexto 95">
          <a:extLst>
            <a:ext uri="{FF2B5EF4-FFF2-40B4-BE49-F238E27FC236}">
              <a16:creationId xmlns:a16="http://schemas.microsoft.com/office/drawing/2014/main" id="{C00301A3-3B2F-44E6-B531-A54E678F5868}"/>
            </a:ext>
          </a:extLst>
        </xdr:cNvPr>
        <xdr:cNvSpPr txBox="1"/>
      </xdr:nvSpPr>
      <xdr:spPr>
        <a:xfrm>
          <a:off x="19522552" y="258667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151</xdr:row>
      <xdr:rowOff>141642</xdr:rowOff>
    </xdr:from>
    <xdr:ext cx="1013034" cy="298800"/>
    <xdr:sp macro="" textlink="">
      <xdr:nvSpPr>
        <xdr:cNvPr id="97" name="CuadroTexto 96">
          <a:extLst>
            <a:ext uri="{FF2B5EF4-FFF2-40B4-BE49-F238E27FC236}">
              <a16:creationId xmlns:a16="http://schemas.microsoft.com/office/drawing/2014/main" id="{5739B011-EEB5-425D-93F8-AFE600DDA3D7}"/>
            </a:ext>
          </a:extLst>
        </xdr:cNvPr>
        <xdr:cNvSpPr txBox="1"/>
      </xdr:nvSpPr>
      <xdr:spPr>
        <a:xfrm>
          <a:off x="19522552" y="260382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152</xdr:row>
      <xdr:rowOff>141642</xdr:rowOff>
    </xdr:from>
    <xdr:ext cx="1013034" cy="298800"/>
    <xdr:sp macro="" textlink="">
      <xdr:nvSpPr>
        <xdr:cNvPr id="98" name="CuadroTexto 97">
          <a:extLst>
            <a:ext uri="{FF2B5EF4-FFF2-40B4-BE49-F238E27FC236}">
              <a16:creationId xmlns:a16="http://schemas.microsoft.com/office/drawing/2014/main" id="{AEAA2B74-9276-43BA-8FEB-1DF6DB98591A}"/>
            </a:ext>
          </a:extLst>
        </xdr:cNvPr>
        <xdr:cNvSpPr txBox="1"/>
      </xdr:nvSpPr>
      <xdr:spPr>
        <a:xfrm>
          <a:off x="19522552" y="26209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153</xdr:row>
      <xdr:rowOff>141642</xdr:rowOff>
    </xdr:from>
    <xdr:ext cx="1013034" cy="298800"/>
    <xdr:sp macro="" textlink="">
      <xdr:nvSpPr>
        <xdr:cNvPr id="99" name="CuadroTexto 98">
          <a:extLst>
            <a:ext uri="{FF2B5EF4-FFF2-40B4-BE49-F238E27FC236}">
              <a16:creationId xmlns:a16="http://schemas.microsoft.com/office/drawing/2014/main" id="{AA8E5778-E191-4785-9E46-E83488BE9077}"/>
            </a:ext>
          </a:extLst>
        </xdr:cNvPr>
        <xdr:cNvSpPr txBox="1"/>
      </xdr:nvSpPr>
      <xdr:spPr>
        <a:xfrm>
          <a:off x="19522552" y="263811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154</xdr:row>
      <xdr:rowOff>141642</xdr:rowOff>
    </xdr:from>
    <xdr:ext cx="1013034" cy="298800"/>
    <xdr:sp macro="" textlink="">
      <xdr:nvSpPr>
        <xdr:cNvPr id="100" name="CuadroTexto 99">
          <a:extLst>
            <a:ext uri="{FF2B5EF4-FFF2-40B4-BE49-F238E27FC236}">
              <a16:creationId xmlns:a16="http://schemas.microsoft.com/office/drawing/2014/main" id="{7E77D72B-F58B-4088-ACA0-C7250FA6DEB5}"/>
            </a:ext>
          </a:extLst>
        </xdr:cNvPr>
        <xdr:cNvSpPr txBox="1"/>
      </xdr:nvSpPr>
      <xdr:spPr>
        <a:xfrm>
          <a:off x="19522552" y="265525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155</xdr:row>
      <xdr:rowOff>141642</xdr:rowOff>
    </xdr:from>
    <xdr:ext cx="1013034" cy="298800"/>
    <xdr:sp macro="" textlink="">
      <xdr:nvSpPr>
        <xdr:cNvPr id="101" name="CuadroTexto 100">
          <a:extLst>
            <a:ext uri="{FF2B5EF4-FFF2-40B4-BE49-F238E27FC236}">
              <a16:creationId xmlns:a16="http://schemas.microsoft.com/office/drawing/2014/main" id="{306422B6-15F3-4484-B67A-C77BC412ED54}"/>
            </a:ext>
          </a:extLst>
        </xdr:cNvPr>
        <xdr:cNvSpPr txBox="1"/>
      </xdr:nvSpPr>
      <xdr:spPr>
        <a:xfrm>
          <a:off x="19522552" y="267240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156</xdr:row>
      <xdr:rowOff>141642</xdr:rowOff>
    </xdr:from>
    <xdr:ext cx="1013034" cy="298800"/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id="{14D25EFF-0D26-4902-9FD4-9138CC6BC5BC}"/>
            </a:ext>
          </a:extLst>
        </xdr:cNvPr>
        <xdr:cNvSpPr txBox="1"/>
      </xdr:nvSpPr>
      <xdr:spPr>
        <a:xfrm>
          <a:off x="19522552" y="26895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157</xdr:row>
      <xdr:rowOff>141642</xdr:rowOff>
    </xdr:from>
    <xdr:ext cx="1013034" cy="298800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8FB7032F-E782-425C-86F8-F78BF27317B6}"/>
            </a:ext>
          </a:extLst>
        </xdr:cNvPr>
        <xdr:cNvSpPr txBox="1"/>
      </xdr:nvSpPr>
      <xdr:spPr>
        <a:xfrm>
          <a:off x="19522552" y="270669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158</xdr:row>
      <xdr:rowOff>141642</xdr:rowOff>
    </xdr:from>
    <xdr:ext cx="1013034" cy="298800"/>
    <xdr:sp macro="" textlink="">
      <xdr:nvSpPr>
        <xdr:cNvPr id="104" name="CuadroTexto 103">
          <a:extLst>
            <a:ext uri="{FF2B5EF4-FFF2-40B4-BE49-F238E27FC236}">
              <a16:creationId xmlns:a16="http://schemas.microsoft.com/office/drawing/2014/main" id="{8939E4F6-D00A-4EF9-A565-FF5F2A27A149}"/>
            </a:ext>
          </a:extLst>
        </xdr:cNvPr>
        <xdr:cNvSpPr txBox="1"/>
      </xdr:nvSpPr>
      <xdr:spPr>
        <a:xfrm>
          <a:off x="19522552" y="272383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159</xdr:row>
      <xdr:rowOff>141642</xdr:rowOff>
    </xdr:from>
    <xdr:ext cx="1013034" cy="298800"/>
    <xdr:sp macro="" textlink="">
      <xdr:nvSpPr>
        <xdr:cNvPr id="105" name="CuadroTexto 104">
          <a:extLst>
            <a:ext uri="{FF2B5EF4-FFF2-40B4-BE49-F238E27FC236}">
              <a16:creationId xmlns:a16="http://schemas.microsoft.com/office/drawing/2014/main" id="{6681A59A-E294-4028-BBDA-9D6A2A75BB1E}"/>
            </a:ext>
          </a:extLst>
        </xdr:cNvPr>
        <xdr:cNvSpPr txBox="1"/>
      </xdr:nvSpPr>
      <xdr:spPr>
        <a:xfrm>
          <a:off x="19522552" y="274098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160</xdr:row>
      <xdr:rowOff>141642</xdr:rowOff>
    </xdr:from>
    <xdr:ext cx="1013034" cy="298800"/>
    <xdr:sp macro="" textlink="">
      <xdr:nvSpPr>
        <xdr:cNvPr id="106" name="CuadroTexto 105">
          <a:extLst>
            <a:ext uri="{FF2B5EF4-FFF2-40B4-BE49-F238E27FC236}">
              <a16:creationId xmlns:a16="http://schemas.microsoft.com/office/drawing/2014/main" id="{B5406B7C-667A-4977-A24B-0D887931E634}"/>
            </a:ext>
          </a:extLst>
        </xdr:cNvPr>
        <xdr:cNvSpPr txBox="1"/>
      </xdr:nvSpPr>
      <xdr:spPr>
        <a:xfrm>
          <a:off x="19522552" y="27581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161</xdr:row>
      <xdr:rowOff>141642</xdr:rowOff>
    </xdr:from>
    <xdr:ext cx="1013034" cy="298800"/>
    <xdr:sp macro="" textlink="">
      <xdr:nvSpPr>
        <xdr:cNvPr id="107" name="CuadroTexto 106">
          <a:extLst>
            <a:ext uri="{FF2B5EF4-FFF2-40B4-BE49-F238E27FC236}">
              <a16:creationId xmlns:a16="http://schemas.microsoft.com/office/drawing/2014/main" id="{32089F86-CE42-444D-990D-E70FA9A5D4E8}"/>
            </a:ext>
          </a:extLst>
        </xdr:cNvPr>
        <xdr:cNvSpPr txBox="1"/>
      </xdr:nvSpPr>
      <xdr:spPr>
        <a:xfrm>
          <a:off x="19522552" y="277527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162</xdr:row>
      <xdr:rowOff>141642</xdr:rowOff>
    </xdr:from>
    <xdr:ext cx="1013034" cy="298800"/>
    <xdr:sp macro="" textlink="">
      <xdr:nvSpPr>
        <xdr:cNvPr id="108" name="CuadroTexto 107">
          <a:extLst>
            <a:ext uri="{FF2B5EF4-FFF2-40B4-BE49-F238E27FC236}">
              <a16:creationId xmlns:a16="http://schemas.microsoft.com/office/drawing/2014/main" id="{A2AF2CAE-209B-4EB3-BBD4-DF4771208B89}"/>
            </a:ext>
          </a:extLst>
        </xdr:cNvPr>
        <xdr:cNvSpPr txBox="1"/>
      </xdr:nvSpPr>
      <xdr:spPr>
        <a:xfrm>
          <a:off x="19522552" y="279241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163</xdr:row>
      <xdr:rowOff>141642</xdr:rowOff>
    </xdr:from>
    <xdr:ext cx="1013034" cy="298800"/>
    <xdr:sp macro="" textlink="">
      <xdr:nvSpPr>
        <xdr:cNvPr id="109" name="CuadroTexto 108">
          <a:extLst>
            <a:ext uri="{FF2B5EF4-FFF2-40B4-BE49-F238E27FC236}">
              <a16:creationId xmlns:a16="http://schemas.microsoft.com/office/drawing/2014/main" id="{01802790-863E-4FBB-83F4-8D95A6DEC720}"/>
            </a:ext>
          </a:extLst>
        </xdr:cNvPr>
        <xdr:cNvSpPr txBox="1"/>
      </xdr:nvSpPr>
      <xdr:spPr>
        <a:xfrm>
          <a:off x="19522552" y="280956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164</xdr:row>
      <xdr:rowOff>141642</xdr:rowOff>
    </xdr:from>
    <xdr:ext cx="1013034" cy="298800"/>
    <xdr:sp macro="" textlink="">
      <xdr:nvSpPr>
        <xdr:cNvPr id="110" name="CuadroTexto 109">
          <a:extLst>
            <a:ext uri="{FF2B5EF4-FFF2-40B4-BE49-F238E27FC236}">
              <a16:creationId xmlns:a16="http://schemas.microsoft.com/office/drawing/2014/main" id="{705202C6-81A2-4C6B-9F46-7022F27E9B65}"/>
            </a:ext>
          </a:extLst>
        </xdr:cNvPr>
        <xdr:cNvSpPr txBox="1"/>
      </xdr:nvSpPr>
      <xdr:spPr>
        <a:xfrm>
          <a:off x="19522552" y="28267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165</xdr:row>
      <xdr:rowOff>141642</xdr:rowOff>
    </xdr:from>
    <xdr:ext cx="1013034" cy="298800"/>
    <xdr:sp macro="" textlink="">
      <xdr:nvSpPr>
        <xdr:cNvPr id="111" name="CuadroTexto 110">
          <a:extLst>
            <a:ext uri="{FF2B5EF4-FFF2-40B4-BE49-F238E27FC236}">
              <a16:creationId xmlns:a16="http://schemas.microsoft.com/office/drawing/2014/main" id="{62992B77-FDAA-4F8B-B45F-2D14092CA9F5}"/>
            </a:ext>
          </a:extLst>
        </xdr:cNvPr>
        <xdr:cNvSpPr txBox="1"/>
      </xdr:nvSpPr>
      <xdr:spPr>
        <a:xfrm>
          <a:off x="19522552" y="284385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166</xdr:row>
      <xdr:rowOff>141642</xdr:rowOff>
    </xdr:from>
    <xdr:ext cx="1013034" cy="298800"/>
    <xdr:sp macro="" textlink="">
      <xdr:nvSpPr>
        <xdr:cNvPr id="112" name="CuadroTexto 111">
          <a:extLst>
            <a:ext uri="{FF2B5EF4-FFF2-40B4-BE49-F238E27FC236}">
              <a16:creationId xmlns:a16="http://schemas.microsoft.com/office/drawing/2014/main" id="{2936FC8F-7091-481F-8EBB-619C1AEA0919}"/>
            </a:ext>
          </a:extLst>
        </xdr:cNvPr>
        <xdr:cNvSpPr txBox="1"/>
      </xdr:nvSpPr>
      <xdr:spPr>
        <a:xfrm>
          <a:off x="19522552" y="286099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167</xdr:row>
      <xdr:rowOff>141642</xdr:rowOff>
    </xdr:from>
    <xdr:ext cx="1013034" cy="298800"/>
    <xdr:sp macro="" textlink="">
      <xdr:nvSpPr>
        <xdr:cNvPr id="113" name="CuadroTexto 112">
          <a:extLst>
            <a:ext uri="{FF2B5EF4-FFF2-40B4-BE49-F238E27FC236}">
              <a16:creationId xmlns:a16="http://schemas.microsoft.com/office/drawing/2014/main" id="{76255CD5-E66D-4608-AE24-3CC38459EE09}"/>
            </a:ext>
          </a:extLst>
        </xdr:cNvPr>
        <xdr:cNvSpPr txBox="1"/>
      </xdr:nvSpPr>
      <xdr:spPr>
        <a:xfrm>
          <a:off x="19522552" y="287814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168</xdr:row>
      <xdr:rowOff>141642</xdr:rowOff>
    </xdr:from>
    <xdr:ext cx="1013034" cy="298800"/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id="{C9C74799-86EF-4827-8CD0-D51947296970}"/>
            </a:ext>
          </a:extLst>
        </xdr:cNvPr>
        <xdr:cNvSpPr txBox="1"/>
      </xdr:nvSpPr>
      <xdr:spPr>
        <a:xfrm>
          <a:off x="19522552" y="28952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169</xdr:row>
      <xdr:rowOff>141642</xdr:rowOff>
    </xdr:from>
    <xdr:ext cx="1013034" cy="298800"/>
    <xdr:sp macro="" textlink="">
      <xdr:nvSpPr>
        <xdr:cNvPr id="115" name="CuadroTexto 114">
          <a:extLst>
            <a:ext uri="{FF2B5EF4-FFF2-40B4-BE49-F238E27FC236}">
              <a16:creationId xmlns:a16="http://schemas.microsoft.com/office/drawing/2014/main" id="{22AA1DF6-47AB-46C9-9C67-CCC89FD2E7F7}"/>
            </a:ext>
          </a:extLst>
        </xdr:cNvPr>
        <xdr:cNvSpPr txBox="1"/>
      </xdr:nvSpPr>
      <xdr:spPr>
        <a:xfrm>
          <a:off x="19522552" y="291243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170</xdr:row>
      <xdr:rowOff>141642</xdr:rowOff>
    </xdr:from>
    <xdr:ext cx="1013034" cy="298800"/>
    <xdr:sp macro="" textlink="">
      <xdr:nvSpPr>
        <xdr:cNvPr id="116" name="CuadroTexto 115">
          <a:extLst>
            <a:ext uri="{FF2B5EF4-FFF2-40B4-BE49-F238E27FC236}">
              <a16:creationId xmlns:a16="http://schemas.microsoft.com/office/drawing/2014/main" id="{06FEADF4-DF07-42E8-8E0B-BDFF55677168}"/>
            </a:ext>
          </a:extLst>
        </xdr:cNvPr>
        <xdr:cNvSpPr txBox="1"/>
      </xdr:nvSpPr>
      <xdr:spPr>
        <a:xfrm>
          <a:off x="19522552" y="292957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171</xdr:row>
      <xdr:rowOff>141642</xdr:rowOff>
    </xdr:from>
    <xdr:ext cx="1013034" cy="298800"/>
    <xdr:sp macro="" textlink="">
      <xdr:nvSpPr>
        <xdr:cNvPr id="117" name="CuadroTexto 116">
          <a:extLst>
            <a:ext uri="{FF2B5EF4-FFF2-40B4-BE49-F238E27FC236}">
              <a16:creationId xmlns:a16="http://schemas.microsoft.com/office/drawing/2014/main" id="{B2689378-586E-41EC-B14C-5892B78D141E}"/>
            </a:ext>
          </a:extLst>
        </xdr:cNvPr>
        <xdr:cNvSpPr txBox="1"/>
      </xdr:nvSpPr>
      <xdr:spPr>
        <a:xfrm>
          <a:off x="19522552" y="294672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172</xdr:row>
      <xdr:rowOff>141642</xdr:rowOff>
    </xdr:from>
    <xdr:ext cx="1013034" cy="298800"/>
    <xdr:sp macro="" textlink="">
      <xdr:nvSpPr>
        <xdr:cNvPr id="118" name="CuadroTexto 117">
          <a:extLst>
            <a:ext uri="{FF2B5EF4-FFF2-40B4-BE49-F238E27FC236}">
              <a16:creationId xmlns:a16="http://schemas.microsoft.com/office/drawing/2014/main" id="{F6825A95-8F60-4A44-9159-3CDBFDEC1EA6}"/>
            </a:ext>
          </a:extLst>
        </xdr:cNvPr>
        <xdr:cNvSpPr txBox="1"/>
      </xdr:nvSpPr>
      <xdr:spPr>
        <a:xfrm>
          <a:off x="19522552" y="29638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173</xdr:row>
      <xdr:rowOff>141642</xdr:rowOff>
    </xdr:from>
    <xdr:ext cx="1013034" cy="298800"/>
    <xdr:sp macro="" textlink="">
      <xdr:nvSpPr>
        <xdr:cNvPr id="119" name="CuadroTexto 118">
          <a:extLst>
            <a:ext uri="{FF2B5EF4-FFF2-40B4-BE49-F238E27FC236}">
              <a16:creationId xmlns:a16="http://schemas.microsoft.com/office/drawing/2014/main" id="{0A2CD802-0DE9-4D13-AEFF-355E458F30C2}"/>
            </a:ext>
          </a:extLst>
        </xdr:cNvPr>
        <xdr:cNvSpPr txBox="1"/>
      </xdr:nvSpPr>
      <xdr:spPr>
        <a:xfrm>
          <a:off x="19522552" y="298101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174</xdr:row>
      <xdr:rowOff>141642</xdr:rowOff>
    </xdr:from>
    <xdr:ext cx="1013034" cy="298800"/>
    <xdr:sp macro="" textlink="">
      <xdr:nvSpPr>
        <xdr:cNvPr id="120" name="CuadroTexto 119">
          <a:extLst>
            <a:ext uri="{FF2B5EF4-FFF2-40B4-BE49-F238E27FC236}">
              <a16:creationId xmlns:a16="http://schemas.microsoft.com/office/drawing/2014/main" id="{9EE8BA25-3791-4055-B121-086780494897}"/>
            </a:ext>
          </a:extLst>
        </xdr:cNvPr>
        <xdr:cNvSpPr txBox="1"/>
      </xdr:nvSpPr>
      <xdr:spPr>
        <a:xfrm>
          <a:off x="19522552" y="299815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175</xdr:row>
      <xdr:rowOff>141642</xdr:rowOff>
    </xdr:from>
    <xdr:ext cx="1013034" cy="298800"/>
    <xdr:sp macro="" textlink="">
      <xdr:nvSpPr>
        <xdr:cNvPr id="121" name="CuadroTexto 120">
          <a:extLst>
            <a:ext uri="{FF2B5EF4-FFF2-40B4-BE49-F238E27FC236}">
              <a16:creationId xmlns:a16="http://schemas.microsoft.com/office/drawing/2014/main" id="{7850E445-820E-471E-B551-D7487293EA99}"/>
            </a:ext>
          </a:extLst>
        </xdr:cNvPr>
        <xdr:cNvSpPr txBox="1"/>
      </xdr:nvSpPr>
      <xdr:spPr>
        <a:xfrm>
          <a:off x="19522552" y="301530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176</xdr:row>
      <xdr:rowOff>141642</xdr:rowOff>
    </xdr:from>
    <xdr:ext cx="1013034" cy="298800"/>
    <xdr:sp macro="" textlink="">
      <xdr:nvSpPr>
        <xdr:cNvPr id="122" name="CuadroTexto 121">
          <a:extLst>
            <a:ext uri="{FF2B5EF4-FFF2-40B4-BE49-F238E27FC236}">
              <a16:creationId xmlns:a16="http://schemas.microsoft.com/office/drawing/2014/main" id="{5E52F6B0-0A5F-41B2-B4EA-8363572FFDC2}"/>
            </a:ext>
          </a:extLst>
        </xdr:cNvPr>
        <xdr:cNvSpPr txBox="1"/>
      </xdr:nvSpPr>
      <xdr:spPr>
        <a:xfrm>
          <a:off x="19522552" y="30324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177</xdr:row>
      <xdr:rowOff>141642</xdr:rowOff>
    </xdr:from>
    <xdr:ext cx="1013034" cy="298800"/>
    <xdr:sp macro="" textlink="">
      <xdr:nvSpPr>
        <xdr:cNvPr id="123" name="CuadroTexto 122">
          <a:extLst>
            <a:ext uri="{FF2B5EF4-FFF2-40B4-BE49-F238E27FC236}">
              <a16:creationId xmlns:a16="http://schemas.microsoft.com/office/drawing/2014/main" id="{1284B57B-2CE8-4FF2-B5FE-FC07E560BB63}"/>
            </a:ext>
          </a:extLst>
        </xdr:cNvPr>
        <xdr:cNvSpPr txBox="1"/>
      </xdr:nvSpPr>
      <xdr:spPr>
        <a:xfrm>
          <a:off x="19522552" y="304959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178</xdr:row>
      <xdr:rowOff>141642</xdr:rowOff>
    </xdr:from>
    <xdr:ext cx="1013034" cy="298800"/>
    <xdr:sp macro="" textlink="">
      <xdr:nvSpPr>
        <xdr:cNvPr id="124" name="CuadroTexto 123">
          <a:extLst>
            <a:ext uri="{FF2B5EF4-FFF2-40B4-BE49-F238E27FC236}">
              <a16:creationId xmlns:a16="http://schemas.microsoft.com/office/drawing/2014/main" id="{C3AD2A01-8D5F-4D5B-BFD4-78DC7A58502A}"/>
            </a:ext>
          </a:extLst>
        </xdr:cNvPr>
        <xdr:cNvSpPr txBox="1"/>
      </xdr:nvSpPr>
      <xdr:spPr>
        <a:xfrm>
          <a:off x="19522552" y="306673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179</xdr:row>
      <xdr:rowOff>141642</xdr:rowOff>
    </xdr:from>
    <xdr:ext cx="1013034" cy="298800"/>
    <xdr:sp macro="" textlink="">
      <xdr:nvSpPr>
        <xdr:cNvPr id="125" name="CuadroTexto 124">
          <a:extLst>
            <a:ext uri="{FF2B5EF4-FFF2-40B4-BE49-F238E27FC236}">
              <a16:creationId xmlns:a16="http://schemas.microsoft.com/office/drawing/2014/main" id="{E207540C-A45B-42ED-8194-BDBED438A8A0}"/>
            </a:ext>
          </a:extLst>
        </xdr:cNvPr>
        <xdr:cNvSpPr txBox="1"/>
      </xdr:nvSpPr>
      <xdr:spPr>
        <a:xfrm>
          <a:off x="19522552" y="308388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180</xdr:row>
      <xdr:rowOff>141642</xdr:rowOff>
    </xdr:from>
    <xdr:ext cx="1013034" cy="298800"/>
    <xdr:sp macro="" textlink="">
      <xdr:nvSpPr>
        <xdr:cNvPr id="126" name="CuadroTexto 125">
          <a:extLst>
            <a:ext uri="{FF2B5EF4-FFF2-40B4-BE49-F238E27FC236}">
              <a16:creationId xmlns:a16="http://schemas.microsoft.com/office/drawing/2014/main" id="{97814F1F-5A38-4BDD-A3BE-51B0A30AF6A7}"/>
            </a:ext>
          </a:extLst>
        </xdr:cNvPr>
        <xdr:cNvSpPr txBox="1"/>
      </xdr:nvSpPr>
      <xdr:spPr>
        <a:xfrm>
          <a:off x="19522552" y="31010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181</xdr:row>
      <xdr:rowOff>141642</xdr:rowOff>
    </xdr:from>
    <xdr:ext cx="1013034" cy="298800"/>
    <xdr:sp macro="" textlink="">
      <xdr:nvSpPr>
        <xdr:cNvPr id="127" name="CuadroTexto 126">
          <a:extLst>
            <a:ext uri="{FF2B5EF4-FFF2-40B4-BE49-F238E27FC236}">
              <a16:creationId xmlns:a16="http://schemas.microsoft.com/office/drawing/2014/main" id="{7D98FF66-C5C6-41A5-9911-7FB943C17578}"/>
            </a:ext>
          </a:extLst>
        </xdr:cNvPr>
        <xdr:cNvSpPr txBox="1"/>
      </xdr:nvSpPr>
      <xdr:spPr>
        <a:xfrm>
          <a:off x="19522552" y="311817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182</xdr:row>
      <xdr:rowOff>141642</xdr:rowOff>
    </xdr:from>
    <xdr:ext cx="1013034" cy="298800"/>
    <xdr:sp macro="" textlink="">
      <xdr:nvSpPr>
        <xdr:cNvPr id="128" name="CuadroTexto 127">
          <a:extLst>
            <a:ext uri="{FF2B5EF4-FFF2-40B4-BE49-F238E27FC236}">
              <a16:creationId xmlns:a16="http://schemas.microsoft.com/office/drawing/2014/main" id="{E9F8B688-1D25-49C5-8BB9-A90F50AF3CAB}"/>
            </a:ext>
          </a:extLst>
        </xdr:cNvPr>
        <xdr:cNvSpPr txBox="1"/>
      </xdr:nvSpPr>
      <xdr:spPr>
        <a:xfrm>
          <a:off x="19522552" y="313531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183</xdr:row>
      <xdr:rowOff>141642</xdr:rowOff>
    </xdr:from>
    <xdr:ext cx="1013034" cy="298800"/>
    <xdr:sp macro="" textlink="">
      <xdr:nvSpPr>
        <xdr:cNvPr id="129" name="CuadroTexto 128">
          <a:extLst>
            <a:ext uri="{FF2B5EF4-FFF2-40B4-BE49-F238E27FC236}">
              <a16:creationId xmlns:a16="http://schemas.microsoft.com/office/drawing/2014/main" id="{DFF9B9D2-1A07-471A-A4B6-528F4ED1B4A7}"/>
            </a:ext>
          </a:extLst>
        </xdr:cNvPr>
        <xdr:cNvSpPr txBox="1"/>
      </xdr:nvSpPr>
      <xdr:spPr>
        <a:xfrm>
          <a:off x="19522552" y="315246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184</xdr:row>
      <xdr:rowOff>141642</xdr:rowOff>
    </xdr:from>
    <xdr:ext cx="1013034" cy="298800"/>
    <xdr:sp macro="" textlink="">
      <xdr:nvSpPr>
        <xdr:cNvPr id="130" name="CuadroTexto 129">
          <a:extLst>
            <a:ext uri="{FF2B5EF4-FFF2-40B4-BE49-F238E27FC236}">
              <a16:creationId xmlns:a16="http://schemas.microsoft.com/office/drawing/2014/main" id="{F4141152-A547-4763-927F-312BD2D378E9}"/>
            </a:ext>
          </a:extLst>
        </xdr:cNvPr>
        <xdr:cNvSpPr txBox="1"/>
      </xdr:nvSpPr>
      <xdr:spPr>
        <a:xfrm>
          <a:off x="19522552" y="31696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185</xdr:row>
      <xdr:rowOff>141642</xdr:rowOff>
    </xdr:from>
    <xdr:ext cx="1013034" cy="298800"/>
    <xdr:sp macro="" textlink="">
      <xdr:nvSpPr>
        <xdr:cNvPr id="131" name="CuadroTexto 130">
          <a:extLst>
            <a:ext uri="{FF2B5EF4-FFF2-40B4-BE49-F238E27FC236}">
              <a16:creationId xmlns:a16="http://schemas.microsoft.com/office/drawing/2014/main" id="{10C78966-F186-44E2-9061-C8EBCB1C66AD}"/>
            </a:ext>
          </a:extLst>
        </xdr:cNvPr>
        <xdr:cNvSpPr txBox="1"/>
      </xdr:nvSpPr>
      <xdr:spPr>
        <a:xfrm>
          <a:off x="19522552" y="318675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186</xdr:row>
      <xdr:rowOff>141642</xdr:rowOff>
    </xdr:from>
    <xdr:ext cx="1013034" cy="298800"/>
    <xdr:sp macro="" textlink="">
      <xdr:nvSpPr>
        <xdr:cNvPr id="132" name="CuadroTexto 131">
          <a:extLst>
            <a:ext uri="{FF2B5EF4-FFF2-40B4-BE49-F238E27FC236}">
              <a16:creationId xmlns:a16="http://schemas.microsoft.com/office/drawing/2014/main" id="{F34963AE-DC1F-43FF-BFE5-C90437E09F98}"/>
            </a:ext>
          </a:extLst>
        </xdr:cNvPr>
        <xdr:cNvSpPr txBox="1"/>
      </xdr:nvSpPr>
      <xdr:spPr>
        <a:xfrm>
          <a:off x="19522552" y="320389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187</xdr:row>
      <xdr:rowOff>141642</xdr:rowOff>
    </xdr:from>
    <xdr:ext cx="1013034" cy="298800"/>
    <xdr:sp macro="" textlink="">
      <xdr:nvSpPr>
        <xdr:cNvPr id="133" name="CuadroTexto 132">
          <a:extLst>
            <a:ext uri="{FF2B5EF4-FFF2-40B4-BE49-F238E27FC236}">
              <a16:creationId xmlns:a16="http://schemas.microsoft.com/office/drawing/2014/main" id="{547B54E5-5CD3-4AA2-8E7A-EED286B7FA55}"/>
            </a:ext>
          </a:extLst>
        </xdr:cNvPr>
        <xdr:cNvSpPr txBox="1"/>
      </xdr:nvSpPr>
      <xdr:spPr>
        <a:xfrm>
          <a:off x="19522552" y="322104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188</xdr:row>
      <xdr:rowOff>141642</xdr:rowOff>
    </xdr:from>
    <xdr:ext cx="1013034" cy="298800"/>
    <xdr:sp macro="" textlink="">
      <xdr:nvSpPr>
        <xdr:cNvPr id="134" name="CuadroTexto 133">
          <a:extLst>
            <a:ext uri="{FF2B5EF4-FFF2-40B4-BE49-F238E27FC236}">
              <a16:creationId xmlns:a16="http://schemas.microsoft.com/office/drawing/2014/main" id="{A00B009F-FF2B-433D-8AD6-E56F5192AE25}"/>
            </a:ext>
          </a:extLst>
        </xdr:cNvPr>
        <xdr:cNvSpPr txBox="1"/>
      </xdr:nvSpPr>
      <xdr:spPr>
        <a:xfrm>
          <a:off x="19522552" y="32381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189</xdr:row>
      <xdr:rowOff>141642</xdr:rowOff>
    </xdr:from>
    <xdr:ext cx="1013034" cy="298800"/>
    <xdr:sp macro="" textlink="">
      <xdr:nvSpPr>
        <xdr:cNvPr id="135" name="CuadroTexto 134">
          <a:extLst>
            <a:ext uri="{FF2B5EF4-FFF2-40B4-BE49-F238E27FC236}">
              <a16:creationId xmlns:a16="http://schemas.microsoft.com/office/drawing/2014/main" id="{F2F93026-523E-409C-A3F2-CD2E7F17804F}"/>
            </a:ext>
          </a:extLst>
        </xdr:cNvPr>
        <xdr:cNvSpPr txBox="1"/>
      </xdr:nvSpPr>
      <xdr:spPr>
        <a:xfrm>
          <a:off x="19522552" y="325533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190</xdr:row>
      <xdr:rowOff>141642</xdr:rowOff>
    </xdr:from>
    <xdr:ext cx="1013034" cy="298800"/>
    <xdr:sp macro="" textlink="">
      <xdr:nvSpPr>
        <xdr:cNvPr id="136" name="CuadroTexto 135">
          <a:extLst>
            <a:ext uri="{FF2B5EF4-FFF2-40B4-BE49-F238E27FC236}">
              <a16:creationId xmlns:a16="http://schemas.microsoft.com/office/drawing/2014/main" id="{5E3B42C6-6046-4259-B45C-7371A70C7B13}"/>
            </a:ext>
          </a:extLst>
        </xdr:cNvPr>
        <xdr:cNvSpPr txBox="1"/>
      </xdr:nvSpPr>
      <xdr:spPr>
        <a:xfrm>
          <a:off x="19522552" y="327247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191</xdr:row>
      <xdr:rowOff>141642</xdr:rowOff>
    </xdr:from>
    <xdr:ext cx="1013034" cy="298800"/>
    <xdr:sp macro="" textlink="">
      <xdr:nvSpPr>
        <xdr:cNvPr id="137" name="CuadroTexto 136">
          <a:extLst>
            <a:ext uri="{FF2B5EF4-FFF2-40B4-BE49-F238E27FC236}">
              <a16:creationId xmlns:a16="http://schemas.microsoft.com/office/drawing/2014/main" id="{4828525B-A358-4712-A8EE-259B31586C1D}"/>
            </a:ext>
          </a:extLst>
        </xdr:cNvPr>
        <xdr:cNvSpPr txBox="1"/>
      </xdr:nvSpPr>
      <xdr:spPr>
        <a:xfrm>
          <a:off x="19522552" y="328962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192</xdr:row>
      <xdr:rowOff>141642</xdr:rowOff>
    </xdr:from>
    <xdr:ext cx="1013034" cy="298800"/>
    <xdr:sp macro="" textlink="">
      <xdr:nvSpPr>
        <xdr:cNvPr id="138" name="CuadroTexto 137">
          <a:extLst>
            <a:ext uri="{FF2B5EF4-FFF2-40B4-BE49-F238E27FC236}">
              <a16:creationId xmlns:a16="http://schemas.microsoft.com/office/drawing/2014/main" id="{465BD32A-0950-46A1-A10E-E6D048146A77}"/>
            </a:ext>
          </a:extLst>
        </xdr:cNvPr>
        <xdr:cNvSpPr txBox="1"/>
      </xdr:nvSpPr>
      <xdr:spPr>
        <a:xfrm>
          <a:off x="19522552" y="33067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193</xdr:row>
      <xdr:rowOff>141642</xdr:rowOff>
    </xdr:from>
    <xdr:ext cx="1013034" cy="298800"/>
    <xdr:sp macro="" textlink="">
      <xdr:nvSpPr>
        <xdr:cNvPr id="139" name="CuadroTexto 138">
          <a:extLst>
            <a:ext uri="{FF2B5EF4-FFF2-40B4-BE49-F238E27FC236}">
              <a16:creationId xmlns:a16="http://schemas.microsoft.com/office/drawing/2014/main" id="{4AE38A28-F860-414F-AEA5-03548D6041A2}"/>
            </a:ext>
          </a:extLst>
        </xdr:cNvPr>
        <xdr:cNvSpPr txBox="1"/>
      </xdr:nvSpPr>
      <xdr:spPr>
        <a:xfrm>
          <a:off x="19522552" y="332391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194</xdr:row>
      <xdr:rowOff>141642</xdr:rowOff>
    </xdr:from>
    <xdr:ext cx="1013034" cy="298800"/>
    <xdr:sp macro="" textlink="">
      <xdr:nvSpPr>
        <xdr:cNvPr id="140" name="CuadroTexto 139">
          <a:extLst>
            <a:ext uri="{FF2B5EF4-FFF2-40B4-BE49-F238E27FC236}">
              <a16:creationId xmlns:a16="http://schemas.microsoft.com/office/drawing/2014/main" id="{50A74FAF-D1FD-4E57-BB99-2AD636AC9A50}"/>
            </a:ext>
          </a:extLst>
        </xdr:cNvPr>
        <xdr:cNvSpPr txBox="1"/>
      </xdr:nvSpPr>
      <xdr:spPr>
        <a:xfrm>
          <a:off x="19522552" y="334105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195</xdr:row>
      <xdr:rowOff>141642</xdr:rowOff>
    </xdr:from>
    <xdr:ext cx="1013034" cy="298800"/>
    <xdr:sp macro="" textlink="">
      <xdr:nvSpPr>
        <xdr:cNvPr id="141" name="CuadroTexto 140">
          <a:extLst>
            <a:ext uri="{FF2B5EF4-FFF2-40B4-BE49-F238E27FC236}">
              <a16:creationId xmlns:a16="http://schemas.microsoft.com/office/drawing/2014/main" id="{7541DC83-8527-4FA8-A70D-DE2AC69DE525}"/>
            </a:ext>
          </a:extLst>
        </xdr:cNvPr>
        <xdr:cNvSpPr txBox="1"/>
      </xdr:nvSpPr>
      <xdr:spPr>
        <a:xfrm>
          <a:off x="19522552" y="335820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196</xdr:row>
      <xdr:rowOff>141642</xdr:rowOff>
    </xdr:from>
    <xdr:ext cx="1013034" cy="298800"/>
    <xdr:sp macro="" textlink="">
      <xdr:nvSpPr>
        <xdr:cNvPr id="142" name="CuadroTexto 141">
          <a:extLst>
            <a:ext uri="{FF2B5EF4-FFF2-40B4-BE49-F238E27FC236}">
              <a16:creationId xmlns:a16="http://schemas.microsoft.com/office/drawing/2014/main" id="{23D44279-9785-44C1-8B9E-77460DAF361E}"/>
            </a:ext>
          </a:extLst>
        </xdr:cNvPr>
        <xdr:cNvSpPr txBox="1"/>
      </xdr:nvSpPr>
      <xdr:spPr>
        <a:xfrm>
          <a:off x="19522552" y="33753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197</xdr:row>
      <xdr:rowOff>141642</xdr:rowOff>
    </xdr:from>
    <xdr:ext cx="1013034" cy="298800"/>
    <xdr:sp macro="" textlink="">
      <xdr:nvSpPr>
        <xdr:cNvPr id="143" name="CuadroTexto 142">
          <a:extLst>
            <a:ext uri="{FF2B5EF4-FFF2-40B4-BE49-F238E27FC236}">
              <a16:creationId xmlns:a16="http://schemas.microsoft.com/office/drawing/2014/main" id="{4036E467-F30A-4912-9FAA-3994C63D8536}"/>
            </a:ext>
          </a:extLst>
        </xdr:cNvPr>
        <xdr:cNvSpPr txBox="1"/>
      </xdr:nvSpPr>
      <xdr:spPr>
        <a:xfrm>
          <a:off x="19522552" y="339249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198</xdr:row>
      <xdr:rowOff>141642</xdr:rowOff>
    </xdr:from>
    <xdr:ext cx="1013034" cy="298800"/>
    <xdr:sp macro="" textlink="">
      <xdr:nvSpPr>
        <xdr:cNvPr id="144" name="CuadroTexto 143">
          <a:extLst>
            <a:ext uri="{FF2B5EF4-FFF2-40B4-BE49-F238E27FC236}">
              <a16:creationId xmlns:a16="http://schemas.microsoft.com/office/drawing/2014/main" id="{DE2EA9B1-D703-4161-AC1D-F6191C7D0DDB}"/>
            </a:ext>
          </a:extLst>
        </xdr:cNvPr>
        <xdr:cNvSpPr txBox="1"/>
      </xdr:nvSpPr>
      <xdr:spPr>
        <a:xfrm>
          <a:off x="19522552" y="340963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199</xdr:row>
      <xdr:rowOff>141642</xdr:rowOff>
    </xdr:from>
    <xdr:ext cx="1013034" cy="298800"/>
    <xdr:sp macro="" textlink="">
      <xdr:nvSpPr>
        <xdr:cNvPr id="145" name="CuadroTexto 144">
          <a:extLst>
            <a:ext uri="{FF2B5EF4-FFF2-40B4-BE49-F238E27FC236}">
              <a16:creationId xmlns:a16="http://schemas.microsoft.com/office/drawing/2014/main" id="{DC986AA4-773E-408D-ABF9-E27126894B63}"/>
            </a:ext>
          </a:extLst>
        </xdr:cNvPr>
        <xdr:cNvSpPr txBox="1"/>
      </xdr:nvSpPr>
      <xdr:spPr>
        <a:xfrm>
          <a:off x="19522552" y="342678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200</xdr:row>
      <xdr:rowOff>141642</xdr:rowOff>
    </xdr:from>
    <xdr:ext cx="1013034" cy="298800"/>
    <xdr:sp macro="" textlink="">
      <xdr:nvSpPr>
        <xdr:cNvPr id="146" name="CuadroTexto 145">
          <a:extLst>
            <a:ext uri="{FF2B5EF4-FFF2-40B4-BE49-F238E27FC236}">
              <a16:creationId xmlns:a16="http://schemas.microsoft.com/office/drawing/2014/main" id="{C7244B5A-A17A-45CB-9CEB-333E08EB0CD8}"/>
            </a:ext>
          </a:extLst>
        </xdr:cNvPr>
        <xdr:cNvSpPr txBox="1"/>
      </xdr:nvSpPr>
      <xdr:spPr>
        <a:xfrm>
          <a:off x="19522552" y="34439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201</xdr:row>
      <xdr:rowOff>141642</xdr:rowOff>
    </xdr:from>
    <xdr:ext cx="1013034" cy="298800"/>
    <xdr:sp macro="" textlink="">
      <xdr:nvSpPr>
        <xdr:cNvPr id="147" name="CuadroTexto 146">
          <a:extLst>
            <a:ext uri="{FF2B5EF4-FFF2-40B4-BE49-F238E27FC236}">
              <a16:creationId xmlns:a16="http://schemas.microsoft.com/office/drawing/2014/main" id="{E7294036-95ED-4D73-B556-8B72B2FB7669}"/>
            </a:ext>
          </a:extLst>
        </xdr:cNvPr>
        <xdr:cNvSpPr txBox="1"/>
      </xdr:nvSpPr>
      <xdr:spPr>
        <a:xfrm>
          <a:off x="19522552" y="346107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202</xdr:row>
      <xdr:rowOff>141642</xdr:rowOff>
    </xdr:from>
    <xdr:ext cx="1013034" cy="298800"/>
    <xdr:sp macro="" textlink="">
      <xdr:nvSpPr>
        <xdr:cNvPr id="148" name="CuadroTexto 147">
          <a:extLst>
            <a:ext uri="{FF2B5EF4-FFF2-40B4-BE49-F238E27FC236}">
              <a16:creationId xmlns:a16="http://schemas.microsoft.com/office/drawing/2014/main" id="{61ABD63E-C9D6-4451-90E0-65DF155CE01C}"/>
            </a:ext>
          </a:extLst>
        </xdr:cNvPr>
        <xdr:cNvSpPr txBox="1"/>
      </xdr:nvSpPr>
      <xdr:spPr>
        <a:xfrm>
          <a:off x="19522552" y="347821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203</xdr:row>
      <xdr:rowOff>141642</xdr:rowOff>
    </xdr:from>
    <xdr:ext cx="1013034" cy="298800"/>
    <xdr:sp macro="" textlink="">
      <xdr:nvSpPr>
        <xdr:cNvPr id="149" name="CuadroTexto 148">
          <a:extLst>
            <a:ext uri="{FF2B5EF4-FFF2-40B4-BE49-F238E27FC236}">
              <a16:creationId xmlns:a16="http://schemas.microsoft.com/office/drawing/2014/main" id="{45A7FB23-3DE1-48C5-A2A8-4E1C38E3089E}"/>
            </a:ext>
          </a:extLst>
        </xdr:cNvPr>
        <xdr:cNvSpPr txBox="1"/>
      </xdr:nvSpPr>
      <xdr:spPr>
        <a:xfrm>
          <a:off x="19522552" y="349536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204</xdr:row>
      <xdr:rowOff>141642</xdr:rowOff>
    </xdr:from>
    <xdr:ext cx="1013034" cy="298800"/>
    <xdr:sp macro="" textlink="">
      <xdr:nvSpPr>
        <xdr:cNvPr id="150" name="CuadroTexto 149">
          <a:extLst>
            <a:ext uri="{FF2B5EF4-FFF2-40B4-BE49-F238E27FC236}">
              <a16:creationId xmlns:a16="http://schemas.microsoft.com/office/drawing/2014/main" id="{CCC573B1-F64D-444F-8EC9-78DD9A621695}"/>
            </a:ext>
          </a:extLst>
        </xdr:cNvPr>
        <xdr:cNvSpPr txBox="1"/>
      </xdr:nvSpPr>
      <xdr:spPr>
        <a:xfrm>
          <a:off x="19522552" y="35125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205</xdr:row>
      <xdr:rowOff>141642</xdr:rowOff>
    </xdr:from>
    <xdr:ext cx="1013034" cy="298800"/>
    <xdr:sp macro="" textlink="">
      <xdr:nvSpPr>
        <xdr:cNvPr id="151" name="CuadroTexto 150">
          <a:extLst>
            <a:ext uri="{FF2B5EF4-FFF2-40B4-BE49-F238E27FC236}">
              <a16:creationId xmlns:a16="http://schemas.microsoft.com/office/drawing/2014/main" id="{6BB56CCB-D2A6-4D54-9ACE-74EF651C98F5}"/>
            </a:ext>
          </a:extLst>
        </xdr:cNvPr>
        <xdr:cNvSpPr txBox="1"/>
      </xdr:nvSpPr>
      <xdr:spPr>
        <a:xfrm>
          <a:off x="19522552" y="352965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206</xdr:row>
      <xdr:rowOff>141642</xdr:rowOff>
    </xdr:from>
    <xdr:ext cx="1013034" cy="298800"/>
    <xdr:sp macro="" textlink="">
      <xdr:nvSpPr>
        <xdr:cNvPr id="152" name="CuadroTexto 151">
          <a:extLst>
            <a:ext uri="{FF2B5EF4-FFF2-40B4-BE49-F238E27FC236}">
              <a16:creationId xmlns:a16="http://schemas.microsoft.com/office/drawing/2014/main" id="{CD2B820C-857E-498D-B077-72101FB1F0C8}"/>
            </a:ext>
          </a:extLst>
        </xdr:cNvPr>
        <xdr:cNvSpPr txBox="1"/>
      </xdr:nvSpPr>
      <xdr:spPr>
        <a:xfrm>
          <a:off x="19522552" y="354679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207</xdr:row>
      <xdr:rowOff>141642</xdr:rowOff>
    </xdr:from>
    <xdr:ext cx="1013034" cy="298800"/>
    <xdr:sp macro="" textlink="">
      <xdr:nvSpPr>
        <xdr:cNvPr id="153" name="CuadroTexto 152">
          <a:extLst>
            <a:ext uri="{FF2B5EF4-FFF2-40B4-BE49-F238E27FC236}">
              <a16:creationId xmlns:a16="http://schemas.microsoft.com/office/drawing/2014/main" id="{25E3486A-4CFD-4240-BDAC-D94388BD7030}"/>
            </a:ext>
          </a:extLst>
        </xdr:cNvPr>
        <xdr:cNvSpPr txBox="1"/>
      </xdr:nvSpPr>
      <xdr:spPr>
        <a:xfrm>
          <a:off x="19522552" y="356394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208</xdr:row>
      <xdr:rowOff>141642</xdr:rowOff>
    </xdr:from>
    <xdr:ext cx="1013034" cy="298800"/>
    <xdr:sp macro="" textlink="">
      <xdr:nvSpPr>
        <xdr:cNvPr id="154" name="CuadroTexto 153">
          <a:extLst>
            <a:ext uri="{FF2B5EF4-FFF2-40B4-BE49-F238E27FC236}">
              <a16:creationId xmlns:a16="http://schemas.microsoft.com/office/drawing/2014/main" id="{C0199C0B-B24A-406A-A4E2-DAFCF06BD2E4}"/>
            </a:ext>
          </a:extLst>
        </xdr:cNvPr>
        <xdr:cNvSpPr txBox="1"/>
      </xdr:nvSpPr>
      <xdr:spPr>
        <a:xfrm>
          <a:off x="19522552" y="35810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209</xdr:row>
      <xdr:rowOff>141642</xdr:rowOff>
    </xdr:from>
    <xdr:ext cx="1013034" cy="298800"/>
    <xdr:sp macro="" textlink="">
      <xdr:nvSpPr>
        <xdr:cNvPr id="155" name="CuadroTexto 154">
          <a:extLst>
            <a:ext uri="{FF2B5EF4-FFF2-40B4-BE49-F238E27FC236}">
              <a16:creationId xmlns:a16="http://schemas.microsoft.com/office/drawing/2014/main" id="{892F6E85-2FA9-4BC4-B4A4-68CD15A632F7}"/>
            </a:ext>
          </a:extLst>
        </xdr:cNvPr>
        <xdr:cNvSpPr txBox="1"/>
      </xdr:nvSpPr>
      <xdr:spPr>
        <a:xfrm>
          <a:off x="19522552" y="359823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210</xdr:row>
      <xdr:rowOff>141642</xdr:rowOff>
    </xdr:from>
    <xdr:ext cx="1013034" cy="298800"/>
    <xdr:sp macro="" textlink="">
      <xdr:nvSpPr>
        <xdr:cNvPr id="156" name="CuadroTexto 155">
          <a:extLst>
            <a:ext uri="{FF2B5EF4-FFF2-40B4-BE49-F238E27FC236}">
              <a16:creationId xmlns:a16="http://schemas.microsoft.com/office/drawing/2014/main" id="{E55CCD70-82B1-4784-B49C-D1E91E0F80F4}"/>
            </a:ext>
          </a:extLst>
        </xdr:cNvPr>
        <xdr:cNvSpPr txBox="1"/>
      </xdr:nvSpPr>
      <xdr:spPr>
        <a:xfrm>
          <a:off x="19522552" y="361537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211</xdr:row>
      <xdr:rowOff>141642</xdr:rowOff>
    </xdr:from>
    <xdr:ext cx="1013034" cy="298800"/>
    <xdr:sp macro="" textlink="">
      <xdr:nvSpPr>
        <xdr:cNvPr id="157" name="CuadroTexto 156">
          <a:extLst>
            <a:ext uri="{FF2B5EF4-FFF2-40B4-BE49-F238E27FC236}">
              <a16:creationId xmlns:a16="http://schemas.microsoft.com/office/drawing/2014/main" id="{E4829689-1732-4FA9-9ABF-9EF162D8ED25}"/>
            </a:ext>
          </a:extLst>
        </xdr:cNvPr>
        <xdr:cNvSpPr txBox="1"/>
      </xdr:nvSpPr>
      <xdr:spPr>
        <a:xfrm>
          <a:off x="19522552" y="363252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212</xdr:row>
      <xdr:rowOff>141642</xdr:rowOff>
    </xdr:from>
    <xdr:ext cx="1013034" cy="298800"/>
    <xdr:sp macro="" textlink="">
      <xdr:nvSpPr>
        <xdr:cNvPr id="158" name="CuadroTexto 157">
          <a:extLst>
            <a:ext uri="{FF2B5EF4-FFF2-40B4-BE49-F238E27FC236}">
              <a16:creationId xmlns:a16="http://schemas.microsoft.com/office/drawing/2014/main" id="{DD71E6A2-C3BA-41E7-8CAA-343F539E49B9}"/>
            </a:ext>
          </a:extLst>
        </xdr:cNvPr>
        <xdr:cNvSpPr txBox="1"/>
      </xdr:nvSpPr>
      <xdr:spPr>
        <a:xfrm>
          <a:off x="19522552" y="36496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213</xdr:row>
      <xdr:rowOff>141642</xdr:rowOff>
    </xdr:from>
    <xdr:ext cx="1013034" cy="298800"/>
    <xdr:sp macro="" textlink="">
      <xdr:nvSpPr>
        <xdr:cNvPr id="159" name="CuadroTexto 158">
          <a:extLst>
            <a:ext uri="{FF2B5EF4-FFF2-40B4-BE49-F238E27FC236}">
              <a16:creationId xmlns:a16="http://schemas.microsoft.com/office/drawing/2014/main" id="{A489EA2E-D8A9-460E-B786-68E25844770A}"/>
            </a:ext>
          </a:extLst>
        </xdr:cNvPr>
        <xdr:cNvSpPr txBox="1"/>
      </xdr:nvSpPr>
      <xdr:spPr>
        <a:xfrm>
          <a:off x="19522552" y="366681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214</xdr:row>
      <xdr:rowOff>141642</xdr:rowOff>
    </xdr:from>
    <xdr:ext cx="1013034" cy="298800"/>
    <xdr:sp macro="" textlink="">
      <xdr:nvSpPr>
        <xdr:cNvPr id="160" name="CuadroTexto 159">
          <a:extLst>
            <a:ext uri="{FF2B5EF4-FFF2-40B4-BE49-F238E27FC236}">
              <a16:creationId xmlns:a16="http://schemas.microsoft.com/office/drawing/2014/main" id="{3C22D2D9-7892-4E6E-8EF1-C30499765613}"/>
            </a:ext>
          </a:extLst>
        </xdr:cNvPr>
        <xdr:cNvSpPr txBox="1"/>
      </xdr:nvSpPr>
      <xdr:spPr>
        <a:xfrm>
          <a:off x="19522552" y="368395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215</xdr:row>
      <xdr:rowOff>141642</xdr:rowOff>
    </xdr:from>
    <xdr:ext cx="1013034" cy="298800"/>
    <xdr:sp macro="" textlink="">
      <xdr:nvSpPr>
        <xdr:cNvPr id="161" name="CuadroTexto 160">
          <a:extLst>
            <a:ext uri="{FF2B5EF4-FFF2-40B4-BE49-F238E27FC236}">
              <a16:creationId xmlns:a16="http://schemas.microsoft.com/office/drawing/2014/main" id="{412C2A7B-DF88-44F2-8FA5-C8003EB5FB07}"/>
            </a:ext>
          </a:extLst>
        </xdr:cNvPr>
        <xdr:cNvSpPr txBox="1"/>
      </xdr:nvSpPr>
      <xdr:spPr>
        <a:xfrm>
          <a:off x="19522552" y="370110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216</xdr:row>
      <xdr:rowOff>141642</xdr:rowOff>
    </xdr:from>
    <xdr:ext cx="1013034" cy="298800"/>
    <xdr:sp macro="" textlink="">
      <xdr:nvSpPr>
        <xdr:cNvPr id="162" name="CuadroTexto 161">
          <a:extLst>
            <a:ext uri="{FF2B5EF4-FFF2-40B4-BE49-F238E27FC236}">
              <a16:creationId xmlns:a16="http://schemas.microsoft.com/office/drawing/2014/main" id="{6A98A840-CDA1-40A6-8544-160B99FFAAF5}"/>
            </a:ext>
          </a:extLst>
        </xdr:cNvPr>
        <xdr:cNvSpPr txBox="1"/>
      </xdr:nvSpPr>
      <xdr:spPr>
        <a:xfrm>
          <a:off x="19522552" y="37182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217</xdr:row>
      <xdr:rowOff>141642</xdr:rowOff>
    </xdr:from>
    <xdr:ext cx="1013034" cy="298800"/>
    <xdr:sp macro="" textlink="">
      <xdr:nvSpPr>
        <xdr:cNvPr id="163" name="CuadroTexto 162">
          <a:extLst>
            <a:ext uri="{FF2B5EF4-FFF2-40B4-BE49-F238E27FC236}">
              <a16:creationId xmlns:a16="http://schemas.microsoft.com/office/drawing/2014/main" id="{CF963E50-198C-4725-BBCE-D0FED2625D94}"/>
            </a:ext>
          </a:extLst>
        </xdr:cNvPr>
        <xdr:cNvSpPr txBox="1"/>
      </xdr:nvSpPr>
      <xdr:spPr>
        <a:xfrm>
          <a:off x="19522552" y="373539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218</xdr:row>
      <xdr:rowOff>141642</xdr:rowOff>
    </xdr:from>
    <xdr:ext cx="1013034" cy="298800"/>
    <xdr:sp macro="" textlink="">
      <xdr:nvSpPr>
        <xdr:cNvPr id="164" name="CuadroTexto 163">
          <a:extLst>
            <a:ext uri="{FF2B5EF4-FFF2-40B4-BE49-F238E27FC236}">
              <a16:creationId xmlns:a16="http://schemas.microsoft.com/office/drawing/2014/main" id="{DCCF975A-A162-439C-8A17-2F3C26A8AE43}"/>
            </a:ext>
          </a:extLst>
        </xdr:cNvPr>
        <xdr:cNvSpPr txBox="1"/>
      </xdr:nvSpPr>
      <xdr:spPr>
        <a:xfrm>
          <a:off x="19522552" y="375253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219</xdr:row>
      <xdr:rowOff>141642</xdr:rowOff>
    </xdr:from>
    <xdr:ext cx="1013034" cy="298800"/>
    <xdr:sp macro="" textlink="">
      <xdr:nvSpPr>
        <xdr:cNvPr id="165" name="CuadroTexto 164">
          <a:extLst>
            <a:ext uri="{FF2B5EF4-FFF2-40B4-BE49-F238E27FC236}">
              <a16:creationId xmlns:a16="http://schemas.microsoft.com/office/drawing/2014/main" id="{FC6DCA37-A6A9-4917-84EB-AE5440339DF2}"/>
            </a:ext>
          </a:extLst>
        </xdr:cNvPr>
        <xdr:cNvSpPr txBox="1"/>
      </xdr:nvSpPr>
      <xdr:spPr>
        <a:xfrm>
          <a:off x="19522552" y="376968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220</xdr:row>
      <xdr:rowOff>141642</xdr:rowOff>
    </xdr:from>
    <xdr:ext cx="1013034" cy="298800"/>
    <xdr:sp macro="" textlink="">
      <xdr:nvSpPr>
        <xdr:cNvPr id="166" name="CuadroTexto 165">
          <a:extLst>
            <a:ext uri="{FF2B5EF4-FFF2-40B4-BE49-F238E27FC236}">
              <a16:creationId xmlns:a16="http://schemas.microsoft.com/office/drawing/2014/main" id="{D0A1B8DD-5D84-444C-ADC9-AE01D5385ABD}"/>
            </a:ext>
          </a:extLst>
        </xdr:cNvPr>
        <xdr:cNvSpPr txBox="1"/>
      </xdr:nvSpPr>
      <xdr:spPr>
        <a:xfrm>
          <a:off x="19522552" y="37868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221</xdr:row>
      <xdr:rowOff>141642</xdr:rowOff>
    </xdr:from>
    <xdr:ext cx="1013034" cy="298800"/>
    <xdr:sp macro="" textlink="">
      <xdr:nvSpPr>
        <xdr:cNvPr id="167" name="CuadroTexto 166">
          <a:extLst>
            <a:ext uri="{FF2B5EF4-FFF2-40B4-BE49-F238E27FC236}">
              <a16:creationId xmlns:a16="http://schemas.microsoft.com/office/drawing/2014/main" id="{B933238D-9A66-43C3-8675-4ED640707FC9}"/>
            </a:ext>
          </a:extLst>
        </xdr:cNvPr>
        <xdr:cNvSpPr txBox="1"/>
      </xdr:nvSpPr>
      <xdr:spPr>
        <a:xfrm>
          <a:off x="19522552" y="380397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222</xdr:row>
      <xdr:rowOff>141642</xdr:rowOff>
    </xdr:from>
    <xdr:ext cx="1013034" cy="298800"/>
    <xdr:sp macro="" textlink="">
      <xdr:nvSpPr>
        <xdr:cNvPr id="168" name="CuadroTexto 167">
          <a:extLst>
            <a:ext uri="{FF2B5EF4-FFF2-40B4-BE49-F238E27FC236}">
              <a16:creationId xmlns:a16="http://schemas.microsoft.com/office/drawing/2014/main" id="{D06EEBC4-9E17-40A0-93E0-4C0B42915453}"/>
            </a:ext>
          </a:extLst>
        </xdr:cNvPr>
        <xdr:cNvSpPr txBox="1"/>
      </xdr:nvSpPr>
      <xdr:spPr>
        <a:xfrm>
          <a:off x="19522552" y="382111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223</xdr:row>
      <xdr:rowOff>141642</xdr:rowOff>
    </xdr:from>
    <xdr:ext cx="1013034" cy="298800"/>
    <xdr:sp macro="" textlink="">
      <xdr:nvSpPr>
        <xdr:cNvPr id="169" name="CuadroTexto 168">
          <a:extLst>
            <a:ext uri="{FF2B5EF4-FFF2-40B4-BE49-F238E27FC236}">
              <a16:creationId xmlns:a16="http://schemas.microsoft.com/office/drawing/2014/main" id="{2CB26F3E-0C2C-4507-BD17-9C6AF44CC3FC}"/>
            </a:ext>
          </a:extLst>
        </xdr:cNvPr>
        <xdr:cNvSpPr txBox="1"/>
      </xdr:nvSpPr>
      <xdr:spPr>
        <a:xfrm>
          <a:off x="19522552" y="383826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224</xdr:row>
      <xdr:rowOff>141642</xdr:rowOff>
    </xdr:from>
    <xdr:ext cx="1013034" cy="298800"/>
    <xdr:sp macro="" textlink="">
      <xdr:nvSpPr>
        <xdr:cNvPr id="170" name="CuadroTexto 169">
          <a:extLst>
            <a:ext uri="{FF2B5EF4-FFF2-40B4-BE49-F238E27FC236}">
              <a16:creationId xmlns:a16="http://schemas.microsoft.com/office/drawing/2014/main" id="{21BDAEED-84FD-4734-BACC-1A5C116E1FAF}"/>
            </a:ext>
          </a:extLst>
        </xdr:cNvPr>
        <xdr:cNvSpPr txBox="1"/>
      </xdr:nvSpPr>
      <xdr:spPr>
        <a:xfrm>
          <a:off x="19522552" y="38554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225</xdr:row>
      <xdr:rowOff>141642</xdr:rowOff>
    </xdr:from>
    <xdr:ext cx="1013034" cy="298800"/>
    <xdr:sp macro="" textlink="">
      <xdr:nvSpPr>
        <xdr:cNvPr id="171" name="CuadroTexto 170">
          <a:extLst>
            <a:ext uri="{FF2B5EF4-FFF2-40B4-BE49-F238E27FC236}">
              <a16:creationId xmlns:a16="http://schemas.microsoft.com/office/drawing/2014/main" id="{D48A77E5-7E03-496B-A20E-6A014ED473AD}"/>
            </a:ext>
          </a:extLst>
        </xdr:cNvPr>
        <xdr:cNvSpPr txBox="1"/>
      </xdr:nvSpPr>
      <xdr:spPr>
        <a:xfrm>
          <a:off x="19522552" y="387255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226</xdr:row>
      <xdr:rowOff>141642</xdr:rowOff>
    </xdr:from>
    <xdr:ext cx="1013034" cy="298800"/>
    <xdr:sp macro="" textlink="">
      <xdr:nvSpPr>
        <xdr:cNvPr id="172" name="CuadroTexto 171">
          <a:extLst>
            <a:ext uri="{FF2B5EF4-FFF2-40B4-BE49-F238E27FC236}">
              <a16:creationId xmlns:a16="http://schemas.microsoft.com/office/drawing/2014/main" id="{0519B0A8-BF1A-457F-8C61-140DEC7C831A}"/>
            </a:ext>
          </a:extLst>
        </xdr:cNvPr>
        <xdr:cNvSpPr txBox="1"/>
      </xdr:nvSpPr>
      <xdr:spPr>
        <a:xfrm>
          <a:off x="19522552" y="388969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227</xdr:row>
      <xdr:rowOff>141642</xdr:rowOff>
    </xdr:from>
    <xdr:ext cx="1013034" cy="298800"/>
    <xdr:sp macro="" textlink="">
      <xdr:nvSpPr>
        <xdr:cNvPr id="173" name="CuadroTexto 172">
          <a:extLst>
            <a:ext uri="{FF2B5EF4-FFF2-40B4-BE49-F238E27FC236}">
              <a16:creationId xmlns:a16="http://schemas.microsoft.com/office/drawing/2014/main" id="{71899008-C26C-4761-8CF0-CCEB57D00602}"/>
            </a:ext>
          </a:extLst>
        </xdr:cNvPr>
        <xdr:cNvSpPr txBox="1"/>
      </xdr:nvSpPr>
      <xdr:spPr>
        <a:xfrm>
          <a:off x="19522552" y="390684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228</xdr:row>
      <xdr:rowOff>141642</xdr:rowOff>
    </xdr:from>
    <xdr:ext cx="1013034" cy="298800"/>
    <xdr:sp macro="" textlink="">
      <xdr:nvSpPr>
        <xdr:cNvPr id="174" name="CuadroTexto 173">
          <a:extLst>
            <a:ext uri="{FF2B5EF4-FFF2-40B4-BE49-F238E27FC236}">
              <a16:creationId xmlns:a16="http://schemas.microsoft.com/office/drawing/2014/main" id="{8F66284C-BFDB-4FE6-BC21-19EDEBD37B7D}"/>
            </a:ext>
          </a:extLst>
        </xdr:cNvPr>
        <xdr:cNvSpPr txBox="1"/>
      </xdr:nvSpPr>
      <xdr:spPr>
        <a:xfrm>
          <a:off x="19522552" y="39239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229</xdr:row>
      <xdr:rowOff>141642</xdr:rowOff>
    </xdr:from>
    <xdr:ext cx="1013034" cy="298800"/>
    <xdr:sp macro="" textlink="">
      <xdr:nvSpPr>
        <xdr:cNvPr id="175" name="CuadroTexto 174">
          <a:extLst>
            <a:ext uri="{FF2B5EF4-FFF2-40B4-BE49-F238E27FC236}">
              <a16:creationId xmlns:a16="http://schemas.microsoft.com/office/drawing/2014/main" id="{1E6F7405-5386-4C25-ABF3-E4B70273D04D}"/>
            </a:ext>
          </a:extLst>
        </xdr:cNvPr>
        <xdr:cNvSpPr txBox="1"/>
      </xdr:nvSpPr>
      <xdr:spPr>
        <a:xfrm>
          <a:off x="19522552" y="394113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230</xdr:row>
      <xdr:rowOff>141642</xdr:rowOff>
    </xdr:from>
    <xdr:ext cx="1013034" cy="298800"/>
    <xdr:sp macro="" textlink="">
      <xdr:nvSpPr>
        <xdr:cNvPr id="176" name="CuadroTexto 175">
          <a:extLst>
            <a:ext uri="{FF2B5EF4-FFF2-40B4-BE49-F238E27FC236}">
              <a16:creationId xmlns:a16="http://schemas.microsoft.com/office/drawing/2014/main" id="{8BAC4DD1-A713-4725-8E4F-7EE496052CCF}"/>
            </a:ext>
          </a:extLst>
        </xdr:cNvPr>
        <xdr:cNvSpPr txBox="1"/>
      </xdr:nvSpPr>
      <xdr:spPr>
        <a:xfrm>
          <a:off x="19522552" y="395827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231</xdr:row>
      <xdr:rowOff>141642</xdr:rowOff>
    </xdr:from>
    <xdr:ext cx="1013034" cy="298800"/>
    <xdr:sp macro="" textlink="">
      <xdr:nvSpPr>
        <xdr:cNvPr id="177" name="CuadroTexto 176">
          <a:extLst>
            <a:ext uri="{FF2B5EF4-FFF2-40B4-BE49-F238E27FC236}">
              <a16:creationId xmlns:a16="http://schemas.microsoft.com/office/drawing/2014/main" id="{0FE16135-162D-428A-9C96-E8A8F3B662C0}"/>
            </a:ext>
          </a:extLst>
        </xdr:cNvPr>
        <xdr:cNvSpPr txBox="1"/>
      </xdr:nvSpPr>
      <xdr:spPr>
        <a:xfrm>
          <a:off x="19522552" y="397542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232</xdr:row>
      <xdr:rowOff>141642</xdr:rowOff>
    </xdr:from>
    <xdr:ext cx="1013034" cy="298800"/>
    <xdr:sp macro="" textlink="">
      <xdr:nvSpPr>
        <xdr:cNvPr id="178" name="CuadroTexto 177">
          <a:extLst>
            <a:ext uri="{FF2B5EF4-FFF2-40B4-BE49-F238E27FC236}">
              <a16:creationId xmlns:a16="http://schemas.microsoft.com/office/drawing/2014/main" id="{EB61BB02-57D9-4383-84B5-FB82BCCC9429}"/>
            </a:ext>
          </a:extLst>
        </xdr:cNvPr>
        <xdr:cNvSpPr txBox="1"/>
      </xdr:nvSpPr>
      <xdr:spPr>
        <a:xfrm>
          <a:off x="19522552" y="39925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233</xdr:row>
      <xdr:rowOff>141642</xdr:rowOff>
    </xdr:from>
    <xdr:ext cx="1013034" cy="298800"/>
    <xdr:sp macro="" textlink="">
      <xdr:nvSpPr>
        <xdr:cNvPr id="179" name="CuadroTexto 178">
          <a:extLst>
            <a:ext uri="{FF2B5EF4-FFF2-40B4-BE49-F238E27FC236}">
              <a16:creationId xmlns:a16="http://schemas.microsoft.com/office/drawing/2014/main" id="{D1F16A8D-FD99-42E4-AE5C-487D94BD03AA}"/>
            </a:ext>
          </a:extLst>
        </xdr:cNvPr>
        <xdr:cNvSpPr txBox="1"/>
      </xdr:nvSpPr>
      <xdr:spPr>
        <a:xfrm>
          <a:off x="19522552" y="400971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234</xdr:row>
      <xdr:rowOff>141642</xdr:rowOff>
    </xdr:from>
    <xdr:ext cx="1013034" cy="298800"/>
    <xdr:sp macro="" textlink="">
      <xdr:nvSpPr>
        <xdr:cNvPr id="180" name="CuadroTexto 179">
          <a:extLst>
            <a:ext uri="{FF2B5EF4-FFF2-40B4-BE49-F238E27FC236}">
              <a16:creationId xmlns:a16="http://schemas.microsoft.com/office/drawing/2014/main" id="{24B0D6DC-8017-4BB9-A917-17572F3A1AB1}"/>
            </a:ext>
          </a:extLst>
        </xdr:cNvPr>
        <xdr:cNvSpPr txBox="1"/>
      </xdr:nvSpPr>
      <xdr:spPr>
        <a:xfrm>
          <a:off x="19522552" y="402685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235</xdr:row>
      <xdr:rowOff>141642</xdr:rowOff>
    </xdr:from>
    <xdr:ext cx="1013034" cy="298800"/>
    <xdr:sp macro="" textlink="">
      <xdr:nvSpPr>
        <xdr:cNvPr id="181" name="CuadroTexto 180">
          <a:extLst>
            <a:ext uri="{FF2B5EF4-FFF2-40B4-BE49-F238E27FC236}">
              <a16:creationId xmlns:a16="http://schemas.microsoft.com/office/drawing/2014/main" id="{8BC0746A-7F5F-4377-BF89-B525A5C7A8C1}"/>
            </a:ext>
          </a:extLst>
        </xdr:cNvPr>
        <xdr:cNvSpPr txBox="1"/>
      </xdr:nvSpPr>
      <xdr:spPr>
        <a:xfrm>
          <a:off x="19522552" y="404400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236</xdr:row>
      <xdr:rowOff>141642</xdr:rowOff>
    </xdr:from>
    <xdr:ext cx="1013034" cy="298800"/>
    <xdr:sp macro="" textlink="">
      <xdr:nvSpPr>
        <xdr:cNvPr id="182" name="CuadroTexto 181">
          <a:extLst>
            <a:ext uri="{FF2B5EF4-FFF2-40B4-BE49-F238E27FC236}">
              <a16:creationId xmlns:a16="http://schemas.microsoft.com/office/drawing/2014/main" id="{34A4110B-18D7-4744-BB9F-28778AD766FB}"/>
            </a:ext>
          </a:extLst>
        </xdr:cNvPr>
        <xdr:cNvSpPr txBox="1"/>
      </xdr:nvSpPr>
      <xdr:spPr>
        <a:xfrm>
          <a:off x="19522552" y="40611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237</xdr:row>
      <xdr:rowOff>141642</xdr:rowOff>
    </xdr:from>
    <xdr:ext cx="1013034" cy="298800"/>
    <xdr:sp macro="" textlink="">
      <xdr:nvSpPr>
        <xdr:cNvPr id="183" name="CuadroTexto 182">
          <a:extLst>
            <a:ext uri="{FF2B5EF4-FFF2-40B4-BE49-F238E27FC236}">
              <a16:creationId xmlns:a16="http://schemas.microsoft.com/office/drawing/2014/main" id="{37B2F95F-74FD-42F1-AD07-B01387CFBF9B}"/>
            </a:ext>
          </a:extLst>
        </xdr:cNvPr>
        <xdr:cNvSpPr txBox="1"/>
      </xdr:nvSpPr>
      <xdr:spPr>
        <a:xfrm>
          <a:off x="19522552" y="407829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238</xdr:row>
      <xdr:rowOff>141642</xdr:rowOff>
    </xdr:from>
    <xdr:ext cx="1013034" cy="298800"/>
    <xdr:sp macro="" textlink="">
      <xdr:nvSpPr>
        <xdr:cNvPr id="184" name="CuadroTexto 183">
          <a:extLst>
            <a:ext uri="{FF2B5EF4-FFF2-40B4-BE49-F238E27FC236}">
              <a16:creationId xmlns:a16="http://schemas.microsoft.com/office/drawing/2014/main" id="{5F41102F-CA67-4F51-86F3-832229628777}"/>
            </a:ext>
          </a:extLst>
        </xdr:cNvPr>
        <xdr:cNvSpPr txBox="1"/>
      </xdr:nvSpPr>
      <xdr:spPr>
        <a:xfrm>
          <a:off x="19522552" y="409543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239</xdr:row>
      <xdr:rowOff>141642</xdr:rowOff>
    </xdr:from>
    <xdr:ext cx="1013034" cy="298800"/>
    <xdr:sp macro="" textlink="">
      <xdr:nvSpPr>
        <xdr:cNvPr id="185" name="CuadroTexto 184">
          <a:extLst>
            <a:ext uri="{FF2B5EF4-FFF2-40B4-BE49-F238E27FC236}">
              <a16:creationId xmlns:a16="http://schemas.microsoft.com/office/drawing/2014/main" id="{C4A695A3-ED13-4852-9D44-728AFA40ED95}"/>
            </a:ext>
          </a:extLst>
        </xdr:cNvPr>
        <xdr:cNvSpPr txBox="1"/>
      </xdr:nvSpPr>
      <xdr:spPr>
        <a:xfrm>
          <a:off x="19522552" y="411258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240</xdr:row>
      <xdr:rowOff>141642</xdr:rowOff>
    </xdr:from>
    <xdr:ext cx="1013034" cy="298800"/>
    <xdr:sp macro="" textlink="">
      <xdr:nvSpPr>
        <xdr:cNvPr id="186" name="CuadroTexto 185">
          <a:extLst>
            <a:ext uri="{FF2B5EF4-FFF2-40B4-BE49-F238E27FC236}">
              <a16:creationId xmlns:a16="http://schemas.microsoft.com/office/drawing/2014/main" id="{DCF6CBE4-6DDA-441B-A80E-46E5841BCD65}"/>
            </a:ext>
          </a:extLst>
        </xdr:cNvPr>
        <xdr:cNvSpPr txBox="1"/>
      </xdr:nvSpPr>
      <xdr:spPr>
        <a:xfrm>
          <a:off x="19522552" y="41297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241</xdr:row>
      <xdr:rowOff>141642</xdr:rowOff>
    </xdr:from>
    <xdr:ext cx="1013034" cy="298800"/>
    <xdr:sp macro="" textlink="">
      <xdr:nvSpPr>
        <xdr:cNvPr id="187" name="CuadroTexto 186">
          <a:extLst>
            <a:ext uri="{FF2B5EF4-FFF2-40B4-BE49-F238E27FC236}">
              <a16:creationId xmlns:a16="http://schemas.microsoft.com/office/drawing/2014/main" id="{340B2DE8-60F9-4A7A-8404-FB2311E7FA79}"/>
            </a:ext>
          </a:extLst>
        </xdr:cNvPr>
        <xdr:cNvSpPr txBox="1"/>
      </xdr:nvSpPr>
      <xdr:spPr>
        <a:xfrm>
          <a:off x="19522552" y="414687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242</xdr:row>
      <xdr:rowOff>141642</xdr:rowOff>
    </xdr:from>
    <xdr:ext cx="1013034" cy="298800"/>
    <xdr:sp macro="" textlink="">
      <xdr:nvSpPr>
        <xdr:cNvPr id="188" name="CuadroTexto 187">
          <a:extLst>
            <a:ext uri="{FF2B5EF4-FFF2-40B4-BE49-F238E27FC236}">
              <a16:creationId xmlns:a16="http://schemas.microsoft.com/office/drawing/2014/main" id="{A3AF52FC-A65D-448E-A4A0-F68A8434FFF6}"/>
            </a:ext>
          </a:extLst>
        </xdr:cNvPr>
        <xdr:cNvSpPr txBox="1"/>
      </xdr:nvSpPr>
      <xdr:spPr>
        <a:xfrm>
          <a:off x="19522552" y="416401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243</xdr:row>
      <xdr:rowOff>141642</xdr:rowOff>
    </xdr:from>
    <xdr:ext cx="1013034" cy="298800"/>
    <xdr:sp macro="" textlink="">
      <xdr:nvSpPr>
        <xdr:cNvPr id="189" name="CuadroTexto 188">
          <a:extLst>
            <a:ext uri="{FF2B5EF4-FFF2-40B4-BE49-F238E27FC236}">
              <a16:creationId xmlns:a16="http://schemas.microsoft.com/office/drawing/2014/main" id="{BD3B6993-25BB-4406-BD46-7E149E32066F}"/>
            </a:ext>
          </a:extLst>
        </xdr:cNvPr>
        <xdr:cNvSpPr txBox="1"/>
      </xdr:nvSpPr>
      <xdr:spPr>
        <a:xfrm>
          <a:off x="19522552" y="418116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244</xdr:row>
      <xdr:rowOff>141642</xdr:rowOff>
    </xdr:from>
    <xdr:ext cx="1013034" cy="298800"/>
    <xdr:sp macro="" textlink="">
      <xdr:nvSpPr>
        <xdr:cNvPr id="190" name="CuadroTexto 189">
          <a:extLst>
            <a:ext uri="{FF2B5EF4-FFF2-40B4-BE49-F238E27FC236}">
              <a16:creationId xmlns:a16="http://schemas.microsoft.com/office/drawing/2014/main" id="{EE20D529-972C-4ADE-B729-4262AC8D84C7}"/>
            </a:ext>
          </a:extLst>
        </xdr:cNvPr>
        <xdr:cNvSpPr txBox="1"/>
      </xdr:nvSpPr>
      <xdr:spPr>
        <a:xfrm>
          <a:off x="19522552" y="41983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245</xdr:row>
      <xdr:rowOff>141642</xdr:rowOff>
    </xdr:from>
    <xdr:ext cx="1013034" cy="298800"/>
    <xdr:sp macro="" textlink="">
      <xdr:nvSpPr>
        <xdr:cNvPr id="191" name="CuadroTexto 190">
          <a:extLst>
            <a:ext uri="{FF2B5EF4-FFF2-40B4-BE49-F238E27FC236}">
              <a16:creationId xmlns:a16="http://schemas.microsoft.com/office/drawing/2014/main" id="{05E4C71B-9FFB-4666-AC02-8A648D2D926F}"/>
            </a:ext>
          </a:extLst>
        </xdr:cNvPr>
        <xdr:cNvSpPr txBox="1"/>
      </xdr:nvSpPr>
      <xdr:spPr>
        <a:xfrm>
          <a:off x="19522552" y="421545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246</xdr:row>
      <xdr:rowOff>141642</xdr:rowOff>
    </xdr:from>
    <xdr:ext cx="1013034" cy="298800"/>
    <xdr:sp macro="" textlink="">
      <xdr:nvSpPr>
        <xdr:cNvPr id="192" name="CuadroTexto 191">
          <a:extLst>
            <a:ext uri="{FF2B5EF4-FFF2-40B4-BE49-F238E27FC236}">
              <a16:creationId xmlns:a16="http://schemas.microsoft.com/office/drawing/2014/main" id="{4D03D586-C35C-4127-B648-9D66413E9EE3}"/>
            </a:ext>
          </a:extLst>
        </xdr:cNvPr>
        <xdr:cNvSpPr txBox="1"/>
      </xdr:nvSpPr>
      <xdr:spPr>
        <a:xfrm>
          <a:off x="19522552" y="423259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247</xdr:row>
      <xdr:rowOff>141642</xdr:rowOff>
    </xdr:from>
    <xdr:ext cx="1013034" cy="298800"/>
    <xdr:sp macro="" textlink="">
      <xdr:nvSpPr>
        <xdr:cNvPr id="193" name="CuadroTexto 192">
          <a:extLst>
            <a:ext uri="{FF2B5EF4-FFF2-40B4-BE49-F238E27FC236}">
              <a16:creationId xmlns:a16="http://schemas.microsoft.com/office/drawing/2014/main" id="{1D1F3D78-FF17-47A8-BE0C-2C4C8D46BF69}"/>
            </a:ext>
          </a:extLst>
        </xdr:cNvPr>
        <xdr:cNvSpPr txBox="1"/>
      </xdr:nvSpPr>
      <xdr:spPr>
        <a:xfrm>
          <a:off x="19522552" y="424974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248</xdr:row>
      <xdr:rowOff>141642</xdr:rowOff>
    </xdr:from>
    <xdr:ext cx="1013034" cy="298800"/>
    <xdr:sp macro="" textlink="">
      <xdr:nvSpPr>
        <xdr:cNvPr id="194" name="CuadroTexto 193">
          <a:extLst>
            <a:ext uri="{FF2B5EF4-FFF2-40B4-BE49-F238E27FC236}">
              <a16:creationId xmlns:a16="http://schemas.microsoft.com/office/drawing/2014/main" id="{D5473BD1-1B0F-4362-8ECC-4FA15A264779}"/>
            </a:ext>
          </a:extLst>
        </xdr:cNvPr>
        <xdr:cNvSpPr txBox="1"/>
      </xdr:nvSpPr>
      <xdr:spPr>
        <a:xfrm>
          <a:off x="19522552" y="42668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249</xdr:row>
      <xdr:rowOff>141642</xdr:rowOff>
    </xdr:from>
    <xdr:ext cx="1013034" cy="298800"/>
    <xdr:sp macro="" textlink="">
      <xdr:nvSpPr>
        <xdr:cNvPr id="195" name="CuadroTexto 194">
          <a:extLst>
            <a:ext uri="{FF2B5EF4-FFF2-40B4-BE49-F238E27FC236}">
              <a16:creationId xmlns:a16="http://schemas.microsoft.com/office/drawing/2014/main" id="{3B3F70DB-8442-4F5D-B96A-2A751E0FD49E}"/>
            </a:ext>
          </a:extLst>
        </xdr:cNvPr>
        <xdr:cNvSpPr txBox="1"/>
      </xdr:nvSpPr>
      <xdr:spPr>
        <a:xfrm>
          <a:off x="19522552" y="428403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250</xdr:row>
      <xdr:rowOff>141642</xdr:rowOff>
    </xdr:from>
    <xdr:ext cx="1013034" cy="298800"/>
    <xdr:sp macro="" textlink="">
      <xdr:nvSpPr>
        <xdr:cNvPr id="196" name="CuadroTexto 195">
          <a:extLst>
            <a:ext uri="{FF2B5EF4-FFF2-40B4-BE49-F238E27FC236}">
              <a16:creationId xmlns:a16="http://schemas.microsoft.com/office/drawing/2014/main" id="{2070BA34-BD7E-4452-863C-DDC5B672C514}"/>
            </a:ext>
          </a:extLst>
        </xdr:cNvPr>
        <xdr:cNvSpPr txBox="1"/>
      </xdr:nvSpPr>
      <xdr:spPr>
        <a:xfrm>
          <a:off x="19522552" y="430117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251</xdr:row>
      <xdr:rowOff>141642</xdr:rowOff>
    </xdr:from>
    <xdr:ext cx="1013034" cy="298800"/>
    <xdr:sp macro="" textlink="">
      <xdr:nvSpPr>
        <xdr:cNvPr id="197" name="CuadroTexto 196">
          <a:extLst>
            <a:ext uri="{FF2B5EF4-FFF2-40B4-BE49-F238E27FC236}">
              <a16:creationId xmlns:a16="http://schemas.microsoft.com/office/drawing/2014/main" id="{73C005DA-1EA4-4377-9EDE-F04A4EB9231E}"/>
            </a:ext>
          </a:extLst>
        </xdr:cNvPr>
        <xdr:cNvSpPr txBox="1"/>
      </xdr:nvSpPr>
      <xdr:spPr>
        <a:xfrm>
          <a:off x="19522552" y="431832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252</xdr:row>
      <xdr:rowOff>141642</xdr:rowOff>
    </xdr:from>
    <xdr:ext cx="1013034" cy="298800"/>
    <xdr:sp macro="" textlink="">
      <xdr:nvSpPr>
        <xdr:cNvPr id="198" name="CuadroTexto 197">
          <a:extLst>
            <a:ext uri="{FF2B5EF4-FFF2-40B4-BE49-F238E27FC236}">
              <a16:creationId xmlns:a16="http://schemas.microsoft.com/office/drawing/2014/main" id="{72A5279F-A0FE-407A-8147-2084C1D7B1EF}"/>
            </a:ext>
          </a:extLst>
        </xdr:cNvPr>
        <xdr:cNvSpPr txBox="1"/>
      </xdr:nvSpPr>
      <xdr:spPr>
        <a:xfrm>
          <a:off x="19522552" y="43354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253</xdr:row>
      <xdr:rowOff>141642</xdr:rowOff>
    </xdr:from>
    <xdr:ext cx="1013034" cy="298800"/>
    <xdr:sp macro="" textlink="">
      <xdr:nvSpPr>
        <xdr:cNvPr id="199" name="CuadroTexto 198">
          <a:extLst>
            <a:ext uri="{FF2B5EF4-FFF2-40B4-BE49-F238E27FC236}">
              <a16:creationId xmlns:a16="http://schemas.microsoft.com/office/drawing/2014/main" id="{2FCDF821-F0FA-423E-AA65-1F4DEB0A1432}"/>
            </a:ext>
          </a:extLst>
        </xdr:cNvPr>
        <xdr:cNvSpPr txBox="1"/>
      </xdr:nvSpPr>
      <xdr:spPr>
        <a:xfrm>
          <a:off x="19522552" y="435261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254</xdr:row>
      <xdr:rowOff>141642</xdr:rowOff>
    </xdr:from>
    <xdr:ext cx="1013034" cy="298800"/>
    <xdr:sp macro="" textlink="">
      <xdr:nvSpPr>
        <xdr:cNvPr id="200" name="CuadroTexto 199">
          <a:extLst>
            <a:ext uri="{FF2B5EF4-FFF2-40B4-BE49-F238E27FC236}">
              <a16:creationId xmlns:a16="http://schemas.microsoft.com/office/drawing/2014/main" id="{5120E393-7B0E-40B8-94B0-952024368963}"/>
            </a:ext>
          </a:extLst>
        </xdr:cNvPr>
        <xdr:cNvSpPr txBox="1"/>
      </xdr:nvSpPr>
      <xdr:spPr>
        <a:xfrm>
          <a:off x="19522552" y="436975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255</xdr:row>
      <xdr:rowOff>141642</xdr:rowOff>
    </xdr:from>
    <xdr:ext cx="1013034" cy="298800"/>
    <xdr:sp macro="" textlink="">
      <xdr:nvSpPr>
        <xdr:cNvPr id="201" name="CuadroTexto 200">
          <a:extLst>
            <a:ext uri="{FF2B5EF4-FFF2-40B4-BE49-F238E27FC236}">
              <a16:creationId xmlns:a16="http://schemas.microsoft.com/office/drawing/2014/main" id="{6C860481-9A20-4C07-B048-A60B4E887C04}"/>
            </a:ext>
          </a:extLst>
        </xdr:cNvPr>
        <xdr:cNvSpPr txBox="1"/>
      </xdr:nvSpPr>
      <xdr:spPr>
        <a:xfrm>
          <a:off x="19522552" y="438690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256</xdr:row>
      <xdr:rowOff>141642</xdr:rowOff>
    </xdr:from>
    <xdr:ext cx="1013034" cy="298800"/>
    <xdr:sp macro="" textlink="">
      <xdr:nvSpPr>
        <xdr:cNvPr id="202" name="CuadroTexto 201">
          <a:extLst>
            <a:ext uri="{FF2B5EF4-FFF2-40B4-BE49-F238E27FC236}">
              <a16:creationId xmlns:a16="http://schemas.microsoft.com/office/drawing/2014/main" id="{FC5DB79F-4302-453D-BEA9-F85583CDEF85}"/>
            </a:ext>
          </a:extLst>
        </xdr:cNvPr>
        <xdr:cNvSpPr txBox="1"/>
      </xdr:nvSpPr>
      <xdr:spPr>
        <a:xfrm>
          <a:off x="19522552" y="44040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257</xdr:row>
      <xdr:rowOff>141642</xdr:rowOff>
    </xdr:from>
    <xdr:ext cx="1013034" cy="298800"/>
    <xdr:sp macro="" textlink="">
      <xdr:nvSpPr>
        <xdr:cNvPr id="203" name="CuadroTexto 202">
          <a:extLst>
            <a:ext uri="{FF2B5EF4-FFF2-40B4-BE49-F238E27FC236}">
              <a16:creationId xmlns:a16="http://schemas.microsoft.com/office/drawing/2014/main" id="{9E87A973-9ACF-432A-BEA5-5F5837884DC0}"/>
            </a:ext>
          </a:extLst>
        </xdr:cNvPr>
        <xdr:cNvSpPr txBox="1"/>
      </xdr:nvSpPr>
      <xdr:spPr>
        <a:xfrm>
          <a:off x="19522552" y="442119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258</xdr:row>
      <xdr:rowOff>141642</xdr:rowOff>
    </xdr:from>
    <xdr:ext cx="1013034" cy="298800"/>
    <xdr:sp macro="" textlink="">
      <xdr:nvSpPr>
        <xdr:cNvPr id="204" name="CuadroTexto 203">
          <a:extLst>
            <a:ext uri="{FF2B5EF4-FFF2-40B4-BE49-F238E27FC236}">
              <a16:creationId xmlns:a16="http://schemas.microsoft.com/office/drawing/2014/main" id="{52A89632-E9DA-4799-A6F9-364F91C4133F}"/>
            </a:ext>
          </a:extLst>
        </xdr:cNvPr>
        <xdr:cNvSpPr txBox="1"/>
      </xdr:nvSpPr>
      <xdr:spPr>
        <a:xfrm>
          <a:off x="19522552" y="443833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259</xdr:row>
      <xdr:rowOff>141642</xdr:rowOff>
    </xdr:from>
    <xdr:ext cx="1013034" cy="298800"/>
    <xdr:sp macro="" textlink="">
      <xdr:nvSpPr>
        <xdr:cNvPr id="205" name="CuadroTexto 204">
          <a:extLst>
            <a:ext uri="{FF2B5EF4-FFF2-40B4-BE49-F238E27FC236}">
              <a16:creationId xmlns:a16="http://schemas.microsoft.com/office/drawing/2014/main" id="{1A8FB631-FE43-4847-A495-C05FF3C5EC66}"/>
            </a:ext>
          </a:extLst>
        </xdr:cNvPr>
        <xdr:cNvSpPr txBox="1"/>
      </xdr:nvSpPr>
      <xdr:spPr>
        <a:xfrm>
          <a:off x="19522552" y="445548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260</xdr:row>
      <xdr:rowOff>141642</xdr:rowOff>
    </xdr:from>
    <xdr:ext cx="1013034" cy="298800"/>
    <xdr:sp macro="" textlink="">
      <xdr:nvSpPr>
        <xdr:cNvPr id="206" name="CuadroTexto 205">
          <a:extLst>
            <a:ext uri="{FF2B5EF4-FFF2-40B4-BE49-F238E27FC236}">
              <a16:creationId xmlns:a16="http://schemas.microsoft.com/office/drawing/2014/main" id="{752E4DE3-3EDA-44A1-92D5-45B744ED5C70}"/>
            </a:ext>
          </a:extLst>
        </xdr:cNvPr>
        <xdr:cNvSpPr txBox="1"/>
      </xdr:nvSpPr>
      <xdr:spPr>
        <a:xfrm>
          <a:off x="19522552" y="44726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261</xdr:row>
      <xdr:rowOff>141642</xdr:rowOff>
    </xdr:from>
    <xdr:ext cx="1013034" cy="298800"/>
    <xdr:sp macro="" textlink="">
      <xdr:nvSpPr>
        <xdr:cNvPr id="207" name="CuadroTexto 206">
          <a:extLst>
            <a:ext uri="{FF2B5EF4-FFF2-40B4-BE49-F238E27FC236}">
              <a16:creationId xmlns:a16="http://schemas.microsoft.com/office/drawing/2014/main" id="{9CB63A06-E2D9-43FC-BDF4-77490B46CFF6}"/>
            </a:ext>
          </a:extLst>
        </xdr:cNvPr>
        <xdr:cNvSpPr txBox="1"/>
      </xdr:nvSpPr>
      <xdr:spPr>
        <a:xfrm>
          <a:off x="19522552" y="448977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262</xdr:row>
      <xdr:rowOff>141642</xdr:rowOff>
    </xdr:from>
    <xdr:ext cx="1013034" cy="298800"/>
    <xdr:sp macro="" textlink="">
      <xdr:nvSpPr>
        <xdr:cNvPr id="208" name="CuadroTexto 207">
          <a:extLst>
            <a:ext uri="{FF2B5EF4-FFF2-40B4-BE49-F238E27FC236}">
              <a16:creationId xmlns:a16="http://schemas.microsoft.com/office/drawing/2014/main" id="{DA29F507-D2C9-4FB7-9DC5-EAAC5CE298F2}"/>
            </a:ext>
          </a:extLst>
        </xdr:cNvPr>
        <xdr:cNvSpPr txBox="1"/>
      </xdr:nvSpPr>
      <xdr:spPr>
        <a:xfrm>
          <a:off x="19522552" y="450691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263</xdr:row>
      <xdr:rowOff>141642</xdr:rowOff>
    </xdr:from>
    <xdr:ext cx="1013034" cy="298800"/>
    <xdr:sp macro="" textlink="">
      <xdr:nvSpPr>
        <xdr:cNvPr id="209" name="CuadroTexto 208">
          <a:extLst>
            <a:ext uri="{FF2B5EF4-FFF2-40B4-BE49-F238E27FC236}">
              <a16:creationId xmlns:a16="http://schemas.microsoft.com/office/drawing/2014/main" id="{AC1FB971-C815-462B-9C47-BC6C9ACCADBF}"/>
            </a:ext>
          </a:extLst>
        </xdr:cNvPr>
        <xdr:cNvSpPr txBox="1"/>
      </xdr:nvSpPr>
      <xdr:spPr>
        <a:xfrm>
          <a:off x="19522552" y="452406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264</xdr:row>
      <xdr:rowOff>141642</xdr:rowOff>
    </xdr:from>
    <xdr:ext cx="1013034" cy="298800"/>
    <xdr:sp macro="" textlink="">
      <xdr:nvSpPr>
        <xdr:cNvPr id="210" name="CuadroTexto 209">
          <a:extLst>
            <a:ext uri="{FF2B5EF4-FFF2-40B4-BE49-F238E27FC236}">
              <a16:creationId xmlns:a16="http://schemas.microsoft.com/office/drawing/2014/main" id="{959F0738-9EE4-48B7-915B-85830A7B569A}"/>
            </a:ext>
          </a:extLst>
        </xdr:cNvPr>
        <xdr:cNvSpPr txBox="1"/>
      </xdr:nvSpPr>
      <xdr:spPr>
        <a:xfrm>
          <a:off x="19522552" y="45412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265</xdr:row>
      <xdr:rowOff>141642</xdr:rowOff>
    </xdr:from>
    <xdr:ext cx="1013034" cy="298800"/>
    <xdr:sp macro="" textlink="">
      <xdr:nvSpPr>
        <xdr:cNvPr id="211" name="CuadroTexto 210">
          <a:extLst>
            <a:ext uri="{FF2B5EF4-FFF2-40B4-BE49-F238E27FC236}">
              <a16:creationId xmlns:a16="http://schemas.microsoft.com/office/drawing/2014/main" id="{A4E9401D-6F5B-4B3D-9028-AA1B04C7B609}"/>
            </a:ext>
          </a:extLst>
        </xdr:cNvPr>
        <xdr:cNvSpPr txBox="1"/>
      </xdr:nvSpPr>
      <xdr:spPr>
        <a:xfrm>
          <a:off x="19522552" y="455835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266</xdr:row>
      <xdr:rowOff>141642</xdr:rowOff>
    </xdr:from>
    <xdr:ext cx="1013034" cy="298800"/>
    <xdr:sp macro="" textlink="">
      <xdr:nvSpPr>
        <xdr:cNvPr id="212" name="CuadroTexto 211">
          <a:extLst>
            <a:ext uri="{FF2B5EF4-FFF2-40B4-BE49-F238E27FC236}">
              <a16:creationId xmlns:a16="http://schemas.microsoft.com/office/drawing/2014/main" id="{13CFF934-0F67-4E2C-BD83-47C1076237C3}"/>
            </a:ext>
          </a:extLst>
        </xdr:cNvPr>
        <xdr:cNvSpPr txBox="1"/>
      </xdr:nvSpPr>
      <xdr:spPr>
        <a:xfrm>
          <a:off x="19522552" y="457549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267</xdr:row>
      <xdr:rowOff>141642</xdr:rowOff>
    </xdr:from>
    <xdr:ext cx="1013034" cy="298800"/>
    <xdr:sp macro="" textlink="">
      <xdr:nvSpPr>
        <xdr:cNvPr id="213" name="CuadroTexto 212">
          <a:extLst>
            <a:ext uri="{FF2B5EF4-FFF2-40B4-BE49-F238E27FC236}">
              <a16:creationId xmlns:a16="http://schemas.microsoft.com/office/drawing/2014/main" id="{2F301D0D-B8D0-4FD5-98D6-576B8BC76C6B}"/>
            </a:ext>
          </a:extLst>
        </xdr:cNvPr>
        <xdr:cNvSpPr txBox="1"/>
      </xdr:nvSpPr>
      <xdr:spPr>
        <a:xfrm>
          <a:off x="19522552" y="459264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268</xdr:row>
      <xdr:rowOff>141642</xdr:rowOff>
    </xdr:from>
    <xdr:ext cx="1013034" cy="298800"/>
    <xdr:sp macro="" textlink="">
      <xdr:nvSpPr>
        <xdr:cNvPr id="214" name="CuadroTexto 213">
          <a:extLst>
            <a:ext uri="{FF2B5EF4-FFF2-40B4-BE49-F238E27FC236}">
              <a16:creationId xmlns:a16="http://schemas.microsoft.com/office/drawing/2014/main" id="{B95533B7-52AA-4940-B4D9-704F7B6D7B2D}"/>
            </a:ext>
          </a:extLst>
        </xdr:cNvPr>
        <xdr:cNvSpPr txBox="1"/>
      </xdr:nvSpPr>
      <xdr:spPr>
        <a:xfrm>
          <a:off x="19522552" y="46097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269</xdr:row>
      <xdr:rowOff>141642</xdr:rowOff>
    </xdr:from>
    <xdr:ext cx="1013034" cy="298800"/>
    <xdr:sp macro="" textlink="">
      <xdr:nvSpPr>
        <xdr:cNvPr id="215" name="CuadroTexto 214">
          <a:extLst>
            <a:ext uri="{FF2B5EF4-FFF2-40B4-BE49-F238E27FC236}">
              <a16:creationId xmlns:a16="http://schemas.microsoft.com/office/drawing/2014/main" id="{4A3880FB-3097-49FE-A825-40539C2EB6DE}"/>
            </a:ext>
          </a:extLst>
        </xdr:cNvPr>
        <xdr:cNvSpPr txBox="1"/>
      </xdr:nvSpPr>
      <xdr:spPr>
        <a:xfrm>
          <a:off x="19522552" y="462693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270</xdr:row>
      <xdr:rowOff>141642</xdr:rowOff>
    </xdr:from>
    <xdr:ext cx="1013034" cy="298800"/>
    <xdr:sp macro="" textlink="">
      <xdr:nvSpPr>
        <xdr:cNvPr id="216" name="CuadroTexto 215">
          <a:extLst>
            <a:ext uri="{FF2B5EF4-FFF2-40B4-BE49-F238E27FC236}">
              <a16:creationId xmlns:a16="http://schemas.microsoft.com/office/drawing/2014/main" id="{2457E6ED-BF44-4AED-9262-D589453DA2AF}"/>
            </a:ext>
          </a:extLst>
        </xdr:cNvPr>
        <xdr:cNvSpPr txBox="1"/>
      </xdr:nvSpPr>
      <xdr:spPr>
        <a:xfrm>
          <a:off x="19522552" y="464407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271</xdr:row>
      <xdr:rowOff>141642</xdr:rowOff>
    </xdr:from>
    <xdr:ext cx="1013034" cy="298800"/>
    <xdr:sp macro="" textlink="">
      <xdr:nvSpPr>
        <xdr:cNvPr id="217" name="CuadroTexto 216">
          <a:extLst>
            <a:ext uri="{FF2B5EF4-FFF2-40B4-BE49-F238E27FC236}">
              <a16:creationId xmlns:a16="http://schemas.microsoft.com/office/drawing/2014/main" id="{6765B9D3-D0E1-4757-AE46-73C01F6B64F1}"/>
            </a:ext>
          </a:extLst>
        </xdr:cNvPr>
        <xdr:cNvSpPr txBox="1"/>
      </xdr:nvSpPr>
      <xdr:spPr>
        <a:xfrm>
          <a:off x="19522552" y="466122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272</xdr:row>
      <xdr:rowOff>141642</xdr:rowOff>
    </xdr:from>
    <xdr:ext cx="1013034" cy="298800"/>
    <xdr:sp macro="" textlink="">
      <xdr:nvSpPr>
        <xdr:cNvPr id="218" name="CuadroTexto 217">
          <a:extLst>
            <a:ext uri="{FF2B5EF4-FFF2-40B4-BE49-F238E27FC236}">
              <a16:creationId xmlns:a16="http://schemas.microsoft.com/office/drawing/2014/main" id="{A6752ED0-AB86-40A6-B416-AF2A48E64D5A}"/>
            </a:ext>
          </a:extLst>
        </xdr:cNvPr>
        <xdr:cNvSpPr txBox="1"/>
      </xdr:nvSpPr>
      <xdr:spPr>
        <a:xfrm>
          <a:off x="19522552" y="46783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273</xdr:row>
      <xdr:rowOff>141642</xdr:rowOff>
    </xdr:from>
    <xdr:ext cx="1013034" cy="298800"/>
    <xdr:sp macro="" textlink="">
      <xdr:nvSpPr>
        <xdr:cNvPr id="219" name="CuadroTexto 218">
          <a:extLst>
            <a:ext uri="{FF2B5EF4-FFF2-40B4-BE49-F238E27FC236}">
              <a16:creationId xmlns:a16="http://schemas.microsoft.com/office/drawing/2014/main" id="{95782826-91E3-4403-87AA-2320E3C84747}"/>
            </a:ext>
          </a:extLst>
        </xdr:cNvPr>
        <xdr:cNvSpPr txBox="1"/>
      </xdr:nvSpPr>
      <xdr:spPr>
        <a:xfrm>
          <a:off x="19522552" y="469551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274</xdr:row>
      <xdr:rowOff>141642</xdr:rowOff>
    </xdr:from>
    <xdr:ext cx="1013034" cy="298800"/>
    <xdr:sp macro="" textlink="">
      <xdr:nvSpPr>
        <xdr:cNvPr id="220" name="CuadroTexto 219">
          <a:extLst>
            <a:ext uri="{FF2B5EF4-FFF2-40B4-BE49-F238E27FC236}">
              <a16:creationId xmlns:a16="http://schemas.microsoft.com/office/drawing/2014/main" id="{E74BBCAA-29DD-43D5-9496-1D8CBEDF452C}"/>
            </a:ext>
          </a:extLst>
        </xdr:cNvPr>
        <xdr:cNvSpPr txBox="1"/>
      </xdr:nvSpPr>
      <xdr:spPr>
        <a:xfrm>
          <a:off x="19522552" y="471265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275</xdr:row>
      <xdr:rowOff>141642</xdr:rowOff>
    </xdr:from>
    <xdr:ext cx="1013034" cy="298800"/>
    <xdr:sp macro="" textlink="">
      <xdr:nvSpPr>
        <xdr:cNvPr id="221" name="CuadroTexto 220">
          <a:extLst>
            <a:ext uri="{FF2B5EF4-FFF2-40B4-BE49-F238E27FC236}">
              <a16:creationId xmlns:a16="http://schemas.microsoft.com/office/drawing/2014/main" id="{DCBE694A-A1FF-4E58-B5F2-DAEF79F5A6C6}"/>
            </a:ext>
          </a:extLst>
        </xdr:cNvPr>
        <xdr:cNvSpPr txBox="1"/>
      </xdr:nvSpPr>
      <xdr:spPr>
        <a:xfrm>
          <a:off x="19522552" y="472980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276</xdr:row>
      <xdr:rowOff>141642</xdr:rowOff>
    </xdr:from>
    <xdr:ext cx="1013034" cy="298800"/>
    <xdr:sp macro="" textlink="">
      <xdr:nvSpPr>
        <xdr:cNvPr id="222" name="CuadroTexto 221">
          <a:extLst>
            <a:ext uri="{FF2B5EF4-FFF2-40B4-BE49-F238E27FC236}">
              <a16:creationId xmlns:a16="http://schemas.microsoft.com/office/drawing/2014/main" id="{63FBB1EF-2522-42A8-9F7B-837ABFBE731B}"/>
            </a:ext>
          </a:extLst>
        </xdr:cNvPr>
        <xdr:cNvSpPr txBox="1"/>
      </xdr:nvSpPr>
      <xdr:spPr>
        <a:xfrm>
          <a:off x="19522552" y="47469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277</xdr:row>
      <xdr:rowOff>141642</xdr:rowOff>
    </xdr:from>
    <xdr:ext cx="1013034" cy="298800"/>
    <xdr:sp macro="" textlink="">
      <xdr:nvSpPr>
        <xdr:cNvPr id="223" name="CuadroTexto 222">
          <a:extLst>
            <a:ext uri="{FF2B5EF4-FFF2-40B4-BE49-F238E27FC236}">
              <a16:creationId xmlns:a16="http://schemas.microsoft.com/office/drawing/2014/main" id="{9C87F0FF-55BA-44E9-9960-B3DB98A334C2}"/>
            </a:ext>
          </a:extLst>
        </xdr:cNvPr>
        <xdr:cNvSpPr txBox="1"/>
      </xdr:nvSpPr>
      <xdr:spPr>
        <a:xfrm>
          <a:off x="19522552" y="476409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278</xdr:row>
      <xdr:rowOff>141642</xdr:rowOff>
    </xdr:from>
    <xdr:ext cx="1013034" cy="298800"/>
    <xdr:sp macro="" textlink="">
      <xdr:nvSpPr>
        <xdr:cNvPr id="224" name="CuadroTexto 223">
          <a:extLst>
            <a:ext uri="{FF2B5EF4-FFF2-40B4-BE49-F238E27FC236}">
              <a16:creationId xmlns:a16="http://schemas.microsoft.com/office/drawing/2014/main" id="{14D14BA8-C5A9-4503-A5DC-8C1D27358B78}"/>
            </a:ext>
          </a:extLst>
        </xdr:cNvPr>
        <xdr:cNvSpPr txBox="1"/>
      </xdr:nvSpPr>
      <xdr:spPr>
        <a:xfrm>
          <a:off x="19522552" y="478123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279</xdr:row>
      <xdr:rowOff>141642</xdr:rowOff>
    </xdr:from>
    <xdr:ext cx="1013034" cy="298800"/>
    <xdr:sp macro="" textlink="">
      <xdr:nvSpPr>
        <xdr:cNvPr id="225" name="CuadroTexto 224">
          <a:extLst>
            <a:ext uri="{FF2B5EF4-FFF2-40B4-BE49-F238E27FC236}">
              <a16:creationId xmlns:a16="http://schemas.microsoft.com/office/drawing/2014/main" id="{E78B31EA-EAC0-4641-86F5-BC2FA2DF9E3D}"/>
            </a:ext>
          </a:extLst>
        </xdr:cNvPr>
        <xdr:cNvSpPr txBox="1"/>
      </xdr:nvSpPr>
      <xdr:spPr>
        <a:xfrm>
          <a:off x="19522552" y="479838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280</xdr:row>
      <xdr:rowOff>141642</xdr:rowOff>
    </xdr:from>
    <xdr:ext cx="1013034" cy="298800"/>
    <xdr:sp macro="" textlink="">
      <xdr:nvSpPr>
        <xdr:cNvPr id="226" name="CuadroTexto 225">
          <a:extLst>
            <a:ext uri="{FF2B5EF4-FFF2-40B4-BE49-F238E27FC236}">
              <a16:creationId xmlns:a16="http://schemas.microsoft.com/office/drawing/2014/main" id="{C2A18DBF-2AFE-4716-ABFD-4DAB1B692106}"/>
            </a:ext>
          </a:extLst>
        </xdr:cNvPr>
        <xdr:cNvSpPr txBox="1"/>
      </xdr:nvSpPr>
      <xdr:spPr>
        <a:xfrm>
          <a:off x="19522552" y="48155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281</xdr:row>
      <xdr:rowOff>141642</xdr:rowOff>
    </xdr:from>
    <xdr:ext cx="1013034" cy="298800"/>
    <xdr:sp macro="" textlink="">
      <xdr:nvSpPr>
        <xdr:cNvPr id="227" name="CuadroTexto 226">
          <a:extLst>
            <a:ext uri="{FF2B5EF4-FFF2-40B4-BE49-F238E27FC236}">
              <a16:creationId xmlns:a16="http://schemas.microsoft.com/office/drawing/2014/main" id="{637C78CA-3FB3-4385-AA71-C2CF8849550A}"/>
            </a:ext>
          </a:extLst>
        </xdr:cNvPr>
        <xdr:cNvSpPr txBox="1"/>
      </xdr:nvSpPr>
      <xdr:spPr>
        <a:xfrm>
          <a:off x="19522552" y="483267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282</xdr:row>
      <xdr:rowOff>141642</xdr:rowOff>
    </xdr:from>
    <xdr:ext cx="1013034" cy="298800"/>
    <xdr:sp macro="" textlink="">
      <xdr:nvSpPr>
        <xdr:cNvPr id="228" name="CuadroTexto 227">
          <a:extLst>
            <a:ext uri="{FF2B5EF4-FFF2-40B4-BE49-F238E27FC236}">
              <a16:creationId xmlns:a16="http://schemas.microsoft.com/office/drawing/2014/main" id="{B3DD284F-9F8A-4C1F-B9D1-E7E8973CFE20}"/>
            </a:ext>
          </a:extLst>
        </xdr:cNvPr>
        <xdr:cNvSpPr txBox="1"/>
      </xdr:nvSpPr>
      <xdr:spPr>
        <a:xfrm>
          <a:off x="19522552" y="484981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283</xdr:row>
      <xdr:rowOff>141642</xdr:rowOff>
    </xdr:from>
    <xdr:ext cx="1013034" cy="298800"/>
    <xdr:sp macro="" textlink="">
      <xdr:nvSpPr>
        <xdr:cNvPr id="229" name="CuadroTexto 228">
          <a:extLst>
            <a:ext uri="{FF2B5EF4-FFF2-40B4-BE49-F238E27FC236}">
              <a16:creationId xmlns:a16="http://schemas.microsoft.com/office/drawing/2014/main" id="{E6F8D1CB-AFCD-4039-89D2-F7EA1872C5C7}"/>
            </a:ext>
          </a:extLst>
        </xdr:cNvPr>
        <xdr:cNvSpPr txBox="1"/>
      </xdr:nvSpPr>
      <xdr:spPr>
        <a:xfrm>
          <a:off x="19522552" y="486696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284</xdr:row>
      <xdr:rowOff>141642</xdr:rowOff>
    </xdr:from>
    <xdr:ext cx="1013034" cy="298800"/>
    <xdr:sp macro="" textlink="">
      <xdr:nvSpPr>
        <xdr:cNvPr id="230" name="CuadroTexto 229">
          <a:extLst>
            <a:ext uri="{FF2B5EF4-FFF2-40B4-BE49-F238E27FC236}">
              <a16:creationId xmlns:a16="http://schemas.microsoft.com/office/drawing/2014/main" id="{B8258B76-53DF-4B2B-BC94-9399F880A0BD}"/>
            </a:ext>
          </a:extLst>
        </xdr:cNvPr>
        <xdr:cNvSpPr txBox="1"/>
      </xdr:nvSpPr>
      <xdr:spPr>
        <a:xfrm>
          <a:off x="19522552" y="48841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285</xdr:row>
      <xdr:rowOff>141642</xdr:rowOff>
    </xdr:from>
    <xdr:ext cx="1013034" cy="298800"/>
    <xdr:sp macro="" textlink="">
      <xdr:nvSpPr>
        <xdr:cNvPr id="231" name="CuadroTexto 230">
          <a:extLst>
            <a:ext uri="{FF2B5EF4-FFF2-40B4-BE49-F238E27FC236}">
              <a16:creationId xmlns:a16="http://schemas.microsoft.com/office/drawing/2014/main" id="{1733FF75-5762-4EE9-83CE-29AACD772C7A}"/>
            </a:ext>
          </a:extLst>
        </xdr:cNvPr>
        <xdr:cNvSpPr txBox="1"/>
      </xdr:nvSpPr>
      <xdr:spPr>
        <a:xfrm>
          <a:off x="19522552" y="490125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286</xdr:row>
      <xdr:rowOff>141642</xdr:rowOff>
    </xdr:from>
    <xdr:ext cx="1013034" cy="298800"/>
    <xdr:sp macro="" textlink="">
      <xdr:nvSpPr>
        <xdr:cNvPr id="232" name="CuadroTexto 231">
          <a:extLst>
            <a:ext uri="{FF2B5EF4-FFF2-40B4-BE49-F238E27FC236}">
              <a16:creationId xmlns:a16="http://schemas.microsoft.com/office/drawing/2014/main" id="{DDEC68B4-8FD7-49B9-BAF5-C0D38571A253}"/>
            </a:ext>
          </a:extLst>
        </xdr:cNvPr>
        <xdr:cNvSpPr txBox="1"/>
      </xdr:nvSpPr>
      <xdr:spPr>
        <a:xfrm>
          <a:off x="19522552" y="491839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287</xdr:row>
      <xdr:rowOff>141642</xdr:rowOff>
    </xdr:from>
    <xdr:ext cx="1013034" cy="298800"/>
    <xdr:sp macro="" textlink="">
      <xdr:nvSpPr>
        <xdr:cNvPr id="233" name="CuadroTexto 232">
          <a:extLst>
            <a:ext uri="{FF2B5EF4-FFF2-40B4-BE49-F238E27FC236}">
              <a16:creationId xmlns:a16="http://schemas.microsoft.com/office/drawing/2014/main" id="{850FD145-AF50-401E-8A80-293B6899428B}"/>
            </a:ext>
          </a:extLst>
        </xdr:cNvPr>
        <xdr:cNvSpPr txBox="1"/>
      </xdr:nvSpPr>
      <xdr:spPr>
        <a:xfrm>
          <a:off x="19522552" y="493554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288</xdr:row>
      <xdr:rowOff>141642</xdr:rowOff>
    </xdr:from>
    <xdr:ext cx="1013034" cy="298800"/>
    <xdr:sp macro="" textlink="">
      <xdr:nvSpPr>
        <xdr:cNvPr id="234" name="CuadroTexto 233">
          <a:extLst>
            <a:ext uri="{FF2B5EF4-FFF2-40B4-BE49-F238E27FC236}">
              <a16:creationId xmlns:a16="http://schemas.microsoft.com/office/drawing/2014/main" id="{CCD048F5-94A5-4470-920B-4235E5BBEB18}"/>
            </a:ext>
          </a:extLst>
        </xdr:cNvPr>
        <xdr:cNvSpPr txBox="1"/>
      </xdr:nvSpPr>
      <xdr:spPr>
        <a:xfrm>
          <a:off x="19522552" y="49526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289</xdr:row>
      <xdr:rowOff>141642</xdr:rowOff>
    </xdr:from>
    <xdr:ext cx="1013034" cy="298800"/>
    <xdr:sp macro="" textlink="">
      <xdr:nvSpPr>
        <xdr:cNvPr id="235" name="CuadroTexto 234">
          <a:extLst>
            <a:ext uri="{FF2B5EF4-FFF2-40B4-BE49-F238E27FC236}">
              <a16:creationId xmlns:a16="http://schemas.microsoft.com/office/drawing/2014/main" id="{6C07AB2B-E62A-47EB-98A7-116283634729}"/>
            </a:ext>
          </a:extLst>
        </xdr:cNvPr>
        <xdr:cNvSpPr txBox="1"/>
      </xdr:nvSpPr>
      <xdr:spPr>
        <a:xfrm>
          <a:off x="19522552" y="496983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290</xdr:row>
      <xdr:rowOff>141642</xdr:rowOff>
    </xdr:from>
    <xdr:ext cx="1013034" cy="298800"/>
    <xdr:sp macro="" textlink="">
      <xdr:nvSpPr>
        <xdr:cNvPr id="236" name="CuadroTexto 235">
          <a:extLst>
            <a:ext uri="{FF2B5EF4-FFF2-40B4-BE49-F238E27FC236}">
              <a16:creationId xmlns:a16="http://schemas.microsoft.com/office/drawing/2014/main" id="{E51B2A9F-150F-43E9-8095-6A01971E5986}"/>
            </a:ext>
          </a:extLst>
        </xdr:cNvPr>
        <xdr:cNvSpPr txBox="1"/>
      </xdr:nvSpPr>
      <xdr:spPr>
        <a:xfrm>
          <a:off x="19522552" y="498697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291</xdr:row>
      <xdr:rowOff>141642</xdr:rowOff>
    </xdr:from>
    <xdr:ext cx="1013034" cy="298800"/>
    <xdr:sp macro="" textlink="">
      <xdr:nvSpPr>
        <xdr:cNvPr id="237" name="CuadroTexto 236">
          <a:extLst>
            <a:ext uri="{FF2B5EF4-FFF2-40B4-BE49-F238E27FC236}">
              <a16:creationId xmlns:a16="http://schemas.microsoft.com/office/drawing/2014/main" id="{3521A5AB-2400-4A15-86A7-705BE9A8F499}"/>
            </a:ext>
          </a:extLst>
        </xdr:cNvPr>
        <xdr:cNvSpPr txBox="1"/>
      </xdr:nvSpPr>
      <xdr:spPr>
        <a:xfrm>
          <a:off x="19522552" y="500412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292</xdr:row>
      <xdr:rowOff>141642</xdr:rowOff>
    </xdr:from>
    <xdr:ext cx="1013034" cy="298800"/>
    <xdr:sp macro="" textlink="">
      <xdr:nvSpPr>
        <xdr:cNvPr id="238" name="CuadroTexto 237">
          <a:extLst>
            <a:ext uri="{FF2B5EF4-FFF2-40B4-BE49-F238E27FC236}">
              <a16:creationId xmlns:a16="http://schemas.microsoft.com/office/drawing/2014/main" id="{7126FBAB-F758-40FA-B909-5437B49E4FE9}"/>
            </a:ext>
          </a:extLst>
        </xdr:cNvPr>
        <xdr:cNvSpPr txBox="1"/>
      </xdr:nvSpPr>
      <xdr:spPr>
        <a:xfrm>
          <a:off x="19522552" y="50212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293</xdr:row>
      <xdr:rowOff>141642</xdr:rowOff>
    </xdr:from>
    <xdr:ext cx="1013034" cy="298800"/>
    <xdr:sp macro="" textlink="">
      <xdr:nvSpPr>
        <xdr:cNvPr id="239" name="CuadroTexto 238">
          <a:extLst>
            <a:ext uri="{FF2B5EF4-FFF2-40B4-BE49-F238E27FC236}">
              <a16:creationId xmlns:a16="http://schemas.microsoft.com/office/drawing/2014/main" id="{7F9E3EA7-5AF8-4E32-855E-BAC36755F86F}"/>
            </a:ext>
          </a:extLst>
        </xdr:cNvPr>
        <xdr:cNvSpPr txBox="1"/>
      </xdr:nvSpPr>
      <xdr:spPr>
        <a:xfrm>
          <a:off x="19522552" y="503841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294</xdr:row>
      <xdr:rowOff>141642</xdr:rowOff>
    </xdr:from>
    <xdr:ext cx="1013034" cy="298800"/>
    <xdr:sp macro="" textlink="">
      <xdr:nvSpPr>
        <xdr:cNvPr id="240" name="CuadroTexto 239">
          <a:extLst>
            <a:ext uri="{FF2B5EF4-FFF2-40B4-BE49-F238E27FC236}">
              <a16:creationId xmlns:a16="http://schemas.microsoft.com/office/drawing/2014/main" id="{C69D9A8E-318F-492B-9500-5895B58126EF}"/>
            </a:ext>
          </a:extLst>
        </xdr:cNvPr>
        <xdr:cNvSpPr txBox="1"/>
      </xdr:nvSpPr>
      <xdr:spPr>
        <a:xfrm>
          <a:off x="19522552" y="505555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295</xdr:row>
      <xdr:rowOff>141642</xdr:rowOff>
    </xdr:from>
    <xdr:ext cx="1013034" cy="298800"/>
    <xdr:sp macro="" textlink="">
      <xdr:nvSpPr>
        <xdr:cNvPr id="241" name="CuadroTexto 240">
          <a:extLst>
            <a:ext uri="{FF2B5EF4-FFF2-40B4-BE49-F238E27FC236}">
              <a16:creationId xmlns:a16="http://schemas.microsoft.com/office/drawing/2014/main" id="{29859A32-F18E-48B7-9CE6-8B2E382F44B6}"/>
            </a:ext>
          </a:extLst>
        </xdr:cNvPr>
        <xdr:cNvSpPr txBox="1"/>
      </xdr:nvSpPr>
      <xdr:spPr>
        <a:xfrm>
          <a:off x="19522552" y="507270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296</xdr:row>
      <xdr:rowOff>141642</xdr:rowOff>
    </xdr:from>
    <xdr:ext cx="1013034" cy="298800"/>
    <xdr:sp macro="" textlink="">
      <xdr:nvSpPr>
        <xdr:cNvPr id="242" name="CuadroTexto 241">
          <a:extLst>
            <a:ext uri="{FF2B5EF4-FFF2-40B4-BE49-F238E27FC236}">
              <a16:creationId xmlns:a16="http://schemas.microsoft.com/office/drawing/2014/main" id="{6D5542F1-0951-43EC-9AFD-11270FAB9CB8}"/>
            </a:ext>
          </a:extLst>
        </xdr:cNvPr>
        <xdr:cNvSpPr txBox="1"/>
      </xdr:nvSpPr>
      <xdr:spPr>
        <a:xfrm>
          <a:off x="19522552" y="50898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297</xdr:row>
      <xdr:rowOff>141642</xdr:rowOff>
    </xdr:from>
    <xdr:ext cx="1013034" cy="298800"/>
    <xdr:sp macro="" textlink="">
      <xdr:nvSpPr>
        <xdr:cNvPr id="243" name="CuadroTexto 242">
          <a:extLst>
            <a:ext uri="{FF2B5EF4-FFF2-40B4-BE49-F238E27FC236}">
              <a16:creationId xmlns:a16="http://schemas.microsoft.com/office/drawing/2014/main" id="{EC08884C-2023-47F8-A7EF-007625DAAE66}"/>
            </a:ext>
          </a:extLst>
        </xdr:cNvPr>
        <xdr:cNvSpPr txBox="1"/>
      </xdr:nvSpPr>
      <xdr:spPr>
        <a:xfrm>
          <a:off x="19522552" y="510699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298</xdr:row>
      <xdr:rowOff>141642</xdr:rowOff>
    </xdr:from>
    <xdr:ext cx="1013034" cy="298800"/>
    <xdr:sp macro="" textlink="">
      <xdr:nvSpPr>
        <xdr:cNvPr id="244" name="CuadroTexto 243">
          <a:extLst>
            <a:ext uri="{FF2B5EF4-FFF2-40B4-BE49-F238E27FC236}">
              <a16:creationId xmlns:a16="http://schemas.microsoft.com/office/drawing/2014/main" id="{EE7CA1AB-77C4-4F2A-BA5D-AD2C23A5B609}"/>
            </a:ext>
          </a:extLst>
        </xdr:cNvPr>
        <xdr:cNvSpPr txBox="1"/>
      </xdr:nvSpPr>
      <xdr:spPr>
        <a:xfrm>
          <a:off x="19522552" y="512413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299</xdr:row>
      <xdr:rowOff>141642</xdr:rowOff>
    </xdr:from>
    <xdr:ext cx="1013034" cy="298800"/>
    <xdr:sp macro="" textlink="">
      <xdr:nvSpPr>
        <xdr:cNvPr id="245" name="CuadroTexto 244">
          <a:extLst>
            <a:ext uri="{FF2B5EF4-FFF2-40B4-BE49-F238E27FC236}">
              <a16:creationId xmlns:a16="http://schemas.microsoft.com/office/drawing/2014/main" id="{6AABAE4A-8271-426E-8A9F-816017A7EB1B}"/>
            </a:ext>
          </a:extLst>
        </xdr:cNvPr>
        <xdr:cNvSpPr txBox="1"/>
      </xdr:nvSpPr>
      <xdr:spPr>
        <a:xfrm>
          <a:off x="19522552" y="514128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300</xdr:row>
      <xdr:rowOff>141642</xdr:rowOff>
    </xdr:from>
    <xdr:ext cx="1013034" cy="298800"/>
    <xdr:sp macro="" textlink="">
      <xdr:nvSpPr>
        <xdr:cNvPr id="246" name="CuadroTexto 245">
          <a:extLst>
            <a:ext uri="{FF2B5EF4-FFF2-40B4-BE49-F238E27FC236}">
              <a16:creationId xmlns:a16="http://schemas.microsoft.com/office/drawing/2014/main" id="{5897767A-739B-4B43-A412-FAF5D450E739}"/>
            </a:ext>
          </a:extLst>
        </xdr:cNvPr>
        <xdr:cNvSpPr txBox="1"/>
      </xdr:nvSpPr>
      <xdr:spPr>
        <a:xfrm>
          <a:off x="19522552" y="51584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301</xdr:row>
      <xdr:rowOff>141642</xdr:rowOff>
    </xdr:from>
    <xdr:ext cx="1013034" cy="298800"/>
    <xdr:sp macro="" textlink="">
      <xdr:nvSpPr>
        <xdr:cNvPr id="247" name="CuadroTexto 246">
          <a:extLst>
            <a:ext uri="{FF2B5EF4-FFF2-40B4-BE49-F238E27FC236}">
              <a16:creationId xmlns:a16="http://schemas.microsoft.com/office/drawing/2014/main" id="{DF73F7E6-F120-4D13-88D1-4EFFA5B4DE6D}"/>
            </a:ext>
          </a:extLst>
        </xdr:cNvPr>
        <xdr:cNvSpPr txBox="1"/>
      </xdr:nvSpPr>
      <xdr:spPr>
        <a:xfrm>
          <a:off x="19522552" y="517557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302</xdr:row>
      <xdr:rowOff>141642</xdr:rowOff>
    </xdr:from>
    <xdr:ext cx="1013034" cy="298800"/>
    <xdr:sp macro="" textlink="">
      <xdr:nvSpPr>
        <xdr:cNvPr id="248" name="CuadroTexto 247">
          <a:extLst>
            <a:ext uri="{FF2B5EF4-FFF2-40B4-BE49-F238E27FC236}">
              <a16:creationId xmlns:a16="http://schemas.microsoft.com/office/drawing/2014/main" id="{B267DE70-1064-4866-B7CB-B719B91275E5}"/>
            </a:ext>
          </a:extLst>
        </xdr:cNvPr>
        <xdr:cNvSpPr txBox="1"/>
      </xdr:nvSpPr>
      <xdr:spPr>
        <a:xfrm>
          <a:off x="19522552" y="519271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303</xdr:row>
      <xdr:rowOff>141642</xdr:rowOff>
    </xdr:from>
    <xdr:ext cx="1013034" cy="298800"/>
    <xdr:sp macro="" textlink="">
      <xdr:nvSpPr>
        <xdr:cNvPr id="249" name="CuadroTexto 248">
          <a:extLst>
            <a:ext uri="{FF2B5EF4-FFF2-40B4-BE49-F238E27FC236}">
              <a16:creationId xmlns:a16="http://schemas.microsoft.com/office/drawing/2014/main" id="{3DDAC1FA-551C-4351-B10A-DFD234B9F373}"/>
            </a:ext>
          </a:extLst>
        </xdr:cNvPr>
        <xdr:cNvSpPr txBox="1"/>
      </xdr:nvSpPr>
      <xdr:spPr>
        <a:xfrm>
          <a:off x="19522552" y="520986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304</xdr:row>
      <xdr:rowOff>141642</xdr:rowOff>
    </xdr:from>
    <xdr:ext cx="1013034" cy="298800"/>
    <xdr:sp macro="" textlink="">
      <xdr:nvSpPr>
        <xdr:cNvPr id="250" name="CuadroTexto 249">
          <a:extLst>
            <a:ext uri="{FF2B5EF4-FFF2-40B4-BE49-F238E27FC236}">
              <a16:creationId xmlns:a16="http://schemas.microsoft.com/office/drawing/2014/main" id="{2659690C-E74C-47E5-A62B-8B1ACF9D0D4F}"/>
            </a:ext>
          </a:extLst>
        </xdr:cNvPr>
        <xdr:cNvSpPr txBox="1"/>
      </xdr:nvSpPr>
      <xdr:spPr>
        <a:xfrm>
          <a:off x="19522552" y="52270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305</xdr:row>
      <xdr:rowOff>141642</xdr:rowOff>
    </xdr:from>
    <xdr:ext cx="1013034" cy="298800"/>
    <xdr:sp macro="" textlink="">
      <xdr:nvSpPr>
        <xdr:cNvPr id="251" name="CuadroTexto 250">
          <a:extLst>
            <a:ext uri="{FF2B5EF4-FFF2-40B4-BE49-F238E27FC236}">
              <a16:creationId xmlns:a16="http://schemas.microsoft.com/office/drawing/2014/main" id="{774AB246-378A-4F3B-949A-4115B89C7BA7}"/>
            </a:ext>
          </a:extLst>
        </xdr:cNvPr>
        <xdr:cNvSpPr txBox="1"/>
      </xdr:nvSpPr>
      <xdr:spPr>
        <a:xfrm>
          <a:off x="19522552" y="524415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306</xdr:row>
      <xdr:rowOff>141642</xdr:rowOff>
    </xdr:from>
    <xdr:ext cx="1013034" cy="298800"/>
    <xdr:sp macro="" textlink="">
      <xdr:nvSpPr>
        <xdr:cNvPr id="252" name="CuadroTexto 251">
          <a:extLst>
            <a:ext uri="{FF2B5EF4-FFF2-40B4-BE49-F238E27FC236}">
              <a16:creationId xmlns:a16="http://schemas.microsoft.com/office/drawing/2014/main" id="{1970A8B2-AA93-43CE-9C46-696A468C6319}"/>
            </a:ext>
          </a:extLst>
        </xdr:cNvPr>
        <xdr:cNvSpPr txBox="1"/>
      </xdr:nvSpPr>
      <xdr:spPr>
        <a:xfrm>
          <a:off x="19522552" y="526129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307</xdr:row>
      <xdr:rowOff>141642</xdr:rowOff>
    </xdr:from>
    <xdr:ext cx="1013034" cy="298800"/>
    <xdr:sp macro="" textlink="">
      <xdr:nvSpPr>
        <xdr:cNvPr id="253" name="CuadroTexto 252">
          <a:extLst>
            <a:ext uri="{FF2B5EF4-FFF2-40B4-BE49-F238E27FC236}">
              <a16:creationId xmlns:a16="http://schemas.microsoft.com/office/drawing/2014/main" id="{664E7735-7862-4A51-96FA-B5468D8FB76E}"/>
            </a:ext>
          </a:extLst>
        </xdr:cNvPr>
        <xdr:cNvSpPr txBox="1"/>
      </xdr:nvSpPr>
      <xdr:spPr>
        <a:xfrm>
          <a:off x="19522552" y="527844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308</xdr:row>
      <xdr:rowOff>141642</xdr:rowOff>
    </xdr:from>
    <xdr:ext cx="1013034" cy="298800"/>
    <xdr:sp macro="" textlink="">
      <xdr:nvSpPr>
        <xdr:cNvPr id="254" name="CuadroTexto 253">
          <a:extLst>
            <a:ext uri="{FF2B5EF4-FFF2-40B4-BE49-F238E27FC236}">
              <a16:creationId xmlns:a16="http://schemas.microsoft.com/office/drawing/2014/main" id="{2643DB14-4F26-4C0C-9DAF-EE858AA38D0E}"/>
            </a:ext>
          </a:extLst>
        </xdr:cNvPr>
        <xdr:cNvSpPr txBox="1"/>
      </xdr:nvSpPr>
      <xdr:spPr>
        <a:xfrm>
          <a:off x="19522552" y="52955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309</xdr:row>
      <xdr:rowOff>141642</xdr:rowOff>
    </xdr:from>
    <xdr:ext cx="1013034" cy="298800"/>
    <xdr:sp macro="" textlink="">
      <xdr:nvSpPr>
        <xdr:cNvPr id="255" name="CuadroTexto 254">
          <a:extLst>
            <a:ext uri="{FF2B5EF4-FFF2-40B4-BE49-F238E27FC236}">
              <a16:creationId xmlns:a16="http://schemas.microsoft.com/office/drawing/2014/main" id="{536040F1-F5F1-4470-BA20-230887DD21D9}"/>
            </a:ext>
          </a:extLst>
        </xdr:cNvPr>
        <xdr:cNvSpPr txBox="1"/>
      </xdr:nvSpPr>
      <xdr:spPr>
        <a:xfrm>
          <a:off x="19522552" y="531273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310</xdr:row>
      <xdr:rowOff>141642</xdr:rowOff>
    </xdr:from>
    <xdr:ext cx="1013034" cy="298800"/>
    <xdr:sp macro="" textlink="">
      <xdr:nvSpPr>
        <xdr:cNvPr id="256" name="CuadroTexto 255">
          <a:extLst>
            <a:ext uri="{FF2B5EF4-FFF2-40B4-BE49-F238E27FC236}">
              <a16:creationId xmlns:a16="http://schemas.microsoft.com/office/drawing/2014/main" id="{58ECCEAE-067F-45B8-BE8C-060B32D2FE1A}"/>
            </a:ext>
          </a:extLst>
        </xdr:cNvPr>
        <xdr:cNvSpPr txBox="1"/>
      </xdr:nvSpPr>
      <xdr:spPr>
        <a:xfrm>
          <a:off x="19522552" y="532987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311</xdr:row>
      <xdr:rowOff>141642</xdr:rowOff>
    </xdr:from>
    <xdr:ext cx="1013034" cy="298800"/>
    <xdr:sp macro="" textlink="">
      <xdr:nvSpPr>
        <xdr:cNvPr id="257" name="CuadroTexto 256">
          <a:extLst>
            <a:ext uri="{FF2B5EF4-FFF2-40B4-BE49-F238E27FC236}">
              <a16:creationId xmlns:a16="http://schemas.microsoft.com/office/drawing/2014/main" id="{408005DD-3468-4E11-99EE-681E349EAE4F}"/>
            </a:ext>
          </a:extLst>
        </xdr:cNvPr>
        <xdr:cNvSpPr txBox="1"/>
      </xdr:nvSpPr>
      <xdr:spPr>
        <a:xfrm>
          <a:off x="19522552" y="534702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312</xdr:row>
      <xdr:rowOff>141642</xdr:rowOff>
    </xdr:from>
    <xdr:ext cx="1013034" cy="298800"/>
    <xdr:sp macro="" textlink="">
      <xdr:nvSpPr>
        <xdr:cNvPr id="258" name="CuadroTexto 257">
          <a:extLst>
            <a:ext uri="{FF2B5EF4-FFF2-40B4-BE49-F238E27FC236}">
              <a16:creationId xmlns:a16="http://schemas.microsoft.com/office/drawing/2014/main" id="{8347D5DB-E56F-4FBA-9836-5849A9301E95}"/>
            </a:ext>
          </a:extLst>
        </xdr:cNvPr>
        <xdr:cNvSpPr txBox="1"/>
      </xdr:nvSpPr>
      <xdr:spPr>
        <a:xfrm>
          <a:off x="19522552" y="53641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313</xdr:row>
      <xdr:rowOff>141642</xdr:rowOff>
    </xdr:from>
    <xdr:ext cx="1013034" cy="298800"/>
    <xdr:sp macro="" textlink="">
      <xdr:nvSpPr>
        <xdr:cNvPr id="259" name="CuadroTexto 258">
          <a:extLst>
            <a:ext uri="{FF2B5EF4-FFF2-40B4-BE49-F238E27FC236}">
              <a16:creationId xmlns:a16="http://schemas.microsoft.com/office/drawing/2014/main" id="{B1D71E64-DB41-438B-8A8D-62782DF78E61}"/>
            </a:ext>
          </a:extLst>
        </xdr:cNvPr>
        <xdr:cNvSpPr txBox="1"/>
      </xdr:nvSpPr>
      <xdr:spPr>
        <a:xfrm>
          <a:off x="19522552" y="538131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314</xdr:row>
      <xdr:rowOff>141642</xdr:rowOff>
    </xdr:from>
    <xdr:ext cx="1013034" cy="298800"/>
    <xdr:sp macro="" textlink="">
      <xdr:nvSpPr>
        <xdr:cNvPr id="260" name="CuadroTexto 259">
          <a:extLst>
            <a:ext uri="{FF2B5EF4-FFF2-40B4-BE49-F238E27FC236}">
              <a16:creationId xmlns:a16="http://schemas.microsoft.com/office/drawing/2014/main" id="{C358E3C6-193A-4752-A531-F90115D69B23}"/>
            </a:ext>
          </a:extLst>
        </xdr:cNvPr>
        <xdr:cNvSpPr txBox="1"/>
      </xdr:nvSpPr>
      <xdr:spPr>
        <a:xfrm>
          <a:off x="19522552" y="539845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315</xdr:row>
      <xdr:rowOff>141642</xdr:rowOff>
    </xdr:from>
    <xdr:ext cx="1013034" cy="298800"/>
    <xdr:sp macro="" textlink="">
      <xdr:nvSpPr>
        <xdr:cNvPr id="261" name="CuadroTexto 260">
          <a:extLst>
            <a:ext uri="{FF2B5EF4-FFF2-40B4-BE49-F238E27FC236}">
              <a16:creationId xmlns:a16="http://schemas.microsoft.com/office/drawing/2014/main" id="{B350C1EE-EADF-40E3-AE70-199EFA221B40}"/>
            </a:ext>
          </a:extLst>
        </xdr:cNvPr>
        <xdr:cNvSpPr txBox="1"/>
      </xdr:nvSpPr>
      <xdr:spPr>
        <a:xfrm>
          <a:off x="19522552" y="541560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316</xdr:row>
      <xdr:rowOff>141642</xdr:rowOff>
    </xdr:from>
    <xdr:ext cx="1013034" cy="298800"/>
    <xdr:sp macro="" textlink="">
      <xdr:nvSpPr>
        <xdr:cNvPr id="262" name="CuadroTexto 261">
          <a:extLst>
            <a:ext uri="{FF2B5EF4-FFF2-40B4-BE49-F238E27FC236}">
              <a16:creationId xmlns:a16="http://schemas.microsoft.com/office/drawing/2014/main" id="{E14D7BAD-29B7-4022-98CF-D6AA9CE98DAA}"/>
            </a:ext>
          </a:extLst>
        </xdr:cNvPr>
        <xdr:cNvSpPr txBox="1"/>
      </xdr:nvSpPr>
      <xdr:spPr>
        <a:xfrm>
          <a:off x="19522552" y="54327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317</xdr:row>
      <xdr:rowOff>141642</xdr:rowOff>
    </xdr:from>
    <xdr:ext cx="1013034" cy="298800"/>
    <xdr:sp macro="" textlink="">
      <xdr:nvSpPr>
        <xdr:cNvPr id="263" name="CuadroTexto 262">
          <a:extLst>
            <a:ext uri="{FF2B5EF4-FFF2-40B4-BE49-F238E27FC236}">
              <a16:creationId xmlns:a16="http://schemas.microsoft.com/office/drawing/2014/main" id="{B5877361-01A9-48B6-945D-2B1326FAE13E}"/>
            </a:ext>
          </a:extLst>
        </xdr:cNvPr>
        <xdr:cNvSpPr txBox="1"/>
      </xdr:nvSpPr>
      <xdr:spPr>
        <a:xfrm>
          <a:off x="19522552" y="544989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318</xdr:row>
      <xdr:rowOff>141642</xdr:rowOff>
    </xdr:from>
    <xdr:ext cx="1013034" cy="298800"/>
    <xdr:sp macro="" textlink="">
      <xdr:nvSpPr>
        <xdr:cNvPr id="264" name="CuadroTexto 263">
          <a:extLst>
            <a:ext uri="{FF2B5EF4-FFF2-40B4-BE49-F238E27FC236}">
              <a16:creationId xmlns:a16="http://schemas.microsoft.com/office/drawing/2014/main" id="{B1EC9642-BED3-41B3-B96C-47C5C90A3B7B}"/>
            </a:ext>
          </a:extLst>
        </xdr:cNvPr>
        <xdr:cNvSpPr txBox="1"/>
      </xdr:nvSpPr>
      <xdr:spPr>
        <a:xfrm>
          <a:off x="19522552" y="546703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319</xdr:row>
      <xdr:rowOff>141642</xdr:rowOff>
    </xdr:from>
    <xdr:ext cx="1013034" cy="298800"/>
    <xdr:sp macro="" textlink="">
      <xdr:nvSpPr>
        <xdr:cNvPr id="265" name="CuadroTexto 264">
          <a:extLst>
            <a:ext uri="{FF2B5EF4-FFF2-40B4-BE49-F238E27FC236}">
              <a16:creationId xmlns:a16="http://schemas.microsoft.com/office/drawing/2014/main" id="{A4136B4D-2E12-4818-BD01-C09639F691B1}"/>
            </a:ext>
          </a:extLst>
        </xdr:cNvPr>
        <xdr:cNvSpPr txBox="1"/>
      </xdr:nvSpPr>
      <xdr:spPr>
        <a:xfrm>
          <a:off x="19522552" y="548418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320</xdr:row>
      <xdr:rowOff>141642</xdr:rowOff>
    </xdr:from>
    <xdr:ext cx="1013034" cy="298800"/>
    <xdr:sp macro="" textlink="">
      <xdr:nvSpPr>
        <xdr:cNvPr id="266" name="CuadroTexto 265">
          <a:extLst>
            <a:ext uri="{FF2B5EF4-FFF2-40B4-BE49-F238E27FC236}">
              <a16:creationId xmlns:a16="http://schemas.microsoft.com/office/drawing/2014/main" id="{3F4316B8-E4C9-469F-9BEE-0C241EBD918F}"/>
            </a:ext>
          </a:extLst>
        </xdr:cNvPr>
        <xdr:cNvSpPr txBox="1"/>
      </xdr:nvSpPr>
      <xdr:spPr>
        <a:xfrm>
          <a:off x="19522552" y="55013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321</xdr:row>
      <xdr:rowOff>141642</xdr:rowOff>
    </xdr:from>
    <xdr:ext cx="1013034" cy="298800"/>
    <xdr:sp macro="" textlink="">
      <xdr:nvSpPr>
        <xdr:cNvPr id="267" name="CuadroTexto 266">
          <a:extLst>
            <a:ext uri="{FF2B5EF4-FFF2-40B4-BE49-F238E27FC236}">
              <a16:creationId xmlns:a16="http://schemas.microsoft.com/office/drawing/2014/main" id="{07682CDF-4615-4DE1-951C-DD102EA75078}"/>
            </a:ext>
          </a:extLst>
        </xdr:cNvPr>
        <xdr:cNvSpPr txBox="1"/>
      </xdr:nvSpPr>
      <xdr:spPr>
        <a:xfrm>
          <a:off x="19522552" y="551847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322</xdr:row>
      <xdr:rowOff>141642</xdr:rowOff>
    </xdr:from>
    <xdr:ext cx="1013034" cy="298800"/>
    <xdr:sp macro="" textlink="">
      <xdr:nvSpPr>
        <xdr:cNvPr id="268" name="CuadroTexto 267">
          <a:extLst>
            <a:ext uri="{FF2B5EF4-FFF2-40B4-BE49-F238E27FC236}">
              <a16:creationId xmlns:a16="http://schemas.microsoft.com/office/drawing/2014/main" id="{9C47F566-1BEA-4188-9268-CDCC8D64BB1C}"/>
            </a:ext>
          </a:extLst>
        </xdr:cNvPr>
        <xdr:cNvSpPr txBox="1"/>
      </xdr:nvSpPr>
      <xdr:spPr>
        <a:xfrm>
          <a:off x="19522552" y="553561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323</xdr:row>
      <xdr:rowOff>141642</xdr:rowOff>
    </xdr:from>
    <xdr:ext cx="1013034" cy="298800"/>
    <xdr:sp macro="" textlink="">
      <xdr:nvSpPr>
        <xdr:cNvPr id="269" name="CuadroTexto 268">
          <a:extLst>
            <a:ext uri="{FF2B5EF4-FFF2-40B4-BE49-F238E27FC236}">
              <a16:creationId xmlns:a16="http://schemas.microsoft.com/office/drawing/2014/main" id="{072AE448-A23D-4B93-B655-B888C4B9EA9B}"/>
            </a:ext>
          </a:extLst>
        </xdr:cNvPr>
        <xdr:cNvSpPr txBox="1"/>
      </xdr:nvSpPr>
      <xdr:spPr>
        <a:xfrm>
          <a:off x="19522552" y="555276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324</xdr:row>
      <xdr:rowOff>141642</xdr:rowOff>
    </xdr:from>
    <xdr:ext cx="1013034" cy="298800"/>
    <xdr:sp macro="" textlink="">
      <xdr:nvSpPr>
        <xdr:cNvPr id="270" name="CuadroTexto 269">
          <a:extLst>
            <a:ext uri="{FF2B5EF4-FFF2-40B4-BE49-F238E27FC236}">
              <a16:creationId xmlns:a16="http://schemas.microsoft.com/office/drawing/2014/main" id="{05EA4995-BED7-40F3-93DD-A647D9365E65}"/>
            </a:ext>
          </a:extLst>
        </xdr:cNvPr>
        <xdr:cNvSpPr txBox="1"/>
      </xdr:nvSpPr>
      <xdr:spPr>
        <a:xfrm>
          <a:off x="19522552" y="55699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325</xdr:row>
      <xdr:rowOff>141642</xdr:rowOff>
    </xdr:from>
    <xdr:ext cx="1013034" cy="298800"/>
    <xdr:sp macro="" textlink="">
      <xdr:nvSpPr>
        <xdr:cNvPr id="271" name="CuadroTexto 270">
          <a:extLst>
            <a:ext uri="{FF2B5EF4-FFF2-40B4-BE49-F238E27FC236}">
              <a16:creationId xmlns:a16="http://schemas.microsoft.com/office/drawing/2014/main" id="{01793E5B-CA30-48A3-B72E-D56460F3CEAC}"/>
            </a:ext>
          </a:extLst>
        </xdr:cNvPr>
        <xdr:cNvSpPr txBox="1"/>
      </xdr:nvSpPr>
      <xdr:spPr>
        <a:xfrm>
          <a:off x="19522552" y="558705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326</xdr:row>
      <xdr:rowOff>141642</xdr:rowOff>
    </xdr:from>
    <xdr:ext cx="1013034" cy="298800"/>
    <xdr:sp macro="" textlink="">
      <xdr:nvSpPr>
        <xdr:cNvPr id="272" name="CuadroTexto 271">
          <a:extLst>
            <a:ext uri="{FF2B5EF4-FFF2-40B4-BE49-F238E27FC236}">
              <a16:creationId xmlns:a16="http://schemas.microsoft.com/office/drawing/2014/main" id="{4BEC6A6B-53A5-4B70-9564-3B6872DBB85D}"/>
            </a:ext>
          </a:extLst>
        </xdr:cNvPr>
        <xdr:cNvSpPr txBox="1"/>
      </xdr:nvSpPr>
      <xdr:spPr>
        <a:xfrm>
          <a:off x="19522552" y="560419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327</xdr:row>
      <xdr:rowOff>141642</xdr:rowOff>
    </xdr:from>
    <xdr:ext cx="1013034" cy="298800"/>
    <xdr:sp macro="" textlink="">
      <xdr:nvSpPr>
        <xdr:cNvPr id="273" name="CuadroTexto 272">
          <a:extLst>
            <a:ext uri="{FF2B5EF4-FFF2-40B4-BE49-F238E27FC236}">
              <a16:creationId xmlns:a16="http://schemas.microsoft.com/office/drawing/2014/main" id="{13DAD80A-C182-460A-92BC-483E4B3641B9}"/>
            </a:ext>
          </a:extLst>
        </xdr:cNvPr>
        <xdr:cNvSpPr txBox="1"/>
      </xdr:nvSpPr>
      <xdr:spPr>
        <a:xfrm>
          <a:off x="19522552" y="562134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328</xdr:row>
      <xdr:rowOff>141642</xdr:rowOff>
    </xdr:from>
    <xdr:ext cx="1013034" cy="298800"/>
    <xdr:sp macro="" textlink="">
      <xdr:nvSpPr>
        <xdr:cNvPr id="274" name="CuadroTexto 273">
          <a:extLst>
            <a:ext uri="{FF2B5EF4-FFF2-40B4-BE49-F238E27FC236}">
              <a16:creationId xmlns:a16="http://schemas.microsoft.com/office/drawing/2014/main" id="{C5C2D835-AA55-4BB4-935F-F7D4771F987D}"/>
            </a:ext>
          </a:extLst>
        </xdr:cNvPr>
        <xdr:cNvSpPr txBox="1"/>
      </xdr:nvSpPr>
      <xdr:spPr>
        <a:xfrm>
          <a:off x="19522552" y="56384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329</xdr:row>
      <xdr:rowOff>141642</xdr:rowOff>
    </xdr:from>
    <xdr:ext cx="1013034" cy="298800"/>
    <xdr:sp macro="" textlink="">
      <xdr:nvSpPr>
        <xdr:cNvPr id="275" name="CuadroTexto 274">
          <a:extLst>
            <a:ext uri="{FF2B5EF4-FFF2-40B4-BE49-F238E27FC236}">
              <a16:creationId xmlns:a16="http://schemas.microsoft.com/office/drawing/2014/main" id="{CCF92A95-64A9-41F6-9BEE-51D005900B42}"/>
            </a:ext>
          </a:extLst>
        </xdr:cNvPr>
        <xdr:cNvSpPr txBox="1"/>
      </xdr:nvSpPr>
      <xdr:spPr>
        <a:xfrm>
          <a:off x="19522552" y="565563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330</xdr:row>
      <xdr:rowOff>141642</xdr:rowOff>
    </xdr:from>
    <xdr:ext cx="1013034" cy="298800"/>
    <xdr:sp macro="" textlink="">
      <xdr:nvSpPr>
        <xdr:cNvPr id="276" name="CuadroTexto 275">
          <a:extLst>
            <a:ext uri="{FF2B5EF4-FFF2-40B4-BE49-F238E27FC236}">
              <a16:creationId xmlns:a16="http://schemas.microsoft.com/office/drawing/2014/main" id="{A2E15378-A2C9-4692-9FCC-B3F301150941}"/>
            </a:ext>
          </a:extLst>
        </xdr:cNvPr>
        <xdr:cNvSpPr txBox="1"/>
      </xdr:nvSpPr>
      <xdr:spPr>
        <a:xfrm>
          <a:off x="19522552" y="567277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331</xdr:row>
      <xdr:rowOff>141642</xdr:rowOff>
    </xdr:from>
    <xdr:ext cx="1013034" cy="298800"/>
    <xdr:sp macro="" textlink="">
      <xdr:nvSpPr>
        <xdr:cNvPr id="277" name="CuadroTexto 276">
          <a:extLst>
            <a:ext uri="{FF2B5EF4-FFF2-40B4-BE49-F238E27FC236}">
              <a16:creationId xmlns:a16="http://schemas.microsoft.com/office/drawing/2014/main" id="{A4A6A0C5-89BA-4F9B-A3BA-040ABF6B2EFA}"/>
            </a:ext>
          </a:extLst>
        </xdr:cNvPr>
        <xdr:cNvSpPr txBox="1"/>
      </xdr:nvSpPr>
      <xdr:spPr>
        <a:xfrm>
          <a:off x="19522552" y="568992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332</xdr:row>
      <xdr:rowOff>141642</xdr:rowOff>
    </xdr:from>
    <xdr:ext cx="1013034" cy="298800"/>
    <xdr:sp macro="" textlink="">
      <xdr:nvSpPr>
        <xdr:cNvPr id="278" name="CuadroTexto 277">
          <a:extLst>
            <a:ext uri="{FF2B5EF4-FFF2-40B4-BE49-F238E27FC236}">
              <a16:creationId xmlns:a16="http://schemas.microsoft.com/office/drawing/2014/main" id="{F14BFE69-6731-4347-86CA-CB85D5AAA660}"/>
            </a:ext>
          </a:extLst>
        </xdr:cNvPr>
        <xdr:cNvSpPr txBox="1"/>
      </xdr:nvSpPr>
      <xdr:spPr>
        <a:xfrm>
          <a:off x="19522552" y="57070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333</xdr:row>
      <xdr:rowOff>141642</xdr:rowOff>
    </xdr:from>
    <xdr:ext cx="1013034" cy="298800"/>
    <xdr:sp macro="" textlink="">
      <xdr:nvSpPr>
        <xdr:cNvPr id="279" name="CuadroTexto 278">
          <a:extLst>
            <a:ext uri="{FF2B5EF4-FFF2-40B4-BE49-F238E27FC236}">
              <a16:creationId xmlns:a16="http://schemas.microsoft.com/office/drawing/2014/main" id="{F2C65FB9-48CE-4186-9BBB-3276E59D5A72}"/>
            </a:ext>
          </a:extLst>
        </xdr:cNvPr>
        <xdr:cNvSpPr txBox="1"/>
      </xdr:nvSpPr>
      <xdr:spPr>
        <a:xfrm>
          <a:off x="19522552" y="572421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334</xdr:row>
      <xdr:rowOff>141642</xdr:rowOff>
    </xdr:from>
    <xdr:ext cx="1013034" cy="298800"/>
    <xdr:sp macro="" textlink="">
      <xdr:nvSpPr>
        <xdr:cNvPr id="280" name="CuadroTexto 279">
          <a:extLst>
            <a:ext uri="{FF2B5EF4-FFF2-40B4-BE49-F238E27FC236}">
              <a16:creationId xmlns:a16="http://schemas.microsoft.com/office/drawing/2014/main" id="{C6AEF225-F849-4941-B3D5-8A9CD59B0AF0}"/>
            </a:ext>
          </a:extLst>
        </xdr:cNvPr>
        <xdr:cNvSpPr txBox="1"/>
      </xdr:nvSpPr>
      <xdr:spPr>
        <a:xfrm>
          <a:off x="19522552" y="574135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335</xdr:row>
      <xdr:rowOff>141642</xdr:rowOff>
    </xdr:from>
    <xdr:ext cx="1013034" cy="298800"/>
    <xdr:sp macro="" textlink="">
      <xdr:nvSpPr>
        <xdr:cNvPr id="281" name="CuadroTexto 280">
          <a:extLst>
            <a:ext uri="{FF2B5EF4-FFF2-40B4-BE49-F238E27FC236}">
              <a16:creationId xmlns:a16="http://schemas.microsoft.com/office/drawing/2014/main" id="{BA701DBF-BA62-4B7D-BE73-51E78695EE05}"/>
            </a:ext>
          </a:extLst>
        </xdr:cNvPr>
        <xdr:cNvSpPr txBox="1"/>
      </xdr:nvSpPr>
      <xdr:spPr>
        <a:xfrm>
          <a:off x="19522552" y="575850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336</xdr:row>
      <xdr:rowOff>141642</xdr:rowOff>
    </xdr:from>
    <xdr:ext cx="1013034" cy="298800"/>
    <xdr:sp macro="" textlink="">
      <xdr:nvSpPr>
        <xdr:cNvPr id="282" name="CuadroTexto 281">
          <a:extLst>
            <a:ext uri="{FF2B5EF4-FFF2-40B4-BE49-F238E27FC236}">
              <a16:creationId xmlns:a16="http://schemas.microsoft.com/office/drawing/2014/main" id="{71A23089-8A8D-4339-8DE8-BA7319864770}"/>
            </a:ext>
          </a:extLst>
        </xdr:cNvPr>
        <xdr:cNvSpPr txBox="1"/>
      </xdr:nvSpPr>
      <xdr:spPr>
        <a:xfrm>
          <a:off x="19522552" y="57756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337</xdr:row>
      <xdr:rowOff>141642</xdr:rowOff>
    </xdr:from>
    <xdr:ext cx="1013034" cy="298800"/>
    <xdr:sp macro="" textlink="">
      <xdr:nvSpPr>
        <xdr:cNvPr id="283" name="CuadroTexto 282">
          <a:extLst>
            <a:ext uri="{FF2B5EF4-FFF2-40B4-BE49-F238E27FC236}">
              <a16:creationId xmlns:a16="http://schemas.microsoft.com/office/drawing/2014/main" id="{75616D55-54E0-4A81-97F8-3E282CFA95BC}"/>
            </a:ext>
          </a:extLst>
        </xdr:cNvPr>
        <xdr:cNvSpPr txBox="1"/>
      </xdr:nvSpPr>
      <xdr:spPr>
        <a:xfrm>
          <a:off x="19522552" y="579279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338</xdr:row>
      <xdr:rowOff>141642</xdr:rowOff>
    </xdr:from>
    <xdr:ext cx="1013034" cy="298800"/>
    <xdr:sp macro="" textlink="">
      <xdr:nvSpPr>
        <xdr:cNvPr id="284" name="CuadroTexto 283">
          <a:extLst>
            <a:ext uri="{FF2B5EF4-FFF2-40B4-BE49-F238E27FC236}">
              <a16:creationId xmlns:a16="http://schemas.microsoft.com/office/drawing/2014/main" id="{76C56248-D4A7-4FDB-BD2F-A82C2B6EC7A2}"/>
            </a:ext>
          </a:extLst>
        </xdr:cNvPr>
        <xdr:cNvSpPr txBox="1"/>
      </xdr:nvSpPr>
      <xdr:spPr>
        <a:xfrm>
          <a:off x="19522552" y="580993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339</xdr:row>
      <xdr:rowOff>141642</xdr:rowOff>
    </xdr:from>
    <xdr:ext cx="1013034" cy="298800"/>
    <xdr:sp macro="" textlink="">
      <xdr:nvSpPr>
        <xdr:cNvPr id="285" name="CuadroTexto 284">
          <a:extLst>
            <a:ext uri="{FF2B5EF4-FFF2-40B4-BE49-F238E27FC236}">
              <a16:creationId xmlns:a16="http://schemas.microsoft.com/office/drawing/2014/main" id="{BC55DF40-250E-4EEC-A1F7-F0B6B26C7BF0}"/>
            </a:ext>
          </a:extLst>
        </xdr:cNvPr>
        <xdr:cNvSpPr txBox="1"/>
      </xdr:nvSpPr>
      <xdr:spPr>
        <a:xfrm>
          <a:off x="19522552" y="582708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340</xdr:row>
      <xdr:rowOff>141642</xdr:rowOff>
    </xdr:from>
    <xdr:ext cx="1013034" cy="298800"/>
    <xdr:sp macro="" textlink="">
      <xdr:nvSpPr>
        <xdr:cNvPr id="286" name="CuadroTexto 285">
          <a:extLst>
            <a:ext uri="{FF2B5EF4-FFF2-40B4-BE49-F238E27FC236}">
              <a16:creationId xmlns:a16="http://schemas.microsoft.com/office/drawing/2014/main" id="{24D7A9F9-9AA6-47A8-B756-F0FC9764C862}"/>
            </a:ext>
          </a:extLst>
        </xdr:cNvPr>
        <xdr:cNvSpPr txBox="1"/>
      </xdr:nvSpPr>
      <xdr:spPr>
        <a:xfrm>
          <a:off x="19522552" y="58442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341</xdr:row>
      <xdr:rowOff>141642</xdr:rowOff>
    </xdr:from>
    <xdr:ext cx="1013034" cy="298800"/>
    <xdr:sp macro="" textlink="">
      <xdr:nvSpPr>
        <xdr:cNvPr id="287" name="CuadroTexto 286">
          <a:extLst>
            <a:ext uri="{FF2B5EF4-FFF2-40B4-BE49-F238E27FC236}">
              <a16:creationId xmlns:a16="http://schemas.microsoft.com/office/drawing/2014/main" id="{260B67EC-9CD3-4E8C-8FB8-1707EFEBF42A}"/>
            </a:ext>
          </a:extLst>
        </xdr:cNvPr>
        <xdr:cNvSpPr txBox="1"/>
      </xdr:nvSpPr>
      <xdr:spPr>
        <a:xfrm>
          <a:off x="19522552" y="586137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342</xdr:row>
      <xdr:rowOff>141642</xdr:rowOff>
    </xdr:from>
    <xdr:ext cx="1013034" cy="298800"/>
    <xdr:sp macro="" textlink="">
      <xdr:nvSpPr>
        <xdr:cNvPr id="288" name="CuadroTexto 287">
          <a:extLst>
            <a:ext uri="{FF2B5EF4-FFF2-40B4-BE49-F238E27FC236}">
              <a16:creationId xmlns:a16="http://schemas.microsoft.com/office/drawing/2014/main" id="{DBC1E0BD-5A9A-454B-8D2C-3A61C130016F}"/>
            </a:ext>
          </a:extLst>
        </xdr:cNvPr>
        <xdr:cNvSpPr txBox="1"/>
      </xdr:nvSpPr>
      <xdr:spPr>
        <a:xfrm>
          <a:off x="19522552" y="587851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343</xdr:row>
      <xdr:rowOff>141642</xdr:rowOff>
    </xdr:from>
    <xdr:ext cx="1013034" cy="298800"/>
    <xdr:sp macro="" textlink="">
      <xdr:nvSpPr>
        <xdr:cNvPr id="289" name="CuadroTexto 288">
          <a:extLst>
            <a:ext uri="{FF2B5EF4-FFF2-40B4-BE49-F238E27FC236}">
              <a16:creationId xmlns:a16="http://schemas.microsoft.com/office/drawing/2014/main" id="{27B3E5A4-90DF-4888-8184-C25E8876DD69}"/>
            </a:ext>
          </a:extLst>
        </xdr:cNvPr>
        <xdr:cNvSpPr txBox="1"/>
      </xdr:nvSpPr>
      <xdr:spPr>
        <a:xfrm>
          <a:off x="19522552" y="589566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344</xdr:row>
      <xdr:rowOff>141642</xdr:rowOff>
    </xdr:from>
    <xdr:ext cx="1013034" cy="298800"/>
    <xdr:sp macro="" textlink="">
      <xdr:nvSpPr>
        <xdr:cNvPr id="290" name="CuadroTexto 289">
          <a:extLst>
            <a:ext uri="{FF2B5EF4-FFF2-40B4-BE49-F238E27FC236}">
              <a16:creationId xmlns:a16="http://schemas.microsoft.com/office/drawing/2014/main" id="{E54E9191-D05F-45B5-B622-84C5381F8750}"/>
            </a:ext>
          </a:extLst>
        </xdr:cNvPr>
        <xdr:cNvSpPr txBox="1"/>
      </xdr:nvSpPr>
      <xdr:spPr>
        <a:xfrm>
          <a:off x="19522552" y="59128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345</xdr:row>
      <xdr:rowOff>141642</xdr:rowOff>
    </xdr:from>
    <xdr:ext cx="1013034" cy="298800"/>
    <xdr:sp macro="" textlink="">
      <xdr:nvSpPr>
        <xdr:cNvPr id="291" name="CuadroTexto 290">
          <a:extLst>
            <a:ext uri="{FF2B5EF4-FFF2-40B4-BE49-F238E27FC236}">
              <a16:creationId xmlns:a16="http://schemas.microsoft.com/office/drawing/2014/main" id="{F8360E5C-32BC-4243-B244-FEE9E93C20B7}"/>
            </a:ext>
          </a:extLst>
        </xdr:cNvPr>
        <xdr:cNvSpPr txBox="1"/>
      </xdr:nvSpPr>
      <xdr:spPr>
        <a:xfrm>
          <a:off x="19522552" y="592995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346</xdr:row>
      <xdr:rowOff>141642</xdr:rowOff>
    </xdr:from>
    <xdr:ext cx="1013034" cy="298800"/>
    <xdr:sp macro="" textlink="">
      <xdr:nvSpPr>
        <xdr:cNvPr id="292" name="CuadroTexto 291">
          <a:extLst>
            <a:ext uri="{FF2B5EF4-FFF2-40B4-BE49-F238E27FC236}">
              <a16:creationId xmlns:a16="http://schemas.microsoft.com/office/drawing/2014/main" id="{A5C4E52C-7ECB-47A3-85FA-C75795BDA22D}"/>
            </a:ext>
          </a:extLst>
        </xdr:cNvPr>
        <xdr:cNvSpPr txBox="1"/>
      </xdr:nvSpPr>
      <xdr:spPr>
        <a:xfrm>
          <a:off x="19522552" y="594709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347</xdr:row>
      <xdr:rowOff>141642</xdr:rowOff>
    </xdr:from>
    <xdr:ext cx="1013034" cy="298800"/>
    <xdr:sp macro="" textlink="">
      <xdr:nvSpPr>
        <xdr:cNvPr id="293" name="CuadroTexto 292">
          <a:extLst>
            <a:ext uri="{FF2B5EF4-FFF2-40B4-BE49-F238E27FC236}">
              <a16:creationId xmlns:a16="http://schemas.microsoft.com/office/drawing/2014/main" id="{0EDCE01C-F843-447D-A437-DCE4D1853E07}"/>
            </a:ext>
          </a:extLst>
        </xdr:cNvPr>
        <xdr:cNvSpPr txBox="1"/>
      </xdr:nvSpPr>
      <xdr:spPr>
        <a:xfrm>
          <a:off x="19522552" y="596424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348</xdr:row>
      <xdr:rowOff>141642</xdr:rowOff>
    </xdr:from>
    <xdr:ext cx="1013034" cy="298800"/>
    <xdr:sp macro="" textlink="">
      <xdr:nvSpPr>
        <xdr:cNvPr id="294" name="CuadroTexto 293">
          <a:extLst>
            <a:ext uri="{FF2B5EF4-FFF2-40B4-BE49-F238E27FC236}">
              <a16:creationId xmlns:a16="http://schemas.microsoft.com/office/drawing/2014/main" id="{61CC5096-14AF-4A7E-8C4A-654C0CBAC7DF}"/>
            </a:ext>
          </a:extLst>
        </xdr:cNvPr>
        <xdr:cNvSpPr txBox="1"/>
      </xdr:nvSpPr>
      <xdr:spPr>
        <a:xfrm>
          <a:off x="19522552" y="59813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349</xdr:row>
      <xdr:rowOff>141642</xdr:rowOff>
    </xdr:from>
    <xdr:ext cx="1013034" cy="298800"/>
    <xdr:sp macro="" textlink="">
      <xdr:nvSpPr>
        <xdr:cNvPr id="295" name="CuadroTexto 294">
          <a:extLst>
            <a:ext uri="{FF2B5EF4-FFF2-40B4-BE49-F238E27FC236}">
              <a16:creationId xmlns:a16="http://schemas.microsoft.com/office/drawing/2014/main" id="{13929219-6D50-41D7-9F27-AF6AE7019355}"/>
            </a:ext>
          </a:extLst>
        </xdr:cNvPr>
        <xdr:cNvSpPr txBox="1"/>
      </xdr:nvSpPr>
      <xdr:spPr>
        <a:xfrm>
          <a:off x="19522552" y="599853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350</xdr:row>
      <xdr:rowOff>141642</xdr:rowOff>
    </xdr:from>
    <xdr:ext cx="1013034" cy="298800"/>
    <xdr:sp macro="" textlink="">
      <xdr:nvSpPr>
        <xdr:cNvPr id="296" name="CuadroTexto 295">
          <a:extLst>
            <a:ext uri="{FF2B5EF4-FFF2-40B4-BE49-F238E27FC236}">
              <a16:creationId xmlns:a16="http://schemas.microsoft.com/office/drawing/2014/main" id="{44348699-0F98-46A4-9995-110C5B62CF2C}"/>
            </a:ext>
          </a:extLst>
        </xdr:cNvPr>
        <xdr:cNvSpPr txBox="1"/>
      </xdr:nvSpPr>
      <xdr:spPr>
        <a:xfrm>
          <a:off x="19522552" y="601567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351</xdr:row>
      <xdr:rowOff>141642</xdr:rowOff>
    </xdr:from>
    <xdr:ext cx="1013034" cy="298800"/>
    <xdr:sp macro="" textlink="">
      <xdr:nvSpPr>
        <xdr:cNvPr id="297" name="CuadroTexto 296">
          <a:extLst>
            <a:ext uri="{FF2B5EF4-FFF2-40B4-BE49-F238E27FC236}">
              <a16:creationId xmlns:a16="http://schemas.microsoft.com/office/drawing/2014/main" id="{DA6687E5-58CB-455E-A65E-1DBF39CA6EEC}"/>
            </a:ext>
          </a:extLst>
        </xdr:cNvPr>
        <xdr:cNvSpPr txBox="1"/>
      </xdr:nvSpPr>
      <xdr:spPr>
        <a:xfrm>
          <a:off x="19522552" y="603282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352</xdr:row>
      <xdr:rowOff>141642</xdr:rowOff>
    </xdr:from>
    <xdr:ext cx="1013034" cy="298800"/>
    <xdr:sp macro="" textlink="">
      <xdr:nvSpPr>
        <xdr:cNvPr id="298" name="CuadroTexto 297">
          <a:extLst>
            <a:ext uri="{FF2B5EF4-FFF2-40B4-BE49-F238E27FC236}">
              <a16:creationId xmlns:a16="http://schemas.microsoft.com/office/drawing/2014/main" id="{4557FA56-1187-48C9-8C16-A57F5B919BA2}"/>
            </a:ext>
          </a:extLst>
        </xdr:cNvPr>
        <xdr:cNvSpPr txBox="1"/>
      </xdr:nvSpPr>
      <xdr:spPr>
        <a:xfrm>
          <a:off x="19522552" y="60499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353</xdr:row>
      <xdr:rowOff>141642</xdr:rowOff>
    </xdr:from>
    <xdr:ext cx="1013034" cy="298800"/>
    <xdr:sp macro="" textlink="">
      <xdr:nvSpPr>
        <xdr:cNvPr id="299" name="CuadroTexto 298">
          <a:extLst>
            <a:ext uri="{FF2B5EF4-FFF2-40B4-BE49-F238E27FC236}">
              <a16:creationId xmlns:a16="http://schemas.microsoft.com/office/drawing/2014/main" id="{796E467C-67EE-4F7C-90EB-A26B0A25CB50}"/>
            </a:ext>
          </a:extLst>
        </xdr:cNvPr>
        <xdr:cNvSpPr txBox="1"/>
      </xdr:nvSpPr>
      <xdr:spPr>
        <a:xfrm>
          <a:off x="19522552" y="606711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354</xdr:row>
      <xdr:rowOff>141642</xdr:rowOff>
    </xdr:from>
    <xdr:ext cx="1013034" cy="298800"/>
    <xdr:sp macro="" textlink="">
      <xdr:nvSpPr>
        <xdr:cNvPr id="300" name="CuadroTexto 299">
          <a:extLst>
            <a:ext uri="{FF2B5EF4-FFF2-40B4-BE49-F238E27FC236}">
              <a16:creationId xmlns:a16="http://schemas.microsoft.com/office/drawing/2014/main" id="{1F1327E3-6E52-46C1-AF72-AAFD8D48F230}"/>
            </a:ext>
          </a:extLst>
        </xdr:cNvPr>
        <xdr:cNvSpPr txBox="1"/>
      </xdr:nvSpPr>
      <xdr:spPr>
        <a:xfrm>
          <a:off x="19522552" y="608425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355</xdr:row>
      <xdr:rowOff>141642</xdr:rowOff>
    </xdr:from>
    <xdr:ext cx="1013034" cy="298800"/>
    <xdr:sp macro="" textlink="">
      <xdr:nvSpPr>
        <xdr:cNvPr id="301" name="CuadroTexto 300">
          <a:extLst>
            <a:ext uri="{FF2B5EF4-FFF2-40B4-BE49-F238E27FC236}">
              <a16:creationId xmlns:a16="http://schemas.microsoft.com/office/drawing/2014/main" id="{4D7A35AC-F1B7-4D5C-ACC6-8570492D9C63}"/>
            </a:ext>
          </a:extLst>
        </xdr:cNvPr>
        <xdr:cNvSpPr txBox="1"/>
      </xdr:nvSpPr>
      <xdr:spPr>
        <a:xfrm>
          <a:off x="19522552" y="610140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356</xdr:row>
      <xdr:rowOff>141642</xdr:rowOff>
    </xdr:from>
    <xdr:ext cx="1013034" cy="298800"/>
    <xdr:sp macro="" textlink="">
      <xdr:nvSpPr>
        <xdr:cNvPr id="302" name="CuadroTexto 301">
          <a:extLst>
            <a:ext uri="{FF2B5EF4-FFF2-40B4-BE49-F238E27FC236}">
              <a16:creationId xmlns:a16="http://schemas.microsoft.com/office/drawing/2014/main" id="{1B86CA2C-1121-448B-BBC2-19AE89C6B152}"/>
            </a:ext>
          </a:extLst>
        </xdr:cNvPr>
        <xdr:cNvSpPr txBox="1"/>
      </xdr:nvSpPr>
      <xdr:spPr>
        <a:xfrm>
          <a:off x="19522552" y="61185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357</xdr:row>
      <xdr:rowOff>141642</xdr:rowOff>
    </xdr:from>
    <xdr:ext cx="1013034" cy="298800"/>
    <xdr:sp macro="" textlink="">
      <xdr:nvSpPr>
        <xdr:cNvPr id="303" name="CuadroTexto 302">
          <a:extLst>
            <a:ext uri="{FF2B5EF4-FFF2-40B4-BE49-F238E27FC236}">
              <a16:creationId xmlns:a16="http://schemas.microsoft.com/office/drawing/2014/main" id="{ECA8F073-3BFD-4A1B-BF14-4E16A09755BA}"/>
            </a:ext>
          </a:extLst>
        </xdr:cNvPr>
        <xdr:cNvSpPr txBox="1"/>
      </xdr:nvSpPr>
      <xdr:spPr>
        <a:xfrm>
          <a:off x="19522552" y="613569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358</xdr:row>
      <xdr:rowOff>141642</xdr:rowOff>
    </xdr:from>
    <xdr:ext cx="1013034" cy="298800"/>
    <xdr:sp macro="" textlink="">
      <xdr:nvSpPr>
        <xdr:cNvPr id="304" name="CuadroTexto 303">
          <a:extLst>
            <a:ext uri="{FF2B5EF4-FFF2-40B4-BE49-F238E27FC236}">
              <a16:creationId xmlns:a16="http://schemas.microsoft.com/office/drawing/2014/main" id="{5556AC02-095A-4A3F-8BD4-6305F3E34715}"/>
            </a:ext>
          </a:extLst>
        </xdr:cNvPr>
        <xdr:cNvSpPr txBox="1"/>
      </xdr:nvSpPr>
      <xdr:spPr>
        <a:xfrm>
          <a:off x="19522552" y="615283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359</xdr:row>
      <xdr:rowOff>141642</xdr:rowOff>
    </xdr:from>
    <xdr:ext cx="1013034" cy="298800"/>
    <xdr:sp macro="" textlink="">
      <xdr:nvSpPr>
        <xdr:cNvPr id="305" name="CuadroTexto 304">
          <a:extLst>
            <a:ext uri="{FF2B5EF4-FFF2-40B4-BE49-F238E27FC236}">
              <a16:creationId xmlns:a16="http://schemas.microsoft.com/office/drawing/2014/main" id="{0D21D8CA-2985-4868-AEB0-ABFB0E282148}"/>
            </a:ext>
          </a:extLst>
        </xdr:cNvPr>
        <xdr:cNvSpPr txBox="1"/>
      </xdr:nvSpPr>
      <xdr:spPr>
        <a:xfrm>
          <a:off x="19522552" y="616998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360</xdr:row>
      <xdr:rowOff>141642</xdr:rowOff>
    </xdr:from>
    <xdr:ext cx="1013034" cy="298800"/>
    <xdr:sp macro="" textlink="">
      <xdr:nvSpPr>
        <xdr:cNvPr id="306" name="CuadroTexto 305">
          <a:extLst>
            <a:ext uri="{FF2B5EF4-FFF2-40B4-BE49-F238E27FC236}">
              <a16:creationId xmlns:a16="http://schemas.microsoft.com/office/drawing/2014/main" id="{47A102CD-F381-4130-ADDA-3A23AC15028B}"/>
            </a:ext>
          </a:extLst>
        </xdr:cNvPr>
        <xdr:cNvSpPr txBox="1"/>
      </xdr:nvSpPr>
      <xdr:spPr>
        <a:xfrm>
          <a:off x="19522552" y="61871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361</xdr:row>
      <xdr:rowOff>141642</xdr:rowOff>
    </xdr:from>
    <xdr:ext cx="1013034" cy="298800"/>
    <xdr:sp macro="" textlink="">
      <xdr:nvSpPr>
        <xdr:cNvPr id="307" name="CuadroTexto 306">
          <a:extLst>
            <a:ext uri="{FF2B5EF4-FFF2-40B4-BE49-F238E27FC236}">
              <a16:creationId xmlns:a16="http://schemas.microsoft.com/office/drawing/2014/main" id="{69519AA3-1AE1-433D-A730-02D67DAD9503}"/>
            </a:ext>
          </a:extLst>
        </xdr:cNvPr>
        <xdr:cNvSpPr txBox="1"/>
      </xdr:nvSpPr>
      <xdr:spPr>
        <a:xfrm>
          <a:off x="19522552" y="620427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362</xdr:row>
      <xdr:rowOff>141642</xdr:rowOff>
    </xdr:from>
    <xdr:ext cx="1013034" cy="298800"/>
    <xdr:sp macro="" textlink="">
      <xdr:nvSpPr>
        <xdr:cNvPr id="308" name="CuadroTexto 307">
          <a:extLst>
            <a:ext uri="{FF2B5EF4-FFF2-40B4-BE49-F238E27FC236}">
              <a16:creationId xmlns:a16="http://schemas.microsoft.com/office/drawing/2014/main" id="{A9AB9849-6D87-4DFB-B155-6A1E4391E4AC}"/>
            </a:ext>
          </a:extLst>
        </xdr:cNvPr>
        <xdr:cNvSpPr txBox="1"/>
      </xdr:nvSpPr>
      <xdr:spPr>
        <a:xfrm>
          <a:off x="19522552" y="622141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363</xdr:row>
      <xdr:rowOff>141642</xdr:rowOff>
    </xdr:from>
    <xdr:ext cx="1013034" cy="298800"/>
    <xdr:sp macro="" textlink="">
      <xdr:nvSpPr>
        <xdr:cNvPr id="309" name="CuadroTexto 308">
          <a:extLst>
            <a:ext uri="{FF2B5EF4-FFF2-40B4-BE49-F238E27FC236}">
              <a16:creationId xmlns:a16="http://schemas.microsoft.com/office/drawing/2014/main" id="{3975F022-CEAA-433D-86F1-841CE640AD3B}"/>
            </a:ext>
          </a:extLst>
        </xdr:cNvPr>
        <xdr:cNvSpPr txBox="1"/>
      </xdr:nvSpPr>
      <xdr:spPr>
        <a:xfrm>
          <a:off x="19522552" y="623856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364</xdr:row>
      <xdr:rowOff>141642</xdr:rowOff>
    </xdr:from>
    <xdr:ext cx="1013034" cy="298800"/>
    <xdr:sp macro="" textlink="">
      <xdr:nvSpPr>
        <xdr:cNvPr id="310" name="CuadroTexto 309">
          <a:extLst>
            <a:ext uri="{FF2B5EF4-FFF2-40B4-BE49-F238E27FC236}">
              <a16:creationId xmlns:a16="http://schemas.microsoft.com/office/drawing/2014/main" id="{E1C99EB0-7662-44FC-B953-38375EAE22CB}"/>
            </a:ext>
          </a:extLst>
        </xdr:cNvPr>
        <xdr:cNvSpPr txBox="1"/>
      </xdr:nvSpPr>
      <xdr:spPr>
        <a:xfrm>
          <a:off x="19522552" y="62557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365</xdr:row>
      <xdr:rowOff>141642</xdr:rowOff>
    </xdr:from>
    <xdr:ext cx="1013034" cy="298800"/>
    <xdr:sp macro="" textlink="">
      <xdr:nvSpPr>
        <xdr:cNvPr id="311" name="CuadroTexto 310">
          <a:extLst>
            <a:ext uri="{FF2B5EF4-FFF2-40B4-BE49-F238E27FC236}">
              <a16:creationId xmlns:a16="http://schemas.microsoft.com/office/drawing/2014/main" id="{C45F0437-1DC7-4C1C-A4C0-37AB226801D6}"/>
            </a:ext>
          </a:extLst>
        </xdr:cNvPr>
        <xdr:cNvSpPr txBox="1"/>
      </xdr:nvSpPr>
      <xdr:spPr>
        <a:xfrm>
          <a:off x="19522552" y="627285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366</xdr:row>
      <xdr:rowOff>141642</xdr:rowOff>
    </xdr:from>
    <xdr:ext cx="1013034" cy="298800"/>
    <xdr:sp macro="" textlink="">
      <xdr:nvSpPr>
        <xdr:cNvPr id="312" name="CuadroTexto 311">
          <a:extLst>
            <a:ext uri="{FF2B5EF4-FFF2-40B4-BE49-F238E27FC236}">
              <a16:creationId xmlns:a16="http://schemas.microsoft.com/office/drawing/2014/main" id="{A32609E4-2D18-4462-AB6C-E3C00C209A0E}"/>
            </a:ext>
          </a:extLst>
        </xdr:cNvPr>
        <xdr:cNvSpPr txBox="1"/>
      </xdr:nvSpPr>
      <xdr:spPr>
        <a:xfrm>
          <a:off x="19522552" y="628999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367</xdr:row>
      <xdr:rowOff>141642</xdr:rowOff>
    </xdr:from>
    <xdr:ext cx="1013034" cy="298800"/>
    <xdr:sp macro="" textlink="">
      <xdr:nvSpPr>
        <xdr:cNvPr id="313" name="CuadroTexto 312">
          <a:extLst>
            <a:ext uri="{FF2B5EF4-FFF2-40B4-BE49-F238E27FC236}">
              <a16:creationId xmlns:a16="http://schemas.microsoft.com/office/drawing/2014/main" id="{30FB1EF2-52EA-4CB0-A7C2-A5E10D92FC14}"/>
            </a:ext>
          </a:extLst>
        </xdr:cNvPr>
        <xdr:cNvSpPr txBox="1"/>
      </xdr:nvSpPr>
      <xdr:spPr>
        <a:xfrm>
          <a:off x="19522552" y="630714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368</xdr:row>
      <xdr:rowOff>141642</xdr:rowOff>
    </xdr:from>
    <xdr:ext cx="1013034" cy="298800"/>
    <xdr:sp macro="" textlink="">
      <xdr:nvSpPr>
        <xdr:cNvPr id="314" name="CuadroTexto 313">
          <a:extLst>
            <a:ext uri="{FF2B5EF4-FFF2-40B4-BE49-F238E27FC236}">
              <a16:creationId xmlns:a16="http://schemas.microsoft.com/office/drawing/2014/main" id="{CA6B4540-5808-4165-A7E1-E27718E8EAAD}"/>
            </a:ext>
          </a:extLst>
        </xdr:cNvPr>
        <xdr:cNvSpPr txBox="1"/>
      </xdr:nvSpPr>
      <xdr:spPr>
        <a:xfrm>
          <a:off x="19522552" y="63242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369</xdr:row>
      <xdr:rowOff>141642</xdr:rowOff>
    </xdr:from>
    <xdr:ext cx="1013034" cy="298800"/>
    <xdr:sp macro="" textlink="">
      <xdr:nvSpPr>
        <xdr:cNvPr id="315" name="CuadroTexto 314">
          <a:extLst>
            <a:ext uri="{FF2B5EF4-FFF2-40B4-BE49-F238E27FC236}">
              <a16:creationId xmlns:a16="http://schemas.microsoft.com/office/drawing/2014/main" id="{22BF7CDF-B631-4C0B-8200-06D4816150D7}"/>
            </a:ext>
          </a:extLst>
        </xdr:cNvPr>
        <xdr:cNvSpPr txBox="1"/>
      </xdr:nvSpPr>
      <xdr:spPr>
        <a:xfrm>
          <a:off x="19522552" y="634143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370</xdr:row>
      <xdr:rowOff>141642</xdr:rowOff>
    </xdr:from>
    <xdr:ext cx="1013034" cy="298800"/>
    <xdr:sp macro="" textlink="">
      <xdr:nvSpPr>
        <xdr:cNvPr id="316" name="CuadroTexto 315">
          <a:extLst>
            <a:ext uri="{FF2B5EF4-FFF2-40B4-BE49-F238E27FC236}">
              <a16:creationId xmlns:a16="http://schemas.microsoft.com/office/drawing/2014/main" id="{2A28CC2D-3E5D-4DFA-9BDC-FDFEF8E655F5}"/>
            </a:ext>
          </a:extLst>
        </xdr:cNvPr>
        <xdr:cNvSpPr txBox="1"/>
      </xdr:nvSpPr>
      <xdr:spPr>
        <a:xfrm>
          <a:off x="19522552" y="635857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371</xdr:row>
      <xdr:rowOff>141642</xdr:rowOff>
    </xdr:from>
    <xdr:ext cx="1013034" cy="298800"/>
    <xdr:sp macro="" textlink="">
      <xdr:nvSpPr>
        <xdr:cNvPr id="317" name="CuadroTexto 316">
          <a:extLst>
            <a:ext uri="{FF2B5EF4-FFF2-40B4-BE49-F238E27FC236}">
              <a16:creationId xmlns:a16="http://schemas.microsoft.com/office/drawing/2014/main" id="{6769F4EA-4716-4660-83E8-BE0E85917716}"/>
            </a:ext>
          </a:extLst>
        </xdr:cNvPr>
        <xdr:cNvSpPr txBox="1"/>
      </xdr:nvSpPr>
      <xdr:spPr>
        <a:xfrm>
          <a:off x="19522552" y="637572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372</xdr:row>
      <xdr:rowOff>141642</xdr:rowOff>
    </xdr:from>
    <xdr:ext cx="1013034" cy="298800"/>
    <xdr:sp macro="" textlink="">
      <xdr:nvSpPr>
        <xdr:cNvPr id="318" name="CuadroTexto 317">
          <a:extLst>
            <a:ext uri="{FF2B5EF4-FFF2-40B4-BE49-F238E27FC236}">
              <a16:creationId xmlns:a16="http://schemas.microsoft.com/office/drawing/2014/main" id="{CC70C6EE-175F-4608-A4D7-E9E115C3C5F1}"/>
            </a:ext>
          </a:extLst>
        </xdr:cNvPr>
        <xdr:cNvSpPr txBox="1"/>
      </xdr:nvSpPr>
      <xdr:spPr>
        <a:xfrm>
          <a:off x="19522552" y="63928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373</xdr:row>
      <xdr:rowOff>141642</xdr:rowOff>
    </xdr:from>
    <xdr:ext cx="1013034" cy="298800"/>
    <xdr:sp macro="" textlink="">
      <xdr:nvSpPr>
        <xdr:cNvPr id="319" name="CuadroTexto 318">
          <a:extLst>
            <a:ext uri="{FF2B5EF4-FFF2-40B4-BE49-F238E27FC236}">
              <a16:creationId xmlns:a16="http://schemas.microsoft.com/office/drawing/2014/main" id="{31ADA226-D58D-4079-B361-733AE830BD37}"/>
            </a:ext>
          </a:extLst>
        </xdr:cNvPr>
        <xdr:cNvSpPr txBox="1"/>
      </xdr:nvSpPr>
      <xdr:spPr>
        <a:xfrm>
          <a:off x="19522552" y="641001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374</xdr:row>
      <xdr:rowOff>141642</xdr:rowOff>
    </xdr:from>
    <xdr:ext cx="1013034" cy="298800"/>
    <xdr:sp macro="" textlink="">
      <xdr:nvSpPr>
        <xdr:cNvPr id="320" name="CuadroTexto 319">
          <a:extLst>
            <a:ext uri="{FF2B5EF4-FFF2-40B4-BE49-F238E27FC236}">
              <a16:creationId xmlns:a16="http://schemas.microsoft.com/office/drawing/2014/main" id="{9C920078-6AAE-424A-983D-56981A40B627}"/>
            </a:ext>
          </a:extLst>
        </xdr:cNvPr>
        <xdr:cNvSpPr txBox="1"/>
      </xdr:nvSpPr>
      <xdr:spPr>
        <a:xfrm>
          <a:off x="19522552" y="642715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375</xdr:row>
      <xdr:rowOff>141642</xdr:rowOff>
    </xdr:from>
    <xdr:ext cx="1013034" cy="298800"/>
    <xdr:sp macro="" textlink="">
      <xdr:nvSpPr>
        <xdr:cNvPr id="321" name="CuadroTexto 320">
          <a:extLst>
            <a:ext uri="{FF2B5EF4-FFF2-40B4-BE49-F238E27FC236}">
              <a16:creationId xmlns:a16="http://schemas.microsoft.com/office/drawing/2014/main" id="{0DFCE872-7D4E-44B1-B2E1-E655284AF698}"/>
            </a:ext>
          </a:extLst>
        </xdr:cNvPr>
        <xdr:cNvSpPr txBox="1"/>
      </xdr:nvSpPr>
      <xdr:spPr>
        <a:xfrm>
          <a:off x="19522552" y="644430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376</xdr:row>
      <xdr:rowOff>141642</xdr:rowOff>
    </xdr:from>
    <xdr:ext cx="1013034" cy="298800"/>
    <xdr:sp macro="" textlink="">
      <xdr:nvSpPr>
        <xdr:cNvPr id="322" name="CuadroTexto 321">
          <a:extLst>
            <a:ext uri="{FF2B5EF4-FFF2-40B4-BE49-F238E27FC236}">
              <a16:creationId xmlns:a16="http://schemas.microsoft.com/office/drawing/2014/main" id="{672DAE68-F43D-4E23-A131-B3F8E3BC996D}"/>
            </a:ext>
          </a:extLst>
        </xdr:cNvPr>
        <xdr:cNvSpPr txBox="1"/>
      </xdr:nvSpPr>
      <xdr:spPr>
        <a:xfrm>
          <a:off x="19522552" y="64614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377</xdr:row>
      <xdr:rowOff>141642</xdr:rowOff>
    </xdr:from>
    <xdr:ext cx="1013034" cy="298800"/>
    <xdr:sp macro="" textlink="">
      <xdr:nvSpPr>
        <xdr:cNvPr id="323" name="CuadroTexto 322">
          <a:extLst>
            <a:ext uri="{FF2B5EF4-FFF2-40B4-BE49-F238E27FC236}">
              <a16:creationId xmlns:a16="http://schemas.microsoft.com/office/drawing/2014/main" id="{CDD6C0DB-23F3-489E-BA95-41AB80CE18C5}"/>
            </a:ext>
          </a:extLst>
        </xdr:cNvPr>
        <xdr:cNvSpPr txBox="1"/>
      </xdr:nvSpPr>
      <xdr:spPr>
        <a:xfrm>
          <a:off x="19522552" y="647859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378</xdr:row>
      <xdr:rowOff>141642</xdr:rowOff>
    </xdr:from>
    <xdr:ext cx="1013034" cy="298800"/>
    <xdr:sp macro="" textlink="">
      <xdr:nvSpPr>
        <xdr:cNvPr id="324" name="CuadroTexto 323">
          <a:extLst>
            <a:ext uri="{FF2B5EF4-FFF2-40B4-BE49-F238E27FC236}">
              <a16:creationId xmlns:a16="http://schemas.microsoft.com/office/drawing/2014/main" id="{65409A89-456D-48B4-9D9A-F433410F7D98}"/>
            </a:ext>
          </a:extLst>
        </xdr:cNvPr>
        <xdr:cNvSpPr txBox="1"/>
      </xdr:nvSpPr>
      <xdr:spPr>
        <a:xfrm>
          <a:off x="19522552" y="649573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379</xdr:row>
      <xdr:rowOff>141642</xdr:rowOff>
    </xdr:from>
    <xdr:ext cx="1013034" cy="298800"/>
    <xdr:sp macro="" textlink="">
      <xdr:nvSpPr>
        <xdr:cNvPr id="325" name="CuadroTexto 324">
          <a:extLst>
            <a:ext uri="{FF2B5EF4-FFF2-40B4-BE49-F238E27FC236}">
              <a16:creationId xmlns:a16="http://schemas.microsoft.com/office/drawing/2014/main" id="{69759248-D458-411E-BD99-087F308F05A8}"/>
            </a:ext>
          </a:extLst>
        </xdr:cNvPr>
        <xdr:cNvSpPr txBox="1"/>
      </xdr:nvSpPr>
      <xdr:spPr>
        <a:xfrm>
          <a:off x="19522552" y="651288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380</xdr:row>
      <xdr:rowOff>141642</xdr:rowOff>
    </xdr:from>
    <xdr:ext cx="1013034" cy="298800"/>
    <xdr:sp macro="" textlink="">
      <xdr:nvSpPr>
        <xdr:cNvPr id="326" name="CuadroTexto 325">
          <a:extLst>
            <a:ext uri="{FF2B5EF4-FFF2-40B4-BE49-F238E27FC236}">
              <a16:creationId xmlns:a16="http://schemas.microsoft.com/office/drawing/2014/main" id="{34109601-99CC-4226-9303-54C8B54F0720}"/>
            </a:ext>
          </a:extLst>
        </xdr:cNvPr>
        <xdr:cNvSpPr txBox="1"/>
      </xdr:nvSpPr>
      <xdr:spPr>
        <a:xfrm>
          <a:off x="19522552" y="65300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381</xdr:row>
      <xdr:rowOff>141642</xdr:rowOff>
    </xdr:from>
    <xdr:ext cx="1013034" cy="298800"/>
    <xdr:sp macro="" textlink="">
      <xdr:nvSpPr>
        <xdr:cNvPr id="327" name="CuadroTexto 326">
          <a:extLst>
            <a:ext uri="{FF2B5EF4-FFF2-40B4-BE49-F238E27FC236}">
              <a16:creationId xmlns:a16="http://schemas.microsoft.com/office/drawing/2014/main" id="{1E0D3E4F-DEBF-4B10-B834-B35948CDD990}"/>
            </a:ext>
          </a:extLst>
        </xdr:cNvPr>
        <xdr:cNvSpPr txBox="1"/>
      </xdr:nvSpPr>
      <xdr:spPr>
        <a:xfrm>
          <a:off x="19522552" y="654717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382</xdr:row>
      <xdr:rowOff>141642</xdr:rowOff>
    </xdr:from>
    <xdr:ext cx="1013034" cy="298800"/>
    <xdr:sp macro="" textlink="">
      <xdr:nvSpPr>
        <xdr:cNvPr id="328" name="CuadroTexto 327">
          <a:extLst>
            <a:ext uri="{FF2B5EF4-FFF2-40B4-BE49-F238E27FC236}">
              <a16:creationId xmlns:a16="http://schemas.microsoft.com/office/drawing/2014/main" id="{46B14E32-FEEB-4AE0-A267-AF0CACE28155}"/>
            </a:ext>
          </a:extLst>
        </xdr:cNvPr>
        <xdr:cNvSpPr txBox="1"/>
      </xdr:nvSpPr>
      <xdr:spPr>
        <a:xfrm>
          <a:off x="19522552" y="656431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383</xdr:row>
      <xdr:rowOff>141642</xdr:rowOff>
    </xdr:from>
    <xdr:ext cx="1013034" cy="298800"/>
    <xdr:sp macro="" textlink="">
      <xdr:nvSpPr>
        <xdr:cNvPr id="329" name="CuadroTexto 328">
          <a:extLst>
            <a:ext uri="{FF2B5EF4-FFF2-40B4-BE49-F238E27FC236}">
              <a16:creationId xmlns:a16="http://schemas.microsoft.com/office/drawing/2014/main" id="{DB627807-2F32-4C10-BE97-FDAC2CF169BB}"/>
            </a:ext>
          </a:extLst>
        </xdr:cNvPr>
        <xdr:cNvSpPr txBox="1"/>
      </xdr:nvSpPr>
      <xdr:spPr>
        <a:xfrm>
          <a:off x="19522552" y="658146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384</xdr:row>
      <xdr:rowOff>141642</xdr:rowOff>
    </xdr:from>
    <xdr:ext cx="1013034" cy="298800"/>
    <xdr:sp macro="" textlink="">
      <xdr:nvSpPr>
        <xdr:cNvPr id="330" name="CuadroTexto 329">
          <a:extLst>
            <a:ext uri="{FF2B5EF4-FFF2-40B4-BE49-F238E27FC236}">
              <a16:creationId xmlns:a16="http://schemas.microsoft.com/office/drawing/2014/main" id="{469134B1-D9E8-4E52-8D14-B2E8DCCF85A5}"/>
            </a:ext>
          </a:extLst>
        </xdr:cNvPr>
        <xdr:cNvSpPr txBox="1"/>
      </xdr:nvSpPr>
      <xdr:spPr>
        <a:xfrm>
          <a:off x="19522552" y="65986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385</xdr:row>
      <xdr:rowOff>141642</xdr:rowOff>
    </xdr:from>
    <xdr:ext cx="1013034" cy="298800"/>
    <xdr:sp macro="" textlink="">
      <xdr:nvSpPr>
        <xdr:cNvPr id="331" name="CuadroTexto 330">
          <a:extLst>
            <a:ext uri="{FF2B5EF4-FFF2-40B4-BE49-F238E27FC236}">
              <a16:creationId xmlns:a16="http://schemas.microsoft.com/office/drawing/2014/main" id="{1FBECDE8-590E-4DA1-AF17-84BD875ACFAE}"/>
            </a:ext>
          </a:extLst>
        </xdr:cNvPr>
        <xdr:cNvSpPr txBox="1"/>
      </xdr:nvSpPr>
      <xdr:spPr>
        <a:xfrm>
          <a:off x="19522552" y="661575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386</xdr:row>
      <xdr:rowOff>141642</xdr:rowOff>
    </xdr:from>
    <xdr:ext cx="1013034" cy="298800"/>
    <xdr:sp macro="" textlink="">
      <xdr:nvSpPr>
        <xdr:cNvPr id="332" name="CuadroTexto 331">
          <a:extLst>
            <a:ext uri="{FF2B5EF4-FFF2-40B4-BE49-F238E27FC236}">
              <a16:creationId xmlns:a16="http://schemas.microsoft.com/office/drawing/2014/main" id="{A1BDE524-AA13-40F6-856E-DCF3CD4A1DAC}"/>
            </a:ext>
          </a:extLst>
        </xdr:cNvPr>
        <xdr:cNvSpPr txBox="1"/>
      </xdr:nvSpPr>
      <xdr:spPr>
        <a:xfrm>
          <a:off x="19522552" y="663289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387</xdr:row>
      <xdr:rowOff>141642</xdr:rowOff>
    </xdr:from>
    <xdr:ext cx="1013034" cy="298800"/>
    <xdr:sp macro="" textlink="">
      <xdr:nvSpPr>
        <xdr:cNvPr id="333" name="CuadroTexto 332">
          <a:extLst>
            <a:ext uri="{FF2B5EF4-FFF2-40B4-BE49-F238E27FC236}">
              <a16:creationId xmlns:a16="http://schemas.microsoft.com/office/drawing/2014/main" id="{8B4DFAF2-D358-42E3-99E4-1343D3A49EA7}"/>
            </a:ext>
          </a:extLst>
        </xdr:cNvPr>
        <xdr:cNvSpPr txBox="1"/>
      </xdr:nvSpPr>
      <xdr:spPr>
        <a:xfrm>
          <a:off x="19522552" y="665004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388</xdr:row>
      <xdr:rowOff>141642</xdr:rowOff>
    </xdr:from>
    <xdr:ext cx="1013034" cy="298800"/>
    <xdr:sp macro="" textlink="">
      <xdr:nvSpPr>
        <xdr:cNvPr id="334" name="CuadroTexto 333">
          <a:extLst>
            <a:ext uri="{FF2B5EF4-FFF2-40B4-BE49-F238E27FC236}">
              <a16:creationId xmlns:a16="http://schemas.microsoft.com/office/drawing/2014/main" id="{05B12597-E6A6-4664-A1CB-B699BDF2919B}"/>
            </a:ext>
          </a:extLst>
        </xdr:cNvPr>
        <xdr:cNvSpPr txBox="1"/>
      </xdr:nvSpPr>
      <xdr:spPr>
        <a:xfrm>
          <a:off x="19522552" y="66671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389</xdr:row>
      <xdr:rowOff>141642</xdr:rowOff>
    </xdr:from>
    <xdr:ext cx="1013034" cy="298800"/>
    <xdr:sp macro="" textlink="">
      <xdr:nvSpPr>
        <xdr:cNvPr id="335" name="CuadroTexto 334">
          <a:extLst>
            <a:ext uri="{FF2B5EF4-FFF2-40B4-BE49-F238E27FC236}">
              <a16:creationId xmlns:a16="http://schemas.microsoft.com/office/drawing/2014/main" id="{7C7501A3-1AF6-4653-ABE9-59889750CA78}"/>
            </a:ext>
          </a:extLst>
        </xdr:cNvPr>
        <xdr:cNvSpPr txBox="1"/>
      </xdr:nvSpPr>
      <xdr:spPr>
        <a:xfrm>
          <a:off x="19522552" y="668433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390</xdr:row>
      <xdr:rowOff>141642</xdr:rowOff>
    </xdr:from>
    <xdr:ext cx="1013034" cy="298800"/>
    <xdr:sp macro="" textlink="">
      <xdr:nvSpPr>
        <xdr:cNvPr id="336" name="CuadroTexto 335">
          <a:extLst>
            <a:ext uri="{FF2B5EF4-FFF2-40B4-BE49-F238E27FC236}">
              <a16:creationId xmlns:a16="http://schemas.microsoft.com/office/drawing/2014/main" id="{C3FDDB2A-70DE-4246-8975-94A4E16C56A8}"/>
            </a:ext>
          </a:extLst>
        </xdr:cNvPr>
        <xdr:cNvSpPr txBox="1"/>
      </xdr:nvSpPr>
      <xdr:spPr>
        <a:xfrm>
          <a:off x="19522552" y="670147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391</xdr:row>
      <xdr:rowOff>141642</xdr:rowOff>
    </xdr:from>
    <xdr:ext cx="1013034" cy="298800"/>
    <xdr:sp macro="" textlink="">
      <xdr:nvSpPr>
        <xdr:cNvPr id="337" name="CuadroTexto 336">
          <a:extLst>
            <a:ext uri="{FF2B5EF4-FFF2-40B4-BE49-F238E27FC236}">
              <a16:creationId xmlns:a16="http://schemas.microsoft.com/office/drawing/2014/main" id="{36EF3156-69C8-4A27-92F4-1045D809DD7B}"/>
            </a:ext>
          </a:extLst>
        </xdr:cNvPr>
        <xdr:cNvSpPr txBox="1"/>
      </xdr:nvSpPr>
      <xdr:spPr>
        <a:xfrm>
          <a:off x="19522552" y="671862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392</xdr:row>
      <xdr:rowOff>141642</xdr:rowOff>
    </xdr:from>
    <xdr:ext cx="1013034" cy="298800"/>
    <xdr:sp macro="" textlink="">
      <xdr:nvSpPr>
        <xdr:cNvPr id="338" name="CuadroTexto 337">
          <a:extLst>
            <a:ext uri="{FF2B5EF4-FFF2-40B4-BE49-F238E27FC236}">
              <a16:creationId xmlns:a16="http://schemas.microsoft.com/office/drawing/2014/main" id="{EF01FF5C-2685-4571-8DAB-17686BDA3C3C}"/>
            </a:ext>
          </a:extLst>
        </xdr:cNvPr>
        <xdr:cNvSpPr txBox="1"/>
      </xdr:nvSpPr>
      <xdr:spPr>
        <a:xfrm>
          <a:off x="19522552" y="67357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393</xdr:row>
      <xdr:rowOff>141642</xdr:rowOff>
    </xdr:from>
    <xdr:ext cx="1013034" cy="298800"/>
    <xdr:sp macro="" textlink="">
      <xdr:nvSpPr>
        <xdr:cNvPr id="339" name="CuadroTexto 338">
          <a:extLst>
            <a:ext uri="{FF2B5EF4-FFF2-40B4-BE49-F238E27FC236}">
              <a16:creationId xmlns:a16="http://schemas.microsoft.com/office/drawing/2014/main" id="{485A9033-011D-4F4B-B822-C0F7C1F08720}"/>
            </a:ext>
          </a:extLst>
        </xdr:cNvPr>
        <xdr:cNvSpPr txBox="1"/>
      </xdr:nvSpPr>
      <xdr:spPr>
        <a:xfrm>
          <a:off x="19522552" y="675291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394</xdr:row>
      <xdr:rowOff>141642</xdr:rowOff>
    </xdr:from>
    <xdr:ext cx="1013034" cy="298800"/>
    <xdr:sp macro="" textlink="">
      <xdr:nvSpPr>
        <xdr:cNvPr id="340" name="CuadroTexto 339">
          <a:extLst>
            <a:ext uri="{FF2B5EF4-FFF2-40B4-BE49-F238E27FC236}">
              <a16:creationId xmlns:a16="http://schemas.microsoft.com/office/drawing/2014/main" id="{489CFFB2-2037-4E9C-91A6-D2E581A8E2C5}"/>
            </a:ext>
          </a:extLst>
        </xdr:cNvPr>
        <xdr:cNvSpPr txBox="1"/>
      </xdr:nvSpPr>
      <xdr:spPr>
        <a:xfrm>
          <a:off x="19522552" y="677005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395</xdr:row>
      <xdr:rowOff>141642</xdr:rowOff>
    </xdr:from>
    <xdr:ext cx="1013034" cy="298800"/>
    <xdr:sp macro="" textlink="">
      <xdr:nvSpPr>
        <xdr:cNvPr id="341" name="CuadroTexto 340">
          <a:extLst>
            <a:ext uri="{FF2B5EF4-FFF2-40B4-BE49-F238E27FC236}">
              <a16:creationId xmlns:a16="http://schemas.microsoft.com/office/drawing/2014/main" id="{65D82EE8-DF09-4D6C-9EFD-950EB2C4EAFE}"/>
            </a:ext>
          </a:extLst>
        </xdr:cNvPr>
        <xdr:cNvSpPr txBox="1"/>
      </xdr:nvSpPr>
      <xdr:spPr>
        <a:xfrm>
          <a:off x="19522552" y="678720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396</xdr:row>
      <xdr:rowOff>141642</xdr:rowOff>
    </xdr:from>
    <xdr:ext cx="1013034" cy="298800"/>
    <xdr:sp macro="" textlink="">
      <xdr:nvSpPr>
        <xdr:cNvPr id="342" name="CuadroTexto 341">
          <a:extLst>
            <a:ext uri="{FF2B5EF4-FFF2-40B4-BE49-F238E27FC236}">
              <a16:creationId xmlns:a16="http://schemas.microsoft.com/office/drawing/2014/main" id="{DB7A7566-51A3-4A4C-98B7-12432D3C8BEE}"/>
            </a:ext>
          </a:extLst>
        </xdr:cNvPr>
        <xdr:cNvSpPr txBox="1"/>
      </xdr:nvSpPr>
      <xdr:spPr>
        <a:xfrm>
          <a:off x="19522552" y="68043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397</xdr:row>
      <xdr:rowOff>141642</xdr:rowOff>
    </xdr:from>
    <xdr:ext cx="1013034" cy="298800"/>
    <xdr:sp macro="" textlink="">
      <xdr:nvSpPr>
        <xdr:cNvPr id="343" name="CuadroTexto 342">
          <a:extLst>
            <a:ext uri="{FF2B5EF4-FFF2-40B4-BE49-F238E27FC236}">
              <a16:creationId xmlns:a16="http://schemas.microsoft.com/office/drawing/2014/main" id="{FD22A435-A4CF-4AD7-A4DB-40A7EC42FD8D}"/>
            </a:ext>
          </a:extLst>
        </xdr:cNvPr>
        <xdr:cNvSpPr txBox="1"/>
      </xdr:nvSpPr>
      <xdr:spPr>
        <a:xfrm>
          <a:off x="19522552" y="682149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398</xdr:row>
      <xdr:rowOff>141642</xdr:rowOff>
    </xdr:from>
    <xdr:ext cx="1013034" cy="298800"/>
    <xdr:sp macro="" textlink="">
      <xdr:nvSpPr>
        <xdr:cNvPr id="344" name="CuadroTexto 343">
          <a:extLst>
            <a:ext uri="{FF2B5EF4-FFF2-40B4-BE49-F238E27FC236}">
              <a16:creationId xmlns:a16="http://schemas.microsoft.com/office/drawing/2014/main" id="{90C253C9-F5E8-4B31-A4DE-698AFCE77206}"/>
            </a:ext>
          </a:extLst>
        </xdr:cNvPr>
        <xdr:cNvSpPr txBox="1"/>
      </xdr:nvSpPr>
      <xdr:spPr>
        <a:xfrm>
          <a:off x="19522552" y="683863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399</xdr:row>
      <xdr:rowOff>141642</xdr:rowOff>
    </xdr:from>
    <xdr:ext cx="1013034" cy="298800"/>
    <xdr:sp macro="" textlink="">
      <xdr:nvSpPr>
        <xdr:cNvPr id="345" name="CuadroTexto 344">
          <a:extLst>
            <a:ext uri="{FF2B5EF4-FFF2-40B4-BE49-F238E27FC236}">
              <a16:creationId xmlns:a16="http://schemas.microsoft.com/office/drawing/2014/main" id="{F98E6A3F-E15B-4742-BA19-E867807D58B5}"/>
            </a:ext>
          </a:extLst>
        </xdr:cNvPr>
        <xdr:cNvSpPr txBox="1"/>
      </xdr:nvSpPr>
      <xdr:spPr>
        <a:xfrm>
          <a:off x="19522552" y="685578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400</xdr:row>
      <xdr:rowOff>141642</xdr:rowOff>
    </xdr:from>
    <xdr:ext cx="1013034" cy="298800"/>
    <xdr:sp macro="" textlink="">
      <xdr:nvSpPr>
        <xdr:cNvPr id="346" name="CuadroTexto 345">
          <a:extLst>
            <a:ext uri="{FF2B5EF4-FFF2-40B4-BE49-F238E27FC236}">
              <a16:creationId xmlns:a16="http://schemas.microsoft.com/office/drawing/2014/main" id="{80AD2D3C-2428-4587-878B-866E7003752B}"/>
            </a:ext>
          </a:extLst>
        </xdr:cNvPr>
        <xdr:cNvSpPr txBox="1"/>
      </xdr:nvSpPr>
      <xdr:spPr>
        <a:xfrm>
          <a:off x="19522552" y="68729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401</xdr:row>
      <xdr:rowOff>141642</xdr:rowOff>
    </xdr:from>
    <xdr:ext cx="1013034" cy="298800"/>
    <xdr:sp macro="" textlink="">
      <xdr:nvSpPr>
        <xdr:cNvPr id="347" name="CuadroTexto 346">
          <a:extLst>
            <a:ext uri="{FF2B5EF4-FFF2-40B4-BE49-F238E27FC236}">
              <a16:creationId xmlns:a16="http://schemas.microsoft.com/office/drawing/2014/main" id="{45074FAA-DAA9-4E9E-BEC0-510944AAC7BD}"/>
            </a:ext>
          </a:extLst>
        </xdr:cNvPr>
        <xdr:cNvSpPr txBox="1"/>
      </xdr:nvSpPr>
      <xdr:spPr>
        <a:xfrm>
          <a:off x="19522552" y="689007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402</xdr:row>
      <xdr:rowOff>141642</xdr:rowOff>
    </xdr:from>
    <xdr:ext cx="1013034" cy="298800"/>
    <xdr:sp macro="" textlink="">
      <xdr:nvSpPr>
        <xdr:cNvPr id="348" name="CuadroTexto 347">
          <a:extLst>
            <a:ext uri="{FF2B5EF4-FFF2-40B4-BE49-F238E27FC236}">
              <a16:creationId xmlns:a16="http://schemas.microsoft.com/office/drawing/2014/main" id="{E0F8E874-88A0-4D8F-9E68-A585F576D93F}"/>
            </a:ext>
          </a:extLst>
        </xdr:cNvPr>
        <xdr:cNvSpPr txBox="1"/>
      </xdr:nvSpPr>
      <xdr:spPr>
        <a:xfrm>
          <a:off x="19522552" y="690721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403</xdr:row>
      <xdr:rowOff>141642</xdr:rowOff>
    </xdr:from>
    <xdr:ext cx="1013034" cy="298800"/>
    <xdr:sp macro="" textlink="">
      <xdr:nvSpPr>
        <xdr:cNvPr id="349" name="CuadroTexto 348">
          <a:extLst>
            <a:ext uri="{FF2B5EF4-FFF2-40B4-BE49-F238E27FC236}">
              <a16:creationId xmlns:a16="http://schemas.microsoft.com/office/drawing/2014/main" id="{C519BCE7-63EA-4791-BE4F-799166065589}"/>
            </a:ext>
          </a:extLst>
        </xdr:cNvPr>
        <xdr:cNvSpPr txBox="1"/>
      </xdr:nvSpPr>
      <xdr:spPr>
        <a:xfrm>
          <a:off x="19522552" y="692436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404</xdr:row>
      <xdr:rowOff>141642</xdr:rowOff>
    </xdr:from>
    <xdr:ext cx="1013034" cy="298800"/>
    <xdr:sp macro="" textlink="">
      <xdr:nvSpPr>
        <xdr:cNvPr id="350" name="CuadroTexto 349">
          <a:extLst>
            <a:ext uri="{FF2B5EF4-FFF2-40B4-BE49-F238E27FC236}">
              <a16:creationId xmlns:a16="http://schemas.microsoft.com/office/drawing/2014/main" id="{EA115A5B-1054-4DE2-A1CC-9EBC6CB8922D}"/>
            </a:ext>
          </a:extLst>
        </xdr:cNvPr>
        <xdr:cNvSpPr txBox="1"/>
      </xdr:nvSpPr>
      <xdr:spPr>
        <a:xfrm>
          <a:off x="19522552" y="69415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405</xdr:row>
      <xdr:rowOff>141642</xdr:rowOff>
    </xdr:from>
    <xdr:ext cx="1013034" cy="298800"/>
    <xdr:sp macro="" textlink="">
      <xdr:nvSpPr>
        <xdr:cNvPr id="351" name="CuadroTexto 350">
          <a:extLst>
            <a:ext uri="{FF2B5EF4-FFF2-40B4-BE49-F238E27FC236}">
              <a16:creationId xmlns:a16="http://schemas.microsoft.com/office/drawing/2014/main" id="{F31AA3B0-F207-439E-9850-A906404DF9FF}"/>
            </a:ext>
          </a:extLst>
        </xdr:cNvPr>
        <xdr:cNvSpPr txBox="1"/>
      </xdr:nvSpPr>
      <xdr:spPr>
        <a:xfrm>
          <a:off x="19522552" y="695865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406</xdr:row>
      <xdr:rowOff>141642</xdr:rowOff>
    </xdr:from>
    <xdr:ext cx="1013034" cy="298800"/>
    <xdr:sp macro="" textlink="">
      <xdr:nvSpPr>
        <xdr:cNvPr id="352" name="CuadroTexto 351">
          <a:extLst>
            <a:ext uri="{FF2B5EF4-FFF2-40B4-BE49-F238E27FC236}">
              <a16:creationId xmlns:a16="http://schemas.microsoft.com/office/drawing/2014/main" id="{34CE66CB-63A0-4C9D-A6E3-FDE86A1860A3}"/>
            </a:ext>
          </a:extLst>
        </xdr:cNvPr>
        <xdr:cNvSpPr txBox="1"/>
      </xdr:nvSpPr>
      <xdr:spPr>
        <a:xfrm>
          <a:off x="19522552" y="697579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407</xdr:row>
      <xdr:rowOff>141642</xdr:rowOff>
    </xdr:from>
    <xdr:ext cx="1013034" cy="298800"/>
    <xdr:sp macro="" textlink="">
      <xdr:nvSpPr>
        <xdr:cNvPr id="353" name="CuadroTexto 352">
          <a:extLst>
            <a:ext uri="{FF2B5EF4-FFF2-40B4-BE49-F238E27FC236}">
              <a16:creationId xmlns:a16="http://schemas.microsoft.com/office/drawing/2014/main" id="{D04F8B8F-D5E1-4685-8AE3-9D72F749D5E5}"/>
            </a:ext>
          </a:extLst>
        </xdr:cNvPr>
        <xdr:cNvSpPr txBox="1"/>
      </xdr:nvSpPr>
      <xdr:spPr>
        <a:xfrm>
          <a:off x="19522552" y="699294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408</xdr:row>
      <xdr:rowOff>141642</xdr:rowOff>
    </xdr:from>
    <xdr:ext cx="1013034" cy="298800"/>
    <xdr:sp macro="" textlink="">
      <xdr:nvSpPr>
        <xdr:cNvPr id="354" name="CuadroTexto 353">
          <a:extLst>
            <a:ext uri="{FF2B5EF4-FFF2-40B4-BE49-F238E27FC236}">
              <a16:creationId xmlns:a16="http://schemas.microsoft.com/office/drawing/2014/main" id="{7FAAF32F-35F6-4436-A3D9-85980B4687B8}"/>
            </a:ext>
          </a:extLst>
        </xdr:cNvPr>
        <xdr:cNvSpPr txBox="1"/>
      </xdr:nvSpPr>
      <xdr:spPr>
        <a:xfrm>
          <a:off x="19522552" y="70100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409</xdr:row>
      <xdr:rowOff>141642</xdr:rowOff>
    </xdr:from>
    <xdr:ext cx="1013034" cy="298800"/>
    <xdr:sp macro="" textlink="">
      <xdr:nvSpPr>
        <xdr:cNvPr id="355" name="CuadroTexto 354">
          <a:extLst>
            <a:ext uri="{FF2B5EF4-FFF2-40B4-BE49-F238E27FC236}">
              <a16:creationId xmlns:a16="http://schemas.microsoft.com/office/drawing/2014/main" id="{F5BB908D-1F40-482E-AA16-A46CF0022F0D}"/>
            </a:ext>
          </a:extLst>
        </xdr:cNvPr>
        <xdr:cNvSpPr txBox="1"/>
      </xdr:nvSpPr>
      <xdr:spPr>
        <a:xfrm>
          <a:off x="19522552" y="702723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410</xdr:row>
      <xdr:rowOff>141642</xdr:rowOff>
    </xdr:from>
    <xdr:ext cx="1013034" cy="298800"/>
    <xdr:sp macro="" textlink="">
      <xdr:nvSpPr>
        <xdr:cNvPr id="356" name="CuadroTexto 355">
          <a:extLst>
            <a:ext uri="{FF2B5EF4-FFF2-40B4-BE49-F238E27FC236}">
              <a16:creationId xmlns:a16="http://schemas.microsoft.com/office/drawing/2014/main" id="{6AA4D8F1-55A6-441D-85DC-DED93DD6D3FD}"/>
            </a:ext>
          </a:extLst>
        </xdr:cNvPr>
        <xdr:cNvSpPr txBox="1"/>
      </xdr:nvSpPr>
      <xdr:spPr>
        <a:xfrm>
          <a:off x="19522552" y="704437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411</xdr:row>
      <xdr:rowOff>141642</xdr:rowOff>
    </xdr:from>
    <xdr:ext cx="1013034" cy="298800"/>
    <xdr:sp macro="" textlink="">
      <xdr:nvSpPr>
        <xdr:cNvPr id="357" name="CuadroTexto 356">
          <a:extLst>
            <a:ext uri="{FF2B5EF4-FFF2-40B4-BE49-F238E27FC236}">
              <a16:creationId xmlns:a16="http://schemas.microsoft.com/office/drawing/2014/main" id="{2941E223-27E0-4B6A-AE51-902445EBB01B}"/>
            </a:ext>
          </a:extLst>
        </xdr:cNvPr>
        <xdr:cNvSpPr txBox="1"/>
      </xdr:nvSpPr>
      <xdr:spPr>
        <a:xfrm>
          <a:off x="19522552" y="706152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412</xdr:row>
      <xdr:rowOff>141642</xdr:rowOff>
    </xdr:from>
    <xdr:ext cx="1013034" cy="298800"/>
    <xdr:sp macro="" textlink="">
      <xdr:nvSpPr>
        <xdr:cNvPr id="358" name="CuadroTexto 357">
          <a:extLst>
            <a:ext uri="{FF2B5EF4-FFF2-40B4-BE49-F238E27FC236}">
              <a16:creationId xmlns:a16="http://schemas.microsoft.com/office/drawing/2014/main" id="{81FD096B-A5BA-4596-A519-65EEB0A84875}"/>
            </a:ext>
          </a:extLst>
        </xdr:cNvPr>
        <xdr:cNvSpPr txBox="1"/>
      </xdr:nvSpPr>
      <xdr:spPr>
        <a:xfrm>
          <a:off x="19522552" y="70786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413</xdr:row>
      <xdr:rowOff>141642</xdr:rowOff>
    </xdr:from>
    <xdr:ext cx="1013034" cy="298800"/>
    <xdr:sp macro="" textlink="">
      <xdr:nvSpPr>
        <xdr:cNvPr id="359" name="CuadroTexto 358">
          <a:extLst>
            <a:ext uri="{FF2B5EF4-FFF2-40B4-BE49-F238E27FC236}">
              <a16:creationId xmlns:a16="http://schemas.microsoft.com/office/drawing/2014/main" id="{C2FACB18-80D1-42FF-9C6C-A992B230100E}"/>
            </a:ext>
          </a:extLst>
        </xdr:cNvPr>
        <xdr:cNvSpPr txBox="1"/>
      </xdr:nvSpPr>
      <xdr:spPr>
        <a:xfrm>
          <a:off x="19522552" y="709581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414</xdr:row>
      <xdr:rowOff>141642</xdr:rowOff>
    </xdr:from>
    <xdr:ext cx="1013034" cy="298800"/>
    <xdr:sp macro="" textlink="">
      <xdr:nvSpPr>
        <xdr:cNvPr id="360" name="CuadroTexto 359">
          <a:extLst>
            <a:ext uri="{FF2B5EF4-FFF2-40B4-BE49-F238E27FC236}">
              <a16:creationId xmlns:a16="http://schemas.microsoft.com/office/drawing/2014/main" id="{3F8A7CA9-77EA-4CDF-8C7B-30CFE97BE433}"/>
            </a:ext>
          </a:extLst>
        </xdr:cNvPr>
        <xdr:cNvSpPr txBox="1"/>
      </xdr:nvSpPr>
      <xdr:spPr>
        <a:xfrm>
          <a:off x="19522552" y="711295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415</xdr:row>
      <xdr:rowOff>141642</xdr:rowOff>
    </xdr:from>
    <xdr:ext cx="1013034" cy="298800"/>
    <xdr:sp macro="" textlink="">
      <xdr:nvSpPr>
        <xdr:cNvPr id="361" name="CuadroTexto 360">
          <a:extLst>
            <a:ext uri="{FF2B5EF4-FFF2-40B4-BE49-F238E27FC236}">
              <a16:creationId xmlns:a16="http://schemas.microsoft.com/office/drawing/2014/main" id="{0A93FA88-5E3E-4A28-94B1-9A9DCDF19ED9}"/>
            </a:ext>
          </a:extLst>
        </xdr:cNvPr>
        <xdr:cNvSpPr txBox="1"/>
      </xdr:nvSpPr>
      <xdr:spPr>
        <a:xfrm>
          <a:off x="19522552" y="713010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416</xdr:row>
      <xdr:rowOff>141642</xdr:rowOff>
    </xdr:from>
    <xdr:ext cx="1013034" cy="298800"/>
    <xdr:sp macro="" textlink="">
      <xdr:nvSpPr>
        <xdr:cNvPr id="362" name="CuadroTexto 361">
          <a:extLst>
            <a:ext uri="{FF2B5EF4-FFF2-40B4-BE49-F238E27FC236}">
              <a16:creationId xmlns:a16="http://schemas.microsoft.com/office/drawing/2014/main" id="{C58E60CE-349F-4AE0-B677-FEB1009A914F}"/>
            </a:ext>
          </a:extLst>
        </xdr:cNvPr>
        <xdr:cNvSpPr txBox="1"/>
      </xdr:nvSpPr>
      <xdr:spPr>
        <a:xfrm>
          <a:off x="19522552" y="71472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417</xdr:row>
      <xdr:rowOff>141642</xdr:rowOff>
    </xdr:from>
    <xdr:ext cx="1013034" cy="298800"/>
    <xdr:sp macro="" textlink="">
      <xdr:nvSpPr>
        <xdr:cNvPr id="363" name="CuadroTexto 362">
          <a:extLst>
            <a:ext uri="{FF2B5EF4-FFF2-40B4-BE49-F238E27FC236}">
              <a16:creationId xmlns:a16="http://schemas.microsoft.com/office/drawing/2014/main" id="{4BC48AA0-6F3C-4356-A265-271DA956C512}"/>
            </a:ext>
          </a:extLst>
        </xdr:cNvPr>
        <xdr:cNvSpPr txBox="1"/>
      </xdr:nvSpPr>
      <xdr:spPr>
        <a:xfrm>
          <a:off x="19522552" y="716439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418</xdr:row>
      <xdr:rowOff>141642</xdr:rowOff>
    </xdr:from>
    <xdr:ext cx="1013034" cy="298800"/>
    <xdr:sp macro="" textlink="">
      <xdr:nvSpPr>
        <xdr:cNvPr id="364" name="CuadroTexto 363">
          <a:extLst>
            <a:ext uri="{FF2B5EF4-FFF2-40B4-BE49-F238E27FC236}">
              <a16:creationId xmlns:a16="http://schemas.microsoft.com/office/drawing/2014/main" id="{DD2201AB-F5F6-4F50-9746-727219263789}"/>
            </a:ext>
          </a:extLst>
        </xdr:cNvPr>
        <xdr:cNvSpPr txBox="1"/>
      </xdr:nvSpPr>
      <xdr:spPr>
        <a:xfrm>
          <a:off x="19522552" y="718153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419</xdr:row>
      <xdr:rowOff>141642</xdr:rowOff>
    </xdr:from>
    <xdr:ext cx="1013034" cy="298800"/>
    <xdr:sp macro="" textlink="">
      <xdr:nvSpPr>
        <xdr:cNvPr id="365" name="CuadroTexto 364">
          <a:extLst>
            <a:ext uri="{FF2B5EF4-FFF2-40B4-BE49-F238E27FC236}">
              <a16:creationId xmlns:a16="http://schemas.microsoft.com/office/drawing/2014/main" id="{49E6F80E-97FB-43BD-9265-988EFFECF98D}"/>
            </a:ext>
          </a:extLst>
        </xdr:cNvPr>
        <xdr:cNvSpPr txBox="1"/>
      </xdr:nvSpPr>
      <xdr:spPr>
        <a:xfrm>
          <a:off x="19522552" y="719868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420</xdr:row>
      <xdr:rowOff>141642</xdr:rowOff>
    </xdr:from>
    <xdr:ext cx="1013034" cy="298800"/>
    <xdr:sp macro="" textlink="">
      <xdr:nvSpPr>
        <xdr:cNvPr id="366" name="CuadroTexto 365">
          <a:extLst>
            <a:ext uri="{FF2B5EF4-FFF2-40B4-BE49-F238E27FC236}">
              <a16:creationId xmlns:a16="http://schemas.microsoft.com/office/drawing/2014/main" id="{2BA37C2F-9702-4C4A-A480-4D9F7AC37271}"/>
            </a:ext>
          </a:extLst>
        </xdr:cNvPr>
        <xdr:cNvSpPr txBox="1"/>
      </xdr:nvSpPr>
      <xdr:spPr>
        <a:xfrm>
          <a:off x="19522552" y="72158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421</xdr:row>
      <xdr:rowOff>141642</xdr:rowOff>
    </xdr:from>
    <xdr:ext cx="1013034" cy="298800"/>
    <xdr:sp macro="" textlink="">
      <xdr:nvSpPr>
        <xdr:cNvPr id="367" name="CuadroTexto 366">
          <a:extLst>
            <a:ext uri="{FF2B5EF4-FFF2-40B4-BE49-F238E27FC236}">
              <a16:creationId xmlns:a16="http://schemas.microsoft.com/office/drawing/2014/main" id="{DB0531BA-5CA5-4DA8-9205-95292FC67349}"/>
            </a:ext>
          </a:extLst>
        </xdr:cNvPr>
        <xdr:cNvSpPr txBox="1"/>
      </xdr:nvSpPr>
      <xdr:spPr>
        <a:xfrm>
          <a:off x="19522552" y="723297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422</xdr:row>
      <xdr:rowOff>141642</xdr:rowOff>
    </xdr:from>
    <xdr:ext cx="1013034" cy="298800"/>
    <xdr:sp macro="" textlink="">
      <xdr:nvSpPr>
        <xdr:cNvPr id="368" name="CuadroTexto 367">
          <a:extLst>
            <a:ext uri="{FF2B5EF4-FFF2-40B4-BE49-F238E27FC236}">
              <a16:creationId xmlns:a16="http://schemas.microsoft.com/office/drawing/2014/main" id="{D1E7897B-942D-4297-9B35-BF4FAE95FE15}"/>
            </a:ext>
          </a:extLst>
        </xdr:cNvPr>
        <xdr:cNvSpPr txBox="1"/>
      </xdr:nvSpPr>
      <xdr:spPr>
        <a:xfrm>
          <a:off x="19522552" y="725011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423</xdr:row>
      <xdr:rowOff>141642</xdr:rowOff>
    </xdr:from>
    <xdr:ext cx="1013034" cy="298800"/>
    <xdr:sp macro="" textlink="">
      <xdr:nvSpPr>
        <xdr:cNvPr id="369" name="CuadroTexto 368">
          <a:extLst>
            <a:ext uri="{FF2B5EF4-FFF2-40B4-BE49-F238E27FC236}">
              <a16:creationId xmlns:a16="http://schemas.microsoft.com/office/drawing/2014/main" id="{66A18167-FAEF-408E-BA43-46501346B425}"/>
            </a:ext>
          </a:extLst>
        </xdr:cNvPr>
        <xdr:cNvSpPr txBox="1"/>
      </xdr:nvSpPr>
      <xdr:spPr>
        <a:xfrm>
          <a:off x="19522552" y="726726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424</xdr:row>
      <xdr:rowOff>141642</xdr:rowOff>
    </xdr:from>
    <xdr:ext cx="1013034" cy="298800"/>
    <xdr:sp macro="" textlink="">
      <xdr:nvSpPr>
        <xdr:cNvPr id="370" name="CuadroTexto 369">
          <a:extLst>
            <a:ext uri="{FF2B5EF4-FFF2-40B4-BE49-F238E27FC236}">
              <a16:creationId xmlns:a16="http://schemas.microsoft.com/office/drawing/2014/main" id="{D005D559-8298-43B9-9438-347AC032C054}"/>
            </a:ext>
          </a:extLst>
        </xdr:cNvPr>
        <xdr:cNvSpPr txBox="1"/>
      </xdr:nvSpPr>
      <xdr:spPr>
        <a:xfrm>
          <a:off x="19522552" y="72844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425</xdr:row>
      <xdr:rowOff>141642</xdr:rowOff>
    </xdr:from>
    <xdr:ext cx="1013034" cy="298800"/>
    <xdr:sp macro="" textlink="">
      <xdr:nvSpPr>
        <xdr:cNvPr id="371" name="CuadroTexto 370">
          <a:extLst>
            <a:ext uri="{FF2B5EF4-FFF2-40B4-BE49-F238E27FC236}">
              <a16:creationId xmlns:a16="http://schemas.microsoft.com/office/drawing/2014/main" id="{FED3C8CD-155D-4CA1-99AB-A0AD75580461}"/>
            </a:ext>
          </a:extLst>
        </xdr:cNvPr>
        <xdr:cNvSpPr txBox="1"/>
      </xdr:nvSpPr>
      <xdr:spPr>
        <a:xfrm>
          <a:off x="19522552" y="730155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426</xdr:row>
      <xdr:rowOff>141642</xdr:rowOff>
    </xdr:from>
    <xdr:ext cx="1013034" cy="298800"/>
    <xdr:sp macro="" textlink="">
      <xdr:nvSpPr>
        <xdr:cNvPr id="372" name="CuadroTexto 371">
          <a:extLst>
            <a:ext uri="{FF2B5EF4-FFF2-40B4-BE49-F238E27FC236}">
              <a16:creationId xmlns:a16="http://schemas.microsoft.com/office/drawing/2014/main" id="{6EDA01FE-39AC-4388-A840-CF5E11DADD30}"/>
            </a:ext>
          </a:extLst>
        </xdr:cNvPr>
        <xdr:cNvSpPr txBox="1"/>
      </xdr:nvSpPr>
      <xdr:spPr>
        <a:xfrm>
          <a:off x="19522552" y="731869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427</xdr:row>
      <xdr:rowOff>141642</xdr:rowOff>
    </xdr:from>
    <xdr:ext cx="1013034" cy="298800"/>
    <xdr:sp macro="" textlink="">
      <xdr:nvSpPr>
        <xdr:cNvPr id="373" name="CuadroTexto 372">
          <a:extLst>
            <a:ext uri="{FF2B5EF4-FFF2-40B4-BE49-F238E27FC236}">
              <a16:creationId xmlns:a16="http://schemas.microsoft.com/office/drawing/2014/main" id="{3A6F42E5-5455-4C0A-8F49-659B4E094617}"/>
            </a:ext>
          </a:extLst>
        </xdr:cNvPr>
        <xdr:cNvSpPr txBox="1"/>
      </xdr:nvSpPr>
      <xdr:spPr>
        <a:xfrm>
          <a:off x="19522552" y="733584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428</xdr:row>
      <xdr:rowOff>141642</xdr:rowOff>
    </xdr:from>
    <xdr:ext cx="1013034" cy="298800"/>
    <xdr:sp macro="" textlink="">
      <xdr:nvSpPr>
        <xdr:cNvPr id="374" name="CuadroTexto 373">
          <a:extLst>
            <a:ext uri="{FF2B5EF4-FFF2-40B4-BE49-F238E27FC236}">
              <a16:creationId xmlns:a16="http://schemas.microsoft.com/office/drawing/2014/main" id="{6A7CCCA5-AF03-40BC-B09A-BD47F485B2D1}"/>
            </a:ext>
          </a:extLst>
        </xdr:cNvPr>
        <xdr:cNvSpPr txBox="1"/>
      </xdr:nvSpPr>
      <xdr:spPr>
        <a:xfrm>
          <a:off x="19522552" y="73529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429</xdr:row>
      <xdr:rowOff>141642</xdr:rowOff>
    </xdr:from>
    <xdr:ext cx="1013034" cy="298800"/>
    <xdr:sp macro="" textlink="">
      <xdr:nvSpPr>
        <xdr:cNvPr id="375" name="CuadroTexto 374">
          <a:extLst>
            <a:ext uri="{FF2B5EF4-FFF2-40B4-BE49-F238E27FC236}">
              <a16:creationId xmlns:a16="http://schemas.microsoft.com/office/drawing/2014/main" id="{90C4BAEF-DA06-42F9-A04E-35C74F8C55B1}"/>
            </a:ext>
          </a:extLst>
        </xdr:cNvPr>
        <xdr:cNvSpPr txBox="1"/>
      </xdr:nvSpPr>
      <xdr:spPr>
        <a:xfrm>
          <a:off x="19522552" y="737013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430</xdr:row>
      <xdr:rowOff>141642</xdr:rowOff>
    </xdr:from>
    <xdr:ext cx="1013034" cy="298800"/>
    <xdr:sp macro="" textlink="">
      <xdr:nvSpPr>
        <xdr:cNvPr id="376" name="CuadroTexto 375">
          <a:extLst>
            <a:ext uri="{FF2B5EF4-FFF2-40B4-BE49-F238E27FC236}">
              <a16:creationId xmlns:a16="http://schemas.microsoft.com/office/drawing/2014/main" id="{21289543-E4BF-469E-84DC-9889E16F45C6}"/>
            </a:ext>
          </a:extLst>
        </xdr:cNvPr>
        <xdr:cNvSpPr txBox="1"/>
      </xdr:nvSpPr>
      <xdr:spPr>
        <a:xfrm>
          <a:off x="19522552" y="738727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431</xdr:row>
      <xdr:rowOff>141642</xdr:rowOff>
    </xdr:from>
    <xdr:ext cx="1013034" cy="298800"/>
    <xdr:sp macro="" textlink="">
      <xdr:nvSpPr>
        <xdr:cNvPr id="377" name="CuadroTexto 376">
          <a:extLst>
            <a:ext uri="{FF2B5EF4-FFF2-40B4-BE49-F238E27FC236}">
              <a16:creationId xmlns:a16="http://schemas.microsoft.com/office/drawing/2014/main" id="{3851196E-FCDA-436D-B51F-4015760D4AF1}"/>
            </a:ext>
          </a:extLst>
        </xdr:cNvPr>
        <xdr:cNvSpPr txBox="1"/>
      </xdr:nvSpPr>
      <xdr:spPr>
        <a:xfrm>
          <a:off x="19522552" y="740442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432</xdr:row>
      <xdr:rowOff>141642</xdr:rowOff>
    </xdr:from>
    <xdr:ext cx="1013034" cy="298800"/>
    <xdr:sp macro="" textlink="">
      <xdr:nvSpPr>
        <xdr:cNvPr id="378" name="CuadroTexto 377">
          <a:extLst>
            <a:ext uri="{FF2B5EF4-FFF2-40B4-BE49-F238E27FC236}">
              <a16:creationId xmlns:a16="http://schemas.microsoft.com/office/drawing/2014/main" id="{8FF9067B-5BAE-4C2D-8A83-CE8D54C05FA6}"/>
            </a:ext>
          </a:extLst>
        </xdr:cNvPr>
        <xdr:cNvSpPr txBox="1"/>
      </xdr:nvSpPr>
      <xdr:spPr>
        <a:xfrm>
          <a:off x="19522552" y="74215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433</xdr:row>
      <xdr:rowOff>141642</xdr:rowOff>
    </xdr:from>
    <xdr:ext cx="1013034" cy="298800"/>
    <xdr:sp macro="" textlink="">
      <xdr:nvSpPr>
        <xdr:cNvPr id="379" name="CuadroTexto 378">
          <a:extLst>
            <a:ext uri="{FF2B5EF4-FFF2-40B4-BE49-F238E27FC236}">
              <a16:creationId xmlns:a16="http://schemas.microsoft.com/office/drawing/2014/main" id="{C32022E8-BBA6-4F93-B8AF-49B203960AF0}"/>
            </a:ext>
          </a:extLst>
        </xdr:cNvPr>
        <xdr:cNvSpPr txBox="1"/>
      </xdr:nvSpPr>
      <xdr:spPr>
        <a:xfrm>
          <a:off x="19522552" y="743871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434</xdr:row>
      <xdr:rowOff>141642</xdr:rowOff>
    </xdr:from>
    <xdr:ext cx="1013034" cy="298800"/>
    <xdr:sp macro="" textlink="">
      <xdr:nvSpPr>
        <xdr:cNvPr id="380" name="CuadroTexto 379">
          <a:extLst>
            <a:ext uri="{FF2B5EF4-FFF2-40B4-BE49-F238E27FC236}">
              <a16:creationId xmlns:a16="http://schemas.microsoft.com/office/drawing/2014/main" id="{E4BAAE6F-7CF0-4515-944C-6FCA20701A72}"/>
            </a:ext>
          </a:extLst>
        </xdr:cNvPr>
        <xdr:cNvSpPr txBox="1"/>
      </xdr:nvSpPr>
      <xdr:spPr>
        <a:xfrm>
          <a:off x="19522552" y="745585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435</xdr:row>
      <xdr:rowOff>141642</xdr:rowOff>
    </xdr:from>
    <xdr:ext cx="1013034" cy="298800"/>
    <xdr:sp macro="" textlink="">
      <xdr:nvSpPr>
        <xdr:cNvPr id="381" name="CuadroTexto 380">
          <a:extLst>
            <a:ext uri="{FF2B5EF4-FFF2-40B4-BE49-F238E27FC236}">
              <a16:creationId xmlns:a16="http://schemas.microsoft.com/office/drawing/2014/main" id="{8F21AFDC-5809-4FA3-ACCE-D2C808EB8120}"/>
            </a:ext>
          </a:extLst>
        </xdr:cNvPr>
        <xdr:cNvSpPr txBox="1"/>
      </xdr:nvSpPr>
      <xdr:spPr>
        <a:xfrm>
          <a:off x="19522552" y="747300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436</xdr:row>
      <xdr:rowOff>141642</xdr:rowOff>
    </xdr:from>
    <xdr:ext cx="1013034" cy="298800"/>
    <xdr:sp macro="" textlink="">
      <xdr:nvSpPr>
        <xdr:cNvPr id="382" name="CuadroTexto 381">
          <a:extLst>
            <a:ext uri="{FF2B5EF4-FFF2-40B4-BE49-F238E27FC236}">
              <a16:creationId xmlns:a16="http://schemas.microsoft.com/office/drawing/2014/main" id="{237685D8-46F5-4663-8781-E108C807460A}"/>
            </a:ext>
          </a:extLst>
        </xdr:cNvPr>
        <xdr:cNvSpPr txBox="1"/>
      </xdr:nvSpPr>
      <xdr:spPr>
        <a:xfrm>
          <a:off x="19522552" y="74901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26</xdr:col>
      <xdr:colOff>64882</xdr:colOff>
      <xdr:row>437</xdr:row>
      <xdr:rowOff>141642</xdr:rowOff>
    </xdr:from>
    <xdr:ext cx="1013034" cy="298800"/>
    <xdr:sp macro="" textlink="">
      <xdr:nvSpPr>
        <xdr:cNvPr id="383" name="CuadroTexto 382">
          <a:extLst>
            <a:ext uri="{FF2B5EF4-FFF2-40B4-BE49-F238E27FC236}">
              <a16:creationId xmlns:a16="http://schemas.microsoft.com/office/drawing/2014/main" id="{06FA323D-9808-44F9-9CA0-651C8464FB07}"/>
            </a:ext>
          </a:extLst>
        </xdr:cNvPr>
        <xdr:cNvSpPr txBox="1"/>
      </xdr:nvSpPr>
      <xdr:spPr>
        <a:xfrm>
          <a:off x="19522552" y="7507291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twoCellAnchor>
    <xdr:from>
      <xdr:col>9</xdr:col>
      <xdr:colOff>39684</xdr:colOff>
      <xdr:row>1</xdr:row>
      <xdr:rowOff>95251</xdr:rowOff>
    </xdr:from>
    <xdr:to>
      <xdr:col>29</xdr:col>
      <xdr:colOff>690602</xdr:colOff>
      <xdr:row>12</xdr:row>
      <xdr:rowOff>63410</xdr:rowOff>
    </xdr:to>
    <xdr:graphicFrame macro="">
      <xdr:nvGraphicFramePr>
        <xdr:cNvPr id="384" name="Gráfico 383">
          <a:extLst>
            <a:ext uri="{FF2B5EF4-FFF2-40B4-BE49-F238E27FC236}">
              <a16:creationId xmlns:a16="http://schemas.microsoft.com/office/drawing/2014/main" id="{711E783E-93C2-4226-AD4D-5EC69C8DA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42917</xdr:colOff>
      <xdr:row>13</xdr:row>
      <xdr:rowOff>20526</xdr:rowOff>
    </xdr:from>
    <xdr:to>
      <xdr:col>27</xdr:col>
      <xdr:colOff>638045</xdr:colOff>
      <xdr:row>31</xdr:row>
      <xdr:rowOff>80346</xdr:rowOff>
    </xdr:to>
    <xdr:graphicFrame macro="">
      <xdr:nvGraphicFramePr>
        <xdr:cNvPr id="385" name="Gráfico 384">
          <a:extLst>
            <a:ext uri="{FF2B5EF4-FFF2-40B4-BE49-F238E27FC236}">
              <a16:creationId xmlns:a16="http://schemas.microsoft.com/office/drawing/2014/main" id="{F5EF45CB-9130-45ED-A9A1-6B2E7A602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35377</xdr:colOff>
      <xdr:row>12</xdr:row>
      <xdr:rowOff>85180</xdr:rowOff>
    </xdr:from>
    <xdr:to>
      <xdr:col>36</xdr:col>
      <xdr:colOff>398143</xdr:colOff>
      <xdr:row>23</xdr:row>
      <xdr:rowOff>54428</xdr:rowOff>
    </xdr:to>
    <xdr:graphicFrame macro="">
      <xdr:nvGraphicFramePr>
        <xdr:cNvPr id="386" name="Gráfico 385">
          <a:extLst>
            <a:ext uri="{FF2B5EF4-FFF2-40B4-BE49-F238E27FC236}">
              <a16:creationId xmlns:a16="http://schemas.microsoft.com/office/drawing/2014/main" id="{E0FFFB4A-04EC-4856-B7B9-3C8DF15D4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666749</xdr:colOff>
      <xdr:row>382</xdr:row>
      <xdr:rowOff>129988</xdr:rowOff>
    </xdr:from>
    <xdr:to>
      <xdr:col>18</xdr:col>
      <xdr:colOff>532279</xdr:colOff>
      <xdr:row>399</xdr:row>
      <xdr:rowOff>15688</xdr:rowOff>
    </xdr:to>
    <xdr:graphicFrame macro="">
      <xdr:nvGraphicFramePr>
        <xdr:cNvPr id="387" name="Gráfico 386">
          <a:extLst>
            <a:ext uri="{FF2B5EF4-FFF2-40B4-BE49-F238E27FC236}">
              <a16:creationId xmlns:a16="http://schemas.microsoft.com/office/drawing/2014/main" id="{CF05A262-80E9-4476-94F9-856E2123D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136826</xdr:colOff>
      <xdr:row>25</xdr:row>
      <xdr:rowOff>0</xdr:rowOff>
    </xdr:from>
    <xdr:to>
      <xdr:col>19</xdr:col>
      <xdr:colOff>136826</xdr:colOff>
      <xdr:row>25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3BC2B0EB-15D4-4821-B117-49520B13D427}"/>
            </a:ext>
          </a:extLst>
        </xdr:cNvPr>
        <xdr:cNvCxnSpPr/>
      </xdr:nvCxnSpPr>
      <xdr:spPr bwMode="auto">
        <a:xfrm>
          <a:off x="18112406" y="8557260"/>
          <a:ext cx="0" cy="252280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 cap="flat" cmpd="sng" algn="ctr">
          <a:solidFill>
            <a:schemeClr val="bg2">
              <a:lumMod val="75000"/>
            </a:schemeClr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oneCellAnchor>
    <xdr:from>
      <xdr:col>21</xdr:col>
      <xdr:colOff>0</xdr:colOff>
      <xdr:row>116</xdr:row>
      <xdr:rowOff>141642</xdr:rowOff>
    </xdr:from>
    <xdr:ext cx="1013034" cy="298800"/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2408EA3B-274D-4BA4-940E-1D28822E60F3}"/>
            </a:ext>
          </a:extLst>
        </xdr:cNvPr>
        <xdr:cNvSpPr txBox="1"/>
      </xdr:nvSpPr>
      <xdr:spPr>
        <a:xfrm>
          <a:off x="19610182" y="19427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117</xdr:row>
      <xdr:rowOff>141642</xdr:rowOff>
    </xdr:from>
    <xdr:ext cx="1013034" cy="298800"/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D6E512A5-A46C-46D7-AF28-22CF0E72E2D9}"/>
            </a:ext>
          </a:extLst>
        </xdr:cNvPr>
        <xdr:cNvSpPr txBox="1"/>
      </xdr:nvSpPr>
      <xdr:spPr>
        <a:xfrm>
          <a:off x="19610182" y="195955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118</xdr:row>
      <xdr:rowOff>141642</xdr:rowOff>
    </xdr:from>
    <xdr:ext cx="1013034" cy="298800"/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B1F9A468-562F-476E-AAAA-6C68CEB8F1C2}"/>
            </a:ext>
          </a:extLst>
        </xdr:cNvPr>
        <xdr:cNvSpPr txBox="1"/>
      </xdr:nvSpPr>
      <xdr:spPr>
        <a:xfrm>
          <a:off x="19610182" y="197631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119</xdr:row>
      <xdr:rowOff>141642</xdr:rowOff>
    </xdr:from>
    <xdr:ext cx="1013034" cy="298800"/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2506DD1B-A022-4028-9E7F-D686B366D6AC}"/>
            </a:ext>
          </a:extLst>
        </xdr:cNvPr>
        <xdr:cNvSpPr txBox="1"/>
      </xdr:nvSpPr>
      <xdr:spPr>
        <a:xfrm>
          <a:off x="19610182" y="199307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120</xdr:row>
      <xdr:rowOff>141642</xdr:rowOff>
    </xdr:from>
    <xdr:ext cx="1013034" cy="298800"/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3C1B1067-DBE0-425F-98E5-36597C457702}"/>
            </a:ext>
          </a:extLst>
        </xdr:cNvPr>
        <xdr:cNvSpPr txBox="1"/>
      </xdr:nvSpPr>
      <xdr:spPr>
        <a:xfrm>
          <a:off x="19610182" y="200984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121</xdr:row>
      <xdr:rowOff>141642</xdr:rowOff>
    </xdr:from>
    <xdr:ext cx="1013034" cy="298800"/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0EFFF283-3D7F-40AA-890D-2DB5A0E5143F}"/>
            </a:ext>
          </a:extLst>
        </xdr:cNvPr>
        <xdr:cNvSpPr txBox="1"/>
      </xdr:nvSpPr>
      <xdr:spPr>
        <a:xfrm>
          <a:off x="19610182" y="20266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122</xdr:row>
      <xdr:rowOff>141642</xdr:rowOff>
    </xdr:from>
    <xdr:ext cx="1013034" cy="298800"/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5AA5EB9C-8399-44E3-A55C-2638865F059C}"/>
            </a:ext>
          </a:extLst>
        </xdr:cNvPr>
        <xdr:cNvSpPr txBox="1"/>
      </xdr:nvSpPr>
      <xdr:spPr>
        <a:xfrm>
          <a:off x="19610182" y="204337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123</xdr:row>
      <xdr:rowOff>141642</xdr:rowOff>
    </xdr:from>
    <xdr:ext cx="1013034" cy="298800"/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CE2548DB-50A2-4BCC-9FDD-21D5A101B8D6}"/>
            </a:ext>
          </a:extLst>
        </xdr:cNvPr>
        <xdr:cNvSpPr txBox="1"/>
      </xdr:nvSpPr>
      <xdr:spPr>
        <a:xfrm>
          <a:off x="19610182" y="206013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124</xdr:row>
      <xdr:rowOff>141642</xdr:rowOff>
    </xdr:from>
    <xdr:ext cx="1013034" cy="298800"/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1FFA5B83-3340-4F99-9875-0DAA7F5F7578}"/>
            </a:ext>
          </a:extLst>
        </xdr:cNvPr>
        <xdr:cNvSpPr txBox="1"/>
      </xdr:nvSpPr>
      <xdr:spPr>
        <a:xfrm>
          <a:off x="19610182" y="207689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125</xdr:row>
      <xdr:rowOff>141642</xdr:rowOff>
    </xdr:from>
    <xdr:ext cx="1013034" cy="298800"/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45097FB0-6733-4657-86D1-A0C4AF003BBC}"/>
            </a:ext>
          </a:extLst>
        </xdr:cNvPr>
        <xdr:cNvSpPr txBox="1"/>
      </xdr:nvSpPr>
      <xdr:spPr>
        <a:xfrm>
          <a:off x="19610182" y="209366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126</xdr:row>
      <xdr:rowOff>141642</xdr:rowOff>
    </xdr:from>
    <xdr:ext cx="1013034" cy="298800"/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B0A1AAB6-6998-4CB4-B864-CC7ADB40C529}"/>
            </a:ext>
          </a:extLst>
        </xdr:cNvPr>
        <xdr:cNvSpPr txBox="1"/>
      </xdr:nvSpPr>
      <xdr:spPr>
        <a:xfrm>
          <a:off x="19610182" y="21104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127</xdr:row>
      <xdr:rowOff>141642</xdr:rowOff>
    </xdr:from>
    <xdr:ext cx="1013034" cy="298800"/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F2F131CA-5C2F-4683-A810-6B8236AAADA1}"/>
            </a:ext>
          </a:extLst>
        </xdr:cNvPr>
        <xdr:cNvSpPr txBox="1"/>
      </xdr:nvSpPr>
      <xdr:spPr>
        <a:xfrm>
          <a:off x="19610182" y="212719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128</xdr:row>
      <xdr:rowOff>141642</xdr:rowOff>
    </xdr:from>
    <xdr:ext cx="1013034" cy="298800"/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4EA0F157-4183-4BEA-9FFB-4E82BCF7A642}"/>
            </a:ext>
          </a:extLst>
        </xdr:cNvPr>
        <xdr:cNvSpPr txBox="1"/>
      </xdr:nvSpPr>
      <xdr:spPr>
        <a:xfrm>
          <a:off x="19610182" y="214395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129</xdr:row>
      <xdr:rowOff>141642</xdr:rowOff>
    </xdr:from>
    <xdr:ext cx="1013034" cy="298800"/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1FDB81B7-3CBE-4767-A81B-A76D9C0CB9A8}"/>
            </a:ext>
          </a:extLst>
        </xdr:cNvPr>
        <xdr:cNvSpPr txBox="1"/>
      </xdr:nvSpPr>
      <xdr:spPr>
        <a:xfrm>
          <a:off x="19610182" y="216071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130</xdr:row>
      <xdr:rowOff>141642</xdr:rowOff>
    </xdr:from>
    <xdr:ext cx="1013034" cy="298800"/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B56E90C4-0B6F-416C-89CE-B84D0C9A6C2E}"/>
            </a:ext>
          </a:extLst>
        </xdr:cNvPr>
        <xdr:cNvSpPr txBox="1"/>
      </xdr:nvSpPr>
      <xdr:spPr>
        <a:xfrm>
          <a:off x="19610182" y="217748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131</xdr:row>
      <xdr:rowOff>141642</xdr:rowOff>
    </xdr:from>
    <xdr:ext cx="1013034" cy="298800"/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FCB3C8A5-EF63-4F60-BA90-BF63A5D23AF2}"/>
            </a:ext>
          </a:extLst>
        </xdr:cNvPr>
        <xdr:cNvSpPr txBox="1"/>
      </xdr:nvSpPr>
      <xdr:spPr>
        <a:xfrm>
          <a:off x="19610182" y="21942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132</xdr:row>
      <xdr:rowOff>141642</xdr:rowOff>
    </xdr:from>
    <xdr:ext cx="1013034" cy="298800"/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6549ACF4-D0D5-4824-9652-B73470036B6E}"/>
            </a:ext>
          </a:extLst>
        </xdr:cNvPr>
        <xdr:cNvSpPr txBox="1"/>
      </xdr:nvSpPr>
      <xdr:spPr>
        <a:xfrm>
          <a:off x="19610182" y="221101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133</xdr:row>
      <xdr:rowOff>141642</xdr:rowOff>
    </xdr:from>
    <xdr:ext cx="1013034" cy="298800"/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68E19496-8690-4741-9C65-23DB86EF4859}"/>
            </a:ext>
          </a:extLst>
        </xdr:cNvPr>
        <xdr:cNvSpPr txBox="1"/>
      </xdr:nvSpPr>
      <xdr:spPr>
        <a:xfrm>
          <a:off x="19610182" y="222777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134</xdr:row>
      <xdr:rowOff>141642</xdr:rowOff>
    </xdr:from>
    <xdr:ext cx="1013034" cy="298800"/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096852FE-CC18-43B8-B459-DC6C963B9D34}"/>
            </a:ext>
          </a:extLst>
        </xdr:cNvPr>
        <xdr:cNvSpPr txBox="1"/>
      </xdr:nvSpPr>
      <xdr:spPr>
        <a:xfrm>
          <a:off x="19610182" y="224453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135</xdr:row>
      <xdr:rowOff>141642</xdr:rowOff>
    </xdr:from>
    <xdr:ext cx="1013034" cy="298800"/>
    <xdr:sp macro="" textlink="">
      <xdr:nvSpPr>
        <xdr:cNvPr id="80" name="CuadroTexto 79">
          <a:extLst>
            <a:ext uri="{FF2B5EF4-FFF2-40B4-BE49-F238E27FC236}">
              <a16:creationId xmlns:a16="http://schemas.microsoft.com/office/drawing/2014/main" id="{1565FE9C-4DFD-48EB-A9E2-D085DFC9821E}"/>
            </a:ext>
          </a:extLst>
        </xdr:cNvPr>
        <xdr:cNvSpPr txBox="1"/>
      </xdr:nvSpPr>
      <xdr:spPr>
        <a:xfrm>
          <a:off x="19610182" y="226130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136</xdr:row>
      <xdr:rowOff>141642</xdr:rowOff>
    </xdr:from>
    <xdr:ext cx="1013034" cy="298800"/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4C412C95-AD64-4865-9B85-C298E8DBC774}"/>
            </a:ext>
          </a:extLst>
        </xdr:cNvPr>
        <xdr:cNvSpPr txBox="1"/>
      </xdr:nvSpPr>
      <xdr:spPr>
        <a:xfrm>
          <a:off x="19610182" y="22780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137</xdr:row>
      <xdr:rowOff>141642</xdr:rowOff>
    </xdr:from>
    <xdr:ext cx="1013034" cy="298800"/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171FD757-6433-45CE-9BC2-6E6D06E577B4}"/>
            </a:ext>
          </a:extLst>
        </xdr:cNvPr>
        <xdr:cNvSpPr txBox="1"/>
      </xdr:nvSpPr>
      <xdr:spPr>
        <a:xfrm>
          <a:off x="19610182" y="229483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138</xdr:row>
      <xdr:rowOff>141642</xdr:rowOff>
    </xdr:from>
    <xdr:ext cx="1013034" cy="298800"/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42715FF9-6EA9-4B49-9AA9-558AC8CD4066}"/>
            </a:ext>
          </a:extLst>
        </xdr:cNvPr>
        <xdr:cNvSpPr txBox="1"/>
      </xdr:nvSpPr>
      <xdr:spPr>
        <a:xfrm>
          <a:off x="19610182" y="231159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139</xdr:row>
      <xdr:rowOff>141642</xdr:rowOff>
    </xdr:from>
    <xdr:ext cx="1013034" cy="298800"/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F1CA8321-6592-4096-BC94-F16D71658645}"/>
            </a:ext>
          </a:extLst>
        </xdr:cNvPr>
        <xdr:cNvSpPr txBox="1"/>
      </xdr:nvSpPr>
      <xdr:spPr>
        <a:xfrm>
          <a:off x="19610182" y="232835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140</xdr:row>
      <xdr:rowOff>141642</xdr:rowOff>
    </xdr:from>
    <xdr:ext cx="1013034" cy="298800"/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54B60D69-D9FD-4107-B965-1B8D53EC7123}"/>
            </a:ext>
          </a:extLst>
        </xdr:cNvPr>
        <xdr:cNvSpPr txBox="1"/>
      </xdr:nvSpPr>
      <xdr:spPr>
        <a:xfrm>
          <a:off x="19610182" y="234512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141</xdr:row>
      <xdr:rowOff>141642</xdr:rowOff>
    </xdr:from>
    <xdr:ext cx="1013034" cy="298800"/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A4B467E1-9582-4114-9006-84B6CD8FFDD1}"/>
            </a:ext>
          </a:extLst>
        </xdr:cNvPr>
        <xdr:cNvSpPr txBox="1"/>
      </xdr:nvSpPr>
      <xdr:spPr>
        <a:xfrm>
          <a:off x="19610182" y="23618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142</xdr:row>
      <xdr:rowOff>141642</xdr:rowOff>
    </xdr:from>
    <xdr:ext cx="1013034" cy="298800"/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id="{D1EF5BDA-5E1B-4A24-8B17-599A72B567CD}"/>
            </a:ext>
          </a:extLst>
        </xdr:cNvPr>
        <xdr:cNvSpPr txBox="1"/>
      </xdr:nvSpPr>
      <xdr:spPr>
        <a:xfrm>
          <a:off x="19610182" y="237865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143</xdr:row>
      <xdr:rowOff>141642</xdr:rowOff>
    </xdr:from>
    <xdr:ext cx="1013034" cy="298800"/>
    <xdr:sp macro="" textlink="">
      <xdr:nvSpPr>
        <xdr:cNvPr id="88" name="CuadroTexto 87">
          <a:extLst>
            <a:ext uri="{FF2B5EF4-FFF2-40B4-BE49-F238E27FC236}">
              <a16:creationId xmlns:a16="http://schemas.microsoft.com/office/drawing/2014/main" id="{C923F9C1-7864-48D9-B2F0-A0A05AF91E61}"/>
            </a:ext>
          </a:extLst>
        </xdr:cNvPr>
        <xdr:cNvSpPr txBox="1"/>
      </xdr:nvSpPr>
      <xdr:spPr>
        <a:xfrm>
          <a:off x="19610182" y="239541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144</xdr:row>
      <xdr:rowOff>141642</xdr:rowOff>
    </xdr:from>
    <xdr:ext cx="1013034" cy="298800"/>
    <xdr:sp macro="" textlink="">
      <xdr:nvSpPr>
        <xdr:cNvPr id="89" name="CuadroTexto 88">
          <a:extLst>
            <a:ext uri="{FF2B5EF4-FFF2-40B4-BE49-F238E27FC236}">
              <a16:creationId xmlns:a16="http://schemas.microsoft.com/office/drawing/2014/main" id="{FF57805D-0967-448B-A897-D2DF0E6C1F61}"/>
            </a:ext>
          </a:extLst>
        </xdr:cNvPr>
        <xdr:cNvSpPr txBox="1"/>
      </xdr:nvSpPr>
      <xdr:spPr>
        <a:xfrm>
          <a:off x="19610182" y="241217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145</xdr:row>
      <xdr:rowOff>141642</xdr:rowOff>
    </xdr:from>
    <xdr:ext cx="1013034" cy="298800"/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79B913D6-4DF8-41B1-A9E9-612EAC69F5E6}"/>
            </a:ext>
          </a:extLst>
        </xdr:cNvPr>
        <xdr:cNvSpPr txBox="1"/>
      </xdr:nvSpPr>
      <xdr:spPr>
        <a:xfrm>
          <a:off x="19610182" y="242894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146</xdr:row>
      <xdr:rowOff>141642</xdr:rowOff>
    </xdr:from>
    <xdr:ext cx="1013034" cy="298800"/>
    <xdr:sp macro="" textlink="">
      <xdr:nvSpPr>
        <xdr:cNvPr id="91" name="CuadroTexto 90">
          <a:extLst>
            <a:ext uri="{FF2B5EF4-FFF2-40B4-BE49-F238E27FC236}">
              <a16:creationId xmlns:a16="http://schemas.microsoft.com/office/drawing/2014/main" id="{6E672F3F-311B-4D83-979B-AFC892B5752F}"/>
            </a:ext>
          </a:extLst>
        </xdr:cNvPr>
        <xdr:cNvSpPr txBox="1"/>
      </xdr:nvSpPr>
      <xdr:spPr>
        <a:xfrm>
          <a:off x="19610182" y="24457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147</xdr:row>
      <xdr:rowOff>141642</xdr:rowOff>
    </xdr:from>
    <xdr:ext cx="1013034" cy="298800"/>
    <xdr:sp macro="" textlink="">
      <xdr:nvSpPr>
        <xdr:cNvPr id="92" name="CuadroTexto 91">
          <a:extLst>
            <a:ext uri="{FF2B5EF4-FFF2-40B4-BE49-F238E27FC236}">
              <a16:creationId xmlns:a16="http://schemas.microsoft.com/office/drawing/2014/main" id="{D56F3117-B9C6-4CE8-A32E-B51C40C885BF}"/>
            </a:ext>
          </a:extLst>
        </xdr:cNvPr>
        <xdr:cNvSpPr txBox="1"/>
      </xdr:nvSpPr>
      <xdr:spPr>
        <a:xfrm>
          <a:off x="19610182" y="246247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148</xdr:row>
      <xdr:rowOff>141642</xdr:rowOff>
    </xdr:from>
    <xdr:ext cx="1013034" cy="298800"/>
    <xdr:sp macro="" textlink="">
      <xdr:nvSpPr>
        <xdr:cNvPr id="93" name="CuadroTexto 92">
          <a:extLst>
            <a:ext uri="{FF2B5EF4-FFF2-40B4-BE49-F238E27FC236}">
              <a16:creationId xmlns:a16="http://schemas.microsoft.com/office/drawing/2014/main" id="{A3EA8986-883F-45A0-AEA5-E5D9F6D8009A}"/>
            </a:ext>
          </a:extLst>
        </xdr:cNvPr>
        <xdr:cNvSpPr txBox="1"/>
      </xdr:nvSpPr>
      <xdr:spPr>
        <a:xfrm>
          <a:off x="19610182" y="247923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149</xdr:row>
      <xdr:rowOff>141642</xdr:rowOff>
    </xdr:from>
    <xdr:ext cx="1013034" cy="298800"/>
    <xdr:sp macro="" textlink="">
      <xdr:nvSpPr>
        <xdr:cNvPr id="94" name="CuadroTexto 93">
          <a:extLst>
            <a:ext uri="{FF2B5EF4-FFF2-40B4-BE49-F238E27FC236}">
              <a16:creationId xmlns:a16="http://schemas.microsoft.com/office/drawing/2014/main" id="{9C5B8775-93F9-483E-874E-7AB691D2C005}"/>
            </a:ext>
          </a:extLst>
        </xdr:cNvPr>
        <xdr:cNvSpPr txBox="1"/>
      </xdr:nvSpPr>
      <xdr:spPr>
        <a:xfrm>
          <a:off x="19610182" y="249599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150</xdr:row>
      <xdr:rowOff>141642</xdr:rowOff>
    </xdr:from>
    <xdr:ext cx="1013034" cy="298800"/>
    <xdr:sp macro="" textlink="">
      <xdr:nvSpPr>
        <xdr:cNvPr id="95" name="CuadroTexto 94">
          <a:extLst>
            <a:ext uri="{FF2B5EF4-FFF2-40B4-BE49-F238E27FC236}">
              <a16:creationId xmlns:a16="http://schemas.microsoft.com/office/drawing/2014/main" id="{A6999D64-763F-4863-BD42-926E690F1A01}"/>
            </a:ext>
          </a:extLst>
        </xdr:cNvPr>
        <xdr:cNvSpPr txBox="1"/>
      </xdr:nvSpPr>
      <xdr:spPr>
        <a:xfrm>
          <a:off x="19610182" y="251276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151</xdr:row>
      <xdr:rowOff>141642</xdr:rowOff>
    </xdr:from>
    <xdr:ext cx="1013034" cy="298800"/>
    <xdr:sp macro="" textlink="">
      <xdr:nvSpPr>
        <xdr:cNvPr id="96" name="CuadroTexto 95">
          <a:extLst>
            <a:ext uri="{FF2B5EF4-FFF2-40B4-BE49-F238E27FC236}">
              <a16:creationId xmlns:a16="http://schemas.microsoft.com/office/drawing/2014/main" id="{CFA5DF95-5A73-40F3-B038-8380DBC271CC}"/>
            </a:ext>
          </a:extLst>
        </xdr:cNvPr>
        <xdr:cNvSpPr txBox="1"/>
      </xdr:nvSpPr>
      <xdr:spPr>
        <a:xfrm>
          <a:off x="19610182" y="25295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152</xdr:row>
      <xdr:rowOff>141642</xdr:rowOff>
    </xdr:from>
    <xdr:ext cx="1013034" cy="298800"/>
    <xdr:sp macro="" textlink="">
      <xdr:nvSpPr>
        <xdr:cNvPr id="97" name="CuadroTexto 96">
          <a:extLst>
            <a:ext uri="{FF2B5EF4-FFF2-40B4-BE49-F238E27FC236}">
              <a16:creationId xmlns:a16="http://schemas.microsoft.com/office/drawing/2014/main" id="{8A21B382-B687-45EA-81F5-BD4E76D37FA8}"/>
            </a:ext>
          </a:extLst>
        </xdr:cNvPr>
        <xdr:cNvSpPr txBox="1"/>
      </xdr:nvSpPr>
      <xdr:spPr>
        <a:xfrm>
          <a:off x="19610182" y="254629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153</xdr:row>
      <xdr:rowOff>141642</xdr:rowOff>
    </xdr:from>
    <xdr:ext cx="1013034" cy="298800"/>
    <xdr:sp macro="" textlink="">
      <xdr:nvSpPr>
        <xdr:cNvPr id="98" name="CuadroTexto 97">
          <a:extLst>
            <a:ext uri="{FF2B5EF4-FFF2-40B4-BE49-F238E27FC236}">
              <a16:creationId xmlns:a16="http://schemas.microsoft.com/office/drawing/2014/main" id="{AD86D717-505E-4E5C-AB21-393C8DFD38B0}"/>
            </a:ext>
          </a:extLst>
        </xdr:cNvPr>
        <xdr:cNvSpPr txBox="1"/>
      </xdr:nvSpPr>
      <xdr:spPr>
        <a:xfrm>
          <a:off x="19610182" y="256305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154</xdr:row>
      <xdr:rowOff>141642</xdr:rowOff>
    </xdr:from>
    <xdr:ext cx="1013034" cy="298800"/>
    <xdr:sp macro="" textlink="">
      <xdr:nvSpPr>
        <xdr:cNvPr id="99" name="CuadroTexto 98">
          <a:extLst>
            <a:ext uri="{FF2B5EF4-FFF2-40B4-BE49-F238E27FC236}">
              <a16:creationId xmlns:a16="http://schemas.microsoft.com/office/drawing/2014/main" id="{DDADA9B4-E3F3-429F-B702-9FB99C661C29}"/>
            </a:ext>
          </a:extLst>
        </xdr:cNvPr>
        <xdr:cNvSpPr txBox="1"/>
      </xdr:nvSpPr>
      <xdr:spPr>
        <a:xfrm>
          <a:off x="19610182" y="257981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155</xdr:row>
      <xdr:rowOff>141642</xdr:rowOff>
    </xdr:from>
    <xdr:ext cx="1013034" cy="298800"/>
    <xdr:sp macro="" textlink="">
      <xdr:nvSpPr>
        <xdr:cNvPr id="100" name="CuadroTexto 99">
          <a:extLst>
            <a:ext uri="{FF2B5EF4-FFF2-40B4-BE49-F238E27FC236}">
              <a16:creationId xmlns:a16="http://schemas.microsoft.com/office/drawing/2014/main" id="{69E31CA2-47E7-4988-845D-C287DA86073A}"/>
            </a:ext>
          </a:extLst>
        </xdr:cNvPr>
        <xdr:cNvSpPr txBox="1"/>
      </xdr:nvSpPr>
      <xdr:spPr>
        <a:xfrm>
          <a:off x="19610182" y="259658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156</xdr:row>
      <xdr:rowOff>141642</xdr:rowOff>
    </xdr:from>
    <xdr:ext cx="1013034" cy="298800"/>
    <xdr:sp macro="" textlink="">
      <xdr:nvSpPr>
        <xdr:cNvPr id="101" name="CuadroTexto 100">
          <a:extLst>
            <a:ext uri="{FF2B5EF4-FFF2-40B4-BE49-F238E27FC236}">
              <a16:creationId xmlns:a16="http://schemas.microsoft.com/office/drawing/2014/main" id="{5555B64B-9C23-48D2-B45E-6A89478B1D46}"/>
            </a:ext>
          </a:extLst>
        </xdr:cNvPr>
        <xdr:cNvSpPr txBox="1"/>
      </xdr:nvSpPr>
      <xdr:spPr>
        <a:xfrm>
          <a:off x="19610182" y="26133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157</xdr:row>
      <xdr:rowOff>141642</xdr:rowOff>
    </xdr:from>
    <xdr:ext cx="1013034" cy="298800"/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id="{8A0AF1B6-B540-4E16-85F3-EB4B9BEB39C1}"/>
            </a:ext>
          </a:extLst>
        </xdr:cNvPr>
        <xdr:cNvSpPr txBox="1"/>
      </xdr:nvSpPr>
      <xdr:spPr>
        <a:xfrm>
          <a:off x="19610182" y="263011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158</xdr:row>
      <xdr:rowOff>141642</xdr:rowOff>
    </xdr:from>
    <xdr:ext cx="1013034" cy="298800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1F768762-94C1-4184-B715-B73081EDD1EA}"/>
            </a:ext>
          </a:extLst>
        </xdr:cNvPr>
        <xdr:cNvSpPr txBox="1"/>
      </xdr:nvSpPr>
      <xdr:spPr>
        <a:xfrm>
          <a:off x="19610182" y="264687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159</xdr:row>
      <xdr:rowOff>141642</xdr:rowOff>
    </xdr:from>
    <xdr:ext cx="1013034" cy="298800"/>
    <xdr:sp macro="" textlink="">
      <xdr:nvSpPr>
        <xdr:cNvPr id="104" name="CuadroTexto 103">
          <a:extLst>
            <a:ext uri="{FF2B5EF4-FFF2-40B4-BE49-F238E27FC236}">
              <a16:creationId xmlns:a16="http://schemas.microsoft.com/office/drawing/2014/main" id="{AFBF3045-5F5A-4F0E-BBBE-0AE02BC2F317}"/>
            </a:ext>
          </a:extLst>
        </xdr:cNvPr>
        <xdr:cNvSpPr txBox="1"/>
      </xdr:nvSpPr>
      <xdr:spPr>
        <a:xfrm>
          <a:off x="19610182" y="266363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160</xdr:row>
      <xdr:rowOff>141642</xdr:rowOff>
    </xdr:from>
    <xdr:ext cx="1013034" cy="298800"/>
    <xdr:sp macro="" textlink="">
      <xdr:nvSpPr>
        <xdr:cNvPr id="105" name="CuadroTexto 104">
          <a:extLst>
            <a:ext uri="{FF2B5EF4-FFF2-40B4-BE49-F238E27FC236}">
              <a16:creationId xmlns:a16="http://schemas.microsoft.com/office/drawing/2014/main" id="{D9A8F1EA-33F3-43B3-B83A-0454B7B90F0A}"/>
            </a:ext>
          </a:extLst>
        </xdr:cNvPr>
        <xdr:cNvSpPr txBox="1"/>
      </xdr:nvSpPr>
      <xdr:spPr>
        <a:xfrm>
          <a:off x="19610182" y="268040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161</xdr:row>
      <xdr:rowOff>141642</xdr:rowOff>
    </xdr:from>
    <xdr:ext cx="1013034" cy="298800"/>
    <xdr:sp macro="" textlink="">
      <xdr:nvSpPr>
        <xdr:cNvPr id="106" name="CuadroTexto 105">
          <a:extLst>
            <a:ext uri="{FF2B5EF4-FFF2-40B4-BE49-F238E27FC236}">
              <a16:creationId xmlns:a16="http://schemas.microsoft.com/office/drawing/2014/main" id="{BF1E9FE0-584B-43B8-B029-9AE83D60055C}"/>
            </a:ext>
          </a:extLst>
        </xdr:cNvPr>
        <xdr:cNvSpPr txBox="1"/>
      </xdr:nvSpPr>
      <xdr:spPr>
        <a:xfrm>
          <a:off x="19610182" y="26971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162</xdr:row>
      <xdr:rowOff>141642</xdr:rowOff>
    </xdr:from>
    <xdr:ext cx="1013034" cy="298800"/>
    <xdr:sp macro="" textlink="">
      <xdr:nvSpPr>
        <xdr:cNvPr id="107" name="CuadroTexto 106">
          <a:extLst>
            <a:ext uri="{FF2B5EF4-FFF2-40B4-BE49-F238E27FC236}">
              <a16:creationId xmlns:a16="http://schemas.microsoft.com/office/drawing/2014/main" id="{CC2A3E3C-7034-4150-A1A0-BF67CD632034}"/>
            </a:ext>
          </a:extLst>
        </xdr:cNvPr>
        <xdr:cNvSpPr txBox="1"/>
      </xdr:nvSpPr>
      <xdr:spPr>
        <a:xfrm>
          <a:off x="19610182" y="271393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163</xdr:row>
      <xdr:rowOff>141642</xdr:rowOff>
    </xdr:from>
    <xdr:ext cx="1013034" cy="298800"/>
    <xdr:sp macro="" textlink="">
      <xdr:nvSpPr>
        <xdr:cNvPr id="108" name="CuadroTexto 107">
          <a:extLst>
            <a:ext uri="{FF2B5EF4-FFF2-40B4-BE49-F238E27FC236}">
              <a16:creationId xmlns:a16="http://schemas.microsoft.com/office/drawing/2014/main" id="{44D6E473-3EB1-4EAF-9CF5-2450A7E1AC20}"/>
            </a:ext>
          </a:extLst>
        </xdr:cNvPr>
        <xdr:cNvSpPr txBox="1"/>
      </xdr:nvSpPr>
      <xdr:spPr>
        <a:xfrm>
          <a:off x="19610182" y="273069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164</xdr:row>
      <xdr:rowOff>141642</xdr:rowOff>
    </xdr:from>
    <xdr:ext cx="1013034" cy="298800"/>
    <xdr:sp macro="" textlink="">
      <xdr:nvSpPr>
        <xdr:cNvPr id="109" name="CuadroTexto 108">
          <a:extLst>
            <a:ext uri="{FF2B5EF4-FFF2-40B4-BE49-F238E27FC236}">
              <a16:creationId xmlns:a16="http://schemas.microsoft.com/office/drawing/2014/main" id="{59403A12-8627-48BA-BFF6-944C82E4A172}"/>
            </a:ext>
          </a:extLst>
        </xdr:cNvPr>
        <xdr:cNvSpPr txBox="1"/>
      </xdr:nvSpPr>
      <xdr:spPr>
        <a:xfrm>
          <a:off x="19610182" y="274745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165</xdr:row>
      <xdr:rowOff>141642</xdr:rowOff>
    </xdr:from>
    <xdr:ext cx="1013034" cy="298800"/>
    <xdr:sp macro="" textlink="">
      <xdr:nvSpPr>
        <xdr:cNvPr id="110" name="CuadroTexto 109">
          <a:extLst>
            <a:ext uri="{FF2B5EF4-FFF2-40B4-BE49-F238E27FC236}">
              <a16:creationId xmlns:a16="http://schemas.microsoft.com/office/drawing/2014/main" id="{821285DC-C8DF-4CA9-86EE-80EA44D44AC3}"/>
            </a:ext>
          </a:extLst>
        </xdr:cNvPr>
        <xdr:cNvSpPr txBox="1"/>
      </xdr:nvSpPr>
      <xdr:spPr>
        <a:xfrm>
          <a:off x="19610182" y="276422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166</xdr:row>
      <xdr:rowOff>141642</xdr:rowOff>
    </xdr:from>
    <xdr:ext cx="1013034" cy="298800"/>
    <xdr:sp macro="" textlink="">
      <xdr:nvSpPr>
        <xdr:cNvPr id="111" name="CuadroTexto 110">
          <a:extLst>
            <a:ext uri="{FF2B5EF4-FFF2-40B4-BE49-F238E27FC236}">
              <a16:creationId xmlns:a16="http://schemas.microsoft.com/office/drawing/2014/main" id="{361EF04F-5CFA-423E-84D2-0E7F6EC45D26}"/>
            </a:ext>
          </a:extLst>
        </xdr:cNvPr>
        <xdr:cNvSpPr txBox="1"/>
      </xdr:nvSpPr>
      <xdr:spPr>
        <a:xfrm>
          <a:off x="19610182" y="27809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167</xdr:row>
      <xdr:rowOff>141642</xdr:rowOff>
    </xdr:from>
    <xdr:ext cx="1013034" cy="298800"/>
    <xdr:sp macro="" textlink="">
      <xdr:nvSpPr>
        <xdr:cNvPr id="112" name="CuadroTexto 111">
          <a:extLst>
            <a:ext uri="{FF2B5EF4-FFF2-40B4-BE49-F238E27FC236}">
              <a16:creationId xmlns:a16="http://schemas.microsoft.com/office/drawing/2014/main" id="{6ADC5B75-5F2D-47D5-B011-1FC2BF8AFC67}"/>
            </a:ext>
          </a:extLst>
        </xdr:cNvPr>
        <xdr:cNvSpPr txBox="1"/>
      </xdr:nvSpPr>
      <xdr:spPr>
        <a:xfrm>
          <a:off x="19610182" y="279775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168</xdr:row>
      <xdr:rowOff>141642</xdr:rowOff>
    </xdr:from>
    <xdr:ext cx="1013034" cy="298800"/>
    <xdr:sp macro="" textlink="">
      <xdr:nvSpPr>
        <xdr:cNvPr id="113" name="CuadroTexto 112">
          <a:extLst>
            <a:ext uri="{FF2B5EF4-FFF2-40B4-BE49-F238E27FC236}">
              <a16:creationId xmlns:a16="http://schemas.microsoft.com/office/drawing/2014/main" id="{E5991C37-7166-4CE3-9994-54F87924DEA3}"/>
            </a:ext>
          </a:extLst>
        </xdr:cNvPr>
        <xdr:cNvSpPr txBox="1"/>
      </xdr:nvSpPr>
      <xdr:spPr>
        <a:xfrm>
          <a:off x="19610182" y="281451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169</xdr:row>
      <xdr:rowOff>141642</xdr:rowOff>
    </xdr:from>
    <xdr:ext cx="1013034" cy="298800"/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id="{7A4F40D2-C34D-4F67-AA9A-A62DB0B6E77E}"/>
            </a:ext>
          </a:extLst>
        </xdr:cNvPr>
        <xdr:cNvSpPr txBox="1"/>
      </xdr:nvSpPr>
      <xdr:spPr>
        <a:xfrm>
          <a:off x="19610182" y="283127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170</xdr:row>
      <xdr:rowOff>141642</xdr:rowOff>
    </xdr:from>
    <xdr:ext cx="1013034" cy="298800"/>
    <xdr:sp macro="" textlink="">
      <xdr:nvSpPr>
        <xdr:cNvPr id="115" name="CuadroTexto 114">
          <a:extLst>
            <a:ext uri="{FF2B5EF4-FFF2-40B4-BE49-F238E27FC236}">
              <a16:creationId xmlns:a16="http://schemas.microsoft.com/office/drawing/2014/main" id="{4660DED7-1350-4C15-84A5-CA5389E0FFB3}"/>
            </a:ext>
          </a:extLst>
        </xdr:cNvPr>
        <xdr:cNvSpPr txBox="1"/>
      </xdr:nvSpPr>
      <xdr:spPr>
        <a:xfrm>
          <a:off x="19610182" y="284804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171</xdr:row>
      <xdr:rowOff>141642</xdr:rowOff>
    </xdr:from>
    <xdr:ext cx="1013034" cy="298800"/>
    <xdr:sp macro="" textlink="">
      <xdr:nvSpPr>
        <xdr:cNvPr id="116" name="CuadroTexto 115">
          <a:extLst>
            <a:ext uri="{FF2B5EF4-FFF2-40B4-BE49-F238E27FC236}">
              <a16:creationId xmlns:a16="http://schemas.microsoft.com/office/drawing/2014/main" id="{35E30C2F-4E95-4A58-9874-80827A1D04C7}"/>
            </a:ext>
          </a:extLst>
        </xdr:cNvPr>
        <xdr:cNvSpPr txBox="1"/>
      </xdr:nvSpPr>
      <xdr:spPr>
        <a:xfrm>
          <a:off x="19610182" y="28648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172</xdr:row>
      <xdr:rowOff>141642</xdr:rowOff>
    </xdr:from>
    <xdr:ext cx="1013034" cy="298800"/>
    <xdr:sp macro="" textlink="">
      <xdr:nvSpPr>
        <xdr:cNvPr id="117" name="CuadroTexto 116">
          <a:extLst>
            <a:ext uri="{FF2B5EF4-FFF2-40B4-BE49-F238E27FC236}">
              <a16:creationId xmlns:a16="http://schemas.microsoft.com/office/drawing/2014/main" id="{E2606D8F-7220-42B6-9944-DAFC55DCDF3B}"/>
            </a:ext>
          </a:extLst>
        </xdr:cNvPr>
        <xdr:cNvSpPr txBox="1"/>
      </xdr:nvSpPr>
      <xdr:spPr>
        <a:xfrm>
          <a:off x="19610182" y="288157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173</xdr:row>
      <xdr:rowOff>141642</xdr:rowOff>
    </xdr:from>
    <xdr:ext cx="1013034" cy="298800"/>
    <xdr:sp macro="" textlink="">
      <xdr:nvSpPr>
        <xdr:cNvPr id="118" name="CuadroTexto 117">
          <a:extLst>
            <a:ext uri="{FF2B5EF4-FFF2-40B4-BE49-F238E27FC236}">
              <a16:creationId xmlns:a16="http://schemas.microsoft.com/office/drawing/2014/main" id="{68712CCF-791E-4A3C-96C2-1A4D31E92DBD}"/>
            </a:ext>
          </a:extLst>
        </xdr:cNvPr>
        <xdr:cNvSpPr txBox="1"/>
      </xdr:nvSpPr>
      <xdr:spPr>
        <a:xfrm>
          <a:off x="19610182" y="289833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174</xdr:row>
      <xdr:rowOff>141642</xdr:rowOff>
    </xdr:from>
    <xdr:ext cx="1013034" cy="298800"/>
    <xdr:sp macro="" textlink="">
      <xdr:nvSpPr>
        <xdr:cNvPr id="119" name="CuadroTexto 118">
          <a:extLst>
            <a:ext uri="{FF2B5EF4-FFF2-40B4-BE49-F238E27FC236}">
              <a16:creationId xmlns:a16="http://schemas.microsoft.com/office/drawing/2014/main" id="{554CA036-7915-4A7D-B190-7E18158378D1}"/>
            </a:ext>
          </a:extLst>
        </xdr:cNvPr>
        <xdr:cNvSpPr txBox="1"/>
      </xdr:nvSpPr>
      <xdr:spPr>
        <a:xfrm>
          <a:off x="19610182" y="291509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175</xdr:row>
      <xdr:rowOff>141642</xdr:rowOff>
    </xdr:from>
    <xdr:ext cx="1013034" cy="298800"/>
    <xdr:sp macro="" textlink="">
      <xdr:nvSpPr>
        <xdr:cNvPr id="120" name="CuadroTexto 119">
          <a:extLst>
            <a:ext uri="{FF2B5EF4-FFF2-40B4-BE49-F238E27FC236}">
              <a16:creationId xmlns:a16="http://schemas.microsoft.com/office/drawing/2014/main" id="{725056A6-19D0-4638-A1F4-060104247995}"/>
            </a:ext>
          </a:extLst>
        </xdr:cNvPr>
        <xdr:cNvSpPr txBox="1"/>
      </xdr:nvSpPr>
      <xdr:spPr>
        <a:xfrm>
          <a:off x="19610182" y="293186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176</xdr:row>
      <xdr:rowOff>141642</xdr:rowOff>
    </xdr:from>
    <xdr:ext cx="1013034" cy="298800"/>
    <xdr:sp macro="" textlink="">
      <xdr:nvSpPr>
        <xdr:cNvPr id="121" name="CuadroTexto 120">
          <a:extLst>
            <a:ext uri="{FF2B5EF4-FFF2-40B4-BE49-F238E27FC236}">
              <a16:creationId xmlns:a16="http://schemas.microsoft.com/office/drawing/2014/main" id="{1AE8D968-D2EF-433D-91D0-585D8FB5E765}"/>
            </a:ext>
          </a:extLst>
        </xdr:cNvPr>
        <xdr:cNvSpPr txBox="1"/>
      </xdr:nvSpPr>
      <xdr:spPr>
        <a:xfrm>
          <a:off x="19610182" y="29486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177</xdr:row>
      <xdr:rowOff>141642</xdr:rowOff>
    </xdr:from>
    <xdr:ext cx="1013034" cy="298800"/>
    <xdr:sp macro="" textlink="">
      <xdr:nvSpPr>
        <xdr:cNvPr id="122" name="CuadroTexto 121">
          <a:extLst>
            <a:ext uri="{FF2B5EF4-FFF2-40B4-BE49-F238E27FC236}">
              <a16:creationId xmlns:a16="http://schemas.microsoft.com/office/drawing/2014/main" id="{CABA686F-8B25-4B82-9041-160C9CEFF4B6}"/>
            </a:ext>
          </a:extLst>
        </xdr:cNvPr>
        <xdr:cNvSpPr txBox="1"/>
      </xdr:nvSpPr>
      <xdr:spPr>
        <a:xfrm>
          <a:off x="19610182" y="296539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178</xdr:row>
      <xdr:rowOff>141642</xdr:rowOff>
    </xdr:from>
    <xdr:ext cx="1013034" cy="298800"/>
    <xdr:sp macro="" textlink="">
      <xdr:nvSpPr>
        <xdr:cNvPr id="123" name="CuadroTexto 122">
          <a:extLst>
            <a:ext uri="{FF2B5EF4-FFF2-40B4-BE49-F238E27FC236}">
              <a16:creationId xmlns:a16="http://schemas.microsoft.com/office/drawing/2014/main" id="{C15A730D-E831-43AD-83E8-36C7BE55F362}"/>
            </a:ext>
          </a:extLst>
        </xdr:cNvPr>
        <xdr:cNvSpPr txBox="1"/>
      </xdr:nvSpPr>
      <xdr:spPr>
        <a:xfrm>
          <a:off x="19610182" y="298215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179</xdr:row>
      <xdr:rowOff>141642</xdr:rowOff>
    </xdr:from>
    <xdr:ext cx="1013034" cy="298800"/>
    <xdr:sp macro="" textlink="">
      <xdr:nvSpPr>
        <xdr:cNvPr id="124" name="CuadroTexto 123">
          <a:extLst>
            <a:ext uri="{FF2B5EF4-FFF2-40B4-BE49-F238E27FC236}">
              <a16:creationId xmlns:a16="http://schemas.microsoft.com/office/drawing/2014/main" id="{7000205A-469F-4406-90FB-BBEB44580184}"/>
            </a:ext>
          </a:extLst>
        </xdr:cNvPr>
        <xdr:cNvSpPr txBox="1"/>
      </xdr:nvSpPr>
      <xdr:spPr>
        <a:xfrm>
          <a:off x="19610182" y="299891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180</xdr:row>
      <xdr:rowOff>141642</xdr:rowOff>
    </xdr:from>
    <xdr:ext cx="1013034" cy="298800"/>
    <xdr:sp macro="" textlink="">
      <xdr:nvSpPr>
        <xdr:cNvPr id="125" name="CuadroTexto 124">
          <a:extLst>
            <a:ext uri="{FF2B5EF4-FFF2-40B4-BE49-F238E27FC236}">
              <a16:creationId xmlns:a16="http://schemas.microsoft.com/office/drawing/2014/main" id="{95C72EB3-551A-4606-95B1-CC0AE523B573}"/>
            </a:ext>
          </a:extLst>
        </xdr:cNvPr>
        <xdr:cNvSpPr txBox="1"/>
      </xdr:nvSpPr>
      <xdr:spPr>
        <a:xfrm>
          <a:off x="19610182" y="301568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181</xdr:row>
      <xdr:rowOff>141642</xdr:rowOff>
    </xdr:from>
    <xdr:ext cx="1013034" cy="298800"/>
    <xdr:sp macro="" textlink="">
      <xdr:nvSpPr>
        <xdr:cNvPr id="126" name="CuadroTexto 125">
          <a:extLst>
            <a:ext uri="{FF2B5EF4-FFF2-40B4-BE49-F238E27FC236}">
              <a16:creationId xmlns:a16="http://schemas.microsoft.com/office/drawing/2014/main" id="{0935E638-0E9C-4983-B094-6CD6EAD229B3}"/>
            </a:ext>
          </a:extLst>
        </xdr:cNvPr>
        <xdr:cNvSpPr txBox="1"/>
      </xdr:nvSpPr>
      <xdr:spPr>
        <a:xfrm>
          <a:off x="19610182" y="30324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182</xdr:row>
      <xdr:rowOff>141642</xdr:rowOff>
    </xdr:from>
    <xdr:ext cx="1013034" cy="298800"/>
    <xdr:sp macro="" textlink="">
      <xdr:nvSpPr>
        <xdr:cNvPr id="127" name="CuadroTexto 126">
          <a:extLst>
            <a:ext uri="{FF2B5EF4-FFF2-40B4-BE49-F238E27FC236}">
              <a16:creationId xmlns:a16="http://schemas.microsoft.com/office/drawing/2014/main" id="{95995428-4A54-47AB-B6E6-32063C46DA15}"/>
            </a:ext>
          </a:extLst>
        </xdr:cNvPr>
        <xdr:cNvSpPr txBox="1"/>
      </xdr:nvSpPr>
      <xdr:spPr>
        <a:xfrm>
          <a:off x="19610182" y="304921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183</xdr:row>
      <xdr:rowOff>141642</xdr:rowOff>
    </xdr:from>
    <xdr:ext cx="1013034" cy="298800"/>
    <xdr:sp macro="" textlink="">
      <xdr:nvSpPr>
        <xdr:cNvPr id="128" name="CuadroTexto 127">
          <a:extLst>
            <a:ext uri="{FF2B5EF4-FFF2-40B4-BE49-F238E27FC236}">
              <a16:creationId xmlns:a16="http://schemas.microsoft.com/office/drawing/2014/main" id="{04B876AE-9ABE-42A8-BEBE-6B52BF91D96B}"/>
            </a:ext>
          </a:extLst>
        </xdr:cNvPr>
        <xdr:cNvSpPr txBox="1"/>
      </xdr:nvSpPr>
      <xdr:spPr>
        <a:xfrm>
          <a:off x="19610182" y="306597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184</xdr:row>
      <xdr:rowOff>141642</xdr:rowOff>
    </xdr:from>
    <xdr:ext cx="1013034" cy="298800"/>
    <xdr:sp macro="" textlink="">
      <xdr:nvSpPr>
        <xdr:cNvPr id="129" name="CuadroTexto 128">
          <a:extLst>
            <a:ext uri="{FF2B5EF4-FFF2-40B4-BE49-F238E27FC236}">
              <a16:creationId xmlns:a16="http://schemas.microsoft.com/office/drawing/2014/main" id="{1A46674A-C5DA-4EBC-8956-36FA6C070709}"/>
            </a:ext>
          </a:extLst>
        </xdr:cNvPr>
        <xdr:cNvSpPr txBox="1"/>
      </xdr:nvSpPr>
      <xdr:spPr>
        <a:xfrm>
          <a:off x="19610182" y="308273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185</xdr:row>
      <xdr:rowOff>141642</xdr:rowOff>
    </xdr:from>
    <xdr:ext cx="1013034" cy="298800"/>
    <xdr:sp macro="" textlink="">
      <xdr:nvSpPr>
        <xdr:cNvPr id="130" name="CuadroTexto 129">
          <a:extLst>
            <a:ext uri="{FF2B5EF4-FFF2-40B4-BE49-F238E27FC236}">
              <a16:creationId xmlns:a16="http://schemas.microsoft.com/office/drawing/2014/main" id="{14F24361-7A93-4F64-BC7E-0A711731C448}"/>
            </a:ext>
          </a:extLst>
        </xdr:cNvPr>
        <xdr:cNvSpPr txBox="1"/>
      </xdr:nvSpPr>
      <xdr:spPr>
        <a:xfrm>
          <a:off x="19610182" y="309950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186</xdr:row>
      <xdr:rowOff>141642</xdr:rowOff>
    </xdr:from>
    <xdr:ext cx="1013034" cy="298800"/>
    <xdr:sp macro="" textlink="">
      <xdr:nvSpPr>
        <xdr:cNvPr id="131" name="CuadroTexto 130">
          <a:extLst>
            <a:ext uri="{FF2B5EF4-FFF2-40B4-BE49-F238E27FC236}">
              <a16:creationId xmlns:a16="http://schemas.microsoft.com/office/drawing/2014/main" id="{39B39DCB-E3BC-48AB-8E16-9F7971679C81}"/>
            </a:ext>
          </a:extLst>
        </xdr:cNvPr>
        <xdr:cNvSpPr txBox="1"/>
      </xdr:nvSpPr>
      <xdr:spPr>
        <a:xfrm>
          <a:off x="19610182" y="31162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187</xdr:row>
      <xdr:rowOff>141642</xdr:rowOff>
    </xdr:from>
    <xdr:ext cx="1013034" cy="298800"/>
    <xdr:sp macro="" textlink="">
      <xdr:nvSpPr>
        <xdr:cNvPr id="132" name="CuadroTexto 131">
          <a:extLst>
            <a:ext uri="{FF2B5EF4-FFF2-40B4-BE49-F238E27FC236}">
              <a16:creationId xmlns:a16="http://schemas.microsoft.com/office/drawing/2014/main" id="{D8F1A6A6-B40F-41DC-8CD0-7F61F5D8EAF6}"/>
            </a:ext>
          </a:extLst>
        </xdr:cNvPr>
        <xdr:cNvSpPr txBox="1"/>
      </xdr:nvSpPr>
      <xdr:spPr>
        <a:xfrm>
          <a:off x="19610182" y="313303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188</xdr:row>
      <xdr:rowOff>141642</xdr:rowOff>
    </xdr:from>
    <xdr:ext cx="1013034" cy="298800"/>
    <xdr:sp macro="" textlink="">
      <xdr:nvSpPr>
        <xdr:cNvPr id="133" name="CuadroTexto 132">
          <a:extLst>
            <a:ext uri="{FF2B5EF4-FFF2-40B4-BE49-F238E27FC236}">
              <a16:creationId xmlns:a16="http://schemas.microsoft.com/office/drawing/2014/main" id="{08868B41-0FED-49DE-A970-C3FBAB6067AA}"/>
            </a:ext>
          </a:extLst>
        </xdr:cNvPr>
        <xdr:cNvSpPr txBox="1"/>
      </xdr:nvSpPr>
      <xdr:spPr>
        <a:xfrm>
          <a:off x="19610182" y="314979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189</xdr:row>
      <xdr:rowOff>141642</xdr:rowOff>
    </xdr:from>
    <xdr:ext cx="1013034" cy="298800"/>
    <xdr:sp macro="" textlink="">
      <xdr:nvSpPr>
        <xdr:cNvPr id="134" name="CuadroTexto 133">
          <a:extLst>
            <a:ext uri="{FF2B5EF4-FFF2-40B4-BE49-F238E27FC236}">
              <a16:creationId xmlns:a16="http://schemas.microsoft.com/office/drawing/2014/main" id="{010AD71B-3CE4-414F-BA91-99DD03909DC0}"/>
            </a:ext>
          </a:extLst>
        </xdr:cNvPr>
        <xdr:cNvSpPr txBox="1"/>
      </xdr:nvSpPr>
      <xdr:spPr>
        <a:xfrm>
          <a:off x="19610182" y="316655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190</xdr:row>
      <xdr:rowOff>141642</xdr:rowOff>
    </xdr:from>
    <xdr:ext cx="1013034" cy="298800"/>
    <xdr:sp macro="" textlink="">
      <xdr:nvSpPr>
        <xdr:cNvPr id="135" name="CuadroTexto 134">
          <a:extLst>
            <a:ext uri="{FF2B5EF4-FFF2-40B4-BE49-F238E27FC236}">
              <a16:creationId xmlns:a16="http://schemas.microsoft.com/office/drawing/2014/main" id="{B565589E-EBFA-4843-8478-EB6584C6E962}"/>
            </a:ext>
          </a:extLst>
        </xdr:cNvPr>
        <xdr:cNvSpPr txBox="1"/>
      </xdr:nvSpPr>
      <xdr:spPr>
        <a:xfrm>
          <a:off x="19610182" y="318332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191</xdr:row>
      <xdr:rowOff>141642</xdr:rowOff>
    </xdr:from>
    <xdr:ext cx="1013034" cy="298800"/>
    <xdr:sp macro="" textlink="">
      <xdr:nvSpPr>
        <xdr:cNvPr id="136" name="CuadroTexto 135">
          <a:extLst>
            <a:ext uri="{FF2B5EF4-FFF2-40B4-BE49-F238E27FC236}">
              <a16:creationId xmlns:a16="http://schemas.microsoft.com/office/drawing/2014/main" id="{2E671961-B8C4-4EB7-B7AA-84355E3728B1}"/>
            </a:ext>
          </a:extLst>
        </xdr:cNvPr>
        <xdr:cNvSpPr txBox="1"/>
      </xdr:nvSpPr>
      <xdr:spPr>
        <a:xfrm>
          <a:off x="19610182" y="32000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192</xdr:row>
      <xdr:rowOff>141642</xdr:rowOff>
    </xdr:from>
    <xdr:ext cx="1013034" cy="298800"/>
    <xdr:sp macro="" textlink="">
      <xdr:nvSpPr>
        <xdr:cNvPr id="137" name="CuadroTexto 136">
          <a:extLst>
            <a:ext uri="{FF2B5EF4-FFF2-40B4-BE49-F238E27FC236}">
              <a16:creationId xmlns:a16="http://schemas.microsoft.com/office/drawing/2014/main" id="{20239EA8-3AED-4D1A-9EDE-7D3DACF7BBA9}"/>
            </a:ext>
          </a:extLst>
        </xdr:cNvPr>
        <xdr:cNvSpPr txBox="1"/>
      </xdr:nvSpPr>
      <xdr:spPr>
        <a:xfrm>
          <a:off x="19610182" y="321685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193</xdr:row>
      <xdr:rowOff>141642</xdr:rowOff>
    </xdr:from>
    <xdr:ext cx="1013034" cy="298800"/>
    <xdr:sp macro="" textlink="">
      <xdr:nvSpPr>
        <xdr:cNvPr id="138" name="CuadroTexto 137">
          <a:extLst>
            <a:ext uri="{FF2B5EF4-FFF2-40B4-BE49-F238E27FC236}">
              <a16:creationId xmlns:a16="http://schemas.microsoft.com/office/drawing/2014/main" id="{6C4524CF-106B-4859-824A-605B0A94387C}"/>
            </a:ext>
          </a:extLst>
        </xdr:cNvPr>
        <xdr:cNvSpPr txBox="1"/>
      </xdr:nvSpPr>
      <xdr:spPr>
        <a:xfrm>
          <a:off x="19610182" y="323361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194</xdr:row>
      <xdr:rowOff>141642</xdr:rowOff>
    </xdr:from>
    <xdr:ext cx="1013034" cy="298800"/>
    <xdr:sp macro="" textlink="">
      <xdr:nvSpPr>
        <xdr:cNvPr id="139" name="CuadroTexto 138">
          <a:extLst>
            <a:ext uri="{FF2B5EF4-FFF2-40B4-BE49-F238E27FC236}">
              <a16:creationId xmlns:a16="http://schemas.microsoft.com/office/drawing/2014/main" id="{F4870AED-EE65-46EB-9534-FD315DA2C533}"/>
            </a:ext>
          </a:extLst>
        </xdr:cNvPr>
        <xdr:cNvSpPr txBox="1"/>
      </xdr:nvSpPr>
      <xdr:spPr>
        <a:xfrm>
          <a:off x="19610182" y="325037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195</xdr:row>
      <xdr:rowOff>141642</xdr:rowOff>
    </xdr:from>
    <xdr:ext cx="1013034" cy="298800"/>
    <xdr:sp macro="" textlink="">
      <xdr:nvSpPr>
        <xdr:cNvPr id="140" name="CuadroTexto 139">
          <a:extLst>
            <a:ext uri="{FF2B5EF4-FFF2-40B4-BE49-F238E27FC236}">
              <a16:creationId xmlns:a16="http://schemas.microsoft.com/office/drawing/2014/main" id="{0ED94709-2A22-4D65-BD48-8D4E2AADC760}"/>
            </a:ext>
          </a:extLst>
        </xdr:cNvPr>
        <xdr:cNvSpPr txBox="1"/>
      </xdr:nvSpPr>
      <xdr:spPr>
        <a:xfrm>
          <a:off x="19610182" y="326714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196</xdr:row>
      <xdr:rowOff>141642</xdr:rowOff>
    </xdr:from>
    <xdr:ext cx="1013034" cy="298800"/>
    <xdr:sp macro="" textlink="">
      <xdr:nvSpPr>
        <xdr:cNvPr id="141" name="CuadroTexto 140">
          <a:extLst>
            <a:ext uri="{FF2B5EF4-FFF2-40B4-BE49-F238E27FC236}">
              <a16:creationId xmlns:a16="http://schemas.microsoft.com/office/drawing/2014/main" id="{EC3CD27C-3B78-4265-9A06-3BB29CCAAC8D}"/>
            </a:ext>
          </a:extLst>
        </xdr:cNvPr>
        <xdr:cNvSpPr txBox="1"/>
      </xdr:nvSpPr>
      <xdr:spPr>
        <a:xfrm>
          <a:off x="19610182" y="32839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197</xdr:row>
      <xdr:rowOff>141642</xdr:rowOff>
    </xdr:from>
    <xdr:ext cx="1013034" cy="298800"/>
    <xdr:sp macro="" textlink="">
      <xdr:nvSpPr>
        <xdr:cNvPr id="142" name="CuadroTexto 141">
          <a:extLst>
            <a:ext uri="{FF2B5EF4-FFF2-40B4-BE49-F238E27FC236}">
              <a16:creationId xmlns:a16="http://schemas.microsoft.com/office/drawing/2014/main" id="{5AD5E99D-D09E-4872-B88A-823E01E4D5E2}"/>
            </a:ext>
          </a:extLst>
        </xdr:cNvPr>
        <xdr:cNvSpPr txBox="1"/>
      </xdr:nvSpPr>
      <xdr:spPr>
        <a:xfrm>
          <a:off x="19610182" y="330067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198</xdr:row>
      <xdr:rowOff>141642</xdr:rowOff>
    </xdr:from>
    <xdr:ext cx="1013034" cy="298800"/>
    <xdr:sp macro="" textlink="">
      <xdr:nvSpPr>
        <xdr:cNvPr id="143" name="CuadroTexto 142">
          <a:extLst>
            <a:ext uri="{FF2B5EF4-FFF2-40B4-BE49-F238E27FC236}">
              <a16:creationId xmlns:a16="http://schemas.microsoft.com/office/drawing/2014/main" id="{9946366C-062B-4F06-AE47-9F7FD5A2B2D5}"/>
            </a:ext>
          </a:extLst>
        </xdr:cNvPr>
        <xdr:cNvSpPr txBox="1"/>
      </xdr:nvSpPr>
      <xdr:spPr>
        <a:xfrm>
          <a:off x="19610182" y="331743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199</xdr:row>
      <xdr:rowOff>141642</xdr:rowOff>
    </xdr:from>
    <xdr:ext cx="1013034" cy="298800"/>
    <xdr:sp macro="" textlink="">
      <xdr:nvSpPr>
        <xdr:cNvPr id="144" name="CuadroTexto 143">
          <a:extLst>
            <a:ext uri="{FF2B5EF4-FFF2-40B4-BE49-F238E27FC236}">
              <a16:creationId xmlns:a16="http://schemas.microsoft.com/office/drawing/2014/main" id="{AA6CCEFB-F6DE-4975-8A7A-55365CF7B374}"/>
            </a:ext>
          </a:extLst>
        </xdr:cNvPr>
        <xdr:cNvSpPr txBox="1"/>
      </xdr:nvSpPr>
      <xdr:spPr>
        <a:xfrm>
          <a:off x="19610182" y="333419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200</xdr:row>
      <xdr:rowOff>141642</xdr:rowOff>
    </xdr:from>
    <xdr:ext cx="1013034" cy="298800"/>
    <xdr:sp macro="" textlink="">
      <xdr:nvSpPr>
        <xdr:cNvPr id="145" name="CuadroTexto 144">
          <a:extLst>
            <a:ext uri="{FF2B5EF4-FFF2-40B4-BE49-F238E27FC236}">
              <a16:creationId xmlns:a16="http://schemas.microsoft.com/office/drawing/2014/main" id="{4FDA24A8-8576-45D8-8207-BEBA6C5C7D8C}"/>
            </a:ext>
          </a:extLst>
        </xdr:cNvPr>
        <xdr:cNvSpPr txBox="1"/>
      </xdr:nvSpPr>
      <xdr:spPr>
        <a:xfrm>
          <a:off x="19610182" y="335096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201</xdr:row>
      <xdr:rowOff>141642</xdr:rowOff>
    </xdr:from>
    <xdr:ext cx="1013034" cy="298800"/>
    <xdr:sp macro="" textlink="">
      <xdr:nvSpPr>
        <xdr:cNvPr id="146" name="CuadroTexto 145">
          <a:extLst>
            <a:ext uri="{FF2B5EF4-FFF2-40B4-BE49-F238E27FC236}">
              <a16:creationId xmlns:a16="http://schemas.microsoft.com/office/drawing/2014/main" id="{A2C41F84-AD5A-4CF8-8E38-59D75066A96C}"/>
            </a:ext>
          </a:extLst>
        </xdr:cNvPr>
        <xdr:cNvSpPr txBox="1"/>
      </xdr:nvSpPr>
      <xdr:spPr>
        <a:xfrm>
          <a:off x="19610182" y="33677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202</xdr:row>
      <xdr:rowOff>141642</xdr:rowOff>
    </xdr:from>
    <xdr:ext cx="1013034" cy="298800"/>
    <xdr:sp macro="" textlink="">
      <xdr:nvSpPr>
        <xdr:cNvPr id="147" name="CuadroTexto 146">
          <a:extLst>
            <a:ext uri="{FF2B5EF4-FFF2-40B4-BE49-F238E27FC236}">
              <a16:creationId xmlns:a16="http://schemas.microsoft.com/office/drawing/2014/main" id="{4F8EA178-BA5A-494C-A166-B696F924A4C9}"/>
            </a:ext>
          </a:extLst>
        </xdr:cNvPr>
        <xdr:cNvSpPr txBox="1"/>
      </xdr:nvSpPr>
      <xdr:spPr>
        <a:xfrm>
          <a:off x="19610182" y="338449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203</xdr:row>
      <xdr:rowOff>141642</xdr:rowOff>
    </xdr:from>
    <xdr:ext cx="1013034" cy="298800"/>
    <xdr:sp macro="" textlink="">
      <xdr:nvSpPr>
        <xdr:cNvPr id="148" name="CuadroTexto 147">
          <a:extLst>
            <a:ext uri="{FF2B5EF4-FFF2-40B4-BE49-F238E27FC236}">
              <a16:creationId xmlns:a16="http://schemas.microsoft.com/office/drawing/2014/main" id="{D3AEC57C-4B9E-46C5-B3B7-10D8A260714C}"/>
            </a:ext>
          </a:extLst>
        </xdr:cNvPr>
        <xdr:cNvSpPr txBox="1"/>
      </xdr:nvSpPr>
      <xdr:spPr>
        <a:xfrm>
          <a:off x="19610182" y="340125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204</xdr:row>
      <xdr:rowOff>141642</xdr:rowOff>
    </xdr:from>
    <xdr:ext cx="1013034" cy="298800"/>
    <xdr:sp macro="" textlink="">
      <xdr:nvSpPr>
        <xdr:cNvPr id="149" name="CuadroTexto 148">
          <a:extLst>
            <a:ext uri="{FF2B5EF4-FFF2-40B4-BE49-F238E27FC236}">
              <a16:creationId xmlns:a16="http://schemas.microsoft.com/office/drawing/2014/main" id="{14128CB3-707B-4B11-9860-327988D18D16}"/>
            </a:ext>
          </a:extLst>
        </xdr:cNvPr>
        <xdr:cNvSpPr txBox="1"/>
      </xdr:nvSpPr>
      <xdr:spPr>
        <a:xfrm>
          <a:off x="19610182" y="341801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205</xdr:row>
      <xdr:rowOff>141642</xdr:rowOff>
    </xdr:from>
    <xdr:ext cx="1013034" cy="298800"/>
    <xdr:sp macro="" textlink="">
      <xdr:nvSpPr>
        <xdr:cNvPr id="150" name="CuadroTexto 149">
          <a:extLst>
            <a:ext uri="{FF2B5EF4-FFF2-40B4-BE49-F238E27FC236}">
              <a16:creationId xmlns:a16="http://schemas.microsoft.com/office/drawing/2014/main" id="{BD6A19A8-9ECF-4C51-8FC5-F9BC02BC1EBB}"/>
            </a:ext>
          </a:extLst>
        </xdr:cNvPr>
        <xdr:cNvSpPr txBox="1"/>
      </xdr:nvSpPr>
      <xdr:spPr>
        <a:xfrm>
          <a:off x="19610182" y="343478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206</xdr:row>
      <xdr:rowOff>141642</xdr:rowOff>
    </xdr:from>
    <xdr:ext cx="1013034" cy="298800"/>
    <xdr:sp macro="" textlink="">
      <xdr:nvSpPr>
        <xdr:cNvPr id="151" name="CuadroTexto 150">
          <a:extLst>
            <a:ext uri="{FF2B5EF4-FFF2-40B4-BE49-F238E27FC236}">
              <a16:creationId xmlns:a16="http://schemas.microsoft.com/office/drawing/2014/main" id="{221155B6-022C-4E7C-B710-860E586B0422}"/>
            </a:ext>
          </a:extLst>
        </xdr:cNvPr>
        <xdr:cNvSpPr txBox="1"/>
      </xdr:nvSpPr>
      <xdr:spPr>
        <a:xfrm>
          <a:off x="19610182" y="34515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207</xdr:row>
      <xdr:rowOff>141642</xdr:rowOff>
    </xdr:from>
    <xdr:ext cx="1013034" cy="298800"/>
    <xdr:sp macro="" textlink="">
      <xdr:nvSpPr>
        <xdr:cNvPr id="152" name="CuadroTexto 151">
          <a:extLst>
            <a:ext uri="{FF2B5EF4-FFF2-40B4-BE49-F238E27FC236}">
              <a16:creationId xmlns:a16="http://schemas.microsoft.com/office/drawing/2014/main" id="{C0984DA6-9656-4C9F-B6BD-74CE6D80C79E}"/>
            </a:ext>
          </a:extLst>
        </xdr:cNvPr>
        <xdr:cNvSpPr txBox="1"/>
      </xdr:nvSpPr>
      <xdr:spPr>
        <a:xfrm>
          <a:off x="19610182" y="346831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208</xdr:row>
      <xdr:rowOff>141642</xdr:rowOff>
    </xdr:from>
    <xdr:ext cx="1013034" cy="298800"/>
    <xdr:sp macro="" textlink="">
      <xdr:nvSpPr>
        <xdr:cNvPr id="153" name="CuadroTexto 152">
          <a:extLst>
            <a:ext uri="{FF2B5EF4-FFF2-40B4-BE49-F238E27FC236}">
              <a16:creationId xmlns:a16="http://schemas.microsoft.com/office/drawing/2014/main" id="{C72F91E1-BBD5-446D-BE2E-0090EF2A1F70}"/>
            </a:ext>
          </a:extLst>
        </xdr:cNvPr>
        <xdr:cNvSpPr txBox="1"/>
      </xdr:nvSpPr>
      <xdr:spPr>
        <a:xfrm>
          <a:off x="19610182" y="348507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209</xdr:row>
      <xdr:rowOff>141642</xdr:rowOff>
    </xdr:from>
    <xdr:ext cx="1013034" cy="298800"/>
    <xdr:sp macro="" textlink="">
      <xdr:nvSpPr>
        <xdr:cNvPr id="154" name="CuadroTexto 153">
          <a:extLst>
            <a:ext uri="{FF2B5EF4-FFF2-40B4-BE49-F238E27FC236}">
              <a16:creationId xmlns:a16="http://schemas.microsoft.com/office/drawing/2014/main" id="{FD2F57DD-364A-4DB5-BDC8-EF7E0B188D5B}"/>
            </a:ext>
          </a:extLst>
        </xdr:cNvPr>
        <xdr:cNvSpPr txBox="1"/>
      </xdr:nvSpPr>
      <xdr:spPr>
        <a:xfrm>
          <a:off x="19610182" y="350183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210</xdr:row>
      <xdr:rowOff>141642</xdr:rowOff>
    </xdr:from>
    <xdr:ext cx="1013034" cy="298800"/>
    <xdr:sp macro="" textlink="">
      <xdr:nvSpPr>
        <xdr:cNvPr id="155" name="CuadroTexto 154">
          <a:extLst>
            <a:ext uri="{FF2B5EF4-FFF2-40B4-BE49-F238E27FC236}">
              <a16:creationId xmlns:a16="http://schemas.microsoft.com/office/drawing/2014/main" id="{68C1CBA6-974D-4943-AC37-E4F8B40FC3C8}"/>
            </a:ext>
          </a:extLst>
        </xdr:cNvPr>
        <xdr:cNvSpPr txBox="1"/>
      </xdr:nvSpPr>
      <xdr:spPr>
        <a:xfrm>
          <a:off x="19610182" y="351860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211</xdr:row>
      <xdr:rowOff>141642</xdr:rowOff>
    </xdr:from>
    <xdr:ext cx="1013034" cy="298800"/>
    <xdr:sp macro="" textlink="">
      <xdr:nvSpPr>
        <xdr:cNvPr id="156" name="CuadroTexto 155">
          <a:extLst>
            <a:ext uri="{FF2B5EF4-FFF2-40B4-BE49-F238E27FC236}">
              <a16:creationId xmlns:a16="http://schemas.microsoft.com/office/drawing/2014/main" id="{1D907578-1EF9-4BEB-AD02-6BF42B42FF08}"/>
            </a:ext>
          </a:extLst>
        </xdr:cNvPr>
        <xdr:cNvSpPr txBox="1"/>
      </xdr:nvSpPr>
      <xdr:spPr>
        <a:xfrm>
          <a:off x="19610182" y="35353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212</xdr:row>
      <xdr:rowOff>141642</xdr:rowOff>
    </xdr:from>
    <xdr:ext cx="1013034" cy="298800"/>
    <xdr:sp macro="" textlink="">
      <xdr:nvSpPr>
        <xdr:cNvPr id="157" name="CuadroTexto 156">
          <a:extLst>
            <a:ext uri="{FF2B5EF4-FFF2-40B4-BE49-F238E27FC236}">
              <a16:creationId xmlns:a16="http://schemas.microsoft.com/office/drawing/2014/main" id="{6192815C-A3F4-4532-A3AB-87476CAA858B}"/>
            </a:ext>
          </a:extLst>
        </xdr:cNvPr>
        <xdr:cNvSpPr txBox="1"/>
      </xdr:nvSpPr>
      <xdr:spPr>
        <a:xfrm>
          <a:off x="19610182" y="355213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213</xdr:row>
      <xdr:rowOff>141642</xdr:rowOff>
    </xdr:from>
    <xdr:ext cx="1013034" cy="298800"/>
    <xdr:sp macro="" textlink="">
      <xdr:nvSpPr>
        <xdr:cNvPr id="158" name="CuadroTexto 157">
          <a:extLst>
            <a:ext uri="{FF2B5EF4-FFF2-40B4-BE49-F238E27FC236}">
              <a16:creationId xmlns:a16="http://schemas.microsoft.com/office/drawing/2014/main" id="{9FA75353-DEB3-4BF6-AAD9-E3F6E9B6DDDD}"/>
            </a:ext>
          </a:extLst>
        </xdr:cNvPr>
        <xdr:cNvSpPr txBox="1"/>
      </xdr:nvSpPr>
      <xdr:spPr>
        <a:xfrm>
          <a:off x="19610182" y="356889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214</xdr:row>
      <xdr:rowOff>141642</xdr:rowOff>
    </xdr:from>
    <xdr:ext cx="1013034" cy="298800"/>
    <xdr:sp macro="" textlink="">
      <xdr:nvSpPr>
        <xdr:cNvPr id="159" name="CuadroTexto 158">
          <a:extLst>
            <a:ext uri="{FF2B5EF4-FFF2-40B4-BE49-F238E27FC236}">
              <a16:creationId xmlns:a16="http://schemas.microsoft.com/office/drawing/2014/main" id="{BA6FAF99-DB0D-4DC7-8991-326140E561C2}"/>
            </a:ext>
          </a:extLst>
        </xdr:cNvPr>
        <xdr:cNvSpPr txBox="1"/>
      </xdr:nvSpPr>
      <xdr:spPr>
        <a:xfrm>
          <a:off x="19610182" y="358565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215</xdr:row>
      <xdr:rowOff>141642</xdr:rowOff>
    </xdr:from>
    <xdr:ext cx="1013034" cy="298800"/>
    <xdr:sp macro="" textlink="">
      <xdr:nvSpPr>
        <xdr:cNvPr id="160" name="CuadroTexto 159">
          <a:extLst>
            <a:ext uri="{FF2B5EF4-FFF2-40B4-BE49-F238E27FC236}">
              <a16:creationId xmlns:a16="http://schemas.microsoft.com/office/drawing/2014/main" id="{30EB1D43-E606-4B1D-A1DC-7FFCECB680CB}"/>
            </a:ext>
          </a:extLst>
        </xdr:cNvPr>
        <xdr:cNvSpPr txBox="1"/>
      </xdr:nvSpPr>
      <xdr:spPr>
        <a:xfrm>
          <a:off x="19610182" y="360242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216</xdr:row>
      <xdr:rowOff>141642</xdr:rowOff>
    </xdr:from>
    <xdr:ext cx="1013034" cy="298800"/>
    <xdr:sp macro="" textlink="">
      <xdr:nvSpPr>
        <xdr:cNvPr id="161" name="CuadroTexto 160">
          <a:extLst>
            <a:ext uri="{FF2B5EF4-FFF2-40B4-BE49-F238E27FC236}">
              <a16:creationId xmlns:a16="http://schemas.microsoft.com/office/drawing/2014/main" id="{008B6A6B-535C-4CCC-91C6-2A77C97ED860}"/>
            </a:ext>
          </a:extLst>
        </xdr:cNvPr>
        <xdr:cNvSpPr txBox="1"/>
      </xdr:nvSpPr>
      <xdr:spPr>
        <a:xfrm>
          <a:off x="19610182" y="36191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217</xdr:row>
      <xdr:rowOff>141642</xdr:rowOff>
    </xdr:from>
    <xdr:ext cx="1013034" cy="298800"/>
    <xdr:sp macro="" textlink="">
      <xdr:nvSpPr>
        <xdr:cNvPr id="162" name="CuadroTexto 161">
          <a:extLst>
            <a:ext uri="{FF2B5EF4-FFF2-40B4-BE49-F238E27FC236}">
              <a16:creationId xmlns:a16="http://schemas.microsoft.com/office/drawing/2014/main" id="{425ABEB8-2EC2-4B62-983F-A1AD893D8A92}"/>
            </a:ext>
          </a:extLst>
        </xdr:cNvPr>
        <xdr:cNvSpPr txBox="1"/>
      </xdr:nvSpPr>
      <xdr:spPr>
        <a:xfrm>
          <a:off x="19610182" y="363595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218</xdr:row>
      <xdr:rowOff>141642</xdr:rowOff>
    </xdr:from>
    <xdr:ext cx="1013034" cy="298800"/>
    <xdr:sp macro="" textlink="">
      <xdr:nvSpPr>
        <xdr:cNvPr id="163" name="CuadroTexto 162">
          <a:extLst>
            <a:ext uri="{FF2B5EF4-FFF2-40B4-BE49-F238E27FC236}">
              <a16:creationId xmlns:a16="http://schemas.microsoft.com/office/drawing/2014/main" id="{6B232A74-A7D4-4F2A-805A-31CE49942CEE}"/>
            </a:ext>
          </a:extLst>
        </xdr:cNvPr>
        <xdr:cNvSpPr txBox="1"/>
      </xdr:nvSpPr>
      <xdr:spPr>
        <a:xfrm>
          <a:off x="19610182" y="365271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219</xdr:row>
      <xdr:rowOff>141642</xdr:rowOff>
    </xdr:from>
    <xdr:ext cx="1013034" cy="298800"/>
    <xdr:sp macro="" textlink="">
      <xdr:nvSpPr>
        <xdr:cNvPr id="164" name="CuadroTexto 163">
          <a:extLst>
            <a:ext uri="{FF2B5EF4-FFF2-40B4-BE49-F238E27FC236}">
              <a16:creationId xmlns:a16="http://schemas.microsoft.com/office/drawing/2014/main" id="{D0DE493B-280A-4F6D-9091-A52DB704EC00}"/>
            </a:ext>
          </a:extLst>
        </xdr:cNvPr>
        <xdr:cNvSpPr txBox="1"/>
      </xdr:nvSpPr>
      <xdr:spPr>
        <a:xfrm>
          <a:off x="19610182" y="366947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220</xdr:row>
      <xdr:rowOff>141642</xdr:rowOff>
    </xdr:from>
    <xdr:ext cx="1013034" cy="298800"/>
    <xdr:sp macro="" textlink="">
      <xdr:nvSpPr>
        <xdr:cNvPr id="165" name="CuadroTexto 164">
          <a:extLst>
            <a:ext uri="{FF2B5EF4-FFF2-40B4-BE49-F238E27FC236}">
              <a16:creationId xmlns:a16="http://schemas.microsoft.com/office/drawing/2014/main" id="{1A3BCA00-C056-4524-95C6-0A0FC9966D1B}"/>
            </a:ext>
          </a:extLst>
        </xdr:cNvPr>
        <xdr:cNvSpPr txBox="1"/>
      </xdr:nvSpPr>
      <xdr:spPr>
        <a:xfrm>
          <a:off x="19610182" y="368624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221</xdr:row>
      <xdr:rowOff>141642</xdr:rowOff>
    </xdr:from>
    <xdr:ext cx="1013034" cy="298800"/>
    <xdr:sp macro="" textlink="">
      <xdr:nvSpPr>
        <xdr:cNvPr id="166" name="CuadroTexto 165">
          <a:extLst>
            <a:ext uri="{FF2B5EF4-FFF2-40B4-BE49-F238E27FC236}">
              <a16:creationId xmlns:a16="http://schemas.microsoft.com/office/drawing/2014/main" id="{8D0CB654-B180-46CB-A699-D835F00B5B22}"/>
            </a:ext>
          </a:extLst>
        </xdr:cNvPr>
        <xdr:cNvSpPr txBox="1"/>
      </xdr:nvSpPr>
      <xdr:spPr>
        <a:xfrm>
          <a:off x="19610182" y="37030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222</xdr:row>
      <xdr:rowOff>141642</xdr:rowOff>
    </xdr:from>
    <xdr:ext cx="1013034" cy="298800"/>
    <xdr:sp macro="" textlink="">
      <xdr:nvSpPr>
        <xdr:cNvPr id="167" name="CuadroTexto 166">
          <a:extLst>
            <a:ext uri="{FF2B5EF4-FFF2-40B4-BE49-F238E27FC236}">
              <a16:creationId xmlns:a16="http://schemas.microsoft.com/office/drawing/2014/main" id="{54160AF3-BF89-4B12-8BFC-15C8DF7CEA32}"/>
            </a:ext>
          </a:extLst>
        </xdr:cNvPr>
        <xdr:cNvSpPr txBox="1"/>
      </xdr:nvSpPr>
      <xdr:spPr>
        <a:xfrm>
          <a:off x="19610182" y="371977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223</xdr:row>
      <xdr:rowOff>141642</xdr:rowOff>
    </xdr:from>
    <xdr:ext cx="1013034" cy="298800"/>
    <xdr:sp macro="" textlink="">
      <xdr:nvSpPr>
        <xdr:cNvPr id="168" name="CuadroTexto 167">
          <a:extLst>
            <a:ext uri="{FF2B5EF4-FFF2-40B4-BE49-F238E27FC236}">
              <a16:creationId xmlns:a16="http://schemas.microsoft.com/office/drawing/2014/main" id="{0518FEB4-127C-4B97-A451-2FBA8BA389A1}"/>
            </a:ext>
          </a:extLst>
        </xdr:cNvPr>
        <xdr:cNvSpPr txBox="1"/>
      </xdr:nvSpPr>
      <xdr:spPr>
        <a:xfrm>
          <a:off x="19610182" y="373653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224</xdr:row>
      <xdr:rowOff>141642</xdr:rowOff>
    </xdr:from>
    <xdr:ext cx="1013034" cy="298800"/>
    <xdr:sp macro="" textlink="">
      <xdr:nvSpPr>
        <xdr:cNvPr id="169" name="CuadroTexto 168">
          <a:extLst>
            <a:ext uri="{FF2B5EF4-FFF2-40B4-BE49-F238E27FC236}">
              <a16:creationId xmlns:a16="http://schemas.microsoft.com/office/drawing/2014/main" id="{4B97FA6F-10B3-4CEC-BF61-A68729133E00}"/>
            </a:ext>
          </a:extLst>
        </xdr:cNvPr>
        <xdr:cNvSpPr txBox="1"/>
      </xdr:nvSpPr>
      <xdr:spPr>
        <a:xfrm>
          <a:off x="19610182" y="375329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225</xdr:row>
      <xdr:rowOff>141642</xdr:rowOff>
    </xdr:from>
    <xdr:ext cx="1013034" cy="298800"/>
    <xdr:sp macro="" textlink="">
      <xdr:nvSpPr>
        <xdr:cNvPr id="170" name="CuadroTexto 169">
          <a:extLst>
            <a:ext uri="{FF2B5EF4-FFF2-40B4-BE49-F238E27FC236}">
              <a16:creationId xmlns:a16="http://schemas.microsoft.com/office/drawing/2014/main" id="{B61A795E-77F2-42B0-A092-5237BBC3F2B6}"/>
            </a:ext>
          </a:extLst>
        </xdr:cNvPr>
        <xdr:cNvSpPr txBox="1"/>
      </xdr:nvSpPr>
      <xdr:spPr>
        <a:xfrm>
          <a:off x="19610182" y="377006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226</xdr:row>
      <xdr:rowOff>141642</xdr:rowOff>
    </xdr:from>
    <xdr:ext cx="1013034" cy="298800"/>
    <xdr:sp macro="" textlink="">
      <xdr:nvSpPr>
        <xdr:cNvPr id="171" name="CuadroTexto 170">
          <a:extLst>
            <a:ext uri="{FF2B5EF4-FFF2-40B4-BE49-F238E27FC236}">
              <a16:creationId xmlns:a16="http://schemas.microsoft.com/office/drawing/2014/main" id="{871F40AE-B916-41D8-9136-69048B1AA816}"/>
            </a:ext>
          </a:extLst>
        </xdr:cNvPr>
        <xdr:cNvSpPr txBox="1"/>
      </xdr:nvSpPr>
      <xdr:spPr>
        <a:xfrm>
          <a:off x="19610182" y="37868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227</xdr:row>
      <xdr:rowOff>141642</xdr:rowOff>
    </xdr:from>
    <xdr:ext cx="1013034" cy="298800"/>
    <xdr:sp macro="" textlink="">
      <xdr:nvSpPr>
        <xdr:cNvPr id="172" name="CuadroTexto 171">
          <a:extLst>
            <a:ext uri="{FF2B5EF4-FFF2-40B4-BE49-F238E27FC236}">
              <a16:creationId xmlns:a16="http://schemas.microsoft.com/office/drawing/2014/main" id="{6EBCDD84-A81A-499A-8ADE-24D979683E07}"/>
            </a:ext>
          </a:extLst>
        </xdr:cNvPr>
        <xdr:cNvSpPr txBox="1"/>
      </xdr:nvSpPr>
      <xdr:spPr>
        <a:xfrm>
          <a:off x="19610182" y="380359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228</xdr:row>
      <xdr:rowOff>141642</xdr:rowOff>
    </xdr:from>
    <xdr:ext cx="1013034" cy="298800"/>
    <xdr:sp macro="" textlink="">
      <xdr:nvSpPr>
        <xdr:cNvPr id="173" name="CuadroTexto 172">
          <a:extLst>
            <a:ext uri="{FF2B5EF4-FFF2-40B4-BE49-F238E27FC236}">
              <a16:creationId xmlns:a16="http://schemas.microsoft.com/office/drawing/2014/main" id="{21AF29FB-9822-4E66-83AF-393C2DCF05A3}"/>
            </a:ext>
          </a:extLst>
        </xdr:cNvPr>
        <xdr:cNvSpPr txBox="1"/>
      </xdr:nvSpPr>
      <xdr:spPr>
        <a:xfrm>
          <a:off x="19610182" y="382035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229</xdr:row>
      <xdr:rowOff>141642</xdr:rowOff>
    </xdr:from>
    <xdr:ext cx="1013034" cy="298800"/>
    <xdr:sp macro="" textlink="">
      <xdr:nvSpPr>
        <xdr:cNvPr id="174" name="CuadroTexto 173">
          <a:extLst>
            <a:ext uri="{FF2B5EF4-FFF2-40B4-BE49-F238E27FC236}">
              <a16:creationId xmlns:a16="http://schemas.microsoft.com/office/drawing/2014/main" id="{954E45DE-3BA5-4BA0-84BD-1B724F35D1A1}"/>
            </a:ext>
          </a:extLst>
        </xdr:cNvPr>
        <xdr:cNvSpPr txBox="1"/>
      </xdr:nvSpPr>
      <xdr:spPr>
        <a:xfrm>
          <a:off x="19610182" y="383711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230</xdr:row>
      <xdr:rowOff>141642</xdr:rowOff>
    </xdr:from>
    <xdr:ext cx="1013034" cy="298800"/>
    <xdr:sp macro="" textlink="">
      <xdr:nvSpPr>
        <xdr:cNvPr id="175" name="CuadroTexto 174">
          <a:extLst>
            <a:ext uri="{FF2B5EF4-FFF2-40B4-BE49-F238E27FC236}">
              <a16:creationId xmlns:a16="http://schemas.microsoft.com/office/drawing/2014/main" id="{B8531F8E-F425-4A04-95DD-B5AC59E08344}"/>
            </a:ext>
          </a:extLst>
        </xdr:cNvPr>
        <xdr:cNvSpPr txBox="1"/>
      </xdr:nvSpPr>
      <xdr:spPr>
        <a:xfrm>
          <a:off x="19610182" y="385388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231</xdr:row>
      <xdr:rowOff>141642</xdr:rowOff>
    </xdr:from>
    <xdr:ext cx="1013034" cy="298800"/>
    <xdr:sp macro="" textlink="">
      <xdr:nvSpPr>
        <xdr:cNvPr id="176" name="CuadroTexto 175">
          <a:extLst>
            <a:ext uri="{FF2B5EF4-FFF2-40B4-BE49-F238E27FC236}">
              <a16:creationId xmlns:a16="http://schemas.microsoft.com/office/drawing/2014/main" id="{948982DB-BA5F-4248-8E5C-D8FDEF9FD5F3}"/>
            </a:ext>
          </a:extLst>
        </xdr:cNvPr>
        <xdr:cNvSpPr txBox="1"/>
      </xdr:nvSpPr>
      <xdr:spPr>
        <a:xfrm>
          <a:off x="19610182" y="38706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232</xdr:row>
      <xdr:rowOff>141642</xdr:rowOff>
    </xdr:from>
    <xdr:ext cx="1013034" cy="298800"/>
    <xdr:sp macro="" textlink="">
      <xdr:nvSpPr>
        <xdr:cNvPr id="177" name="CuadroTexto 176">
          <a:extLst>
            <a:ext uri="{FF2B5EF4-FFF2-40B4-BE49-F238E27FC236}">
              <a16:creationId xmlns:a16="http://schemas.microsoft.com/office/drawing/2014/main" id="{B7C043BE-4D9C-47EF-B873-A079FAC593C2}"/>
            </a:ext>
          </a:extLst>
        </xdr:cNvPr>
        <xdr:cNvSpPr txBox="1"/>
      </xdr:nvSpPr>
      <xdr:spPr>
        <a:xfrm>
          <a:off x="19610182" y="388741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233</xdr:row>
      <xdr:rowOff>141642</xdr:rowOff>
    </xdr:from>
    <xdr:ext cx="1013034" cy="298800"/>
    <xdr:sp macro="" textlink="">
      <xdr:nvSpPr>
        <xdr:cNvPr id="178" name="CuadroTexto 177">
          <a:extLst>
            <a:ext uri="{FF2B5EF4-FFF2-40B4-BE49-F238E27FC236}">
              <a16:creationId xmlns:a16="http://schemas.microsoft.com/office/drawing/2014/main" id="{B7217CA6-8FB4-4744-A589-9964FDA9955E}"/>
            </a:ext>
          </a:extLst>
        </xdr:cNvPr>
        <xdr:cNvSpPr txBox="1"/>
      </xdr:nvSpPr>
      <xdr:spPr>
        <a:xfrm>
          <a:off x="19610182" y="390417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234</xdr:row>
      <xdr:rowOff>141642</xdr:rowOff>
    </xdr:from>
    <xdr:ext cx="1013034" cy="298800"/>
    <xdr:sp macro="" textlink="">
      <xdr:nvSpPr>
        <xdr:cNvPr id="179" name="CuadroTexto 178">
          <a:extLst>
            <a:ext uri="{FF2B5EF4-FFF2-40B4-BE49-F238E27FC236}">
              <a16:creationId xmlns:a16="http://schemas.microsoft.com/office/drawing/2014/main" id="{363B7351-B4D1-4A3F-982C-548F5C9E9830}"/>
            </a:ext>
          </a:extLst>
        </xdr:cNvPr>
        <xdr:cNvSpPr txBox="1"/>
      </xdr:nvSpPr>
      <xdr:spPr>
        <a:xfrm>
          <a:off x="19610182" y="392093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235</xdr:row>
      <xdr:rowOff>141642</xdr:rowOff>
    </xdr:from>
    <xdr:ext cx="1013034" cy="298800"/>
    <xdr:sp macro="" textlink="">
      <xdr:nvSpPr>
        <xdr:cNvPr id="180" name="CuadroTexto 179">
          <a:extLst>
            <a:ext uri="{FF2B5EF4-FFF2-40B4-BE49-F238E27FC236}">
              <a16:creationId xmlns:a16="http://schemas.microsoft.com/office/drawing/2014/main" id="{F2B946AD-E23F-41AA-82E6-CB5D4F719405}"/>
            </a:ext>
          </a:extLst>
        </xdr:cNvPr>
        <xdr:cNvSpPr txBox="1"/>
      </xdr:nvSpPr>
      <xdr:spPr>
        <a:xfrm>
          <a:off x="19610182" y="393770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236</xdr:row>
      <xdr:rowOff>141642</xdr:rowOff>
    </xdr:from>
    <xdr:ext cx="1013034" cy="298800"/>
    <xdr:sp macro="" textlink="">
      <xdr:nvSpPr>
        <xdr:cNvPr id="181" name="CuadroTexto 180">
          <a:extLst>
            <a:ext uri="{FF2B5EF4-FFF2-40B4-BE49-F238E27FC236}">
              <a16:creationId xmlns:a16="http://schemas.microsoft.com/office/drawing/2014/main" id="{71DD214A-1A75-4A03-A58D-9CBB7E4083E5}"/>
            </a:ext>
          </a:extLst>
        </xdr:cNvPr>
        <xdr:cNvSpPr txBox="1"/>
      </xdr:nvSpPr>
      <xdr:spPr>
        <a:xfrm>
          <a:off x="19610182" y="39544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237</xdr:row>
      <xdr:rowOff>141642</xdr:rowOff>
    </xdr:from>
    <xdr:ext cx="1013034" cy="298800"/>
    <xdr:sp macro="" textlink="">
      <xdr:nvSpPr>
        <xdr:cNvPr id="182" name="CuadroTexto 181">
          <a:extLst>
            <a:ext uri="{FF2B5EF4-FFF2-40B4-BE49-F238E27FC236}">
              <a16:creationId xmlns:a16="http://schemas.microsoft.com/office/drawing/2014/main" id="{418B3521-3218-4B87-BBA8-C60C656C3A7C}"/>
            </a:ext>
          </a:extLst>
        </xdr:cNvPr>
        <xdr:cNvSpPr txBox="1"/>
      </xdr:nvSpPr>
      <xdr:spPr>
        <a:xfrm>
          <a:off x="19610182" y="397123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238</xdr:row>
      <xdr:rowOff>141642</xdr:rowOff>
    </xdr:from>
    <xdr:ext cx="1013034" cy="298800"/>
    <xdr:sp macro="" textlink="">
      <xdr:nvSpPr>
        <xdr:cNvPr id="183" name="CuadroTexto 182">
          <a:extLst>
            <a:ext uri="{FF2B5EF4-FFF2-40B4-BE49-F238E27FC236}">
              <a16:creationId xmlns:a16="http://schemas.microsoft.com/office/drawing/2014/main" id="{A4661076-C1C9-4BFF-BD64-ED817C5111CA}"/>
            </a:ext>
          </a:extLst>
        </xdr:cNvPr>
        <xdr:cNvSpPr txBox="1"/>
      </xdr:nvSpPr>
      <xdr:spPr>
        <a:xfrm>
          <a:off x="19610182" y="398799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239</xdr:row>
      <xdr:rowOff>141642</xdr:rowOff>
    </xdr:from>
    <xdr:ext cx="1013034" cy="298800"/>
    <xdr:sp macro="" textlink="">
      <xdr:nvSpPr>
        <xdr:cNvPr id="184" name="CuadroTexto 183">
          <a:extLst>
            <a:ext uri="{FF2B5EF4-FFF2-40B4-BE49-F238E27FC236}">
              <a16:creationId xmlns:a16="http://schemas.microsoft.com/office/drawing/2014/main" id="{FC37FDE0-B668-4131-85FC-81C48BC436C9}"/>
            </a:ext>
          </a:extLst>
        </xdr:cNvPr>
        <xdr:cNvSpPr txBox="1"/>
      </xdr:nvSpPr>
      <xdr:spPr>
        <a:xfrm>
          <a:off x="19610182" y="400475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240</xdr:row>
      <xdr:rowOff>141642</xdr:rowOff>
    </xdr:from>
    <xdr:ext cx="1013034" cy="298800"/>
    <xdr:sp macro="" textlink="">
      <xdr:nvSpPr>
        <xdr:cNvPr id="185" name="CuadroTexto 184">
          <a:extLst>
            <a:ext uri="{FF2B5EF4-FFF2-40B4-BE49-F238E27FC236}">
              <a16:creationId xmlns:a16="http://schemas.microsoft.com/office/drawing/2014/main" id="{F57657D1-15D1-4C13-AA74-04F5C390C2CD}"/>
            </a:ext>
          </a:extLst>
        </xdr:cNvPr>
        <xdr:cNvSpPr txBox="1"/>
      </xdr:nvSpPr>
      <xdr:spPr>
        <a:xfrm>
          <a:off x="19610182" y="402152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241</xdr:row>
      <xdr:rowOff>141642</xdr:rowOff>
    </xdr:from>
    <xdr:ext cx="1013034" cy="298800"/>
    <xdr:sp macro="" textlink="">
      <xdr:nvSpPr>
        <xdr:cNvPr id="186" name="CuadroTexto 185">
          <a:extLst>
            <a:ext uri="{FF2B5EF4-FFF2-40B4-BE49-F238E27FC236}">
              <a16:creationId xmlns:a16="http://schemas.microsoft.com/office/drawing/2014/main" id="{4D6255DA-E824-4243-A64F-FF04A2FB2D02}"/>
            </a:ext>
          </a:extLst>
        </xdr:cNvPr>
        <xdr:cNvSpPr txBox="1"/>
      </xdr:nvSpPr>
      <xdr:spPr>
        <a:xfrm>
          <a:off x="19610182" y="40382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242</xdr:row>
      <xdr:rowOff>141642</xdr:rowOff>
    </xdr:from>
    <xdr:ext cx="1013034" cy="298800"/>
    <xdr:sp macro="" textlink="">
      <xdr:nvSpPr>
        <xdr:cNvPr id="187" name="CuadroTexto 186">
          <a:extLst>
            <a:ext uri="{FF2B5EF4-FFF2-40B4-BE49-F238E27FC236}">
              <a16:creationId xmlns:a16="http://schemas.microsoft.com/office/drawing/2014/main" id="{C37A1842-5996-4FDD-AFE5-5A6DEDEA601E}"/>
            </a:ext>
          </a:extLst>
        </xdr:cNvPr>
        <xdr:cNvSpPr txBox="1"/>
      </xdr:nvSpPr>
      <xdr:spPr>
        <a:xfrm>
          <a:off x="19610182" y="405505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243</xdr:row>
      <xdr:rowOff>141642</xdr:rowOff>
    </xdr:from>
    <xdr:ext cx="1013034" cy="298800"/>
    <xdr:sp macro="" textlink="">
      <xdr:nvSpPr>
        <xdr:cNvPr id="188" name="CuadroTexto 187">
          <a:extLst>
            <a:ext uri="{FF2B5EF4-FFF2-40B4-BE49-F238E27FC236}">
              <a16:creationId xmlns:a16="http://schemas.microsoft.com/office/drawing/2014/main" id="{B9F9F568-0F89-49FF-9367-B97842BE6A90}"/>
            </a:ext>
          </a:extLst>
        </xdr:cNvPr>
        <xdr:cNvSpPr txBox="1"/>
      </xdr:nvSpPr>
      <xdr:spPr>
        <a:xfrm>
          <a:off x="19610182" y="407181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244</xdr:row>
      <xdr:rowOff>141642</xdr:rowOff>
    </xdr:from>
    <xdr:ext cx="1013034" cy="298800"/>
    <xdr:sp macro="" textlink="">
      <xdr:nvSpPr>
        <xdr:cNvPr id="189" name="CuadroTexto 188">
          <a:extLst>
            <a:ext uri="{FF2B5EF4-FFF2-40B4-BE49-F238E27FC236}">
              <a16:creationId xmlns:a16="http://schemas.microsoft.com/office/drawing/2014/main" id="{A2C01216-BF37-4E51-85CC-BF1D2A7D0A56}"/>
            </a:ext>
          </a:extLst>
        </xdr:cNvPr>
        <xdr:cNvSpPr txBox="1"/>
      </xdr:nvSpPr>
      <xdr:spPr>
        <a:xfrm>
          <a:off x="19610182" y="408857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245</xdr:row>
      <xdr:rowOff>141642</xdr:rowOff>
    </xdr:from>
    <xdr:ext cx="1013034" cy="298800"/>
    <xdr:sp macro="" textlink="">
      <xdr:nvSpPr>
        <xdr:cNvPr id="190" name="CuadroTexto 189">
          <a:extLst>
            <a:ext uri="{FF2B5EF4-FFF2-40B4-BE49-F238E27FC236}">
              <a16:creationId xmlns:a16="http://schemas.microsoft.com/office/drawing/2014/main" id="{C1E1B0EB-A080-4171-B12A-5AE29D2366C8}"/>
            </a:ext>
          </a:extLst>
        </xdr:cNvPr>
        <xdr:cNvSpPr txBox="1"/>
      </xdr:nvSpPr>
      <xdr:spPr>
        <a:xfrm>
          <a:off x="19610182" y="410534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246</xdr:row>
      <xdr:rowOff>141642</xdr:rowOff>
    </xdr:from>
    <xdr:ext cx="1013034" cy="298800"/>
    <xdr:sp macro="" textlink="">
      <xdr:nvSpPr>
        <xdr:cNvPr id="191" name="CuadroTexto 190">
          <a:extLst>
            <a:ext uri="{FF2B5EF4-FFF2-40B4-BE49-F238E27FC236}">
              <a16:creationId xmlns:a16="http://schemas.microsoft.com/office/drawing/2014/main" id="{BA7FB23F-E9B3-4226-88A4-EFF0DE42960F}"/>
            </a:ext>
          </a:extLst>
        </xdr:cNvPr>
        <xdr:cNvSpPr txBox="1"/>
      </xdr:nvSpPr>
      <xdr:spPr>
        <a:xfrm>
          <a:off x="19610182" y="41221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247</xdr:row>
      <xdr:rowOff>141642</xdr:rowOff>
    </xdr:from>
    <xdr:ext cx="1013034" cy="298800"/>
    <xdr:sp macro="" textlink="">
      <xdr:nvSpPr>
        <xdr:cNvPr id="192" name="CuadroTexto 191">
          <a:extLst>
            <a:ext uri="{FF2B5EF4-FFF2-40B4-BE49-F238E27FC236}">
              <a16:creationId xmlns:a16="http://schemas.microsoft.com/office/drawing/2014/main" id="{757DB39B-280B-449B-BD1B-19431EA8E6CB}"/>
            </a:ext>
          </a:extLst>
        </xdr:cNvPr>
        <xdr:cNvSpPr txBox="1"/>
      </xdr:nvSpPr>
      <xdr:spPr>
        <a:xfrm>
          <a:off x="19610182" y="413887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248</xdr:row>
      <xdr:rowOff>141642</xdr:rowOff>
    </xdr:from>
    <xdr:ext cx="1013034" cy="298800"/>
    <xdr:sp macro="" textlink="">
      <xdr:nvSpPr>
        <xdr:cNvPr id="193" name="CuadroTexto 192">
          <a:extLst>
            <a:ext uri="{FF2B5EF4-FFF2-40B4-BE49-F238E27FC236}">
              <a16:creationId xmlns:a16="http://schemas.microsoft.com/office/drawing/2014/main" id="{186F227E-A713-4470-8F92-9D2F0FCAD1C7}"/>
            </a:ext>
          </a:extLst>
        </xdr:cNvPr>
        <xdr:cNvSpPr txBox="1"/>
      </xdr:nvSpPr>
      <xdr:spPr>
        <a:xfrm>
          <a:off x="19610182" y="415563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249</xdr:row>
      <xdr:rowOff>141642</xdr:rowOff>
    </xdr:from>
    <xdr:ext cx="1013034" cy="298800"/>
    <xdr:sp macro="" textlink="">
      <xdr:nvSpPr>
        <xdr:cNvPr id="194" name="CuadroTexto 193">
          <a:extLst>
            <a:ext uri="{FF2B5EF4-FFF2-40B4-BE49-F238E27FC236}">
              <a16:creationId xmlns:a16="http://schemas.microsoft.com/office/drawing/2014/main" id="{79F7CEDD-CB76-4224-B0D5-46EB645B47F2}"/>
            </a:ext>
          </a:extLst>
        </xdr:cNvPr>
        <xdr:cNvSpPr txBox="1"/>
      </xdr:nvSpPr>
      <xdr:spPr>
        <a:xfrm>
          <a:off x="19610182" y="417239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250</xdr:row>
      <xdr:rowOff>141642</xdr:rowOff>
    </xdr:from>
    <xdr:ext cx="1013034" cy="298800"/>
    <xdr:sp macro="" textlink="">
      <xdr:nvSpPr>
        <xdr:cNvPr id="195" name="CuadroTexto 194">
          <a:extLst>
            <a:ext uri="{FF2B5EF4-FFF2-40B4-BE49-F238E27FC236}">
              <a16:creationId xmlns:a16="http://schemas.microsoft.com/office/drawing/2014/main" id="{392D1CD3-B841-4BD1-95A4-8D0D974ADC32}"/>
            </a:ext>
          </a:extLst>
        </xdr:cNvPr>
        <xdr:cNvSpPr txBox="1"/>
      </xdr:nvSpPr>
      <xdr:spPr>
        <a:xfrm>
          <a:off x="19610182" y="418916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251</xdr:row>
      <xdr:rowOff>141642</xdr:rowOff>
    </xdr:from>
    <xdr:ext cx="1013034" cy="298800"/>
    <xdr:sp macro="" textlink="">
      <xdr:nvSpPr>
        <xdr:cNvPr id="196" name="CuadroTexto 195">
          <a:extLst>
            <a:ext uri="{FF2B5EF4-FFF2-40B4-BE49-F238E27FC236}">
              <a16:creationId xmlns:a16="http://schemas.microsoft.com/office/drawing/2014/main" id="{F09A98C0-79AA-4748-8F4F-4731E1AA4F75}"/>
            </a:ext>
          </a:extLst>
        </xdr:cNvPr>
        <xdr:cNvSpPr txBox="1"/>
      </xdr:nvSpPr>
      <xdr:spPr>
        <a:xfrm>
          <a:off x="19610182" y="42059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252</xdr:row>
      <xdr:rowOff>141642</xdr:rowOff>
    </xdr:from>
    <xdr:ext cx="1013034" cy="298800"/>
    <xdr:sp macro="" textlink="">
      <xdr:nvSpPr>
        <xdr:cNvPr id="197" name="CuadroTexto 196">
          <a:extLst>
            <a:ext uri="{FF2B5EF4-FFF2-40B4-BE49-F238E27FC236}">
              <a16:creationId xmlns:a16="http://schemas.microsoft.com/office/drawing/2014/main" id="{E267706C-B0FF-4A44-B564-8BFAAE7A4395}"/>
            </a:ext>
          </a:extLst>
        </xdr:cNvPr>
        <xdr:cNvSpPr txBox="1"/>
      </xdr:nvSpPr>
      <xdr:spPr>
        <a:xfrm>
          <a:off x="19610182" y="422269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253</xdr:row>
      <xdr:rowOff>141642</xdr:rowOff>
    </xdr:from>
    <xdr:ext cx="1013034" cy="298800"/>
    <xdr:sp macro="" textlink="">
      <xdr:nvSpPr>
        <xdr:cNvPr id="198" name="CuadroTexto 197">
          <a:extLst>
            <a:ext uri="{FF2B5EF4-FFF2-40B4-BE49-F238E27FC236}">
              <a16:creationId xmlns:a16="http://schemas.microsoft.com/office/drawing/2014/main" id="{3F36B7E2-39D3-4B0B-AAA7-0E83C60023DD}"/>
            </a:ext>
          </a:extLst>
        </xdr:cNvPr>
        <xdr:cNvSpPr txBox="1"/>
      </xdr:nvSpPr>
      <xdr:spPr>
        <a:xfrm>
          <a:off x="19610182" y="423945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254</xdr:row>
      <xdr:rowOff>141642</xdr:rowOff>
    </xdr:from>
    <xdr:ext cx="1013034" cy="298800"/>
    <xdr:sp macro="" textlink="">
      <xdr:nvSpPr>
        <xdr:cNvPr id="199" name="CuadroTexto 198">
          <a:extLst>
            <a:ext uri="{FF2B5EF4-FFF2-40B4-BE49-F238E27FC236}">
              <a16:creationId xmlns:a16="http://schemas.microsoft.com/office/drawing/2014/main" id="{A9AF0AAC-C5FB-4A35-BF5F-376D5CB17964}"/>
            </a:ext>
          </a:extLst>
        </xdr:cNvPr>
        <xdr:cNvSpPr txBox="1"/>
      </xdr:nvSpPr>
      <xdr:spPr>
        <a:xfrm>
          <a:off x="19610182" y="425621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255</xdr:row>
      <xdr:rowOff>141642</xdr:rowOff>
    </xdr:from>
    <xdr:ext cx="1013034" cy="298800"/>
    <xdr:sp macro="" textlink="">
      <xdr:nvSpPr>
        <xdr:cNvPr id="200" name="CuadroTexto 199">
          <a:extLst>
            <a:ext uri="{FF2B5EF4-FFF2-40B4-BE49-F238E27FC236}">
              <a16:creationId xmlns:a16="http://schemas.microsoft.com/office/drawing/2014/main" id="{183C93EA-3FCE-416C-B5DD-2C9134681516}"/>
            </a:ext>
          </a:extLst>
        </xdr:cNvPr>
        <xdr:cNvSpPr txBox="1"/>
      </xdr:nvSpPr>
      <xdr:spPr>
        <a:xfrm>
          <a:off x="19610182" y="427298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256</xdr:row>
      <xdr:rowOff>141642</xdr:rowOff>
    </xdr:from>
    <xdr:ext cx="1013034" cy="298800"/>
    <xdr:sp macro="" textlink="">
      <xdr:nvSpPr>
        <xdr:cNvPr id="201" name="CuadroTexto 200">
          <a:extLst>
            <a:ext uri="{FF2B5EF4-FFF2-40B4-BE49-F238E27FC236}">
              <a16:creationId xmlns:a16="http://schemas.microsoft.com/office/drawing/2014/main" id="{93D46A2E-0FF7-4D53-B2A8-2900057CBE7D}"/>
            </a:ext>
          </a:extLst>
        </xdr:cNvPr>
        <xdr:cNvSpPr txBox="1"/>
      </xdr:nvSpPr>
      <xdr:spPr>
        <a:xfrm>
          <a:off x="19610182" y="42897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257</xdr:row>
      <xdr:rowOff>141642</xdr:rowOff>
    </xdr:from>
    <xdr:ext cx="1013034" cy="298800"/>
    <xdr:sp macro="" textlink="">
      <xdr:nvSpPr>
        <xdr:cNvPr id="202" name="CuadroTexto 201">
          <a:extLst>
            <a:ext uri="{FF2B5EF4-FFF2-40B4-BE49-F238E27FC236}">
              <a16:creationId xmlns:a16="http://schemas.microsoft.com/office/drawing/2014/main" id="{0778045A-323C-4E95-8F49-DED675EA250B}"/>
            </a:ext>
          </a:extLst>
        </xdr:cNvPr>
        <xdr:cNvSpPr txBox="1"/>
      </xdr:nvSpPr>
      <xdr:spPr>
        <a:xfrm>
          <a:off x="19610182" y="430651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258</xdr:row>
      <xdr:rowOff>141642</xdr:rowOff>
    </xdr:from>
    <xdr:ext cx="1013034" cy="298800"/>
    <xdr:sp macro="" textlink="">
      <xdr:nvSpPr>
        <xdr:cNvPr id="203" name="CuadroTexto 202">
          <a:extLst>
            <a:ext uri="{FF2B5EF4-FFF2-40B4-BE49-F238E27FC236}">
              <a16:creationId xmlns:a16="http://schemas.microsoft.com/office/drawing/2014/main" id="{8FA79C4F-3E0A-4E30-B1E2-808565C6E44B}"/>
            </a:ext>
          </a:extLst>
        </xdr:cNvPr>
        <xdr:cNvSpPr txBox="1"/>
      </xdr:nvSpPr>
      <xdr:spPr>
        <a:xfrm>
          <a:off x="19610182" y="432327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259</xdr:row>
      <xdr:rowOff>141642</xdr:rowOff>
    </xdr:from>
    <xdr:ext cx="1013034" cy="298800"/>
    <xdr:sp macro="" textlink="">
      <xdr:nvSpPr>
        <xdr:cNvPr id="204" name="CuadroTexto 203">
          <a:extLst>
            <a:ext uri="{FF2B5EF4-FFF2-40B4-BE49-F238E27FC236}">
              <a16:creationId xmlns:a16="http://schemas.microsoft.com/office/drawing/2014/main" id="{AC4B5D9B-7B4A-4CA2-84F1-C66242F0BC7D}"/>
            </a:ext>
          </a:extLst>
        </xdr:cNvPr>
        <xdr:cNvSpPr txBox="1"/>
      </xdr:nvSpPr>
      <xdr:spPr>
        <a:xfrm>
          <a:off x="19610182" y="434003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260</xdr:row>
      <xdr:rowOff>141642</xdr:rowOff>
    </xdr:from>
    <xdr:ext cx="1013034" cy="298800"/>
    <xdr:sp macro="" textlink="">
      <xdr:nvSpPr>
        <xdr:cNvPr id="205" name="CuadroTexto 204">
          <a:extLst>
            <a:ext uri="{FF2B5EF4-FFF2-40B4-BE49-F238E27FC236}">
              <a16:creationId xmlns:a16="http://schemas.microsoft.com/office/drawing/2014/main" id="{E7F57DEF-ECA2-4295-909C-A2960BFBA807}"/>
            </a:ext>
          </a:extLst>
        </xdr:cNvPr>
        <xdr:cNvSpPr txBox="1"/>
      </xdr:nvSpPr>
      <xdr:spPr>
        <a:xfrm>
          <a:off x="19610182" y="435680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261</xdr:row>
      <xdr:rowOff>141642</xdr:rowOff>
    </xdr:from>
    <xdr:ext cx="1013034" cy="298800"/>
    <xdr:sp macro="" textlink="">
      <xdr:nvSpPr>
        <xdr:cNvPr id="206" name="CuadroTexto 205">
          <a:extLst>
            <a:ext uri="{FF2B5EF4-FFF2-40B4-BE49-F238E27FC236}">
              <a16:creationId xmlns:a16="http://schemas.microsoft.com/office/drawing/2014/main" id="{269BCA12-196D-4AB5-ACD6-2C24FB67305C}"/>
            </a:ext>
          </a:extLst>
        </xdr:cNvPr>
        <xdr:cNvSpPr txBox="1"/>
      </xdr:nvSpPr>
      <xdr:spPr>
        <a:xfrm>
          <a:off x="19610182" y="43735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262</xdr:row>
      <xdr:rowOff>141642</xdr:rowOff>
    </xdr:from>
    <xdr:ext cx="1013034" cy="298800"/>
    <xdr:sp macro="" textlink="">
      <xdr:nvSpPr>
        <xdr:cNvPr id="207" name="CuadroTexto 206">
          <a:extLst>
            <a:ext uri="{FF2B5EF4-FFF2-40B4-BE49-F238E27FC236}">
              <a16:creationId xmlns:a16="http://schemas.microsoft.com/office/drawing/2014/main" id="{61EC09E9-D53A-4805-B26C-D56C2CF183FC}"/>
            </a:ext>
          </a:extLst>
        </xdr:cNvPr>
        <xdr:cNvSpPr txBox="1"/>
      </xdr:nvSpPr>
      <xdr:spPr>
        <a:xfrm>
          <a:off x="19610182" y="439033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263</xdr:row>
      <xdr:rowOff>141642</xdr:rowOff>
    </xdr:from>
    <xdr:ext cx="1013034" cy="298800"/>
    <xdr:sp macro="" textlink="">
      <xdr:nvSpPr>
        <xdr:cNvPr id="208" name="CuadroTexto 207">
          <a:extLst>
            <a:ext uri="{FF2B5EF4-FFF2-40B4-BE49-F238E27FC236}">
              <a16:creationId xmlns:a16="http://schemas.microsoft.com/office/drawing/2014/main" id="{3EBDB23E-A0AE-416F-A3CD-B00BB17B85E4}"/>
            </a:ext>
          </a:extLst>
        </xdr:cNvPr>
        <xdr:cNvSpPr txBox="1"/>
      </xdr:nvSpPr>
      <xdr:spPr>
        <a:xfrm>
          <a:off x="19610182" y="440709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264</xdr:row>
      <xdr:rowOff>141642</xdr:rowOff>
    </xdr:from>
    <xdr:ext cx="1013034" cy="298800"/>
    <xdr:sp macro="" textlink="">
      <xdr:nvSpPr>
        <xdr:cNvPr id="209" name="CuadroTexto 208">
          <a:extLst>
            <a:ext uri="{FF2B5EF4-FFF2-40B4-BE49-F238E27FC236}">
              <a16:creationId xmlns:a16="http://schemas.microsoft.com/office/drawing/2014/main" id="{B2A143E7-88F7-4BA9-A571-026888B6A07D}"/>
            </a:ext>
          </a:extLst>
        </xdr:cNvPr>
        <xdr:cNvSpPr txBox="1"/>
      </xdr:nvSpPr>
      <xdr:spPr>
        <a:xfrm>
          <a:off x="19610182" y="442385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265</xdr:row>
      <xdr:rowOff>141642</xdr:rowOff>
    </xdr:from>
    <xdr:ext cx="1013034" cy="298800"/>
    <xdr:sp macro="" textlink="">
      <xdr:nvSpPr>
        <xdr:cNvPr id="210" name="CuadroTexto 209">
          <a:extLst>
            <a:ext uri="{FF2B5EF4-FFF2-40B4-BE49-F238E27FC236}">
              <a16:creationId xmlns:a16="http://schemas.microsoft.com/office/drawing/2014/main" id="{FED84AC1-31C7-417F-82B8-F42973DAB35D}"/>
            </a:ext>
          </a:extLst>
        </xdr:cNvPr>
        <xdr:cNvSpPr txBox="1"/>
      </xdr:nvSpPr>
      <xdr:spPr>
        <a:xfrm>
          <a:off x="19610182" y="444062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266</xdr:row>
      <xdr:rowOff>141642</xdr:rowOff>
    </xdr:from>
    <xdr:ext cx="1013034" cy="298800"/>
    <xdr:sp macro="" textlink="">
      <xdr:nvSpPr>
        <xdr:cNvPr id="211" name="CuadroTexto 210">
          <a:extLst>
            <a:ext uri="{FF2B5EF4-FFF2-40B4-BE49-F238E27FC236}">
              <a16:creationId xmlns:a16="http://schemas.microsoft.com/office/drawing/2014/main" id="{5710E0C9-CF76-4C32-B29E-D64493F47D55}"/>
            </a:ext>
          </a:extLst>
        </xdr:cNvPr>
        <xdr:cNvSpPr txBox="1"/>
      </xdr:nvSpPr>
      <xdr:spPr>
        <a:xfrm>
          <a:off x="19610182" y="44573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267</xdr:row>
      <xdr:rowOff>141642</xdr:rowOff>
    </xdr:from>
    <xdr:ext cx="1013034" cy="298800"/>
    <xdr:sp macro="" textlink="">
      <xdr:nvSpPr>
        <xdr:cNvPr id="212" name="CuadroTexto 211">
          <a:extLst>
            <a:ext uri="{FF2B5EF4-FFF2-40B4-BE49-F238E27FC236}">
              <a16:creationId xmlns:a16="http://schemas.microsoft.com/office/drawing/2014/main" id="{19EF0D1B-4F78-40D4-BFF2-C27B0EC8762D}"/>
            </a:ext>
          </a:extLst>
        </xdr:cNvPr>
        <xdr:cNvSpPr txBox="1"/>
      </xdr:nvSpPr>
      <xdr:spPr>
        <a:xfrm>
          <a:off x="19610182" y="447415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268</xdr:row>
      <xdr:rowOff>141642</xdr:rowOff>
    </xdr:from>
    <xdr:ext cx="1013034" cy="298800"/>
    <xdr:sp macro="" textlink="">
      <xdr:nvSpPr>
        <xdr:cNvPr id="213" name="CuadroTexto 212">
          <a:extLst>
            <a:ext uri="{FF2B5EF4-FFF2-40B4-BE49-F238E27FC236}">
              <a16:creationId xmlns:a16="http://schemas.microsoft.com/office/drawing/2014/main" id="{24CEB84B-5E6E-4906-852B-0416A0D81C6D}"/>
            </a:ext>
          </a:extLst>
        </xdr:cNvPr>
        <xdr:cNvSpPr txBox="1"/>
      </xdr:nvSpPr>
      <xdr:spPr>
        <a:xfrm>
          <a:off x="19610182" y="449091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269</xdr:row>
      <xdr:rowOff>141642</xdr:rowOff>
    </xdr:from>
    <xdr:ext cx="1013034" cy="298800"/>
    <xdr:sp macro="" textlink="">
      <xdr:nvSpPr>
        <xdr:cNvPr id="214" name="CuadroTexto 213">
          <a:extLst>
            <a:ext uri="{FF2B5EF4-FFF2-40B4-BE49-F238E27FC236}">
              <a16:creationId xmlns:a16="http://schemas.microsoft.com/office/drawing/2014/main" id="{E40AF94C-679E-4282-A57B-45A4D09BBEE8}"/>
            </a:ext>
          </a:extLst>
        </xdr:cNvPr>
        <xdr:cNvSpPr txBox="1"/>
      </xdr:nvSpPr>
      <xdr:spPr>
        <a:xfrm>
          <a:off x="19610182" y="450767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270</xdr:row>
      <xdr:rowOff>141642</xdr:rowOff>
    </xdr:from>
    <xdr:ext cx="1013034" cy="298800"/>
    <xdr:sp macro="" textlink="">
      <xdr:nvSpPr>
        <xdr:cNvPr id="215" name="CuadroTexto 214">
          <a:extLst>
            <a:ext uri="{FF2B5EF4-FFF2-40B4-BE49-F238E27FC236}">
              <a16:creationId xmlns:a16="http://schemas.microsoft.com/office/drawing/2014/main" id="{4FF2A031-4FE4-4BFD-B6B3-B09A2CAD026E}"/>
            </a:ext>
          </a:extLst>
        </xdr:cNvPr>
        <xdr:cNvSpPr txBox="1"/>
      </xdr:nvSpPr>
      <xdr:spPr>
        <a:xfrm>
          <a:off x="19610182" y="452444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271</xdr:row>
      <xdr:rowOff>141642</xdr:rowOff>
    </xdr:from>
    <xdr:ext cx="1013034" cy="298800"/>
    <xdr:sp macro="" textlink="">
      <xdr:nvSpPr>
        <xdr:cNvPr id="216" name="CuadroTexto 215">
          <a:extLst>
            <a:ext uri="{FF2B5EF4-FFF2-40B4-BE49-F238E27FC236}">
              <a16:creationId xmlns:a16="http://schemas.microsoft.com/office/drawing/2014/main" id="{E2340B50-4D7B-434B-B324-40053A447685}"/>
            </a:ext>
          </a:extLst>
        </xdr:cNvPr>
        <xdr:cNvSpPr txBox="1"/>
      </xdr:nvSpPr>
      <xdr:spPr>
        <a:xfrm>
          <a:off x="19610182" y="45412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272</xdr:row>
      <xdr:rowOff>141642</xdr:rowOff>
    </xdr:from>
    <xdr:ext cx="1013034" cy="298800"/>
    <xdr:sp macro="" textlink="">
      <xdr:nvSpPr>
        <xdr:cNvPr id="217" name="CuadroTexto 216">
          <a:extLst>
            <a:ext uri="{FF2B5EF4-FFF2-40B4-BE49-F238E27FC236}">
              <a16:creationId xmlns:a16="http://schemas.microsoft.com/office/drawing/2014/main" id="{F63DFE0A-286B-4464-94BD-52D478993F4A}"/>
            </a:ext>
          </a:extLst>
        </xdr:cNvPr>
        <xdr:cNvSpPr txBox="1"/>
      </xdr:nvSpPr>
      <xdr:spPr>
        <a:xfrm>
          <a:off x="19610182" y="455797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273</xdr:row>
      <xdr:rowOff>141642</xdr:rowOff>
    </xdr:from>
    <xdr:ext cx="1013034" cy="298800"/>
    <xdr:sp macro="" textlink="">
      <xdr:nvSpPr>
        <xdr:cNvPr id="218" name="CuadroTexto 217">
          <a:extLst>
            <a:ext uri="{FF2B5EF4-FFF2-40B4-BE49-F238E27FC236}">
              <a16:creationId xmlns:a16="http://schemas.microsoft.com/office/drawing/2014/main" id="{2B3AA3D5-49BC-4C04-B9DA-D384EACDE71C}"/>
            </a:ext>
          </a:extLst>
        </xdr:cNvPr>
        <xdr:cNvSpPr txBox="1"/>
      </xdr:nvSpPr>
      <xdr:spPr>
        <a:xfrm>
          <a:off x="19610182" y="457473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274</xdr:row>
      <xdr:rowOff>141642</xdr:rowOff>
    </xdr:from>
    <xdr:ext cx="1013034" cy="298800"/>
    <xdr:sp macro="" textlink="">
      <xdr:nvSpPr>
        <xdr:cNvPr id="219" name="CuadroTexto 218">
          <a:extLst>
            <a:ext uri="{FF2B5EF4-FFF2-40B4-BE49-F238E27FC236}">
              <a16:creationId xmlns:a16="http://schemas.microsoft.com/office/drawing/2014/main" id="{5B27EE26-1F8E-4BF0-93E6-85327E959460}"/>
            </a:ext>
          </a:extLst>
        </xdr:cNvPr>
        <xdr:cNvSpPr txBox="1"/>
      </xdr:nvSpPr>
      <xdr:spPr>
        <a:xfrm>
          <a:off x="19610182" y="459149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275</xdr:row>
      <xdr:rowOff>141642</xdr:rowOff>
    </xdr:from>
    <xdr:ext cx="1013034" cy="298800"/>
    <xdr:sp macro="" textlink="">
      <xdr:nvSpPr>
        <xdr:cNvPr id="220" name="CuadroTexto 219">
          <a:extLst>
            <a:ext uri="{FF2B5EF4-FFF2-40B4-BE49-F238E27FC236}">
              <a16:creationId xmlns:a16="http://schemas.microsoft.com/office/drawing/2014/main" id="{DEF993F7-FCD7-4168-96D2-05AAD0ADC2F3}"/>
            </a:ext>
          </a:extLst>
        </xdr:cNvPr>
        <xdr:cNvSpPr txBox="1"/>
      </xdr:nvSpPr>
      <xdr:spPr>
        <a:xfrm>
          <a:off x="19610182" y="460826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276</xdr:row>
      <xdr:rowOff>141642</xdr:rowOff>
    </xdr:from>
    <xdr:ext cx="1013034" cy="298800"/>
    <xdr:sp macro="" textlink="">
      <xdr:nvSpPr>
        <xdr:cNvPr id="221" name="CuadroTexto 220">
          <a:extLst>
            <a:ext uri="{FF2B5EF4-FFF2-40B4-BE49-F238E27FC236}">
              <a16:creationId xmlns:a16="http://schemas.microsoft.com/office/drawing/2014/main" id="{2F46C964-2831-4420-9DC3-162E141B07D1}"/>
            </a:ext>
          </a:extLst>
        </xdr:cNvPr>
        <xdr:cNvSpPr txBox="1"/>
      </xdr:nvSpPr>
      <xdr:spPr>
        <a:xfrm>
          <a:off x="19610182" y="46250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277</xdr:row>
      <xdr:rowOff>141642</xdr:rowOff>
    </xdr:from>
    <xdr:ext cx="1013034" cy="298800"/>
    <xdr:sp macro="" textlink="">
      <xdr:nvSpPr>
        <xdr:cNvPr id="222" name="CuadroTexto 221">
          <a:extLst>
            <a:ext uri="{FF2B5EF4-FFF2-40B4-BE49-F238E27FC236}">
              <a16:creationId xmlns:a16="http://schemas.microsoft.com/office/drawing/2014/main" id="{27F791FA-FA43-4C16-95D3-F23976F2B6B7}"/>
            </a:ext>
          </a:extLst>
        </xdr:cNvPr>
        <xdr:cNvSpPr txBox="1"/>
      </xdr:nvSpPr>
      <xdr:spPr>
        <a:xfrm>
          <a:off x="19610182" y="464179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278</xdr:row>
      <xdr:rowOff>141642</xdr:rowOff>
    </xdr:from>
    <xdr:ext cx="1013034" cy="298800"/>
    <xdr:sp macro="" textlink="">
      <xdr:nvSpPr>
        <xdr:cNvPr id="223" name="CuadroTexto 222">
          <a:extLst>
            <a:ext uri="{FF2B5EF4-FFF2-40B4-BE49-F238E27FC236}">
              <a16:creationId xmlns:a16="http://schemas.microsoft.com/office/drawing/2014/main" id="{11DE029F-7583-4A08-91FD-38F3E2E29506}"/>
            </a:ext>
          </a:extLst>
        </xdr:cNvPr>
        <xdr:cNvSpPr txBox="1"/>
      </xdr:nvSpPr>
      <xdr:spPr>
        <a:xfrm>
          <a:off x="19610182" y="465855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279</xdr:row>
      <xdr:rowOff>141642</xdr:rowOff>
    </xdr:from>
    <xdr:ext cx="1013034" cy="298800"/>
    <xdr:sp macro="" textlink="">
      <xdr:nvSpPr>
        <xdr:cNvPr id="224" name="CuadroTexto 223">
          <a:extLst>
            <a:ext uri="{FF2B5EF4-FFF2-40B4-BE49-F238E27FC236}">
              <a16:creationId xmlns:a16="http://schemas.microsoft.com/office/drawing/2014/main" id="{E3F4E982-365D-49B6-94B9-5A6A8A3642F5}"/>
            </a:ext>
          </a:extLst>
        </xdr:cNvPr>
        <xdr:cNvSpPr txBox="1"/>
      </xdr:nvSpPr>
      <xdr:spPr>
        <a:xfrm>
          <a:off x="19610182" y="467531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280</xdr:row>
      <xdr:rowOff>141642</xdr:rowOff>
    </xdr:from>
    <xdr:ext cx="1013034" cy="298800"/>
    <xdr:sp macro="" textlink="">
      <xdr:nvSpPr>
        <xdr:cNvPr id="225" name="CuadroTexto 224">
          <a:extLst>
            <a:ext uri="{FF2B5EF4-FFF2-40B4-BE49-F238E27FC236}">
              <a16:creationId xmlns:a16="http://schemas.microsoft.com/office/drawing/2014/main" id="{9A124628-7778-4D15-8ED9-2E0BCB2D73DF}"/>
            </a:ext>
          </a:extLst>
        </xdr:cNvPr>
        <xdr:cNvSpPr txBox="1"/>
      </xdr:nvSpPr>
      <xdr:spPr>
        <a:xfrm>
          <a:off x="19610182" y="469208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281</xdr:row>
      <xdr:rowOff>141642</xdr:rowOff>
    </xdr:from>
    <xdr:ext cx="1013034" cy="298800"/>
    <xdr:sp macro="" textlink="">
      <xdr:nvSpPr>
        <xdr:cNvPr id="226" name="CuadroTexto 225">
          <a:extLst>
            <a:ext uri="{FF2B5EF4-FFF2-40B4-BE49-F238E27FC236}">
              <a16:creationId xmlns:a16="http://schemas.microsoft.com/office/drawing/2014/main" id="{AAF9CD19-C8E8-4421-8070-4AAD4ABAA3E9}"/>
            </a:ext>
          </a:extLst>
        </xdr:cNvPr>
        <xdr:cNvSpPr txBox="1"/>
      </xdr:nvSpPr>
      <xdr:spPr>
        <a:xfrm>
          <a:off x="19610182" y="47088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282</xdr:row>
      <xdr:rowOff>141642</xdr:rowOff>
    </xdr:from>
    <xdr:ext cx="1013034" cy="298800"/>
    <xdr:sp macro="" textlink="">
      <xdr:nvSpPr>
        <xdr:cNvPr id="227" name="CuadroTexto 226">
          <a:extLst>
            <a:ext uri="{FF2B5EF4-FFF2-40B4-BE49-F238E27FC236}">
              <a16:creationId xmlns:a16="http://schemas.microsoft.com/office/drawing/2014/main" id="{72F6AEAE-913E-44EA-B38A-592511C473D0}"/>
            </a:ext>
          </a:extLst>
        </xdr:cNvPr>
        <xdr:cNvSpPr txBox="1"/>
      </xdr:nvSpPr>
      <xdr:spPr>
        <a:xfrm>
          <a:off x="19610182" y="472561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283</xdr:row>
      <xdr:rowOff>141642</xdr:rowOff>
    </xdr:from>
    <xdr:ext cx="1013034" cy="298800"/>
    <xdr:sp macro="" textlink="">
      <xdr:nvSpPr>
        <xdr:cNvPr id="228" name="CuadroTexto 227">
          <a:extLst>
            <a:ext uri="{FF2B5EF4-FFF2-40B4-BE49-F238E27FC236}">
              <a16:creationId xmlns:a16="http://schemas.microsoft.com/office/drawing/2014/main" id="{83CD4D1A-8CBE-4A39-A498-A803EE5D7502}"/>
            </a:ext>
          </a:extLst>
        </xdr:cNvPr>
        <xdr:cNvSpPr txBox="1"/>
      </xdr:nvSpPr>
      <xdr:spPr>
        <a:xfrm>
          <a:off x="19610182" y="474237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284</xdr:row>
      <xdr:rowOff>141642</xdr:rowOff>
    </xdr:from>
    <xdr:ext cx="1013034" cy="298800"/>
    <xdr:sp macro="" textlink="">
      <xdr:nvSpPr>
        <xdr:cNvPr id="229" name="CuadroTexto 228">
          <a:extLst>
            <a:ext uri="{FF2B5EF4-FFF2-40B4-BE49-F238E27FC236}">
              <a16:creationId xmlns:a16="http://schemas.microsoft.com/office/drawing/2014/main" id="{CE501021-58EA-47F8-B8C6-0A94813982B1}"/>
            </a:ext>
          </a:extLst>
        </xdr:cNvPr>
        <xdr:cNvSpPr txBox="1"/>
      </xdr:nvSpPr>
      <xdr:spPr>
        <a:xfrm>
          <a:off x="19610182" y="475913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285</xdr:row>
      <xdr:rowOff>141642</xdr:rowOff>
    </xdr:from>
    <xdr:ext cx="1013034" cy="298800"/>
    <xdr:sp macro="" textlink="">
      <xdr:nvSpPr>
        <xdr:cNvPr id="230" name="CuadroTexto 229">
          <a:extLst>
            <a:ext uri="{FF2B5EF4-FFF2-40B4-BE49-F238E27FC236}">
              <a16:creationId xmlns:a16="http://schemas.microsoft.com/office/drawing/2014/main" id="{4AA92209-0089-43A7-9609-526E44EF5E9D}"/>
            </a:ext>
          </a:extLst>
        </xdr:cNvPr>
        <xdr:cNvSpPr txBox="1"/>
      </xdr:nvSpPr>
      <xdr:spPr>
        <a:xfrm>
          <a:off x="19610182" y="477590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286</xdr:row>
      <xdr:rowOff>141642</xdr:rowOff>
    </xdr:from>
    <xdr:ext cx="1013034" cy="298800"/>
    <xdr:sp macro="" textlink="">
      <xdr:nvSpPr>
        <xdr:cNvPr id="231" name="CuadroTexto 230">
          <a:extLst>
            <a:ext uri="{FF2B5EF4-FFF2-40B4-BE49-F238E27FC236}">
              <a16:creationId xmlns:a16="http://schemas.microsoft.com/office/drawing/2014/main" id="{7D5B8EC7-880B-4B19-AC81-339FDC11BA14}"/>
            </a:ext>
          </a:extLst>
        </xdr:cNvPr>
        <xdr:cNvSpPr txBox="1"/>
      </xdr:nvSpPr>
      <xdr:spPr>
        <a:xfrm>
          <a:off x="19610182" y="47926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287</xdr:row>
      <xdr:rowOff>141642</xdr:rowOff>
    </xdr:from>
    <xdr:ext cx="1013034" cy="298800"/>
    <xdr:sp macro="" textlink="">
      <xdr:nvSpPr>
        <xdr:cNvPr id="232" name="CuadroTexto 231">
          <a:extLst>
            <a:ext uri="{FF2B5EF4-FFF2-40B4-BE49-F238E27FC236}">
              <a16:creationId xmlns:a16="http://schemas.microsoft.com/office/drawing/2014/main" id="{426DD119-0AFD-4307-B5BC-CEBFBF458A1D}"/>
            </a:ext>
          </a:extLst>
        </xdr:cNvPr>
        <xdr:cNvSpPr txBox="1"/>
      </xdr:nvSpPr>
      <xdr:spPr>
        <a:xfrm>
          <a:off x="19610182" y="480943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288</xdr:row>
      <xdr:rowOff>141642</xdr:rowOff>
    </xdr:from>
    <xdr:ext cx="1013034" cy="298800"/>
    <xdr:sp macro="" textlink="">
      <xdr:nvSpPr>
        <xdr:cNvPr id="233" name="CuadroTexto 232">
          <a:extLst>
            <a:ext uri="{FF2B5EF4-FFF2-40B4-BE49-F238E27FC236}">
              <a16:creationId xmlns:a16="http://schemas.microsoft.com/office/drawing/2014/main" id="{5AFFD087-CCCB-42CA-AEFD-BFF8CA5A9351}"/>
            </a:ext>
          </a:extLst>
        </xdr:cNvPr>
        <xdr:cNvSpPr txBox="1"/>
      </xdr:nvSpPr>
      <xdr:spPr>
        <a:xfrm>
          <a:off x="19610182" y="482619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289</xdr:row>
      <xdr:rowOff>141642</xdr:rowOff>
    </xdr:from>
    <xdr:ext cx="1013034" cy="298800"/>
    <xdr:sp macro="" textlink="">
      <xdr:nvSpPr>
        <xdr:cNvPr id="234" name="CuadroTexto 233">
          <a:extLst>
            <a:ext uri="{FF2B5EF4-FFF2-40B4-BE49-F238E27FC236}">
              <a16:creationId xmlns:a16="http://schemas.microsoft.com/office/drawing/2014/main" id="{18AC308D-95E1-471C-AFAE-F83D57D221BB}"/>
            </a:ext>
          </a:extLst>
        </xdr:cNvPr>
        <xdr:cNvSpPr txBox="1"/>
      </xdr:nvSpPr>
      <xdr:spPr>
        <a:xfrm>
          <a:off x="19610182" y="484295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290</xdr:row>
      <xdr:rowOff>141642</xdr:rowOff>
    </xdr:from>
    <xdr:ext cx="1013034" cy="298800"/>
    <xdr:sp macro="" textlink="">
      <xdr:nvSpPr>
        <xdr:cNvPr id="235" name="CuadroTexto 234">
          <a:extLst>
            <a:ext uri="{FF2B5EF4-FFF2-40B4-BE49-F238E27FC236}">
              <a16:creationId xmlns:a16="http://schemas.microsoft.com/office/drawing/2014/main" id="{633A2EB0-034E-4A56-9477-751132D3FB5C}"/>
            </a:ext>
          </a:extLst>
        </xdr:cNvPr>
        <xdr:cNvSpPr txBox="1"/>
      </xdr:nvSpPr>
      <xdr:spPr>
        <a:xfrm>
          <a:off x="19610182" y="485972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291</xdr:row>
      <xdr:rowOff>141642</xdr:rowOff>
    </xdr:from>
    <xdr:ext cx="1013034" cy="298800"/>
    <xdr:sp macro="" textlink="">
      <xdr:nvSpPr>
        <xdr:cNvPr id="236" name="CuadroTexto 235">
          <a:extLst>
            <a:ext uri="{FF2B5EF4-FFF2-40B4-BE49-F238E27FC236}">
              <a16:creationId xmlns:a16="http://schemas.microsoft.com/office/drawing/2014/main" id="{655CF008-D8B1-4E9A-9052-A7D2240FFF65}"/>
            </a:ext>
          </a:extLst>
        </xdr:cNvPr>
        <xdr:cNvSpPr txBox="1"/>
      </xdr:nvSpPr>
      <xdr:spPr>
        <a:xfrm>
          <a:off x="19610182" y="48764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292</xdr:row>
      <xdr:rowOff>141642</xdr:rowOff>
    </xdr:from>
    <xdr:ext cx="1013034" cy="298800"/>
    <xdr:sp macro="" textlink="">
      <xdr:nvSpPr>
        <xdr:cNvPr id="237" name="CuadroTexto 236">
          <a:extLst>
            <a:ext uri="{FF2B5EF4-FFF2-40B4-BE49-F238E27FC236}">
              <a16:creationId xmlns:a16="http://schemas.microsoft.com/office/drawing/2014/main" id="{6E2D45A7-F17F-46CC-A226-CF086D480481}"/>
            </a:ext>
          </a:extLst>
        </xdr:cNvPr>
        <xdr:cNvSpPr txBox="1"/>
      </xdr:nvSpPr>
      <xdr:spPr>
        <a:xfrm>
          <a:off x="19610182" y="489325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293</xdr:row>
      <xdr:rowOff>141642</xdr:rowOff>
    </xdr:from>
    <xdr:ext cx="1013034" cy="298800"/>
    <xdr:sp macro="" textlink="">
      <xdr:nvSpPr>
        <xdr:cNvPr id="238" name="CuadroTexto 237">
          <a:extLst>
            <a:ext uri="{FF2B5EF4-FFF2-40B4-BE49-F238E27FC236}">
              <a16:creationId xmlns:a16="http://schemas.microsoft.com/office/drawing/2014/main" id="{6A7262DB-C729-470E-B04D-BB8365BCC776}"/>
            </a:ext>
          </a:extLst>
        </xdr:cNvPr>
        <xdr:cNvSpPr txBox="1"/>
      </xdr:nvSpPr>
      <xdr:spPr>
        <a:xfrm>
          <a:off x="19610182" y="491001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294</xdr:row>
      <xdr:rowOff>141642</xdr:rowOff>
    </xdr:from>
    <xdr:ext cx="1013034" cy="298800"/>
    <xdr:sp macro="" textlink="">
      <xdr:nvSpPr>
        <xdr:cNvPr id="239" name="CuadroTexto 238">
          <a:extLst>
            <a:ext uri="{FF2B5EF4-FFF2-40B4-BE49-F238E27FC236}">
              <a16:creationId xmlns:a16="http://schemas.microsoft.com/office/drawing/2014/main" id="{5488F8B3-90F0-49F4-B687-DE5DD571CEF1}"/>
            </a:ext>
          </a:extLst>
        </xdr:cNvPr>
        <xdr:cNvSpPr txBox="1"/>
      </xdr:nvSpPr>
      <xdr:spPr>
        <a:xfrm>
          <a:off x="19610182" y="492677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295</xdr:row>
      <xdr:rowOff>141642</xdr:rowOff>
    </xdr:from>
    <xdr:ext cx="1013034" cy="298800"/>
    <xdr:sp macro="" textlink="">
      <xdr:nvSpPr>
        <xdr:cNvPr id="240" name="CuadroTexto 239">
          <a:extLst>
            <a:ext uri="{FF2B5EF4-FFF2-40B4-BE49-F238E27FC236}">
              <a16:creationId xmlns:a16="http://schemas.microsoft.com/office/drawing/2014/main" id="{DF0C5425-64CC-4CF4-9BE6-666D8B2304F6}"/>
            </a:ext>
          </a:extLst>
        </xdr:cNvPr>
        <xdr:cNvSpPr txBox="1"/>
      </xdr:nvSpPr>
      <xdr:spPr>
        <a:xfrm>
          <a:off x="19610182" y="494354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296</xdr:row>
      <xdr:rowOff>141642</xdr:rowOff>
    </xdr:from>
    <xdr:ext cx="1013034" cy="298800"/>
    <xdr:sp macro="" textlink="">
      <xdr:nvSpPr>
        <xdr:cNvPr id="241" name="CuadroTexto 240">
          <a:extLst>
            <a:ext uri="{FF2B5EF4-FFF2-40B4-BE49-F238E27FC236}">
              <a16:creationId xmlns:a16="http://schemas.microsoft.com/office/drawing/2014/main" id="{F492C67A-0EDD-48EE-B0CD-D50B02623D17}"/>
            </a:ext>
          </a:extLst>
        </xdr:cNvPr>
        <xdr:cNvSpPr txBox="1"/>
      </xdr:nvSpPr>
      <xdr:spPr>
        <a:xfrm>
          <a:off x="19610182" y="49603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297</xdr:row>
      <xdr:rowOff>141642</xdr:rowOff>
    </xdr:from>
    <xdr:ext cx="1013034" cy="298800"/>
    <xdr:sp macro="" textlink="">
      <xdr:nvSpPr>
        <xdr:cNvPr id="242" name="CuadroTexto 241">
          <a:extLst>
            <a:ext uri="{FF2B5EF4-FFF2-40B4-BE49-F238E27FC236}">
              <a16:creationId xmlns:a16="http://schemas.microsoft.com/office/drawing/2014/main" id="{B97631D4-4DE9-4415-81E6-22039AFC0AE8}"/>
            </a:ext>
          </a:extLst>
        </xdr:cNvPr>
        <xdr:cNvSpPr txBox="1"/>
      </xdr:nvSpPr>
      <xdr:spPr>
        <a:xfrm>
          <a:off x="19610182" y="497707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298</xdr:row>
      <xdr:rowOff>141642</xdr:rowOff>
    </xdr:from>
    <xdr:ext cx="1013034" cy="298800"/>
    <xdr:sp macro="" textlink="">
      <xdr:nvSpPr>
        <xdr:cNvPr id="243" name="CuadroTexto 242">
          <a:extLst>
            <a:ext uri="{FF2B5EF4-FFF2-40B4-BE49-F238E27FC236}">
              <a16:creationId xmlns:a16="http://schemas.microsoft.com/office/drawing/2014/main" id="{DD801030-3C07-42A2-ACA0-0EC14BCBA6D2}"/>
            </a:ext>
          </a:extLst>
        </xdr:cNvPr>
        <xdr:cNvSpPr txBox="1"/>
      </xdr:nvSpPr>
      <xdr:spPr>
        <a:xfrm>
          <a:off x="19610182" y="499383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299</xdr:row>
      <xdr:rowOff>141642</xdr:rowOff>
    </xdr:from>
    <xdr:ext cx="1013034" cy="298800"/>
    <xdr:sp macro="" textlink="">
      <xdr:nvSpPr>
        <xdr:cNvPr id="244" name="CuadroTexto 243">
          <a:extLst>
            <a:ext uri="{FF2B5EF4-FFF2-40B4-BE49-F238E27FC236}">
              <a16:creationId xmlns:a16="http://schemas.microsoft.com/office/drawing/2014/main" id="{BDD128D1-7B2E-4889-A1AD-590E14291E1C}"/>
            </a:ext>
          </a:extLst>
        </xdr:cNvPr>
        <xdr:cNvSpPr txBox="1"/>
      </xdr:nvSpPr>
      <xdr:spPr>
        <a:xfrm>
          <a:off x="19610182" y="501059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300</xdr:row>
      <xdr:rowOff>141642</xdr:rowOff>
    </xdr:from>
    <xdr:ext cx="1013034" cy="298800"/>
    <xdr:sp macro="" textlink="">
      <xdr:nvSpPr>
        <xdr:cNvPr id="245" name="CuadroTexto 244">
          <a:extLst>
            <a:ext uri="{FF2B5EF4-FFF2-40B4-BE49-F238E27FC236}">
              <a16:creationId xmlns:a16="http://schemas.microsoft.com/office/drawing/2014/main" id="{9A0C3205-E7A6-4241-92F4-CA7E28F93493}"/>
            </a:ext>
          </a:extLst>
        </xdr:cNvPr>
        <xdr:cNvSpPr txBox="1"/>
      </xdr:nvSpPr>
      <xdr:spPr>
        <a:xfrm>
          <a:off x="19610182" y="502736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301</xdr:row>
      <xdr:rowOff>141642</xdr:rowOff>
    </xdr:from>
    <xdr:ext cx="1013034" cy="298800"/>
    <xdr:sp macro="" textlink="">
      <xdr:nvSpPr>
        <xdr:cNvPr id="246" name="CuadroTexto 245">
          <a:extLst>
            <a:ext uri="{FF2B5EF4-FFF2-40B4-BE49-F238E27FC236}">
              <a16:creationId xmlns:a16="http://schemas.microsoft.com/office/drawing/2014/main" id="{B8457C8D-C59E-44E9-B071-18CD85D16746}"/>
            </a:ext>
          </a:extLst>
        </xdr:cNvPr>
        <xdr:cNvSpPr txBox="1"/>
      </xdr:nvSpPr>
      <xdr:spPr>
        <a:xfrm>
          <a:off x="19610182" y="50441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302</xdr:row>
      <xdr:rowOff>141642</xdr:rowOff>
    </xdr:from>
    <xdr:ext cx="1013034" cy="298800"/>
    <xdr:sp macro="" textlink="">
      <xdr:nvSpPr>
        <xdr:cNvPr id="247" name="CuadroTexto 246">
          <a:extLst>
            <a:ext uri="{FF2B5EF4-FFF2-40B4-BE49-F238E27FC236}">
              <a16:creationId xmlns:a16="http://schemas.microsoft.com/office/drawing/2014/main" id="{70F3752C-5E72-4760-B8AA-45AACCC17386}"/>
            </a:ext>
          </a:extLst>
        </xdr:cNvPr>
        <xdr:cNvSpPr txBox="1"/>
      </xdr:nvSpPr>
      <xdr:spPr>
        <a:xfrm>
          <a:off x="19610182" y="506089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303</xdr:row>
      <xdr:rowOff>141642</xdr:rowOff>
    </xdr:from>
    <xdr:ext cx="1013034" cy="298800"/>
    <xdr:sp macro="" textlink="">
      <xdr:nvSpPr>
        <xdr:cNvPr id="248" name="CuadroTexto 247">
          <a:extLst>
            <a:ext uri="{FF2B5EF4-FFF2-40B4-BE49-F238E27FC236}">
              <a16:creationId xmlns:a16="http://schemas.microsoft.com/office/drawing/2014/main" id="{857430DF-4273-4885-9123-0D0A25F62C60}"/>
            </a:ext>
          </a:extLst>
        </xdr:cNvPr>
        <xdr:cNvSpPr txBox="1"/>
      </xdr:nvSpPr>
      <xdr:spPr>
        <a:xfrm>
          <a:off x="19610182" y="507765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304</xdr:row>
      <xdr:rowOff>141642</xdr:rowOff>
    </xdr:from>
    <xdr:ext cx="1013034" cy="298800"/>
    <xdr:sp macro="" textlink="">
      <xdr:nvSpPr>
        <xdr:cNvPr id="249" name="CuadroTexto 248">
          <a:extLst>
            <a:ext uri="{FF2B5EF4-FFF2-40B4-BE49-F238E27FC236}">
              <a16:creationId xmlns:a16="http://schemas.microsoft.com/office/drawing/2014/main" id="{AB9DFCD2-B4BC-461A-803B-21135D6CE97F}"/>
            </a:ext>
          </a:extLst>
        </xdr:cNvPr>
        <xdr:cNvSpPr txBox="1"/>
      </xdr:nvSpPr>
      <xdr:spPr>
        <a:xfrm>
          <a:off x="19610182" y="509441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305</xdr:row>
      <xdr:rowOff>141642</xdr:rowOff>
    </xdr:from>
    <xdr:ext cx="1013034" cy="298800"/>
    <xdr:sp macro="" textlink="">
      <xdr:nvSpPr>
        <xdr:cNvPr id="250" name="CuadroTexto 249">
          <a:extLst>
            <a:ext uri="{FF2B5EF4-FFF2-40B4-BE49-F238E27FC236}">
              <a16:creationId xmlns:a16="http://schemas.microsoft.com/office/drawing/2014/main" id="{18ACCB05-F98F-4521-A84C-05AF82862EF7}"/>
            </a:ext>
          </a:extLst>
        </xdr:cNvPr>
        <xdr:cNvSpPr txBox="1"/>
      </xdr:nvSpPr>
      <xdr:spPr>
        <a:xfrm>
          <a:off x="19610182" y="511118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306</xdr:row>
      <xdr:rowOff>141642</xdr:rowOff>
    </xdr:from>
    <xdr:ext cx="1013034" cy="298800"/>
    <xdr:sp macro="" textlink="">
      <xdr:nvSpPr>
        <xdr:cNvPr id="251" name="CuadroTexto 250">
          <a:extLst>
            <a:ext uri="{FF2B5EF4-FFF2-40B4-BE49-F238E27FC236}">
              <a16:creationId xmlns:a16="http://schemas.microsoft.com/office/drawing/2014/main" id="{A13D4E51-2202-4591-BAFB-2790A7B0A7DB}"/>
            </a:ext>
          </a:extLst>
        </xdr:cNvPr>
        <xdr:cNvSpPr txBox="1"/>
      </xdr:nvSpPr>
      <xdr:spPr>
        <a:xfrm>
          <a:off x="19610182" y="51279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307</xdr:row>
      <xdr:rowOff>141642</xdr:rowOff>
    </xdr:from>
    <xdr:ext cx="1013034" cy="298800"/>
    <xdr:sp macro="" textlink="">
      <xdr:nvSpPr>
        <xdr:cNvPr id="252" name="CuadroTexto 251">
          <a:extLst>
            <a:ext uri="{FF2B5EF4-FFF2-40B4-BE49-F238E27FC236}">
              <a16:creationId xmlns:a16="http://schemas.microsoft.com/office/drawing/2014/main" id="{2B7E1B0E-F502-4335-A458-4CC7C2A3E997}"/>
            </a:ext>
          </a:extLst>
        </xdr:cNvPr>
        <xdr:cNvSpPr txBox="1"/>
      </xdr:nvSpPr>
      <xdr:spPr>
        <a:xfrm>
          <a:off x="19610182" y="514471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308</xdr:row>
      <xdr:rowOff>141642</xdr:rowOff>
    </xdr:from>
    <xdr:ext cx="1013034" cy="298800"/>
    <xdr:sp macro="" textlink="">
      <xdr:nvSpPr>
        <xdr:cNvPr id="253" name="CuadroTexto 252">
          <a:extLst>
            <a:ext uri="{FF2B5EF4-FFF2-40B4-BE49-F238E27FC236}">
              <a16:creationId xmlns:a16="http://schemas.microsoft.com/office/drawing/2014/main" id="{E1589DC2-9955-4FB7-9B9A-C6A7CB1FBCC0}"/>
            </a:ext>
          </a:extLst>
        </xdr:cNvPr>
        <xdr:cNvSpPr txBox="1"/>
      </xdr:nvSpPr>
      <xdr:spPr>
        <a:xfrm>
          <a:off x="19610182" y="516147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309</xdr:row>
      <xdr:rowOff>141642</xdr:rowOff>
    </xdr:from>
    <xdr:ext cx="1013034" cy="298800"/>
    <xdr:sp macro="" textlink="">
      <xdr:nvSpPr>
        <xdr:cNvPr id="254" name="CuadroTexto 253">
          <a:extLst>
            <a:ext uri="{FF2B5EF4-FFF2-40B4-BE49-F238E27FC236}">
              <a16:creationId xmlns:a16="http://schemas.microsoft.com/office/drawing/2014/main" id="{FA47E167-91EA-4B80-99A1-CB2B36F79F6E}"/>
            </a:ext>
          </a:extLst>
        </xdr:cNvPr>
        <xdr:cNvSpPr txBox="1"/>
      </xdr:nvSpPr>
      <xdr:spPr>
        <a:xfrm>
          <a:off x="19610182" y="517823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310</xdr:row>
      <xdr:rowOff>141642</xdr:rowOff>
    </xdr:from>
    <xdr:ext cx="1013034" cy="298800"/>
    <xdr:sp macro="" textlink="">
      <xdr:nvSpPr>
        <xdr:cNvPr id="255" name="CuadroTexto 254">
          <a:extLst>
            <a:ext uri="{FF2B5EF4-FFF2-40B4-BE49-F238E27FC236}">
              <a16:creationId xmlns:a16="http://schemas.microsoft.com/office/drawing/2014/main" id="{56474287-30BB-44A7-A83A-EDC00415AF69}"/>
            </a:ext>
          </a:extLst>
        </xdr:cNvPr>
        <xdr:cNvSpPr txBox="1"/>
      </xdr:nvSpPr>
      <xdr:spPr>
        <a:xfrm>
          <a:off x="19610182" y="519500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311</xdr:row>
      <xdr:rowOff>141642</xdr:rowOff>
    </xdr:from>
    <xdr:ext cx="1013034" cy="298800"/>
    <xdr:sp macro="" textlink="">
      <xdr:nvSpPr>
        <xdr:cNvPr id="256" name="CuadroTexto 255">
          <a:extLst>
            <a:ext uri="{FF2B5EF4-FFF2-40B4-BE49-F238E27FC236}">
              <a16:creationId xmlns:a16="http://schemas.microsoft.com/office/drawing/2014/main" id="{FAE6C023-4500-49E3-BBC9-F064ED282392}"/>
            </a:ext>
          </a:extLst>
        </xdr:cNvPr>
        <xdr:cNvSpPr txBox="1"/>
      </xdr:nvSpPr>
      <xdr:spPr>
        <a:xfrm>
          <a:off x="19610182" y="52117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312</xdr:row>
      <xdr:rowOff>141642</xdr:rowOff>
    </xdr:from>
    <xdr:ext cx="1013034" cy="298800"/>
    <xdr:sp macro="" textlink="">
      <xdr:nvSpPr>
        <xdr:cNvPr id="257" name="CuadroTexto 256">
          <a:extLst>
            <a:ext uri="{FF2B5EF4-FFF2-40B4-BE49-F238E27FC236}">
              <a16:creationId xmlns:a16="http://schemas.microsoft.com/office/drawing/2014/main" id="{4EBCDC45-E494-47FD-B44B-5FB0AED26265}"/>
            </a:ext>
          </a:extLst>
        </xdr:cNvPr>
        <xdr:cNvSpPr txBox="1"/>
      </xdr:nvSpPr>
      <xdr:spPr>
        <a:xfrm>
          <a:off x="19610182" y="522853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313</xdr:row>
      <xdr:rowOff>141642</xdr:rowOff>
    </xdr:from>
    <xdr:ext cx="1013034" cy="298800"/>
    <xdr:sp macro="" textlink="">
      <xdr:nvSpPr>
        <xdr:cNvPr id="258" name="CuadroTexto 257">
          <a:extLst>
            <a:ext uri="{FF2B5EF4-FFF2-40B4-BE49-F238E27FC236}">
              <a16:creationId xmlns:a16="http://schemas.microsoft.com/office/drawing/2014/main" id="{033841A2-29FB-4A87-8C91-E66563FD9301}"/>
            </a:ext>
          </a:extLst>
        </xdr:cNvPr>
        <xdr:cNvSpPr txBox="1"/>
      </xdr:nvSpPr>
      <xdr:spPr>
        <a:xfrm>
          <a:off x="19610182" y="524529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314</xdr:row>
      <xdr:rowOff>141642</xdr:rowOff>
    </xdr:from>
    <xdr:ext cx="1013034" cy="298800"/>
    <xdr:sp macro="" textlink="">
      <xdr:nvSpPr>
        <xdr:cNvPr id="259" name="CuadroTexto 258">
          <a:extLst>
            <a:ext uri="{FF2B5EF4-FFF2-40B4-BE49-F238E27FC236}">
              <a16:creationId xmlns:a16="http://schemas.microsoft.com/office/drawing/2014/main" id="{9E0319DA-D781-4A76-9336-48BA1D2FDC8C}"/>
            </a:ext>
          </a:extLst>
        </xdr:cNvPr>
        <xdr:cNvSpPr txBox="1"/>
      </xdr:nvSpPr>
      <xdr:spPr>
        <a:xfrm>
          <a:off x="19610182" y="526205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315</xdr:row>
      <xdr:rowOff>141642</xdr:rowOff>
    </xdr:from>
    <xdr:ext cx="1013034" cy="298800"/>
    <xdr:sp macro="" textlink="">
      <xdr:nvSpPr>
        <xdr:cNvPr id="260" name="CuadroTexto 259">
          <a:extLst>
            <a:ext uri="{FF2B5EF4-FFF2-40B4-BE49-F238E27FC236}">
              <a16:creationId xmlns:a16="http://schemas.microsoft.com/office/drawing/2014/main" id="{2950E96C-BC7E-4184-A0F5-2DBC8327FE62}"/>
            </a:ext>
          </a:extLst>
        </xdr:cNvPr>
        <xdr:cNvSpPr txBox="1"/>
      </xdr:nvSpPr>
      <xdr:spPr>
        <a:xfrm>
          <a:off x="19610182" y="527882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316</xdr:row>
      <xdr:rowOff>141642</xdr:rowOff>
    </xdr:from>
    <xdr:ext cx="1013034" cy="298800"/>
    <xdr:sp macro="" textlink="">
      <xdr:nvSpPr>
        <xdr:cNvPr id="261" name="CuadroTexto 260">
          <a:extLst>
            <a:ext uri="{FF2B5EF4-FFF2-40B4-BE49-F238E27FC236}">
              <a16:creationId xmlns:a16="http://schemas.microsoft.com/office/drawing/2014/main" id="{1448F47C-08E3-4566-9151-854BECB50B27}"/>
            </a:ext>
          </a:extLst>
        </xdr:cNvPr>
        <xdr:cNvSpPr txBox="1"/>
      </xdr:nvSpPr>
      <xdr:spPr>
        <a:xfrm>
          <a:off x="19610182" y="52955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317</xdr:row>
      <xdr:rowOff>141642</xdr:rowOff>
    </xdr:from>
    <xdr:ext cx="1013034" cy="298800"/>
    <xdr:sp macro="" textlink="">
      <xdr:nvSpPr>
        <xdr:cNvPr id="262" name="CuadroTexto 261">
          <a:extLst>
            <a:ext uri="{FF2B5EF4-FFF2-40B4-BE49-F238E27FC236}">
              <a16:creationId xmlns:a16="http://schemas.microsoft.com/office/drawing/2014/main" id="{3AA836F4-C754-4C2C-9262-B946A7D0D4A4}"/>
            </a:ext>
          </a:extLst>
        </xdr:cNvPr>
        <xdr:cNvSpPr txBox="1"/>
      </xdr:nvSpPr>
      <xdr:spPr>
        <a:xfrm>
          <a:off x="19610182" y="531235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318</xdr:row>
      <xdr:rowOff>141642</xdr:rowOff>
    </xdr:from>
    <xdr:ext cx="1013034" cy="298800"/>
    <xdr:sp macro="" textlink="">
      <xdr:nvSpPr>
        <xdr:cNvPr id="263" name="CuadroTexto 262">
          <a:extLst>
            <a:ext uri="{FF2B5EF4-FFF2-40B4-BE49-F238E27FC236}">
              <a16:creationId xmlns:a16="http://schemas.microsoft.com/office/drawing/2014/main" id="{F3BBC659-504A-4844-99E3-B9EAF7E4D327}"/>
            </a:ext>
          </a:extLst>
        </xdr:cNvPr>
        <xdr:cNvSpPr txBox="1"/>
      </xdr:nvSpPr>
      <xdr:spPr>
        <a:xfrm>
          <a:off x="19610182" y="532911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319</xdr:row>
      <xdr:rowOff>141642</xdr:rowOff>
    </xdr:from>
    <xdr:ext cx="1013034" cy="298800"/>
    <xdr:sp macro="" textlink="">
      <xdr:nvSpPr>
        <xdr:cNvPr id="264" name="CuadroTexto 263">
          <a:extLst>
            <a:ext uri="{FF2B5EF4-FFF2-40B4-BE49-F238E27FC236}">
              <a16:creationId xmlns:a16="http://schemas.microsoft.com/office/drawing/2014/main" id="{EBCCE76C-0B1E-43FB-ABB7-577C42F911B4}"/>
            </a:ext>
          </a:extLst>
        </xdr:cNvPr>
        <xdr:cNvSpPr txBox="1"/>
      </xdr:nvSpPr>
      <xdr:spPr>
        <a:xfrm>
          <a:off x="19610182" y="534587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320</xdr:row>
      <xdr:rowOff>141642</xdr:rowOff>
    </xdr:from>
    <xdr:ext cx="1013034" cy="298800"/>
    <xdr:sp macro="" textlink="">
      <xdr:nvSpPr>
        <xdr:cNvPr id="265" name="CuadroTexto 264">
          <a:extLst>
            <a:ext uri="{FF2B5EF4-FFF2-40B4-BE49-F238E27FC236}">
              <a16:creationId xmlns:a16="http://schemas.microsoft.com/office/drawing/2014/main" id="{82288337-4156-45A9-9C69-E7F11B34AC3A}"/>
            </a:ext>
          </a:extLst>
        </xdr:cNvPr>
        <xdr:cNvSpPr txBox="1"/>
      </xdr:nvSpPr>
      <xdr:spPr>
        <a:xfrm>
          <a:off x="19610182" y="536264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321</xdr:row>
      <xdr:rowOff>141642</xdr:rowOff>
    </xdr:from>
    <xdr:ext cx="1013034" cy="298800"/>
    <xdr:sp macro="" textlink="">
      <xdr:nvSpPr>
        <xdr:cNvPr id="266" name="CuadroTexto 265">
          <a:extLst>
            <a:ext uri="{FF2B5EF4-FFF2-40B4-BE49-F238E27FC236}">
              <a16:creationId xmlns:a16="http://schemas.microsoft.com/office/drawing/2014/main" id="{BB4FA48A-515C-46BA-A560-1B9E3FB9DA0C}"/>
            </a:ext>
          </a:extLst>
        </xdr:cNvPr>
        <xdr:cNvSpPr txBox="1"/>
      </xdr:nvSpPr>
      <xdr:spPr>
        <a:xfrm>
          <a:off x="19610182" y="53794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322</xdr:row>
      <xdr:rowOff>141642</xdr:rowOff>
    </xdr:from>
    <xdr:ext cx="1013034" cy="298800"/>
    <xdr:sp macro="" textlink="">
      <xdr:nvSpPr>
        <xdr:cNvPr id="267" name="CuadroTexto 266">
          <a:extLst>
            <a:ext uri="{FF2B5EF4-FFF2-40B4-BE49-F238E27FC236}">
              <a16:creationId xmlns:a16="http://schemas.microsoft.com/office/drawing/2014/main" id="{E2FFFD6A-9CDF-4652-B023-4B0264F4D9E4}"/>
            </a:ext>
          </a:extLst>
        </xdr:cNvPr>
        <xdr:cNvSpPr txBox="1"/>
      </xdr:nvSpPr>
      <xdr:spPr>
        <a:xfrm>
          <a:off x="19610182" y="539617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323</xdr:row>
      <xdr:rowOff>141642</xdr:rowOff>
    </xdr:from>
    <xdr:ext cx="1013034" cy="298800"/>
    <xdr:sp macro="" textlink="">
      <xdr:nvSpPr>
        <xdr:cNvPr id="268" name="CuadroTexto 267">
          <a:extLst>
            <a:ext uri="{FF2B5EF4-FFF2-40B4-BE49-F238E27FC236}">
              <a16:creationId xmlns:a16="http://schemas.microsoft.com/office/drawing/2014/main" id="{E5435110-A9C0-4B35-99ED-4C37CA5DABDA}"/>
            </a:ext>
          </a:extLst>
        </xdr:cNvPr>
        <xdr:cNvSpPr txBox="1"/>
      </xdr:nvSpPr>
      <xdr:spPr>
        <a:xfrm>
          <a:off x="19610182" y="541293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324</xdr:row>
      <xdr:rowOff>141642</xdr:rowOff>
    </xdr:from>
    <xdr:ext cx="1013034" cy="298800"/>
    <xdr:sp macro="" textlink="">
      <xdr:nvSpPr>
        <xdr:cNvPr id="269" name="CuadroTexto 268">
          <a:extLst>
            <a:ext uri="{FF2B5EF4-FFF2-40B4-BE49-F238E27FC236}">
              <a16:creationId xmlns:a16="http://schemas.microsoft.com/office/drawing/2014/main" id="{BC94B27F-AD3C-464A-8B05-9683BF269479}"/>
            </a:ext>
          </a:extLst>
        </xdr:cNvPr>
        <xdr:cNvSpPr txBox="1"/>
      </xdr:nvSpPr>
      <xdr:spPr>
        <a:xfrm>
          <a:off x="19610182" y="542969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325</xdr:row>
      <xdr:rowOff>141642</xdr:rowOff>
    </xdr:from>
    <xdr:ext cx="1013034" cy="298800"/>
    <xdr:sp macro="" textlink="">
      <xdr:nvSpPr>
        <xdr:cNvPr id="270" name="CuadroTexto 269">
          <a:extLst>
            <a:ext uri="{FF2B5EF4-FFF2-40B4-BE49-F238E27FC236}">
              <a16:creationId xmlns:a16="http://schemas.microsoft.com/office/drawing/2014/main" id="{019F5591-B212-4CEA-81C1-D34EE1CBBF59}"/>
            </a:ext>
          </a:extLst>
        </xdr:cNvPr>
        <xdr:cNvSpPr txBox="1"/>
      </xdr:nvSpPr>
      <xdr:spPr>
        <a:xfrm>
          <a:off x="19610182" y="544646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326</xdr:row>
      <xdr:rowOff>141642</xdr:rowOff>
    </xdr:from>
    <xdr:ext cx="1013034" cy="298800"/>
    <xdr:sp macro="" textlink="">
      <xdr:nvSpPr>
        <xdr:cNvPr id="271" name="CuadroTexto 270">
          <a:extLst>
            <a:ext uri="{FF2B5EF4-FFF2-40B4-BE49-F238E27FC236}">
              <a16:creationId xmlns:a16="http://schemas.microsoft.com/office/drawing/2014/main" id="{9556F941-7462-48E3-AD78-41AB6B67862A}"/>
            </a:ext>
          </a:extLst>
        </xdr:cNvPr>
        <xdr:cNvSpPr txBox="1"/>
      </xdr:nvSpPr>
      <xdr:spPr>
        <a:xfrm>
          <a:off x="19610182" y="54632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327</xdr:row>
      <xdr:rowOff>141642</xdr:rowOff>
    </xdr:from>
    <xdr:ext cx="1013034" cy="298800"/>
    <xdr:sp macro="" textlink="">
      <xdr:nvSpPr>
        <xdr:cNvPr id="272" name="CuadroTexto 271">
          <a:extLst>
            <a:ext uri="{FF2B5EF4-FFF2-40B4-BE49-F238E27FC236}">
              <a16:creationId xmlns:a16="http://schemas.microsoft.com/office/drawing/2014/main" id="{0595F647-2F82-453F-A33E-0FFC05AB7EBC}"/>
            </a:ext>
          </a:extLst>
        </xdr:cNvPr>
        <xdr:cNvSpPr txBox="1"/>
      </xdr:nvSpPr>
      <xdr:spPr>
        <a:xfrm>
          <a:off x="19610182" y="547999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328</xdr:row>
      <xdr:rowOff>141642</xdr:rowOff>
    </xdr:from>
    <xdr:ext cx="1013034" cy="298800"/>
    <xdr:sp macro="" textlink="">
      <xdr:nvSpPr>
        <xdr:cNvPr id="273" name="CuadroTexto 272">
          <a:extLst>
            <a:ext uri="{FF2B5EF4-FFF2-40B4-BE49-F238E27FC236}">
              <a16:creationId xmlns:a16="http://schemas.microsoft.com/office/drawing/2014/main" id="{6BA2E29C-AE22-4585-AFDB-3C48AA6116CC}"/>
            </a:ext>
          </a:extLst>
        </xdr:cNvPr>
        <xdr:cNvSpPr txBox="1"/>
      </xdr:nvSpPr>
      <xdr:spPr>
        <a:xfrm>
          <a:off x="19610182" y="549675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329</xdr:row>
      <xdr:rowOff>141642</xdr:rowOff>
    </xdr:from>
    <xdr:ext cx="1013034" cy="298800"/>
    <xdr:sp macro="" textlink="">
      <xdr:nvSpPr>
        <xdr:cNvPr id="274" name="CuadroTexto 273">
          <a:extLst>
            <a:ext uri="{FF2B5EF4-FFF2-40B4-BE49-F238E27FC236}">
              <a16:creationId xmlns:a16="http://schemas.microsoft.com/office/drawing/2014/main" id="{719E73FC-6EE8-4DE0-85F2-07B1E1BFD4A2}"/>
            </a:ext>
          </a:extLst>
        </xdr:cNvPr>
        <xdr:cNvSpPr txBox="1"/>
      </xdr:nvSpPr>
      <xdr:spPr>
        <a:xfrm>
          <a:off x="19610182" y="551351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330</xdr:row>
      <xdr:rowOff>141642</xdr:rowOff>
    </xdr:from>
    <xdr:ext cx="1013034" cy="298800"/>
    <xdr:sp macro="" textlink="">
      <xdr:nvSpPr>
        <xdr:cNvPr id="275" name="CuadroTexto 274">
          <a:extLst>
            <a:ext uri="{FF2B5EF4-FFF2-40B4-BE49-F238E27FC236}">
              <a16:creationId xmlns:a16="http://schemas.microsoft.com/office/drawing/2014/main" id="{FE211D1D-00DF-4088-9502-89CC079A150D}"/>
            </a:ext>
          </a:extLst>
        </xdr:cNvPr>
        <xdr:cNvSpPr txBox="1"/>
      </xdr:nvSpPr>
      <xdr:spPr>
        <a:xfrm>
          <a:off x="19610182" y="553028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331</xdr:row>
      <xdr:rowOff>141642</xdr:rowOff>
    </xdr:from>
    <xdr:ext cx="1013034" cy="298800"/>
    <xdr:sp macro="" textlink="">
      <xdr:nvSpPr>
        <xdr:cNvPr id="276" name="CuadroTexto 275">
          <a:extLst>
            <a:ext uri="{FF2B5EF4-FFF2-40B4-BE49-F238E27FC236}">
              <a16:creationId xmlns:a16="http://schemas.microsoft.com/office/drawing/2014/main" id="{238E4D65-DE73-479A-8A79-4CF3CB935AE2}"/>
            </a:ext>
          </a:extLst>
        </xdr:cNvPr>
        <xdr:cNvSpPr txBox="1"/>
      </xdr:nvSpPr>
      <xdr:spPr>
        <a:xfrm>
          <a:off x="19610182" y="55470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332</xdr:row>
      <xdr:rowOff>141642</xdr:rowOff>
    </xdr:from>
    <xdr:ext cx="1013034" cy="298800"/>
    <xdr:sp macro="" textlink="">
      <xdr:nvSpPr>
        <xdr:cNvPr id="277" name="CuadroTexto 276">
          <a:extLst>
            <a:ext uri="{FF2B5EF4-FFF2-40B4-BE49-F238E27FC236}">
              <a16:creationId xmlns:a16="http://schemas.microsoft.com/office/drawing/2014/main" id="{6576A56E-9F44-443E-82B7-F41FF1A60203}"/>
            </a:ext>
          </a:extLst>
        </xdr:cNvPr>
        <xdr:cNvSpPr txBox="1"/>
      </xdr:nvSpPr>
      <xdr:spPr>
        <a:xfrm>
          <a:off x="19610182" y="556381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333</xdr:row>
      <xdr:rowOff>141642</xdr:rowOff>
    </xdr:from>
    <xdr:ext cx="1013034" cy="298800"/>
    <xdr:sp macro="" textlink="">
      <xdr:nvSpPr>
        <xdr:cNvPr id="278" name="CuadroTexto 277">
          <a:extLst>
            <a:ext uri="{FF2B5EF4-FFF2-40B4-BE49-F238E27FC236}">
              <a16:creationId xmlns:a16="http://schemas.microsoft.com/office/drawing/2014/main" id="{F1D3AFDA-2B53-455B-BCA0-340EF6A0EAE9}"/>
            </a:ext>
          </a:extLst>
        </xdr:cNvPr>
        <xdr:cNvSpPr txBox="1"/>
      </xdr:nvSpPr>
      <xdr:spPr>
        <a:xfrm>
          <a:off x="19610182" y="558057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334</xdr:row>
      <xdr:rowOff>141642</xdr:rowOff>
    </xdr:from>
    <xdr:ext cx="1013034" cy="298800"/>
    <xdr:sp macro="" textlink="">
      <xdr:nvSpPr>
        <xdr:cNvPr id="279" name="CuadroTexto 278">
          <a:extLst>
            <a:ext uri="{FF2B5EF4-FFF2-40B4-BE49-F238E27FC236}">
              <a16:creationId xmlns:a16="http://schemas.microsoft.com/office/drawing/2014/main" id="{1DD315CB-2184-4770-8A2F-9A0E86C6DA8D}"/>
            </a:ext>
          </a:extLst>
        </xdr:cNvPr>
        <xdr:cNvSpPr txBox="1"/>
      </xdr:nvSpPr>
      <xdr:spPr>
        <a:xfrm>
          <a:off x="19610182" y="559733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335</xdr:row>
      <xdr:rowOff>141642</xdr:rowOff>
    </xdr:from>
    <xdr:ext cx="1013034" cy="298800"/>
    <xdr:sp macro="" textlink="">
      <xdr:nvSpPr>
        <xdr:cNvPr id="280" name="CuadroTexto 279">
          <a:extLst>
            <a:ext uri="{FF2B5EF4-FFF2-40B4-BE49-F238E27FC236}">
              <a16:creationId xmlns:a16="http://schemas.microsoft.com/office/drawing/2014/main" id="{15987CF5-FF37-4B79-8C67-AF0FD7ABEB93}"/>
            </a:ext>
          </a:extLst>
        </xdr:cNvPr>
        <xdr:cNvSpPr txBox="1"/>
      </xdr:nvSpPr>
      <xdr:spPr>
        <a:xfrm>
          <a:off x="19610182" y="561410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336</xdr:row>
      <xdr:rowOff>141642</xdr:rowOff>
    </xdr:from>
    <xdr:ext cx="1013034" cy="298800"/>
    <xdr:sp macro="" textlink="">
      <xdr:nvSpPr>
        <xdr:cNvPr id="281" name="CuadroTexto 280">
          <a:extLst>
            <a:ext uri="{FF2B5EF4-FFF2-40B4-BE49-F238E27FC236}">
              <a16:creationId xmlns:a16="http://schemas.microsoft.com/office/drawing/2014/main" id="{EB4B58D7-4E06-4030-906E-110DFD1E3EC5}"/>
            </a:ext>
          </a:extLst>
        </xdr:cNvPr>
        <xdr:cNvSpPr txBox="1"/>
      </xdr:nvSpPr>
      <xdr:spPr>
        <a:xfrm>
          <a:off x="19610182" y="56308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337</xdr:row>
      <xdr:rowOff>141642</xdr:rowOff>
    </xdr:from>
    <xdr:ext cx="1013034" cy="298800"/>
    <xdr:sp macro="" textlink="">
      <xdr:nvSpPr>
        <xdr:cNvPr id="282" name="CuadroTexto 281">
          <a:extLst>
            <a:ext uri="{FF2B5EF4-FFF2-40B4-BE49-F238E27FC236}">
              <a16:creationId xmlns:a16="http://schemas.microsoft.com/office/drawing/2014/main" id="{8A5B063F-46AA-43E1-82F0-9C7626ADF89A}"/>
            </a:ext>
          </a:extLst>
        </xdr:cNvPr>
        <xdr:cNvSpPr txBox="1"/>
      </xdr:nvSpPr>
      <xdr:spPr>
        <a:xfrm>
          <a:off x="19610182" y="564763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338</xdr:row>
      <xdr:rowOff>141642</xdr:rowOff>
    </xdr:from>
    <xdr:ext cx="1013034" cy="298800"/>
    <xdr:sp macro="" textlink="">
      <xdr:nvSpPr>
        <xdr:cNvPr id="283" name="CuadroTexto 282">
          <a:extLst>
            <a:ext uri="{FF2B5EF4-FFF2-40B4-BE49-F238E27FC236}">
              <a16:creationId xmlns:a16="http://schemas.microsoft.com/office/drawing/2014/main" id="{B9013E7E-1841-4BE1-96D2-7E96ECF7DB7D}"/>
            </a:ext>
          </a:extLst>
        </xdr:cNvPr>
        <xdr:cNvSpPr txBox="1"/>
      </xdr:nvSpPr>
      <xdr:spPr>
        <a:xfrm>
          <a:off x="19610182" y="566439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339</xdr:row>
      <xdr:rowOff>141642</xdr:rowOff>
    </xdr:from>
    <xdr:ext cx="1013034" cy="298800"/>
    <xdr:sp macro="" textlink="">
      <xdr:nvSpPr>
        <xdr:cNvPr id="284" name="CuadroTexto 283">
          <a:extLst>
            <a:ext uri="{FF2B5EF4-FFF2-40B4-BE49-F238E27FC236}">
              <a16:creationId xmlns:a16="http://schemas.microsoft.com/office/drawing/2014/main" id="{E68171F5-AF01-4554-A6BA-326EC8AE7593}"/>
            </a:ext>
          </a:extLst>
        </xdr:cNvPr>
        <xdr:cNvSpPr txBox="1"/>
      </xdr:nvSpPr>
      <xdr:spPr>
        <a:xfrm>
          <a:off x="19610182" y="568115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340</xdr:row>
      <xdr:rowOff>141642</xdr:rowOff>
    </xdr:from>
    <xdr:ext cx="1013034" cy="298800"/>
    <xdr:sp macro="" textlink="">
      <xdr:nvSpPr>
        <xdr:cNvPr id="285" name="CuadroTexto 284">
          <a:extLst>
            <a:ext uri="{FF2B5EF4-FFF2-40B4-BE49-F238E27FC236}">
              <a16:creationId xmlns:a16="http://schemas.microsoft.com/office/drawing/2014/main" id="{C6CB1C4D-F114-4D56-8934-36DC51653A44}"/>
            </a:ext>
          </a:extLst>
        </xdr:cNvPr>
        <xdr:cNvSpPr txBox="1"/>
      </xdr:nvSpPr>
      <xdr:spPr>
        <a:xfrm>
          <a:off x="19610182" y="569792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341</xdr:row>
      <xdr:rowOff>141642</xdr:rowOff>
    </xdr:from>
    <xdr:ext cx="1013034" cy="298800"/>
    <xdr:sp macro="" textlink="">
      <xdr:nvSpPr>
        <xdr:cNvPr id="286" name="CuadroTexto 285">
          <a:extLst>
            <a:ext uri="{FF2B5EF4-FFF2-40B4-BE49-F238E27FC236}">
              <a16:creationId xmlns:a16="http://schemas.microsoft.com/office/drawing/2014/main" id="{8C924CBF-8577-4378-8A42-252F8FFE6D1A}"/>
            </a:ext>
          </a:extLst>
        </xdr:cNvPr>
        <xdr:cNvSpPr txBox="1"/>
      </xdr:nvSpPr>
      <xdr:spPr>
        <a:xfrm>
          <a:off x="19610182" y="57146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342</xdr:row>
      <xdr:rowOff>141642</xdr:rowOff>
    </xdr:from>
    <xdr:ext cx="1013034" cy="298800"/>
    <xdr:sp macro="" textlink="">
      <xdr:nvSpPr>
        <xdr:cNvPr id="287" name="CuadroTexto 286">
          <a:extLst>
            <a:ext uri="{FF2B5EF4-FFF2-40B4-BE49-F238E27FC236}">
              <a16:creationId xmlns:a16="http://schemas.microsoft.com/office/drawing/2014/main" id="{B15A6D9B-E612-4EB8-817E-33BA9809FB5E}"/>
            </a:ext>
          </a:extLst>
        </xdr:cNvPr>
        <xdr:cNvSpPr txBox="1"/>
      </xdr:nvSpPr>
      <xdr:spPr>
        <a:xfrm>
          <a:off x="19610182" y="573145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343</xdr:row>
      <xdr:rowOff>141642</xdr:rowOff>
    </xdr:from>
    <xdr:ext cx="1013034" cy="298800"/>
    <xdr:sp macro="" textlink="">
      <xdr:nvSpPr>
        <xdr:cNvPr id="288" name="CuadroTexto 287">
          <a:extLst>
            <a:ext uri="{FF2B5EF4-FFF2-40B4-BE49-F238E27FC236}">
              <a16:creationId xmlns:a16="http://schemas.microsoft.com/office/drawing/2014/main" id="{9511053B-102E-4502-92C5-29FA05869525}"/>
            </a:ext>
          </a:extLst>
        </xdr:cNvPr>
        <xdr:cNvSpPr txBox="1"/>
      </xdr:nvSpPr>
      <xdr:spPr>
        <a:xfrm>
          <a:off x="19610182" y="574821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344</xdr:row>
      <xdr:rowOff>141642</xdr:rowOff>
    </xdr:from>
    <xdr:ext cx="1013034" cy="298800"/>
    <xdr:sp macro="" textlink="">
      <xdr:nvSpPr>
        <xdr:cNvPr id="289" name="CuadroTexto 288">
          <a:extLst>
            <a:ext uri="{FF2B5EF4-FFF2-40B4-BE49-F238E27FC236}">
              <a16:creationId xmlns:a16="http://schemas.microsoft.com/office/drawing/2014/main" id="{C7CBB7BE-83EA-405B-9E8A-6D56092ADB7A}"/>
            </a:ext>
          </a:extLst>
        </xdr:cNvPr>
        <xdr:cNvSpPr txBox="1"/>
      </xdr:nvSpPr>
      <xdr:spPr>
        <a:xfrm>
          <a:off x="19610182" y="576497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345</xdr:row>
      <xdr:rowOff>141642</xdr:rowOff>
    </xdr:from>
    <xdr:ext cx="1013034" cy="298800"/>
    <xdr:sp macro="" textlink="">
      <xdr:nvSpPr>
        <xdr:cNvPr id="290" name="CuadroTexto 289">
          <a:extLst>
            <a:ext uri="{FF2B5EF4-FFF2-40B4-BE49-F238E27FC236}">
              <a16:creationId xmlns:a16="http://schemas.microsoft.com/office/drawing/2014/main" id="{802A0354-3A15-4DDB-B7FC-A4297E7188E8}"/>
            </a:ext>
          </a:extLst>
        </xdr:cNvPr>
        <xdr:cNvSpPr txBox="1"/>
      </xdr:nvSpPr>
      <xdr:spPr>
        <a:xfrm>
          <a:off x="19610182" y="578174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346</xdr:row>
      <xdr:rowOff>141642</xdr:rowOff>
    </xdr:from>
    <xdr:ext cx="1013034" cy="298800"/>
    <xdr:sp macro="" textlink="">
      <xdr:nvSpPr>
        <xdr:cNvPr id="291" name="CuadroTexto 290">
          <a:extLst>
            <a:ext uri="{FF2B5EF4-FFF2-40B4-BE49-F238E27FC236}">
              <a16:creationId xmlns:a16="http://schemas.microsoft.com/office/drawing/2014/main" id="{8AD55A82-BAB1-439B-B2EA-0E557095861A}"/>
            </a:ext>
          </a:extLst>
        </xdr:cNvPr>
        <xdr:cNvSpPr txBox="1"/>
      </xdr:nvSpPr>
      <xdr:spPr>
        <a:xfrm>
          <a:off x="19610182" y="57985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347</xdr:row>
      <xdr:rowOff>141642</xdr:rowOff>
    </xdr:from>
    <xdr:ext cx="1013034" cy="298800"/>
    <xdr:sp macro="" textlink="">
      <xdr:nvSpPr>
        <xdr:cNvPr id="292" name="CuadroTexto 291">
          <a:extLst>
            <a:ext uri="{FF2B5EF4-FFF2-40B4-BE49-F238E27FC236}">
              <a16:creationId xmlns:a16="http://schemas.microsoft.com/office/drawing/2014/main" id="{DA0B7DFF-2467-4DBE-9A82-B8DE31E65BCE}"/>
            </a:ext>
          </a:extLst>
        </xdr:cNvPr>
        <xdr:cNvSpPr txBox="1"/>
      </xdr:nvSpPr>
      <xdr:spPr>
        <a:xfrm>
          <a:off x="19610182" y="581527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348</xdr:row>
      <xdr:rowOff>141642</xdr:rowOff>
    </xdr:from>
    <xdr:ext cx="1013034" cy="298800"/>
    <xdr:sp macro="" textlink="">
      <xdr:nvSpPr>
        <xdr:cNvPr id="293" name="CuadroTexto 292">
          <a:extLst>
            <a:ext uri="{FF2B5EF4-FFF2-40B4-BE49-F238E27FC236}">
              <a16:creationId xmlns:a16="http://schemas.microsoft.com/office/drawing/2014/main" id="{B3F2A833-F367-4A62-A9A8-3B18DE9F4F02}"/>
            </a:ext>
          </a:extLst>
        </xdr:cNvPr>
        <xdr:cNvSpPr txBox="1"/>
      </xdr:nvSpPr>
      <xdr:spPr>
        <a:xfrm>
          <a:off x="19610182" y="583203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349</xdr:row>
      <xdr:rowOff>141642</xdr:rowOff>
    </xdr:from>
    <xdr:ext cx="1013034" cy="298800"/>
    <xdr:sp macro="" textlink="">
      <xdr:nvSpPr>
        <xdr:cNvPr id="294" name="CuadroTexto 293">
          <a:extLst>
            <a:ext uri="{FF2B5EF4-FFF2-40B4-BE49-F238E27FC236}">
              <a16:creationId xmlns:a16="http://schemas.microsoft.com/office/drawing/2014/main" id="{76815467-33F9-4905-94B2-4E5232AF7046}"/>
            </a:ext>
          </a:extLst>
        </xdr:cNvPr>
        <xdr:cNvSpPr txBox="1"/>
      </xdr:nvSpPr>
      <xdr:spPr>
        <a:xfrm>
          <a:off x="19610182" y="584879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350</xdr:row>
      <xdr:rowOff>141642</xdr:rowOff>
    </xdr:from>
    <xdr:ext cx="1013034" cy="298800"/>
    <xdr:sp macro="" textlink="">
      <xdr:nvSpPr>
        <xdr:cNvPr id="295" name="CuadroTexto 294">
          <a:extLst>
            <a:ext uri="{FF2B5EF4-FFF2-40B4-BE49-F238E27FC236}">
              <a16:creationId xmlns:a16="http://schemas.microsoft.com/office/drawing/2014/main" id="{BBF77B37-D02A-46CA-95B2-043FDEFD94C5}"/>
            </a:ext>
          </a:extLst>
        </xdr:cNvPr>
        <xdr:cNvSpPr txBox="1"/>
      </xdr:nvSpPr>
      <xdr:spPr>
        <a:xfrm>
          <a:off x="19610182" y="586556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351</xdr:row>
      <xdr:rowOff>141642</xdr:rowOff>
    </xdr:from>
    <xdr:ext cx="1013034" cy="298800"/>
    <xdr:sp macro="" textlink="">
      <xdr:nvSpPr>
        <xdr:cNvPr id="296" name="CuadroTexto 295">
          <a:extLst>
            <a:ext uri="{FF2B5EF4-FFF2-40B4-BE49-F238E27FC236}">
              <a16:creationId xmlns:a16="http://schemas.microsoft.com/office/drawing/2014/main" id="{9DBD4AC6-B918-45E3-A969-E685FED03744}"/>
            </a:ext>
          </a:extLst>
        </xdr:cNvPr>
        <xdr:cNvSpPr txBox="1"/>
      </xdr:nvSpPr>
      <xdr:spPr>
        <a:xfrm>
          <a:off x="19610182" y="58823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352</xdr:row>
      <xdr:rowOff>141642</xdr:rowOff>
    </xdr:from>
    <xdr:ext cx="1013034" cy="298800"/>
    <xdr:sp macro="" textlink="">
      <xdr:nvSpPr>
        <xdr:cNvPr id="297" name="CuadroTexto 296">
          <a:extLst>
            <a:ext uri="{FF2B5EF4-FFF2-40B4-BE49-F238E27FC236}">
              <a16:creationId xmlns:a16="http://schemas.microsoft.com/office/drawing/2014/main" id="{22F8A74C-71EE-41C8-A970-E6A6CD715E4D}"/>
            </a:ext>
          </a:extLst>
        </xdr:cNvPr>
        <xdr:cNvSpPr txBox="1"/>
      </xdr:nvSpPr>
      <xdr:spPr>
        <a:xfrm>
          <a:off x="19610182" y="589909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353</xdr:row>
      <xdr:rowOff>141642</xdr:rowOff>
    </xdr:from>
    <xdr:ext cx="1013034" cy="298800"/>
    <xdr:sp macro="" textlink="">
      <xdr:nvSpPr>
        <xdr:cNvPr id="298" name="CuadroTexto 297">
          <a:extLst>
            <a:ext uri="{FF2B5EF4-FFF2-40B4-BE49-F238E27FC236}">
              <a16:creationId xmlns:a16="http://schemas.microsoft.com/office/drawing/2014/main" id="{85786F4E-813B-4594-8F5D-86A973FEA9B9}"/>
            </a:ext>
          </a:extLst>
        </xdr:cNvPr>
        <xdr:cNvSpPr txBox="1"/>
      </xdr:nvSpPr>
      <xdr:spPr>
        <a:xfrm>
          <a:off x="19610182" y="591585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354</xdr:row>
      <xdr:rowOff>141642</xdr:rowOff>
    </xdr:from>
    <xdr:ext cx="1013034" cy="298800"/>
    <xdr:sp macro="" textlink="">
      <xdr:nvSpPr>
        <xdr:cNvPr id="299" name="CuadroTexto 298">
          <a:extLst>
            <a:ext uri="{FF2B5EF4-FFF2-40B4-BE49-F238E27FC236}">
              <a16:creationId xmlns:a16="http://schemas.microsoft.com/office/drawing/2014/main" id="{CF772665-77A3-42B9-98B7-4AEEBD06B43D}"/>
            </a:ext>
          </a:extLst>
        </xdr:cNvPr>
        <xdr:cNvSpPr txBox="1"/>
      </xdr:nvSpPr>
      <xdr:spPr>
        <a:xfrm>
          <a:off x="19610182" y="593261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355</xdr:row>
      <xdr:rowOff>141642</xdr:rowOff>
    </xdr:from>
    <xdr:ext cx="1013034" cy="298800"/>
    <xdr:sp macro="" textlink="">
      <xdr:nvSpPr>
        <xdr:cNvPr id="300" name="CuadroTexto 299">
          <a:extLst>
            <a:ext uri="{FF2B5EF4-FFF2-40B4-BE49-F238E27FC236}">
              <a16:creationId xmlns:a16="http://schemas.microsoft.com/office/drawing/2014/main" id="{7F4EF83C-AE08-495E-8B77-C8F174C95DE3}"/>
            </a:ext>
          </a:extLst>
        </xdr:cNvPr>
        <xdr:cNvSpPr txBox="1"/>
      </xdr:nvSpPr>
      <xdr:spPr>
        <a:xfrm>
          <a:off x="19610182" y="594938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356</xdr:row>
      <xdr:rowOff>141642</xdr:rowOff>
    </xdr:from>
    <xdr:ext cx="1013034" cy="298800"/>
    <xdr:sp macro="" textlink="">
      <xdr:nvSpPr>
        <xdr:cNvPr id="301" name="CuadroTexto 300">
          <a:extLst>
            <a:ext uri="{FF2B5EF4-FFF2-40B4-BE49-F238E27FC236}">
              <a16:creationId xmlns:a16="http://schemas.microsoft.com/office/drawing/2014/main" id="{D57B3C5C-7E41-4AE0-B4EC-61B1EAF54A64}"/>
            </a:ext>
          </a:extLst>
        </xdr:cNvPr>
        <xdr:cNvSpPr txBox="1"/>
      </xdr:nvSpPr>
      <xdr:spPr>
        <a:xfrm>
          <a:off x="19610182" y="59661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357</xdr:row>
      <xdr:rowOff>141642</xdr:rowOff>
    </xdr:from>
    <xdr:ext cx="1013034" cy="298800"/>
    <xdr:sp macro="" textlink="">
      <xdr:nvSpPr>
        <xdr:cNvPr id="302" name="CuadroTexto 301">
          <a:extLst>
            <a:ext uri="{FF2B5EF4-FFF2-40B4-BE49-F238E27FC236}">
              <a16:creationId xmlns:a16="http://schemas.microsoft.com/office/drawing/2014/main" id="{74694AC4-0201-4C60-A8CD-0357EE2FB746}"/>
            </a:ext>
          </a:extLst>
        </xdr:cNvPr>
        <xdr:cNvSpPr txBox="1"/>
      </xdr:nvSpPr>
      <xdr:spPr>
        <a:xfrm>
          <a:off x="19610182" y="598291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358</xdr:row>
      <xdr:rowOff>141642</xdr:rowOff>
    </xdr:from>
    <xdr:ext cx="1013034" cy="298800"/>
    <xdr:sp macro="" textlink="">
      <xdr:nvSpPr>
        <xdr:cNvPr id="303" name="CuadroTexto 302">
          <a:extLst>
            <a:ext uri="{FF2B5EF4-FFF2-40B4-BE49-F238E27FC236}">
              <a16:creationId xmlns:a16="http://schemas.microsoft.com/office/drawing/2014/main" id="{F1B1B85F-0927-4756-AE5E-88AAE70A591C}"/>
            </a:ext>
          </a:extLst>
        </xdr:cNvPr>
        <xdr:cNvSpPr txBox="1"/>
      </xdr:nvSpPr>
      <xdr:spPr>
        <a:xfrm>
          <a:off x="19610182" y="599967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359</xdr:row>
      <xdr:rowOff>141642</xdr:rowOff>
    </xdr:from>
    <xdr:ext cx="1013034" cy="298800"/>
    <xdr:sp macro="" textlink="">
      <xdr:nvSpPr>
        <xdr:cNvPr id="304" name="CuadroTexto 303">
          <a:extLst>
            <a:ext uri="{FF2B5EF4-FFF2-40B4-BE49-F238E27FC236}">
              <a16:creationId xmlns:a16="http://schemas.microsoft.com/office/drawing/2014/main" id="{17835556-5C7B-49F1-B74B-97C9F26913CA}"/>
            </a:ext>
          </a:extLst>
        </xdr:cNvPr>
        <xdr:cNvSpPr txBox="1"/>
      </xdr:nvSpPr>
      <xdr:spPr>
        <a:xfrm>
          <a:off x="19610182" y="601643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360</xdr:row>
      <xdr:rowOff>141642</xdr:rowOff>
    </xdr:from>
    <xdr:ext cx="1013034" cy="298800"/>
    <xdr:sp macro="" textlink="">
      <xdr:nvSpPr>
        <xdr:cNvPr id="305" name="CuadroTexto 304">
          <a:extLst>
            <a:ext uri="{FF2B5EF4-FFF2-40B4-BE49-F238E27FC236}">
              <a16:creationId xmlns:a16="http://schemas.microsoft.com/office/drawing/2014/main" id="{80BB85CC-4229-460C-B321-1906DA090FAF}"/>
            </a:ext>
          </a:extLst>
        </xdr:cNvPr>
        <xdr:cNvSpPr txBox="1"/>
      </xdr:nvSpPr>
      <xdr:spPr>
        <a:xfrm>
          <a:off x="19610182" y="603320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361</xdr:row>
      <xdr:rowOff>141642</xdr:rowOff>
    </xdr:from>
    <xdr:ext cx="1013034" cy="298800"/>
    <xdr:sp macro="" textlink="">
      <xdr:nvSpPr>
        <xdr:cNvPr id="306" name="CuadroTexto 305">
          <a:extLst>
            <a:ext uri="{FF2B5EF4-FFF2-40B4-BE49-F238E27FC236}">
              <a16:creationId xmlns:a16="http://schemas.microsoft.com/office/drawing/2014/main" id="{FFA88E44-E779-476E-921C-213D16B5ECD0}"/>
            </a:ext>
          </a:extLst>
        </xdr:cNvPr>
        <xdr:cNvSpPr txBox="1"/>
      </xdr:nvSpPr>
      <xdr:spPr>
        <a:xfrm>
          <a:off x="19610182" y="60499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362</xdr:row>
      <xdr:rowOff>141642</xdr:rowOff>
    </xdr:from>
    <xdr:ext cx="1013034" cy="298800"/>
    <xdr:sp macro="" textlink="">
      <xdr:nvSpPr>
        <xdr:cNvPr id="307" name="CuadroTexto 306">
          <a:extLst>
            <a:ext uri="{FF2B5EF4-FFF2-40B4-BE49-F238E27FC236}">
              <a16:creationId xmlns:a16="http://schemas.microsoft.com/office/drawing/2014/main" id="{0EDF028B-831B-41EE-B584-012A8290AE6B}"/>
            </a:ext>
          </a:extLst>
        </xdr:cNvPr>
        <xdr:cNvSpPr txBox="1"/>
      </xdr:nvSpPr>
      <xdr:spPr>
        <a:xfrm>
          <a:off x="19610182" y="606673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363</xdr:row>
      <xdr:rowOff>141642</xdr:rowOff>
    </xdr:from>
    <xdr:ext cx="1013034" cy="298800"/>
    <xdr:sp macro="" textlink="">
      <xdr:nvSpPr>
        <xdr:cNvPr id="308" name="CuadroTexto 307">
          <a:extLst>
            <a:ext uri="{FF2B5EF4-FFF2-40B4-BE49-F238E27FC236}">
              <a16:creationId xmlns:a16="http://schemas.microsoft.com/office/drawing/2014/main" id="{9D5C5E2B-5B3B-412E-B808-7079C34D39FD}"/>
            </a:ext>
          </a:extLst>
        </xdr:cNvPr>
        <xdr:cNvSpPr txBox="1"/>
      </xdr:nvSpPr>
      <xdr:spPr>
        <a:xfrm>
          <a:off x="19610182" y="608349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364</xdr:row>
      <xdr:rowOff>141642</xdr:rowOff>
    </xdr:from>
    <xdr:ext cx="1013034" cy="298800"/>
    <xdr:sp macro="" textlink="">
      <xdr:nvSpPr>
        <xdr:cNvPr id="309" name="CuadroTexto 308">
          <a:extLst>
            <a:ext uri="{FF2B5EF4-FFF2-40B4-BE49-F238E27FC236}">
              <a16:creationId xmlns:a16="http://schemas.microsoft.com/office/drawing/2014/main" id="{A1C6A3E2-2C27-4952-ABB0-8C3E35D2E711}"/>
            </a:ext>
          </a:extLst>
        </xdr:cNvPr>
        <xdr:cNvSpPr txBox="1"/>
      </xdr:nvSpPr>
      <xdr:spPr>
        <a:xfrm>
          <a:off x="19610182" y="610025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365</xdr:row>
      <xdr:rowOff>141642</xdr:rowOff>
    </xdr:from>
    <xdr:ext cx="1013034" cy="298800"/>
    <xdr:sp macro="" textlink="">
      <xdr:nvSpPr>
        <xdr:cNvPr id="310" name="CuadroTexto 309">
          <a:extLst>
            <a:ext uri="{FF2B5EF4-FFF2-40B4-BE49-F238E27FC236}">
              <a16:creationId xmlns:a16="http://schemas.microsoft.com/office/drawing/2014/main" id="{8BE01644-E8D9-4CE0-93B6-4053D3607FFC}"/>
            </a:ext>
          </a:extLst>
        </xdr:cNvPr>
        <xdr:cNvSpPr txBox="1"/>
      </xdr:nvSpPr>
      <xdr:spPr>
        <a:xfrm>
          <a:off x="19610182" y="611702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366</xdr:row>
      <xdr:rowOff>141642</xdr:rowOff>
    </xdr:from>
    <xdr:ext cx="1013034" cy="298800"/>
    <xdr:sp macro="" textlink="">
      <xdr:nvSpPr>
        <xdr:cNvPr id="311" name="CuadroTexto 310">
          <a:extLst>
            <a:ext uri="{FF2B5EF4-FFF2-40B4-BE49-F238E27FC236}">
              <a16:creationId xmlns:a16="http://schemas.microsoft.com/office/drawing/2014/main" id="{C38E0AE2-224C-4A26-A36D-4D1AF67155D9}"/>
            </a:ext>
          </a:extLst>
        </xdr:cNvPr>
        <xdr:cNvSpPr txBox="1"/>
      </xdr:nvSpPr>
      <xdr:spPr>
        <a:xfrm>
          <a:off x="19610182" y="61337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367</xdr:row>
      <xdr:rowOff>141642</xdr:rowOff>
    </xdr:from>
    <xdr:ext cx="1013034" cy="298800"/>
    <xdr:sp macro="" textlink="">
      <xdr:nvSpPr>
        <xdr:cNvPr id="312" name="CuadroTexto 311">
          <a:extLst>
            <a:ext uri="{FF2B5EF4-FFF2-40B4-BE49-F238E27FC236}">
              <a16:creationId xmlns:a16="http://schemas.microsoft.com/office/drawing/2014/main" id="{F1600FAD-CF45-4811-B612-3193E7AEAD0E}"/>
            </a:ext>
          </a:extLst>
        </xdr:cNvPr>
        <xdr:cNvSpPr txBox="1"/>
      </xdr:nvSpPr>
      <xdr:spPr>
        <a:xfrm>
          <a:off x="19610182" y="615055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368</xdr:row>
      <xdr:rowOff>141642</xdr:rowOff>
    </xdr:from>
    <xdr:ext cx="1013034" cy="298800"/>
    <xdr:sp macro="" textlink="">
      <xdr:nvSpPr>
        <xdr:cNvPr id="313" name="CuadroTexto 312">
          <a:extLst>
            <a:ext uri="{FF2B5EF4-FFF2-40B4-BE49-F238E27FC236}">
              <a16:creationId xmlns:a16="http://schemas.microsoft.com/office/drawing/2014/main" id="{CC4D1B54-CB0E-45F6-A6F7-1B20A210D8A2}"/>
            </a:ext>
          </a:extLst>
        </xdr:cNvPr>
        <xdr:cNvSpPr txBox="1"/>
      </xdr:nvSpPr>
      <xdr:spPr>
        <a:xfrm>
          <a:off x="19610182" y="616731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369</xdr:row>
      <xdr:rowOff>141642</xdr:rowOff>
    </xdr:from>
    <xdr:ext cx="1013034" cy="298800"/>
    <xdr:sp macro="" textlink="">
      <xdr:nvSpPr>
        <xdr:cNvPr id="314" name="CuadroTexto 313">
          <a:extLst>
            <a:ext uri="{FF2B5EF4-FFF2-40B4-BE49-F238E27FC236}">
              <a16:creationId xmlns:a16="http://schemas.microsoft.com/office/drawing/2014/main" id="{62B87AA3-5894-42A9-A173-116D6FF1426F}"/>
            </a:ext>
          </a:extLst>
        </xdr:cNvPr>
        <xdr:cNvSpPr txBox="1"/>
      </xdr:nvSpPr>
      <xdr:spPr>
        <a:xfrm>
          <a:off x="19610182" y="618407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370</xdr:row>
      <xdr:rowOff>141642</xdr:rowOff>
    </xdr:from>
    <xdr:ext cx="1013034" cy="298800"/>
    <xdr:sp macro="" textlink="">
      <xdr:nvSpPr>
        <xdr:cNvPr id="315" name="CuadroTexto 314">
          <a:extLst>
            <a:ext uri="{FF2B5EF4-FFF2-40B4-BE49-F238E27FC236}">
              <a16:creationId xmlns:a16="http://schemas.microsoft.com/office/drawing/2014/main" id="{ED3DB9EF-29AA-4B6F-BC64-DDA2D06C475E}"/>
            </a:ext>
          </a:extLst>
        </xdr:cNvPr>
        <xdr:cNvSpPr txBox="1"/>
      </xdr:nvSpPr>
      <xdr:spPr>
        <a:xfrm>
          <a:off x="19610182" y="620084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371</xdr:row>
      <xdr:rowOff>141642</xdr:rowOff>
    </xdr:from>
    <xdr:ext cx="1013034" cy="298800"/>
    <xdr:sp macro="" textlink="">
      <xdr:nvSpPr>
        <xdr:cNvPr id="316" name="CuadroTexto 315">
          <a:extLst>
            <a:ext uri="{FF2B5EF4-FFF2-40B4-BE49-F238E27FC236}">
              <a16:creationId xmlns:a16="http://schemas.microsoft.com/office/drawing/2014/main" id="{16E55FB8-B36E-43C0-AD05-5AA16CDEC53F}"/>
            </a:ext>
          </a:extLst>
        </xdr:cNvPr>
        <xdr:cNvSpPr txBox="1"/>
      </xdr:nvSpPr>
      <xdr:spPr>
        <a:xfrm>
          <a:off x="19610182" y="62176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372</xdr:row>
      <xdr:rowOff>141642</xdr:rowOff>
    </xdr:from>
    <xdr:ext cx="1013034" cy="298800"/>
    <xdr:sp macro="" textlink="">
      <xdr:nvSpPr>
        <xdr:cNvPr id="317" name="CuadroTexto 316">
          <a:extLst>
            <a:ext uri="{FF2B5EF4-FFF2-40B4-BE49-F238E27FC236}">
              <a16:creationId xmlns:a16="http://schemas.microsoft.com/office/drawing/2014/main" id="{0E60FB0A-61A2-4112-B400-2C38C493E1CF}"/>
            </a:ext>
          </a:extLst>
        </xdr:cNvPr>
        <xdr:cNvSpPr txBox="1"/>
      </xdr:nvSpPr>
      <xdr:spPr>
        <a:xfrm>
          <a:off x="19610182" y="623437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373</xdr:row>
      <xdr:rowOff>141642</xdr:rowOff>
    </xdr:from>
    <xdr:ext cx="1013034" cy="298800"/>
    <xdr:sp macro="" textlink="">
      <xdr:nvSpPr>
        <xdr:cNvPr id="318" name="CuadroTexto 317">
          <a:extLst>
            <a:ext uri="{FF2B5EF4-FFF2-40B4-BE49-F238E27FC236}">
              <a16:creationId xmlns:a16="http://schemas.microsoft.com/office/drawing/2014/main" id="{63BC67B4-4715-4B35-B6D1-B790E8D678AE}"/>
            </a:ext>
          </a:extLst>
        </xdr:cNvPr>
        <xdr:cNvSpPr txBox="1"/>
      </xdr:nvSpPr>
      <xdr:spPr>
        <a:xfrm>
          <a:off x="19610182" y="625113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374</xdr:row>
      <xdr:rowOff>141642</xdr:rowOff>
    </xdr:from>
    <xdr:ext cx="1013034" cy="298800"/>
    <xdr:sp macro="" textlink="">
      <xdr:nvSpPr>
        <xdr:cNvPr id="319" name="CuadroTexto 318">
          <a:extLst>
            <a:ext uri="{FF2B5EF4-FFF2-40B4-BE49-F238E27FC236}">
              <a16:creationId xmlns:a16="http://schemas.microsoft.com/office/drawing/2014/main" id="{2A28F076-DBA3-4C55-BA21-B905D2958A06}"/>
            </a:ext>
          </a:extLst>
        </xdr:cNvPr>
        <xdr:cNvSpPr txBox="1"/>
      </xdr:nvSpPr>
      <xdr:spPr>
        <a:xfrm>
          <a:off x="19610182" y="626789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375</xdr:row>
      <xdr:rowOff>141642</xdr:rowOff>
    </xdr:from>
    <xdr:ext cx="1013034" cy="298800"/>
    <xdr:sp macro="" textlink="">
      <xdr:nvSpPr>
        <xdr:cNvPr id="320" name="CuadroTexto 319">
          <a:extLst>
            <a:ext uri="{FF2B5EF4-FFF2-40B4-BE49-F238E27FC236}">
              <a16:creationId xmlns:a16="http://schemas.microsoft.com/office/drawing/2014/main" id="{224FAF29-BF73-453F-9378-30E45C6103D9}"/>
            </a:ext>
          </a:extLst>
        </xdr:cNvPr>
        <xdr:cNvSpPr txBox="1"/>
      </xdr:nvSpPr>
      <xdr:spPr>
        <a:xfrm>
          <a:off x="19610182" y="628466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376</xdr:row>
      <xdr:rowOff>141642</xdr:rowOff>
    </xdr:from>
    <xdr:ext cx="1013034" cy="298800"/>
    <xdr:sp macro="" textlink="">
      <xdr:nvSpPr>
        <xdr:cNvPr id="321" name="CuadroTexto 320">
          <a:extLst>
            <a:ext uri="{FF2B5EF4-FFF2-40B4-BE49-F238E27FC236}">
              <a16:creationId xmlns:a16="http://schemas.microsoft.com/office/drawing/2014/main" id="{901AC90F-10B9-4B4F-BDE5-83BF5F208E51}"/>
            </a:ext>
          </a:extLst>
        </xdr:cNvPr>
        <xdr:cNvSpPr txBox="1"/>
      </xdr:nvSpPr>
      <xdr:spPr>
        <a:xfrm>
          <a:off x="19610182" y="63014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377</xdr:row>
      <xdr:rowOff>141642</xdr:rowOff>
    </xdr:from>
    <xdr:ext cx="1013034" cy="298800"/>
    <xdr:sp macro="" textlink="">
      <xdr:nvSpPr>
        <xdr:cNvPr id="322" name="CuadroTexto 321">
          <a:extLst>
            <a:ext uri="{FF2B5EF4-FFF2-40B4-BE49-F238E27FC236}">
              <a16:creationId xmlns:a16="http://schemas.microsoft.com/office/drawing/2014/main" id="{D0594D74-3714-47B7-ADB5-41C56D93FE48}"/>
            </a:ext>
          </a:extLst>
        </xdr:cNvPr>
        <xdr:cNvSpPr txBox="1"/>
      </xdr:nvSpPr>
      <xdr:spPr>
        <a:xfrm>
          <a:off x="19610182" y="631819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378</xdr:row>
      <xdr:rowOff>141642</xdr:rowOff>
    </xdr:from>
    <xdr:ext cx="1013034" cy="298800"/>
    <xdr:sp macro="" textlink="">
      <xdr:nvSpPr>
        <xdr:cNvPr id="323" name="CuadroTexto 322">
          <a:extLst>
            <a:ext uri="{FF2B5EF4-FFF2-40B4-BE49-F238E27FC236}">
              <a16:creationId xmlns:a16="http://schemas.microsoft.com/office/drawing/2014/main" id="{0A26FD63-1A8A-4DF4-9D28-93DB99E4CA41}"/>
            </a:ext>
          </a:extLst>
        </xdr:cNvPr>
        <xdr:cNvSpPr txBox="1"/>
      </xdr:nvSpPr>
      <xdr:spPr>
        <a:xfrm>
          <a:off x="19610182" y="633495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379</xdr:row>
      <xdr:rowOff>141642</xdr:rowOff>
    </xdr:from>
    <xdr:ext cx="1013034" cy="298800"/>
    <xdr:sp macro="" textlink="">
      <xdr:nvSpPr>
        <xdr:cNvPr id="324" name="CuadroTexto 323">
          <a:extLst>
            <a:ext uri="{FF2B5EF4-FFF2-40B4-BE49-F238E27FC236}">
              <a16:creationId xmlns:a16="http://schemas.microsoft.com/office/drawing/2014/main" id="{17AD8ACA-2E5E-4298-A39B-276B2F71BCB7}"/>
            </a:ext>
          </a:extLst>
        </xdr:cNvPr>
        <xdr:cNvSpPr txBox="1"/>
      </xdr:nvSpPr>
      <xdr:spPr>
        <a:xfrm>
          <a:off x="19610182" y="635171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380</xdr:row>
      <xdr:rowOff>141642</xdr:rowOff>
    </xdr:from>
    <xdr:ext cx="1013034" cy="298800"/>
    <xdr:sp macro="" textlink="">
      <xdr:nvSpPr>
        <xdr:cNvPr id="325" name="CuadroTexto 324">
          <a:extLst>
            <a:ext uri="{FF2B5EF4-FFF2-40B4-BE49-F238E27FC236}">
              <a16:creationId xmlns:a16="http://schemas.microsoft.com/office/drawing/2014/main" id="{59E23A61-A31E-463D-B022-D890F08D7933}"/>
            </a:ext>
          </a:extLst>
        </xdr:cNvPr>
        <xdr:cNvSpPr txBox="1"/>
      </xdr:nvSpPr>
      <xdr:spPr>
        <a:xfrm>
          <a:off x="19610182" y="636848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381</xdr:row>
      <xdr:rowOff>141642</xdr:rowOff>
    </xdr:from>
    <xdr:ext cx="1013034" cy="298800"/>
    <xdr:sp macro="" textlink="">
      <xdr:nvSpPr>
        <xdr:cNvPr id="326" name="CuadroTexto 325">
          <a:extLst>
            <a:ext uri="{FF2B5EF4-FFF2-40B4-BE49-F238E27FC236}">
              <a16:creationId xmlns:a16="http://schemas.microsoft.com/office/drawing/2014/main" id="{931F443F-CBB9-49D8-94B3-58A8D8E17EE8}"/>
            </a:ext>
          </a:extLst>
        </xdr:cNvPr>
        <xdr:cNvSpPr txBox="1"/>
      </xdr:nvSpPr>
      <xdr:spPr>
        <a:xfrm>
          <a:off x="19610182" y="63852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382</xdr:row>
      <xdr:rowOff>141642</xdr:rowOff>
    </xdr:from>
    <xdr:ext cx="1013034" cy="298800"/>
    <xdr:sp macro="" textlink="">
      <xdr:nvSpPr>
        <xdr:cNvPr id="327" name="CuadroTexto 326">
          <a:extLst>
            <a:ext uri="{FF2B5EF4-FFF2-40B4-BE49-F238E27FC236}">
              <a16:creationId xmlns:a16="http://schemas.microsoft.com/office/drawing/2014/main" id="{2AC19370-CDF1-47DB-8FA5-21FD9A77F885}"/>
            </a:ext>
          </a:extLst>
        </xdr:cNvPr>
        <xdr:cNvSpPr txBox="1"/>
      </xdr:nvSpPr>
      <xdr:spPr>
        <a:xfrm>
          <a:off x="19610182" y="640201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383</xdr:row>
      <xdr:rowOff>141642</xdr:rowOff>
    </xdr:from>
    <xdr:ext cx="1013034" cy="298800"/>
    <xdr:sp macro="" textlink="">
      <xdr:nvSpPr>
        <xdr:cNvPr id="328" name="CuadroTexto 327">
          <a:extLst>
            <a:ext uri="{FF2B5EF4-FFF2-40B4-BE49-F238E27FC236}">
              <a16:creationId xmlns:a16="http://schemas.microsoft.com/office/drawing/2014/main" id="{DC31FE6A-3835-4303-B41A-F960350E31B9}"/>
            </a:ext>
          </a:extLst>
        </xdr:cNvPr>
        <xdr:cNvSpPr txBox="1"/>
      </xdr:nvSpPr>
      <xdr:spPr>
        <a:xfrm>
          <a:off x="19610182" y="641877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384</xdr:row>
      <xdr:rowOff>141642</xdr:rowOff>
    </xdr:from>
    <xdr:ext cx="1013034" cy="298800"/>
    <xdr:sp macro="" textlink="">
      <xdr:nvSpPr>
        <xdr:cNvPr id="329" name="CuadroTexto 328">
          <a:extLst>
            <a:ext uri="{FF2B5EF4-FFF2-40B4-BE49-F238E27FC236}">
              <a16:creationId xmlns:a16="http://schemas.microsoft.com/office/drawing/2014/main" id="{2D36946A-E590-40D7-A473-4CF16B2361EE}"/>
            </a:ext>
          </a:extLst>
        </xdr:cNvPr>
        <xdr:cNvSpPr txBox="1"/>
      </xdr:nvSpPr>
      <xdr:spPr>
        <a:xfrm>
          <a:off x="19610182" y="643553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385</xdr:row>
      <xdr:rowOff>141642</xdr:rowOff>
    </xdr:from>
    <xdr:ext cx="1013034" cy="298800"/>
    <xdr:sp macro="" textlink="">
      <xdr:nvSpPr>
        <xdr:cNvPr id="330" name="CuadroTexto 329">
          <a:extLst>
            <a:ext uri="{FF2B5EF4-FFF2-40B4-BE49-F238E27FC236}">
              <a16:creationId xmlns:a16="http://schemas.microsoft.com/office/drawing/2014/main" id="{E57C06AB-05FB-49B4-A78C-D5C8E02DFB2D}"/>
            </a:ext>
          </a:extLst>
        </xdr:cNvPr>
        <xdr:cNvSpPr txBox="1"/>
      </xdr:nvSpPr>
      <xdr:spPr>
        <a:xfrm>
          <a:off x="19610182" y="645230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386</xdr:row>
      <xdr:rowOff>141642</xdr:rowOff>
    </xdr:from>
    <xdr:ext cx="1013034" cy="298800"/>
    <xdr:sp macro="" textlink="">
      <xdr:nvSpPr>
        <xdr:cNvPr id="331" name="CuadroTexto 330">
          <a:extLst>
            <a:ext uri="{FF2B5EF4-FFF2-40B4-BE49-F238E27FC236}">
              <a16:creationId xmlns:a16="http://schemas.microsoft.com/office/drawing/2014/main" id="{49C134C2-D6C6-4963-A275-35D60820EE84}"/>
            </a:ext>
          </a:extLst>
        </xdr:cNvPr>
        <xdr:cNvSpPr txBox="1"/>
      </xdr:nvSpPr>
      <xdr:spPr>
        <a:xfrm>
          <a:off x="19610182" y="64690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387</xdr:row>
      <xdr:rowOff>141642</xdr:rowOff>
    </xdr:from>
    <xdr:ext cx="1013034" cy="298800"/>
    <xdr:sp macro="" textlink="">
      <xdr:nvSpPr>
        <xdr:cNvPr id="332" name="CuadroTexto 331">
          <a:extLst>
            <a:ext uri="{FF2B5EF4-FFF2-40B4-BE49-F238E27FC236}">
              <a16:creationId xmlns:a16="http://schemas.microsoft.com/office/drawing/2014/main" id="{0EBFA5A4-E3E1-45BA-B35D-D8632F49E961}"/>
            </a:ext>
          </a:extLst>
        </xdr:cNvPr>
        <xdr:cNvSpPr txBox="1"/>
      </xdr:nvSpPr>
      <xdr:spPr>
        <a:xfrm>
          <a:off x="19610182" y="648583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388</xdr:row>
      <xdr:rowOff>141642</xdr:rowOff>
    </xdr:from>
    <xdr:ext cx="1013034" cy="298800"/>
    <xdr:sp macro="" textlink="">
      <xdr:nvSpPr>
        <xdr:cNvPr id="333" name="CuadroTexto 332">
          <a:extLst>
            <a:ext uri="{FF2B5EF4-FFF2-40B4-BE49-F238E27FC236}">
              <a16:creationId xmlns:a16="http://schemas.microsoft.com/office/drawing/2014/main" id="{C8984FB3-C528-4A03-A871-006F2DD1CA1C}"/>
            </a:ext>
          </a:extLst>
        </xdr:cNvPr>
        <xdr:cNvSpPr txBox="1"/>
      </xdr:nvSpPr>
      <xdr:spPr>
        <a:xfrm>
          <a:off x="19610182" y="650259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389</xdr:row>
      <xdr:rowOff>141642</xdr:rowOff>
    </xdr:from>
    <xdr:ext cx="1013034" cy="298800"/>
    <xdr:sp macro="" textlink="">
      <xdr:nvSpPr>
        <xdr:cNvPr id="334" name="CuadroTexto 333">
          <a:extLst>
            <a:ext uri="{FF2B5EF4-FFF2-40B4-BE49-F238E27FC236}">
              <a16:creationId xmlns:a16="http://schemas.microsoft.com/office/drawing/2014/main" id="{9A746E61-0838-4774-9916-A4BE301EE067}"/>
            </a:ext>
          </a:extLst>
        </xdr:cNvPr>
        <xdr:cNvSpPr txBox="1"/>
      </xdr:nvSpPr>
      <xdr:spPr>
        <a:xfrm>
          <a:off x="19610182" y="651935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390</xdr:row>
      <xdr:rowOff>141642</xdr:rowOff>
    </xdr:from>
    <xdr:ext cx="1013034" cy="298800"/>
    <xdr:sp macro="" textlink="">
      <xdr:nvSpPr>
        <xdr:cNvPr id="335" name="CuadroTexto 334">
          <a:extLst>
            <a:ext uri="{FF2B5EF4-FFF2-40B4-BE49-F238E27FC236}">
              <a16:creationId xmlns:a16="http://schemas.microsoft.com/office/drawing/2014/main" id="{E6648A26-8865-471A-98E9-3CE79CECD25C}"/>
            </a:ext>
          </a:extLst>
        </xdr:cNvPr>
        <xdr:cNvSpPr txBox="1"/>
      </xdr:nvSpPr>
      <xdr:spPr>
        <a:xfrm>
          <a:off x="19610182" y="653612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391</xdr:row>
      <xdr:rowOff>141642</xdr:rowOff>
    </xdr:from>
    <xdr:ext cx="1013034" cy="298800"/>
    <xdr:sp macro="" textlink="">
      <xdr:nvSpPr>
        <xdr:cNvPr id="336" name="CuadroTexto 335">
          <a:extLst>
            <a:ext uri="{FF2B5EF4-FFF2-40B4-BE49-F238E27FC236}">
              <a16:creationId xmlns:a16="http://schemas.microsoft.com/office/drawing/2014/main" id="{1E683E90-8A24-4567-AC2B-00CE43F03503}"/>
            </a:ext>
          </a:extLst>
        </xdr:cNvPr>
        <xdr:cNvSpPr txBox="1"/>
      </xdr:nvSpPr>
      <xdr:spPr>
        <a:xfrm>
          <a:off x="19610182" y="65528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392</xdr:row>
      <xdr:rowOff>141642</xdr:rowOff>
    </xdr:from>
    <xdr:ext cx="1013034" cy="298800"/>
    <xdr:sp macro="" textlink="">
      <xdr:nvSpPr>
        <xdr:cNvPr id="337" name="CuadroTexto 336">
          <a:extLst>
            <a:ext uri="{FF2B5EF4-FFF2-40B4-BE49-F238E27FC236}">
              <a16:creationId xmlns:a16="http://schemas.microsoft.com/office/drawing/2014/main" id="{3631F9A6-3436-4336-A8B1-6BF56CD9DD9D}"/>
            </a:ext>
          </a:extLst>
        </xdr:cNvPr>
        <xdr:cNvSpPr txBox="1"/>
      </xdr:nvSpPr>
      <xdr:spPr>
        <a:xfrm>
          <a:off x="19610182" y="656965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393</xdr:row>
      <xdr:rowOff>141642</xdr:rowOff>
    </xdr:from>
    <xdr:ext cx="1013034" cy="298800"/>
    <xdr:sp macro="" textlink="">
      <xdr:nvSpPr>
        <xdr:cNvPr id="338" name="CuadroTexto 337">
          <a:extLst>
            <a:ext uri="{FF2B5EF4-FFF2-40B4-BE49-F238E27FC236}">
              <a16:creationId xmlns:a16="http://schemas.microsoft.com/office/drawing/2014/main" id="{DA001572-F0AF-47F4-8B88-BDE015E8BF88}"/>
            </a:ext>
          </a:extLst>
        </xdr:cNvPr>
        <xdr:cNvSpPr txBox="1"/>
      </xdr:nvSpPr>
      <xdr:spPr>
        <a:xfrm>
          <a:off x="19610182" y="658641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394</xdr:row>
      <xdr:rowOff>141642</xdr:rowOff>
    </xdr:from>
    <xdr:ext cx="1013034" cy="298800"/>
    <xdr:sp macro="" textlink="">
      <xdr:nvSpPr>
        <xdr:cNvPr id="339" name="CuadroTexto 338">
          <a:extLst>
            <a:ext uri="{FF2B5EF4-FFF2-40B4-BE49-F238E27FC236}">
              <a16:creationId xmlns:a16="http://schemas.microsoft.com/office/drawing/2014/main" id="{7E195CC4-A107-4978-8E77-7ECB14269C2C}"/>
            </a:ext>
          </a:extLst>
        </xdr:cNvPr>
        <xdr:cNvSpPr txBox="1"/>
      </xdr:nvSpPr>
      <xdr:spPr>
        <a:xfrm>
          <a:off x="19610182" y="660317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395</xdr:row>
      <xdr:rowOff>141642</xdr:rowOff>
    </xdr:from>
    <xdr:ext cx="1013034" cy="298800"/>
    <xdr:sp macro="" textlink="">
      <xdr:nvSpPr>
        <xdr:cNvPr id="340" name="CuadroTexto 339">
          <a:extLst>
            <a:ext uri="{FF2B5EF4-FFF2-40B4-BE49-F238E27FC236}">
              <a16:creationId xmlns:a16="http://schemas.microsoft.com/office/drawing/2014/main" id="{E83BA7C5-ACFC-4CDD-B1F7-933E2BD649DC}"/>
            </a:ext>
          </a:extLst>
        </xdr:cNvPr>
        <xdr:cNvSpPr txBox="1"/>
      </xdr:nvSpPr>
      <xdr:spPr>
        <a:xfrm>
          <a:off x="19610182" y="661994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396</xdr:row>
      <xdr:rowOff>141642</xdr:rowOff>
    </xdr:from>
    <xdr:ext cx="1013034" cy="298800"/>
    <xdr:sp macro="" textlink="">
      <xdr:nvSpPr>
        <xdr:cNvPr id="341" name="CuadroTexto 340">
          <a:extLst>
            <a:ext uri="{FF2B5EF4-FFF2-40B4-BE49-F238E27FC236}">
              <a16:creationId xmlns:a16="http://schemas.microsoft.com/office/drawing/2014/main" id="{3F9C599F-2FBD-4BA1-8C22-7EDF0AF97E2D}"/>
            </a:ext>
          </a:extLst>
        </xdr:cNvPr>
        <xdr:cNvSpPr txBox="1"/>
      </xdr:nvSpPr>
      <xdr:spPr>
        <a:xfrm>
          <a:off x="19610182" y="66367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397</xdr:row>
      <xdr:rowOff>141642</xdr:rowOff>
    </xdr:from>
    <xdr:ext cx="1013034" cy="298800"/>
    <xdr:sp macro="" textlink="">
      <xdr:nvSpPr>
        <xdr:cNvPr id="342" name="CuadroTexto 341">
          <a:extLst>
            <a:ext uri="{FF2B5EF4-FFF2-40B4-BE49-F238E27FC236}">
              <a16:creationId xmlns:a16="http://schemas.microsoft.com/office/drawing/2014/main" id="{0FE73529-EF93-4417-A905-CAD678CB50DA}"/>
            </a:ext>
          </a:extLst>
        </xdr:cNvPr>
        <xdr:cNvSpPr txBox="1"/>
      </xdr:nvSpPr>
      <xdr:spPr>
        <a:xfrm>
          <a:off x="19610182" y="665347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398</xdr:row>
      <xdr:rowOff>141642</xdr:rowOff>
    </xdr:from>
    <xdr:ext cx="1013034" cy="298800"/>
    <xdr:sp macro="" textlink="">
      <xdr:nvSpPr>
        <xdr:cNvPr id="343" name="CuadroTexto 342">
          <a:extLst>
            <a:ext uri="{FF2B5EF4-FFF2-40B4-BE49-F238E27FC236}">
              <a16:creationId xmlns:a16="http://schemas.microsoft.com/office/drawing/2014/main" id="{D0D8E46F-7FE5-4DA9-8FAE-DE7A3FEB2214}"/>
            </a:ext>
          </a:extLst>
        </xdr:cNvPr>
        <xdr:cNvSpPr txBox="1"/>
      </xdr:nvSpPr>
      <xdr:spPr>
        <a:xfrm>
          <a:off x="19610182" y="667023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399</xdr:row>
      <xdr:rowOff>141642</xdr:rowOff>
    </xdr:from>
    <xdr:ext cx="1013034" cy="298800"/>
    <xdr:sp macro="" textlink="">
      <xdr:nvSpPr>
        <xdr:cNvPr id="344" name="CuadroTexto 343">
          <a:extLst>
            <a:ext uri="{FF2B5EF4-FFF2-40B4-BE49-F238E27FC236}">
              <a16:creationId xmlns:a16="http://schemas.microsoft.com/office/drawing/2014/main" id="{7F8F5E67-CA28-4A74-9863-9398C7DDD111}"/>
            </a:ext>
          </a:extLst>
        </xdr:cNvPr>
        <xdr:cNvSpPr txBox="1"/>
      </xdr:nvSpPr>
      <xdr:spPr>
        <a:xfrm>
          <a:off x="19610182" y="668699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400</xdr:row>
      <xdr:rowOff>141642</xdr:rowOff>
    </xdr:from>
    <xdr:ext cx="1013034" cy="298800"/>
    <xdr:sp macro="" textlink="">
      <xdr:nvSpPr>
        <xdr:cNvPr id="345" name="CuadroTexto 344">
          <a:extLst>
            <a:ext uri="{FF2B5EF4-FFF2-40B4-BE49-F238E27FC236}">
              <a16:creationId xmlns:a16="http://schemas.microsoft.com/office/drawing/2014/main" id="{92803E9C-B409-4D73-A27B-96C0515246AF}"/>
            </a:ext>
          </a:extLst>
        </xdr:cNvPr>
        <xdr:cNvSpPr txBox="1"/>
      </xdr:nvSpPr>
      <xdr:spPr>
        <a:xfrm>
          <a:off x="19610182" y="670376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401</xdr:row>
      <xdr:rowOff>141642</xdr:rowOff>
    </xdr:from>
    <xdr:ext cx="1013034" cy="298800"/>
    <xdr:sp macro="" textlink="">
      <xdr:nvSpPr>
        <xdr:cNvPr id="346" name="CuadroTexto 345">
          <a:extLst>
            <a:ext uri="{FF2B5EF4-FFF2-40B4-BE49-F238E27FC236}">
              <a16:creationId xmlns:a16="http://schemas.microsoft.com/office/drawing/2014/main" id="{DB0E20BF-5CB2-4BF1-A75A-426C3BE7E238}"/>
            </a:ext>
          </a:extLst>
        </xdr:cNvPr>
        <xdr:cNvSpPr txBox="1"/>
      </xdr:nvSpPr>
      <xdr:spPr>
        <a:xfrm>
          <a:off x="19610182" y="67205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402</xdr:row>
      <xdr:rowOff>141642</xdr:rowOff>
    </xdr:from>
    <xdr:ext cx="1013034" cy="298800"/>
    <xdr:sp macro="" textlink="">
      <xdr:nvSpPr>
        <xdr:cNvPr id="347" name="CuadroTexto 346">
          <a:extLst>
            <a:ext uri="{FF2B5EF4-FFF2-40B4-BE49-F238E27FC236}">
              <a16:creationId xmlns:a16="http://schemas.microsoft.com/office/drawing/2014/main" id="{168BFB0E-2F54-4DAE-B5AA-169F59CD346A}"/>
            </a:ext>
          </a:extLst>
        </xdr:cNvPr>
        <xdr:cNvSpPr txBox="1"/>
      </xdr:nvSpPr>
      <xdr:spPr>
        <a:xfrm>
          <a:off x="19610182" y="673729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403</xdr:row>
      <xdr:rowOff>141642</xdr:rowOff>
    </xdr:from>
    <xdr:ext cx="1013034" cy="298800"/>
    <xdr:sp macro="" textlink="">
      <xdr:nvSpPr>
        <xdr:cNvPr id="348" name="CuadroTexto 347">
          <a:extLst>
            <a:ext uri="{FF2B5EF4-FFF2-40B4-BE49-F238E27FC236}">
              <a16:creationId xmlns:a16="http://schemas.microsoft.com/office/drawing/2014/main" id="{E72152F2-8AA1-425A-A5BF-697278EEAF95}"/>
            </a:ext>
          </a:extLst>
        </xdr:cNvPr>
        <xdr:cNvSpPr txBox="1"/>
      </xdr:nvSpPr>
      <xdr:spPr>
        <a:xfrm>
          <a:off x="19610182" y="675405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404</xdr:row>
      <xdr:rowOff>141642</xdr:rowOff>
    </xdr:from>
    <xdr:ext cx="1013034" cy="298800"/>
    <xdr:sp macro="" textlink="">
      <xdr:nvSpPr>
        <xdr:cNvPr id="349" name="CuadroTexto 348">
          <a:extLst>
            <a:ext uri="{FF2B5EF4-FFF2-40B4-BE49-F238E27FC236}">
              <a16:creationId xmlns:a16="http://schemas.microsoft.com/office/drawing/2014/main" id="{87682090-5F6A-452D-A5BC-E0F56F82785C}"/>
            </a:ext>
          </a:extLst>
        </xdr:cNvPr>
        <xdr:cNvSpPr txBox="1"/>
      </xdr:nvSpPr>
      <xdr:spPr>
        <a:xfrm>
          <a:off x="19610182" y="677081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405</xdr:row>
      <xdr:rowOff>141642</xdr:rowOff>
    </xdr:from>
    <xdr:ext cx="1013034" cy="298800"/>
    <xdr:sp macro="" textlink="">
      <xdr:nvSpPr>
        <xdr:cNvPr id="350" name="CuadroTexto 349">
          <a:extLst>
            <a:ext uri="{FF2B5EF4-FFF2-40B4-BE49-F238E27FC236}">
              <a16:creationId xmlns:a16="http://schemas.microsoft.com/office/drawing/2014/main" id="{341EC611-8F27-4567-BCE2-E4756BE356F6}"/>
            </a:ext>
          </a:extLst>
        </xdr:cNvPr>
        <xdr:cNvSpPr txBox="1"/>
      </xdr:nvSpPr>
      <xdr:spPr>
        <a:xfrm>
          <a:off x="19610182" y="678758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406</xdr:row>
      <xdr:rowOff>141642</xdr:rowOff>
    </xdr:from>
    <xdr:ext cx="1013034" cy="298800"/>
    <xdr:sp macro="" textlink="">
      <xdr:nvSpPr>
        <xdr:cNvPr id="351" name="CuadroTexto 350">
          <a:extLst>
            <a:ext uri="{FF2B5EF4-FFF2-40B4-BE49-F238E27FC236}">
              <a16:creationId xmlns:a16="http://schemas.microsoft.com/office/drawing/2014/main" id="{5F1BFB54-137C-4301-BEE8-C860E87082F8}"/>
            </a:ext>
          </a:extLst>
        </xdr:cNvPr>
        <xdr:cNvSpPr txBox="1"/>
      </xdr:nvSpPr>
      <xdr:spPr>
        <a:xfrm>
          <a:off x="19610182" y="68043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407</xdr:row>
      <xdr:rowOff>141642</xdr:rowOff>
    </xdr:from>
    <xdr:ext cx="1013034" cy="298800"/>
    <xdr:sp macro="" textlink="">
      <xdr:nvSpPr>
        <xdr:cNvPr id="352" name="CuadroTexto 351">
          <a:extLst>
            <a:ext uri="{FF2B5EF4-FFF2-40B4-BE49-F238E27FC236}">
              <a16:creationId xmlns:a16="http://schemas.microsoft.com/office/drawing/2014/main" id="{6FD3F042-19D8-4367-824E-ED795182519A}"/>
            </a:ext>
          </a:extLst>
        </xdr:cNvPr>
        <xdr:cNvSpPr txBox="1"/>
      </xdr:nvSpPr>
      <xdr:spPr>
        <a:xfrm>
          <a:off x="19610182" y="682111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408</xdr:row>
      <xdr:rowOff>141642</xdr:rowOff>
    </xdr:from>
    <xdr:ext cx="1013034" cy="298800"/>
    <xdr:sp macro="" textlink="">
      <xdr:nvSpPr>
        <xdr:cNvPr id="353" name="CuadroTexto 352">
          <a:extLst>
            <a:ext uri="{FF2B5EF4-FFF2-40B4-BE49-F238E27FC236}">
              <a16:creationId xmlns:a16="http://schemas.microsoft.com/office/drawing/2014/main" id="{BF2502A8-C728-49C7-8BA2-4A677D5206F4}"/>
            </a:ext>
          </a:extLst>
        </xdr:cNvPr>
        <xdr:cNvSpPr txBox="1"/>
      </xdr:nvSpPr>
      <xdr:spPr>
        <a:xfrm>
          <a:off x="19610182" y="683787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409</xdr:row>
      <xdr:rowOff>141642</xdr:rowOff>
    </xdr:from>
    <xdr:ext cx="1013034" cy="298800"/>
    <xdr:sp macro="" textlink="">
      <xdr:nvSpPr>
        <xdr:cNvPr id="354" name="CuadroTexto 353">
          <a:extLst>
            <a:ext uri="{FF2B5EF4-FFF2-40B4-BE49-F238E27FC236}">
              <a16:creationId xmlns:a16="http://schemas.microsoft.com/office/drawing/2014/main" id="{7A5EE1FE-7A19-4907-A5F4-1C3B928079FC}"/>
            </a:ext>
          </a:extLst>
        </xdr:cNvPr>
        <xdr:cNvSpPr txBox="1"/>
      </xdr:nvSpPr>
      <xdr:spPr>
        <a:xfrm>
          <a:off x="19610182" y="685463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410</xdr:row>
      <xdr:rowOff>141642</xdr:rowOff>
    </xdr:from>
    <xdr:ext cx="1013034" cy="298800"/>
    <xdr:sp macro="" textlink="">
      <xdr:nvSpPr>
        <xdr:cNvPr id="355" name="CuadroTexto 354">
          <a:extLst>
            <a:ext uri="{FF2B5EF4-FFF2-40B4-BE49-F238E27FC236}">
              <a16:creationId xmlns:a16="http://schemas.microsoft.com/office/drawing/2014/main" id="{FDF74914-9985-4447-AE6C-FBE20BAEE683}"/>
            </a:ext>
          </a:extLst>
        </xdr:cNvPr>
        <xdr:cNvSpPr txBox="1"/>
      </xdr:nvSpPr>
      <xdr:spPr>
        <a:xfrm>
          <a:off x="19610182" y="687140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411</xdr:row>
      <xdr:rowOff>141642</xdr:rowOff>
    </xdr:from>
    <xdr:ext cx="1013034" cy="298800"/>
    <xdr:sp macro="" textlink="">
      <xdr:nvSpPr>
        <xdr:cNvPr id="356" name="CuadroTexto 355">
          <a:extLst>
            <a:ext uri="{FF2B5EF4-FFF2-40B4-BE49-F238E27FC236}">
              <a16:creationId xmlns:a16="http://schemas.microsoft.com/office/drawing/2014/main" id="{E34B5E03-78D7-4EA6-83C6-AA8D8C8DA39E}"/>
            </a:ext>
          </a:extLst>
        </xdr:cNvPr>
        <xdr:cNvSpPr txBox="1"/>
      </xdr:nvSpPr>
      <xdr:spPr>
        <a:xfrm>
          <a:off x="19610182" y="68881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412</xdr:row>
      <xdr:rowOff>141642</xdr:rowOff>
    </xdr:from>
    <xdr:ext cx="1013034" cy="298800"/>
    <xdr:sp macro="" textlink="">
      <xdr:nvSpPr>
        <xdr:cNvPr id="357" name="CuadroTexto 356">
          <a:extLst>
            <a:ext uri="{FF2B5EF4-FFF2-40B4-BE49-F238E27FC236}">
              <a16:creationId xmlns:a16="http://schemas.microsoft.com/office/drawing/2014/main" id="{733D2BDA-83FD-476B-8FD1-207693002C25}"/>
            </a:ext>
          </a:extLst>
        </xdr:cNvPr>
        <xdr:cNvSpPr txBox="1"/>
      </xdr:nvSpPr>
      <xdr:spPr>
        <a:xfrm>
          <a:off x="19610182" y="690493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413</xdr:row>
      <xdr:rowOff>141642</xdr:rowOff>
    </xdr:from>
    <xdr:ext cx="1013034" cy="298800"/>
    <xdr:sp macro="" textlink="">
      <xdr:nvSpPr>
        <xdr:cNvPr id="358" name="CuadroTexto 357">
          <a:extLst>
            <a:ext uri="{FF2B5EF4-FFF2-40B4-BE49-F238E27FC236}">
              <a16:creationId xmlns:a16="http://schemas.microsoft.com/office/drawing/2014/main" id="{5DB0AB96-49BA-4951-A163-9B1CA1274499}"/>
            </a:ext>
          </a:extLst>
        </xdr:cNvPr>
        <xdr:cNvSpPr txBox="1"/>
      </xdr:nvSpPr>
      <xdr:spPr>
        <a:xfrm>
          <a:off x="19610182" y="692169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414</xdr:row>
      <xdr:rowOff>141642</xdr:rowOff>
    </xdr:from>
    <xdr:ext cx="1013034" cy="298800"/>
    <xdr:sp macro="" textlink="">
      <xdr:nvSpPr>
        <xdr:cNvPr id="359" name="CuadroTexto 358">
          <a:extLst>
            <a:ext uri="{FF2B5EF4-FFF2-40B4-BE49-F238E27FC236}">
              <a16:creationId xmlns:a16="http://schemas.microsoft.com/office/drawing/2014/main" id="{174E785F-491F-4355-AF53-AF1EBA6A2DB7}"/>
            </a:ext>
          </a:extLst>
        </xdr:cNvPr>
        <xdr:cNvSpPr txBox="1"/>
      </xdr:nvSpPr>
      <xdr:spPr>
        <a:xfrm>
          <a:off x="19610182" y="693845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415</xdr:row>
      <xdr:rowOff>141642</xdr:rowOff>
    </xdr:from>
    <xdr:ext cx="1013034" cy="298800"/>
    <xdr:sp macro="" textlink="">
      <xdr:nvSpPr>
        <xdr:cNvPr id="360" name="CuadroTexto 359">
          <a:extLst>
            <a:ext uri="{FF2B5EF4-FFF2-40B4-BE49-F238E27FC236}">
              <a16:creationId xmlns:a16="http://schemas.microsoft.com/office/drawing/2014/main" id="{3C5D8C9E-2366-4C2D-8104-874777559731}"/>
            </a:ext>
          </a:extLst>
        </xdr:cNvPr>
        <xdr:cNvSpPr txBox="1"/>
      </xdr:nvSpPr>
      <xdr:spPr>
        <a:xfrm>
          <a:off x="19610182" y="695522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416</xdr:row>
      <xdr:rowOff>141642</xdr:rowOff>
    </xdr:from>
    <xdr:ext cx="1013034" cy="298800"/>
    <xdr:sp macro="" textlink="">
      <xdr:nvSpPr>
        <xdr:cNvPr id="361" name="CuadroTexto 360">
          <a:extLst>
            <a:ext uri="{FF2B5EF4-FFF2-40B4-BE49-F238E27FC236}">
              <a16:creationId xmlns:a16="http://schemas.microsoft.com/office/drawing/2014/main" id="{82CBA55D-51A8-433E-8C6B-85E0B1D6BE3C}"/>
            </a:ext>
          </a:extLst>
        </xdr:cNvPr>
        <xdr:cNvSpPr txBox="1"/>
      </xdr:nvSpPr>
      <xdr:spPr>
        <a:xfrm>
          <a:off x="19610182" y="697198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417</xdr:row>
      <xdr:rowOff>141642</xdr:rowOff>
    </xdr:from>
    <xdr:ext cx="1013034" cy="298800"/>
    <xdr:sp macro="" textlink="">
      <xdr:nvSpPr>
        <xdr:cNvPr id="362" name="CuadroTexto 361">
          <a:extLst>
            <a:ext uri="{FF2B5EF4-FFF2-40B4-BE49-F238E27FC236}">
              <a16:creationId xmlns:a16="http://schemas.microsoft.com/office/drawing/2014/main" id="{8DF75BAB-0C2A-4E38-9605-76CE84F5B843}"/>
            </a:ext>
          </a:extLst>
        </xdr:cNvPr>
        <xdr:cNvSpPr txBox="1"/>
      </xdr:nvSpPr>
      <xdr:spPr>
        <a:xfrm>
          <a:off x="19610182" y="698875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418</xdr:row>
      <xdr:rowOff>141642</xdr:rowOff>
    </xdr:from>
    <xdr:ext cx="1013034" cy="298800"/>
    <xdr:sp macro="" textlink="">
      <xdr:nvSpPr>
        <xdr:cNvPr id="363" name="CuadroTexto 362">
          <a:extLst>
            <a:ext uri="{FF2B5EF4-FFF2-40B4-BE49-F238E27FC236}">
              <a16:creationId xmlns:a16="http://schemas.microsoft.com/office/drawing/2014/main" id="{3D43F1A5-E424-4022-83D9-457E3A7F6AE5}"/>
            </a:ext>
          </a:extLst>
        </xdr:cNvPr>
        <xdr:cNvSpPr txBox="1"/>
      </xdr:nvSpPr>
      <xdr:spPr>
        <a:xfrm>
          <a:off x="19610182" y="700551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419</xdr:row>
      <xdr:rowOff>141642</xdr:rowOff>
    </xdr:from>
    <xdr:ext cx="1013034" cy="298800"/>
    <xdr:sp macro="" textlink="">
      <xdr:nvSpPr>
        <xdr:cNvPr id="364" name="CuadroTexto 363">
          <a:extLst>
            <a:ext uri="{FF2B5EF4-FFF2-40B4-BE49-F238E27FC236}">
              <a16:creationId xmlns:a16="http://schemas.microsoft.com/office/drawing/2014/main" id="{F03081C8-B6F1-47C1-A46C-1A568BAA4958}"/>
            </a:ext>
          </a:extLst>
        </xdr:cNvPr>
        <xdr:cNvSpPr txBox="1"/>
      </xdr:nvSpPr>
      <xdr:spPr>
        <a:xfrm>
          <a:off x="19610182" y="702227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420</xdr:row>
      <xdr:rowOff>141642</xdr:rowOff>
    </xdr:from>
    <xdr:ext cx="1013034" cy="298800"/>
    <xdr:sp macro="" textlink="">
      <xdr:nvSpPr>
        <xdr:cNvPr id="365" name="CuadroTexto 364">
          <a:extLst>
            <a:ext uri="{FF2B5EF4-FFF2-40B4-BE49-F238E27FC236}">
              <a16:creationId xmlns:a16="http://schemas.microsoft.com/office/drawing/2014/main" id="{06ECACA5-E7FF-4E10-9F77-037FA9BE78E7}"/>
            </a:ext>
          </a:extLst>
        </xdr:cNvPr>
        <xdr:cNvSpPr txBox="1"/>
      </xdr:nvSpPr>
      <xdr:spPr>
        <a:xfrm>
          <a:off x="19610182" y="703904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421</xdr:row>
      <xdr:rowOff>141642</xdr:rowOff>
    </xdr:from>
    <xdr:ext cx="1013034" cy="298800"/>
    <xdr:sp macro="" textlink="">
      <xdr:nvSpPr>
        <xdr:cNvPr id="366" name="CuadroTexto 365">
          <a:extLst>
            <a:ext uri="{FF2B5EF4-FFF2-40B4-BE49-F238E27FC236}">
              <a16:creationId xmlns:a16="http://schemas.microsoft.com/office/drawing/2014/main" id="{6ACA5AA2-2719-4D9F-B061-CDDCDDBB71F2}"/>
            </a:ext>
          </a:extLst>
        </xdr:cNvPr>
        <xdr:cNvSpPr txBox="1"/>
      </xdr:nvSpPr>
      <xdr:spPr>
        <a:xfrm>
          <a:off x="19610182" y="705580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422</xdr:row>
      <xdr:rowOff>141642</xdr:rowOff>
    </xdr:from>
    <xdr:ext cx="1013034" cy="298800"/>
    <xdr:sp macro="" textlink="">
      <xdr:nvSpPr>
        <xdr:cNvPr id="367" name="CuadroTexto 366">
          <a:extLst>
            <a:ext uri="{FF2B5EF4-FFF2-40B4-BE49-F238E27FC236}">
              <a16:creationId xmlns:a16="http://schemas.microsoft.com/office/drawing/2014/main" id="{A4C49B98-D084-4F4D-AD90-3852D95D5AF6}"/>
            </a:ext>
          </a:extLst>
        </xdr:cNvPr>
        <xdr:cNvSpPr txBox="1"/>
      </xdr:nvSpPr>
      <xdr:spPr>
        <a:xfrm>
          <a:off x="19610182" y="707257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423</xdr:row>
      <xdr:rowOff>141642</xdr:rowOff>
    </xdr:from>
    <xdr:ext cx="1013034" cy="298800"/>
    <xdr:sp macro="" textlink="">
      <xdr:nvSpPr>
        <xdr:cNvPr id="368" name="CuadroTexto 367">
          <a:extLst>
            <a:ext uri="{FF2B5EF4-FFF2-40B4-BE49-F238E27FC236}">
              <a16:creationId xmlns:a16="http://schemas.microsoft.com/office/drawing/2014/main" id="{2748500E-35E3-4201-BD3C-3A0C60D1A179}"/>
            </a:ext>
          </a:extLst>
        </xdr:cNvPr>
        <xdr:cNvSpPr txBox="1"/>
      </xdr:nvSpPr>
      <xdr:spPr>
        <a:xfrm>
          <a:off x="19610182" y="708933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424</xdr:row>
      <xdr:rowOff>141642</xdr:rowOff>
    </xdr:from>
    <xdr:ext cx="1013034" cy="298800"/>
    <xdr:sp macro="" textlink="">
      <xdr:nvSpPr>
        <xdr:cNvPr id="369" name="CuadroTexto 368">
          <a:extLst>
            <a:ext uri="{FF2B5EF4-FFF2-40B4-BE49-F238E27FC236}">
              <a16:creationId xmlns:a16="http://schemas.microsoft.com/office/drawing/2014/main" id="{D9FC6C25-6234-4169-A7A6-D1CE846F662E}"/>
            </a:ext>
          </a:extLst>
        </xdr:cNvPr>
        <xdr:cNvSpPr txBox="1"/>
      </xdr:nvSpPr>
      <xdr:spPr>
        <a:xfrm>
          <a:off x="19610182" y="710609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425</xdr:row>
      <xdr:rowOff>141642</xdr:rowOff>
    </xdr:from>
    <xdr:ext cx="1013034" cy="298800"/>
    <xdr:sp macro="" textlink="">
      <xdr:nvSpPr>
        <xdr:cNvPr id="370" name="CuadroTexto 369">
          <a:extLst>
            <a:ext uri="{FF2B5EF4-FFF2-40B4-BE49-F238E27FC236}">
              <a16:creationId xmlns:a16="http://schemas.microsoft.com/office/drawing/2014/main" id="{25A1A954-E70F-4B48-9EAB-0803E5BA2312}"/>
            </a:ext>
          </a:extLst>
        </xdr:cNvPr>
        <xdr:cNvSpPr txBox="1"/>
      </xdr:nvSpPr>
      <xdr:spPr>
        <a:xfrm>
          <a:off x="19610182" y="712286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426</xdr:row>
      <xdr:rowOff>141642</xdr:rowOff>
    </xdr:from>
    <xdr:ext cx="1013034" cy="298800"/>
    <xdr:sp macro="" textlink="">
      <xdr:nvSpPr>
        <xdr:cNvPr id="371" name="CuadroTexto 370">
          <a:extLst>
            <a:ext uri="{FF2B5EF4-FFF2-40B4-BE49-F238E27FC236}">
              <a16:creationId xmlns:a16="http://schemas.microsoft.com/office/drawing/2014/main" id="{B7954799-A338-4AE1-A772-C3384D127A54}"/>
            </a:ext>
          </a:extLst>
        </xdr:cNvPr>
        <xdr:cNvSpPr txBox="1"/>
      </xdr:nvSpPr>
      <xdr:spPr>
        <a:xfrm>
          <a:off x="19610182" y="713962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427</xdr:row>
      <xdr:rowOff>141642</xdr:rowOff>
    </xdr:from>
    <xdr:ext cx="1013034" cy="298800"/>
    <xdr:sp macro="" textlink="">
      <xdr:nvSpPr>
        <xdr:cNvPr id="372" name="CuadroTexto 371">
          <a:extLst>
            <a:ext uri="{FF2B5EF4-FFF2-40B4-BE49-F238E27FC236}">
              <a16:creationId xmlns:a16="http://schemas.microsoft.com/office/drawing/2014/main" id="{CD54DCC4-5972-4CCD-BC0F-ABBFB890A5FD}"/>
            </a:ext>
          </a:extLst>
        </xdr:cNvPr>
        <xdr:cNvSpPr txBox="1"/>
      </xdr:nvSpPr>
      <xdr:spPr>
        <a:xfrm>
          <a:off x="19610182" y="715639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428</xdr:row>
      <xdr:rowOff>141642</xdr:rowOff>
    </xdr:from>
    <xdr:ext cx="1013034" cy="298800"/>
    <xdr:sp macro="" textlink="">
      <xdr:nvSpPr>
        <xdr:cNvPr id="373" name="CuadroTexto 372">
          <a:extLst>
            <a:ext uri="{FF2B5EF4-FFF2-40B4-BE49-F238E27FC236}">
              <a16:creationId xmlns:a16="http://schemas.microsoft.com/office/drawing/2014/main" id="{5872982B-6A63-4060-9DD2-7796FD95E35E}"/>
            </a:ext>
          </a:extLst>
        </xdr:cNvPr>
        <xdr:cNvSpPr txBox="1"/>
      </xdr:nvSpPr>
      <xdr:spPr>
        <a:xfrm>
          <a:off x="19610182" y="717315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429</xdr:row>
      <xdr:rowOff>141642</xdr:rowOff>
    </xdr:from>
    <xdr:ext cx="1013034" cy="298800"/>
    <xdr:sp macro="" textlink="">
      <xdr:nvSpPr>
        <xdr:cNvPr id="374" name="CuadroTexto 373">
          <a:extLst>
            <a:ext uri="{FF2B5EF4-FFF2-40B4-BE49-F238E27FC236}">
              <a16:creationId xmlns:a16="http://schemas.microsoft.com/office/drawing/2014/main" id="{A07C70B6-777C-421B-98ED-F1A02E7746F5}"/>
            </a:ext>
          </a:extLst>
        </xdr:cNvPr>
        <xdr:cNvSpPr txBox="1"/>
      </xdr:nvSpPr>
      <xdr:spPr>
        <a:xfrm>
          <a:off x="19610182" y="718991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430</xdr:row>
      <xdr:rowOff>141642</xdr:rowOff>
    </xdr:from>
    <xdr:ext cx="1013034" cy="298800"/>
    <xdr:sp macro="" textlink="">
      <xdr:nvSpPr>
        <xdr:cNvPr id="375" name="CuadroTexto 374">
          <a:extLst>
            <a:ext uri="{FF2B5EF4-FFF2-40B4-BE49-F238E27FC236}">
              <a16:creationId xmlns:a16="http://schemas.microsoft.com/office/drawing/2014/main" id="{8AB9C1A8-60FB-4C87-8FBB-231321638F6A}"/>
            </a:ext>
          </a:extLst>
        </xdr:cNvPr>
        <xdr:cNvSpPr txBox="1"/>
      </xdr:nvSpPr>
      <xdr:spPr>
        <a:xfrm>
          <a:off x="19610182" y="720668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431</xdr:row>
      <xdr:rowOff>141642</xdr:rowOff>
    </xdr:from>
    <xdr:ext cx="1013034" cy="298800"/>
    <xdr:sp macro="" textlink="">
      <xdr:nvSpPr>
        <xdr:cNvPr id="376" name="CuadroTexto 375">
          <a:extLst>
            <a:ext uri="{FF2B5EF4-FFF2-40B4-BE49-F238E27FC236}">
              <a16:creationId xmlns:a16="http://schemas.microsoft.com/office/drawing/2014/main" id="{13C46BFD-235F-4BAE-A64F-7FF10FADE161}"/>
            </a:ext>
          </a:extLst>
        </xdr:cNvPr>
        <xdr:cNvSpPr txBox="1"/>
      </xdr:nvSpPr>
      <xdr:spPr>
        <a:xfrm>
          <a:off x="19610182" y="722344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432</xdr:row>
      <xdr:rowOff>141642</xdr:rowOff>
    </xdr:from>
    <xdr:ext cx="1013034" cy="298800"/>
    <xdr:sp macro="" textlink="">
      <xdr:nvSpPr>
        <xdr:cNvPr id="377" name="CuadroTexto 376">
          <a:extLst>
            <a:ext uri="{FF2B5EF4-FFF2-40B4-BE49-F238E27FC236}">
              <a16:creationId xmlns:a16="http://schemas.microsoft.com/office/drawing/2014/main" id="{B435F9E3-8BD9-4DF2-A4D9-CDC268D6D351}"/>
            </a:ext>
          </a:extLst>
        </xdr:cNvPr>
        <xdr:cNvSpPr txBox="1"/>
      </xdr:nvSpPr>
      <xdr:spPr>
        <a:xfrm>
          <a:off x="19610182" y="724021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433</xdr:row>
      <xdr:rowOff>141642</xdr:rowOff>
    </xdr:from>
    <xdr:ext cx="1013034" cy="298800"/>
    <xdr:sp macro="" textlink="">
      <xdr:nvSpPr>
        <xdr:cNvPr id="378" name="CuadroTexto 377">
          <a:extLst>
            <a:ext uri="{FF2B5EF4-FFF2-40B4-BE49-F238E27FC236}">
              <a16:creationId xmlns:a16="http://schemas.microsoft.com/office/drawing/2014/main" id="{3C320916-4E68-431B-B4F5-C57B54EBA226}"/>
            </a:ext>
          </a:extLst>
        </xdr:cNvPr>
        <xdr:cNvSpPr txBox="1"/>
      </xdr:nvSpPr>
      <xdr:spPr>
        <a:xfrm>
          <a:off x="19610182" y="725697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434</xdr:row>
      <xdr:rowOff>141642</xdr:rowOff>
    </xdr:from>
    <xdr:ext cx="1013034" cy="298800"/>
    <xdr:sp macro="" textlink="">
      <xdr:nvSpPr>
        <xdr:cNvPr id="379" name="CuadroTexto 378">
          <a:extLst>
            <a:ext uri="{FF2B5EF4-FFF2-40B4-BE49-F238E27FC236}">
              <a16:creationId xmlns:a16="http://schemas.microsoft.com/office/drawing/2014/main" id="{DC17C212-B9FD-47FF-93E0-9E081D0563A1}"/>
            </a:ext>
          </a:extLst>
        </xdr:cNvPr>
        <xdr:cNvSpPr txBox="1"/>
      </xdr:nvSpPr>
      <xdr:spPr>
        <a:xfrm>
          <a:off x="19610182" y="7273738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435</xdr:row>
      <xdr:rowOff>141642</xdr:rowOff>
    </xdr:from>
    <xdr:ext cx="1013034" cy="298800"/>
    <xdr:sp macro="" textlink="">
      <xdr:nvSpPr>
        <xdr:cNvPr id="380" name="CuadroTexto 379">
          <a:extLst>
            <a:ext uri="{FF2B5EF4-FFF2-40B4-BE49-F238E27FC236}">
              <a16:creationId xmlns:a16="http://schemas.microsoft.com/office/drawing/2014/main" id="{624C992F-ADF9-460A-A0C2-323D05B1F87E}"/>
            </a:ext>
          </a:extLst>
        </xdr:cNvPr>
        <xdr:cNvSpPr txBox="1"/>
      </xdr:nvSpPr>
      <xdr:spPr>
        <a:xfrm>
          <a:off x="19610182" y="7290502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436</xdr:row>
      <xdr:rowOff>141642</xdr:rowOff>
    </xdr:from>
    <xdr:ext cx="1013034" cy="298800"/>
    <xdr:sp macro="" textlink="">
      <xdr:nvSpPr>
        <xdr:cNvPr id="381" name="CuadroTexto 380">
          <a:extLst>
            <a:ext uri="{FF2B5EF4-FFF2-40B4-BE49-F238E27FC236}">
              <a16:creationId xmlns:a16="http://schemas.microsoft.com/office/drawing/2014/main" id="{C79A2448-6122-453D-9C2E-C7E0CD49B938}"/>
            </a:ext>
          </a:extLst>
        </xdr:cNvPr>
        <xdr:cNvSpPr txBox="1"/>
      </xdr:nvSpPr>
      <xdr:spPr>
        <a:xfrm>
          <a:off x="19610182" y="7307266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437</xdr:row>
      <xdr:rowOff>141642</xdr:rowOff>
    </xdr:from>
    <xdr:ext cx="1013034" cy="298800"/>
    <xdr:sp macro="" textlink="">
      <xdr:nvSpPr>
        <xdr:cNvPr id="382" name="CuadroTexto 381">
          <a:extLst>
            <a:ext uri="{FF2B5EF4-FFF2-40B4-BE49-F238E27FC236}">
              <a16:creationId xmlns:a16="http://schemas.microsoft.com/office/drawing/2014/main" id="{DA8F969A-4823-47FC-9E52-4CC371AC2167}"/>
            </a:ext>
          </a:extLst>
        </xdr:cNvPr>
        <xdr:cNvSpPr txBox="1"/>
      </xdr:nvSpPr>
      <xdr:spPr>
        <a:xfrm>
          <a:off x="19610182" y="7324030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oneCellAnchor>
    <xdr:from>
      <xdr:col>21</xdr:col>
      <xdr:colOff>0</xdr:colOff>
      <xdr:row>438</xdr:row>
      <xdr:rowOff>141642</xdr:rowOff>
    </xdr:from>
    <xdr:ext cx="1013034" cy="298800"/>
    <xdr:sp macro="" textlink="">
      <xdr:nvSpPr>
        <xdr:cNvPr id="383" name="CuadroTexto 382">
          <a:extLst>
            <a:ext uri="{FF2B5EF4-FFF2-40B4-BE49-F238E27FC236}">
              <a16:creationId xmlns:a16="http://schemas.microsoft.com/office/drawing/2014/main" id="{D7A560BB-DF59-40D4-BC09-0F7AA9995F26}"/>
            </a:ext>
          </a:extLst>
        </xdr:cNvPr>
        <xdr:cNvSpPr txBox="1"/>
      </xdr:nvSpPr>
      <xdr:spPr>
        <a:xfrm>
          <a:off x="19610182" y="73407942"/>
          <a:ext cx="101303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Validación</a:t>
          </a:r>
        </a:p>
      </xdr:txBody>
    </xdr:sp>
    <xdr:clientData/>
  </xdr:oneCellAnchor>
  <xdr:twoCellAnchor>
    <xdr:from>
      <xdr:col>1</xdr:col>
      <xdr:colOff>19050</xdr:colOff>
      <xdr:row>16</xdr:row>
      <xdr:rowOff>26895</xdr:rowOff>
    </xdr:from>
    <xdr:to>
      <xdr:col>20</xdr:col>
      <xdr:colOff>44823</xdr:colOff>
      <xdr:row>28</xdr:row>
      <xdr:rowOff>161181</xdr:rowOff>
    </xdr:to>
    <xdr:graphicFrame macro="">
      <xdr:nvGraphicFramePr>
        <xdr:cNvPr id="385" name="Gráfico 384">
          <a:extLst>
            <a:ext uri="{FF2B5EF4-FFF2-40B4-BE49-F238E27FC236}">
              <a16:creationId xmlns:a16="http://schemas.microsoft.com/office/drawing/2014/main" id="{9116E9DC-44A4-4D39-95C9-1352F72AC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18414</xdr:colOff>
      <xdr:row>29</xdr:row>
      <xdr:rowOff>71718</xdr:rowOff>
    </xdr:from>
    <xdr:to>
      <xdr:col>20</xdr:col>
      <xdr:colOff>35858</xdr:colOff>
      <xdr:row>45</xdr:row>
      <xdr:rowOff>161365</xdr:rowOff>
    </xdr:to>
    <xdr:graphicFrame macro="">
      <xdr:nvGraphicFramePr>
        <xdr:cNvPr id="389" name="Gráfico 388">
          <a:extLst>
            <a:ext uri="{FF2B5EF4-FFF2-40B4-BE49-F238E27FC236}">
              <a16:creationId xmlns:a16="http://schemas.microsoft.com/office/drawing/2014/main" id="{3555B3A4-952E-4F34-9F2B-953EA91C2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342900</xdr:colOff>
      <xdr:row>9</xdr:row>
      <xdr:rowOff>163829</xdr:rowOff>
    </xdr:from>
    <xdr:to>
      <xdr:col>33</xdr:col>
      <xdr:colOff>771525</xdr:colOff>
      <xdr:row>28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1D3A70-F268-41CE-B8E1-63CD6C5E2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117438</xdr:colOff>
      <xdr:row>35</xdr:row>
      <xdr:rowOff>129709</xdr:rowOff>
    </xdr:from>
    <xdr:to>
      <xdr:col>35</xdr:col>
      <xdr:colOff>469974</xdr:colOff>
      <xdr:row>49</xdr:row>
      <xdr:rowOff>125170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6C8469-923E-46DD-8B15-54F4A8764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120015</xdr:colOff>
      <xdr:row>90</xdr:row>
      <xdr:rowOff>178117</xdr:rowOff>
    </xdr:from>
    <xdr:to>
      <xdr:col>39</xdr:col>
      <xdr:colOff>398145</xdr:colOff>
      <xdr:row>106</xdr:row>
      <xdr:rowOff>24765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759D02-63C2-76CA-34D6-668D50938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167640</xdr:colOff>
      <xdr:row>113</xdr:row>
      <xdr:rowOff>10477</xdr:rowOff>
    </xdr:from>
    <xdr:to>
      <xdr:col>19</xdr:col>
      <xdr:colOff>321945</xdr:colOff>
      <xdr:row>129</xdr:row>
      <xdr:rowOff>10477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99D90B9-77FD-3E71-8264-A201C714D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36508</xdr:colOff>
      <xdr:row>7</xdr:row>
      <xdr:rowOff>59055</xdr:rowOff>
    </xdr:from>
    <xdr:to>
      <xdr:col>27</xdr:col>
      <xdr:colOff>662940</xdr:colOff>
      <xdr:row>18</xdr:row>
      <xdr:rowOff>327218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8AE81C-0D17-89FE-A6D2-28DAE9DBF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8033" y="1259205"/>
          <a:ext cx="8526467" cy="3584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666749</xdr:colOff>
      <xdr:row>19</xdr:row>
      <xdr:rowOff>254317</xdr:rowOff>
    </xdr:from>
    <xdr:to>
      <xdr:col>24</xdr:col>
      <xdr:colOff>304799</xdr:colOff>
      <xdr:row>34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EDE248-AA07-C91E-9DB9-C10D33DB4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468630</xdr:colOff>
      <xdr:row>29</xdr:row>
      <xdr:rowOff>37146</xdr:rowOff>
    </xdr:from>
    <xdr:to>
      <xdr:col>13</xdr:col>
      <xdr:colOff>411479</xdr:colOff>
      <xdr:row>56</xdr:row>
      <xdr:rowOff>112395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EDB7742-E41E-3358-8A26-90626E2CB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244792</xdr:colOff>
      <xdr:row>17</xdr:row>
      <xdr:rowOff>65722</xdr:rowOff>
    </xdr:from>
    <xdr:to>
      <xdr:col>26</xdr:col>
      <xdr:colOff>18097</xdr:colOff>
      <xdr:row>32</xdr:row>
      <xdr:rowOff>92392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88B3BA-00C3-35E5-55C6-4BF31CB29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ombardigroup.sharepoint.com/sites/pj-20220490002poderosachn1/Shared%20Documents/General/B%20-%20Reports/5.-%20WIP%20Especialidades/Hydrology/RESUMEN_RESULTADOS.xlsx" TargetMode="External"/><Relationship Id="rId1" Type="http://schemas.openxmlformats.org/officeDocument/2006/relationships/externalLinkPath" Target="https://lombardigroup.sharepoint.com/sites/pj-20220490002poderosachn1/Shared%20Documents/General/B%20-%20Reports/5.-%20WIP%20Especialidades/Hydrology/RESUMEN_RESULT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5Q"/>
      <sheetName val="5QL"/>
      <sheetName val="Hoja2"/>
      <sheetName val="Q CHN1  CONT "/>
      <sheetName val="Q CHN1 MES"/>
    </sheetNames>
    <sheetDataSet>
      <sheetData sheetId="0"/>
      <sheetData sheetId="1">
        <row r="57">
          <cell r="A57" t="str">
            <v>Caudal al 5%</v>
          </cell>
          <cell r="B57">
            <v>10.142951999999999</v>
          </cell>
        </row>
        <row r="59">
          <cell r="A59">
            <v>25</v>
          </cell>
          <cell r="B59">
            <v>6.3947630000000002</v>
          </cell>
        </row>
        <row r="64">
          <cell r="A64">
            <v>75</v>
          </cell>
          <cell r="B64">
            <v>2.4637739999999999</v>
          </cell>
        </row>
        <row r="67">
          <cell r="A67">
            <v>95</v>
          </cell>
          <cell r="B67">
            <v>1.6977390000000001</v>
          </cell>
        </row>
      </sheetData>
      <sheetData sheetId="2"/>
      <sheetData sheetId="3">
        <row r="19">
          <cell r="D19" t="str">
            <v>PORC</v>
          </cell>
        </row>
      </sheetData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 Carlos" refreshedDate="45180.489242361109" createdVersion="8" refreshedVersion="8" minRefreshableVersion="3" recordCount="625" xr:uid="{00000000-000A-0000-FFFF-FFFF0D000000}">
  <cacheSource type="worksheet">
    <worksheetSource ref="B2:C1048576" sheet="Hoja4"/>
  </cacheSource>
  <cacheFields count="4">
    <cacheField name="fecha" numFmtId="14">
      <sharedItems containsNonDate="0" containsDate="1" containsString="0" containsBlank="1" minDate="1971-01-01T00:00:00" maxDate="2022-12-02T00:00:00" count="625">
        <d v="1971-01-01T00:00:00"/>
        <d v="1971-02-01T00:00:00"/>
        <d v="1971-03-01T00:00:00"/>
        <d v="1971-04-01T00:00:00"/>
        <d v="1971-05-01T00:00:00"/>
        <d v="1971-06-01T00:00:00"/>
        <d v="1971-07-01T00:00:00"/>
        <d v="1971-08-01T00:00:00"/>
        <d v="1971-09-01T00:00:00"/>
        <d v="1971-10-01T00:00:00"/>
        <d v="1971-11-01T00:00:00"/>
        <d v="1971-12-01T00:00:00"/>
        <d v="1972-01-01T00:00:00"/>
        <d v="1972-02-01T00:00:00"/>
        <d v="1972-03-01T00:00:00"/>
        <d v="1972-04-01T00:00:00"/>
        <d v="1972-05-01T00:00:00"/>
        <d v="1972-06-01T00:00:00"/>
        <d v="1972-07-01T00:00:00"/>
        <d v="1972-08-01T00:00:00"/>
        <d v="1972-09-01T00:00:00"/>
        <d v="1972-10-01T00:00:00"/>
        <d v="1972-11-01T00:00:00"/>
        <d v="1972-12-01T00:00:00"/>
        <d v="1973-01-01T00:00:00"/>
        <d v="1973-02-01T00:00:00"/>
        <d v="1973-03-01T00:00:00"/>
        <d v="1973-04-01T00:00:00"/>
        <d v="1973-05-01T00:00:00"/>
        <d v="1973-06-01T00:00:00"/>
        <d v="1973-07-01T00:00:00"/>
        <d v="1973-08-01T00:00:00"/>
        <d v="1973-09-01T00:00:00"/>
        <d v="1973-10-01T00:00:00"/>
        <d v="1973-11-01T00:00:00"/>
        <d v="1973-12-01T00:00:00"/>
        <d v="1974-01-01T00:00:00"/>
        <d v="1974-02-01T00:00:00"/>
        <d v="1974-03-01T00:00:00"/>
        <d v="1974-04-01T00:00:00"/>
        <d v="1974-05-01T00:00:00"/>
        <d v="1974-06-01T00:00:00"/>
        <d v="1974-07-01T00:00:00"/>
        <d v="1974-08-01T00:00:00"/>
        <d v="1974-09-01T00:00:00"/>
        <d v="1974-10-01T00:00:00"/>
        <d v="1974-11-01T00:00:00"/>
        <d v="1974-12-01T00:00:00"/>
        <d v="1975-01-01T00:00:00"/>
        <d v="1975-02-01T00:00:00"/>
        <d v="1975-03-01T00:00:00"/>
        <d v="1975-04-01T00:00:00"/>
        <d v="1975-05-01T00:00:00"/>
        <d v="1975-06-01T00:00:00"/>
        <d v="1975-07-01T00:00:00"/>
        <d v="1975-08-01T00:00:00"/>
        <d v="1975-09-01T00:00:00"/>
        <d v="1975-10-01T00:00:00"/>
        <d v="1975-11-01T00:00:00"/>
        <d v="1975-12-01T00:00:00"/>
        <d v="1976-01-01T00:00:00"/>
        <d v="1976-02-01T00:00:00"/>
        <d v="1976-03-01T00:00:00"/>
        <d v="1976-04-01T00:00:00"/>
        <d v="1976-05-01T00:00:00"/>
        <d v="1976-06-01T00:00:00"/>
        <d v="1976-07-01T00:00:00"/>
        <d v="1976-08-01T00:00:00"/>
        <d v="1976-09-01T00:00:00"/>
        <d v="1976-10-01T00:00:00"/>
        <d v="1976-11-01T00:00:00"/>
        <d v="1976-12-01T00:00:00"/>
        <d v="1977-01-01T00:00:00"/>
        <d v="1977-02-01T00:00:00"/>
        <d v="1977-03-01T00:00:00"/>
        <d v="1977-04-01T00:00:00"/>
        <d v="1977-05-01T00:00:00"/>
        <d v="1977-06-01T00:00:00"/>
        <d v="1977-07-01T00:00:00"/>
        <d v="1977-08-01T00:00:00"/>
        <d v="1977-09-01T00:00:00"/>
        <d v="1977-10-01T00:00:00"/>
        <d v="1977-11-01T00:00:00"/>
        <d v="1977-12-01T00:00:00"/>
        <d v="1978-01-01T00:00:00"/>
        <d v="1978-02-01T00:00:00"/>
        <d v="1978-03-01T00:00:00"/>
        <d v="1978-04-01T00:00:00"/>
        <d v="1978-05-01T00:00:00"/>
        <d v="1978-06-01T00:00:00"/>
        <d v="1978-07-01T00:00:00"/>
        <d v="1978-08-01T00:00:00"/>
        <d v="1978-09-01T00:00:00"/>
        <d v="1978-10-01T00:00:00"/>
        <d v="1978-11-01T00:00:00"/>
        <d v="1978-12-01T00:00:00"/>
        <d v="1979-01-01T00:00:00"/>
        <d v="1979-02-01T00:00:00"/>
        <d v="1979-03-01T00:00:00"/>
        <d v="1979-04-01T00:00:00"/>
        <d v="1979-05-01T00:00:00"/>
        <d v="1979-06-01T00:00:00"/>
        <d v="1979-07-01T00:00:00"/>
        <d v="1979-08-01T00:00:00"/>
        <d v="1979-09-01T00:00:00"/>
        <d v="1979-10-01T00:00:00"/>
        <d v="1979-11-01T00:00:00"/>
        <d v="1979-12-01T00:00:00"/>
        <d v="1980-01-01T00:00:00"/>
        <d v="1980-02-01T00:00:00"/>
        <d v="1980-03-01T00:00:00"/>
        <d v="1980-04-01T00:00:00"/>
        <d v="1980-05-01T00:00:00"/>
        <d v="1980-06-01T00:00:00"/>
        <d v="1980-07-01T00:00:00"/>
        <d v="1980-08-01T00:00:00"/>
        <d v="1980-09-01T00:00:00"/>
        <d v="1980-10-01T00:00:00"/>
        <d v="1980-11-01T00:00:00"/>
        <d v="1980-12-01T00:00:00"/>
        <d v="1981-01-01T00:00:00"/>
        <d v="1981-02-01T00:00:00"/>
        <d v="1981-03-01T00:00:00"/>
        <d v="1981-04-01T00:00:00"/>
        <d v="1981-05-01T00:00:00"/>
        <d v="1981-06-01T00:00:00"/>
        <d v="1981-07-01T00:00:00"/>
        <d v="1981-08-01T00:00:00"/>
        <d v="1981-09-01T00:00:00"/>
        <d v="1981-10-01T00:00:00"/>
        <d v="1981-11-01T00:00:00"/>
        <d v="1981-12-01T00:00:00"/>
        <d v="1982-01-01T00:00:00"/>
        <d v="1982-02-01T00:00:00"/>
        <d v="1982-03-01T00:00:00"/>
        <d v="1982-04-01T00:00:00"/>
        <d v="1982-05-01T00:00:00"/>
        <d v="1982-06-01T00:00:00"/>
        <d v="1982-07-01T00:00:00"/>
        <d v="1982-08-01T00:00:00"/>
        <d v="1982-09-01T00:00:00"/>
        <d v="1982-10-01T00:00:00"/>
        <d v="1982-11-01T00:00:00"/>
        <d v="1982-12-01T00:00:00"/>
        <d v="1983-01-01T00:00:00"/>
        <d v="1983-02-01T00:00:00"/>
        <d v="1983-03-01T00:00:00"/>
        <d v="1983-04-01T00:00:00"/>
        <d v="1983-05-01T00:00:00"/>
        <d v="1983-06-01T00:00:00"/>
        <d v="1983-07-01T00:00:00"/>
        <d v="1983-08-01T00:00:00"/>
        <d v="1983-09-01T00:00:00"/>
        <d v="1983-10-01T00:00:00"/>
        <d v="1983-11-01T00:00:00"/>
        <d v="1983-12-01T00:00:00"/>
        <d v="1984-01-01T00:00:00"/>
        <d v="1984-02-01T00:00:00"/>
        <d v="1984-03-01T00:00:00"/>
        <d v="1984-04-01T00:00:00"/>
        <d v="1984-05-01T00:00:00"/>
        <d v="1984-06-01T00:00:00"/>
        <d v="1984-07-01T00:00:00"/>
        <d v="1984-08-01T00:00:00"/>
        <d v="1984-09-01T00:00:00"/>
        <d v="1984-10-01T00:00:00"/>
        <d v="1984-11-01T00:00:00"/>
        <d v="1984-12-01T00:00:00"/>
        <d v="1985-01-01T00:00:00"/>
        <d v="1985-02-01T00:00:00"/>
        <d v="1985-03-01T00:00:00"/>
        <d v="1985-04-01T00:00:00"/>
        <d v="1985-05-01T00:00:00"/>
        <d v="1985-06-01T00:00:00"/>
        <d v="1985-07-01T00:00:00"/>
        <d v="1985-08-01T00:00:00"/>
        <d v="1985-09-01T00:00:00"/>
        <d v="1985-10-01T00:00:00"/>
        <d v="1985-11-01T00:00:00"/>
        <d v="1985-12-01T00:00:00"/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m/>
      </sharedItems>
      <fieldGroup par="3"/>
    </cacheField>
    <cacheField name="Qsim" numFmtId="2">
      <sharedItems containsString="0" containsBlank="1" containsNumber="1" minValue="1.2058366072134719" maxValue="16.811224127716521"/>
    </cacheField>
    <cacheField name="Meses (fecha)" numFmtId="0" databaseField="0">
      <fieldGroup base="0">
        <rangePr groupBy="months" startDate="1971-01-01T00:00:00" endDate="2022-12-02T00:00:00"/>
        <groupItems count="14">
          <s v="&lt;1/01/1971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2/12/2022"/>
        </groupItems>
      </fieldGroup>
    </cacheField>
    <cacheField name="Años (fecha)" numFmtId="0" databaseField="0">
      <fieldGroup base="0">
        <rangePr groupBy="years" startDate="1971-01-01T00:00:00" endDate="2022-12-02T00:00:00"/>
        <groupItems count="54">
          <s v="&lt;1/01/1971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2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5">
  <r>
    <x v="0"/>
    <n v="2.0427685030312905"/>
  </r>
  <r>
    <x v="1"/>
    <n v="5.1873929220882156"/>
  </r>
  <r>
    <x v="2"/>
    <n v="10.332867736515849"/>
  </r>
  <r>
    <x v="3"/>
    <n v="6.8881674002042601"/>
  </r>
  <r>
    <x v="4"/>
    <n v="3.9576383048213293"/>
  </r>
  <r>
    <x v="5"/>
    <n v="3.5557124959831192"/>
  </r>
  <r>
    <x v="6"/>
    <n v="4.349959052655672"/>
  </r>
  <r>
    <x v="7"/>
    <n v="2.6411438246008569"/>
  </r>
  <r>
    <x v="8"/>
    <n v="2.1869490047397333"/>
  </r>
  <r>
    <x v="9"/>
    <n v="3.313739227656189"/>
  </r>
  <r>
    <x v="10"/>
    <n v="4.8626172286590252"/>
  </r>
  <r>
    <x v="11"/>
    <n v="5.1515042116305629"/>
  </r>
  <r>
    <x v="12"/>
    <n v="4.4189257353682887"/>
  </r>
  <r>
    <x v="13"/>
    <n v="6.0251410508386609"/>
  </r>
  <r>
    <x v="14"/>
    <n v="12.469162700087463"/>
  </r>
  <r>
    <x v="15"/>
    <n v="7.4821605078160722"/>
  </r>
  <r>
    <x v="16"/>
    <n v="3.8549068482623845"/>
  </r>
  <r>
    <x v="17"/>
    <n v="2.8986838575981277"/>
  </r>
  <r>
    <x v="18"/>
    <n v="2.0944380797387834"/>
  </r>
  <r>
    <x v="19"/>
    <n v="1.8170016748698796"/>
  </r>
  <r>
    <x v="20"/>
    <n v="1.6563137313930949"/>
  </r>
  <r>
    <x v="21"/>
    <n v="1.6186373374049043"/>
  </r>
  <r>
    <x v="22"/>
    <n v="3.0018659261004501"/>
  </r>
  <r>
    <x v="23"/>
    <n v="3.1037905675428554"/>
  </r>
  <r>
    <x v="24"/>
    <n v="6.5974289122164871"/>
  </r>
  <r>
    <x v="25"/>
    <n v="5.8810497946219744"/>
  </r>
  <r>
    <x v="26"/>
    <n v="7.9327814323783663"/>
  </r>
  <r>
    <x v="27"/>
    <n v="11.282629351679258"/>
  </r>
  <r>
    <x v="28"/>
    <n v="4.3201841711516931"/>
  </r>
  <r>
    <x v="29"/>
    <n v="3.8923229134647093"/>
  </r>
  <r>
    <x v="30"/>
    <n v="3.3168479147401779"/>
  </r>
  <r>
    <x v="31"/>
    <n v="2.3501288838236656"/>
  </r>
  <r>
    <x v="32"/>
    <n v="2.4384942269493433"/>
  </r>
  <r>
    <x v="33"/>
    <n v="3.4380078294911511"/>
  </r>
  <r>
    <x v="34"/>
    <n v="4.6358389592778098"/>
  </r>
  <r>
    <x v="35"/>
    <n v="5.4508459455182159"/>
  </r>
  <r>
    <x v="36"/>
    <n v="5.0495508633137147"/>
  </r>
  <r>
    <x v="37"/>
    <n v="10.581812936195794"/>
  </r>
  <r>
    <x v="38"/>
    <n v="10.873649614732706"/>
  </r>
  <r>
    <x v="39"/>
    <n v="5.4448140205686499"/>
  </r>
  <r>
    <x v="40"/>
    <n v="3.0241032219396011"/>
  </r>
  <r>
    <x v="41"/>
    <n v="3.2956132727176284"/>
  </r>
  <r>
    <x v="42"/>
    <n v="2.2038240751117488"/>
  </r>
  <r>
    <x v="43"/>
    <n v="2.0289184788630683"/>
  </r>
  <r>
    <x v="44"/>
    <n v="2.2606124101441782"/>
  </r>
  <r>
    <x v="45"/>
    <n v="3.0972192496188229"/>
  </r>
  <r>
    <x v="46"/>
    <n v="3.8831698951149867"/>
  </r>
  <r>
    <x v="47"/>
    <n v="4.1346774899020522"/>
  </r>
  <r>
    <x v="48"/>
    <n v="4.7780100963909646"/>
  </r>
  <r>
    <x v="49"/>
    <n v="11.349962718198521"/>
  </r>
  <r>
    <x v="50"/>
    <n v="9.3265058294241747"/>
  </r>
  <r>
    <x v="51"/>
    <n v="6.8689248303623716"/>
  </r>
  <r>
    <x v="52"/>
    <n v="4.1854502266877152"/>
  </r>
  <r>
    <x v="53"/>
    <n v="3.1312995278292921"/>
  </r>
  <r>
    <x v="54"/>
    <n v="2.3891600131572006"/>
  </r>
  <r>
    <x v="55"/>
    <n v="2.1197722138903505"/>
  </r>
  <r>
    <x v="56"/>
    <n v="2.5065987885016527"/>
  </r>
  <r>
    <x v="57"/>
    <n v="2.9640595666510978"/>
  </r>
  <r>
    <x v="58"/>
    <n v="4.5189166667452998"/>
  </r>
  <r>
    <x v="59"/>
    <n v="3.1402705890665987"/>
  </r>
  <r>
    <x v="60"/>
    <n v="5.3200289377019425"/>
  </r>
  <r>
    <x v="61"/>
    <n v="6.926679219866009"/>
  </r>
  <r>
    <x v="62"/>
    <n v="9.1918459673975317"/>
  </r>
  <r>
    <x v="63"/>
    <n v="5.3515981383115365"/>
  </r>
  <r>
    <x v="64"/>
    <n v="3.1832814296516219"/>
  </r>
  <r>
    <x v="65"/>
    <n v="2.4213724233730134"/>
  </r>
  <r>
    <x v="66"/>
    <n v="1.8229102486855862"/>
  </r>
  <r>
    <x v="67"/>
    <n v="1.6291103708688159"/>
  </r>
  <r>
    <x v="68"/>
    <n v="1.4079631811850586"/>
  </r>
  <r>
    <x v="69"/>
    <n v="2.2200730199981233"/>
  </r>
  <r>
    <x v="70"/>
    <n v="2.764508057174563"/>
  </r>
  <r>
    <x v="71"/>
    <n v="3.0855303138385506"/>
  </r>
  <r>
    <x v="72"/>
    <n v="8.2986612742784338"/>
  </r>
  <r>
    <x v="73"/>
    <n v="8.1842828288064329"/>
  </r>
  <r>
    <x v="74"/>
    <n v="7.2211849801043684"/>
  </r>
  <r>
    <x v="75"/>
    <n v="6.8713433847526755"/>
  </r>
  <r>
    <x v="76"/>
    <n v="3.5401323975334607"/>
  </r>
  <r>
    <x v="77"/>
    <n v="2.5268214620412803"/>
  </r>
  <r>
    <x v="78"/>
    <n v="2.3580123085119604"/>
  </r>
  <r>
    <x v="79"/>
    <n v="1.8142802617643281"/>
  </r>
  <r>
    <x v="80"/>
    <n v="1.7877846594879017"/>
  </r>
  <r>
    <x v="81"/>
    <n v="2.2358117058713129"/>
  </r>
  <r>
    <x v="82"/>
    <n v="4.9310121174274579"/>
  </r>
  <r>
    <x v="83"/>
    <n v="4.7615284253937658"/>
  </r>
  <r>
    <x v="84"/>
    <n v="3.6933838204662748"/>
  </r>
  <r>
    <x v="85"/>
    <n v="5.2145955483796715"/>
  </r>
  <r>
    <x v="86"/>
    <n v="4.2669766946612109"/>
  </r>
  <r>
    <x v="87"/>
    <n v="4.9678269493686313"/>
  </r>
  <r>
    <x v="88"/>
    <n v="3.5586306359374049"/>
  </r>
  <r>
    <x v="89"/>
    <n v="2.2997354997315749"/>
  </r>
  <r>
    <x v="90"/>
    <n v="2.3050217393665391"/>
  </r>
  <r>
    <x v="91"/>
    <n v="1.6973238939717592"/>
  </r>
  <r>
    <x v="92"/>
    <n v="1.711891331566326"/>
  </r>
  <r>
    <x v="93"/>
    <n v="1.9201220881493768"/>
  </r>
  <r>
    <x v="94"/>
    <n v="3.0167507661256159"/>
  </r>
  <r>
    <x v="95"/>
    <n v="5.9327922055782389"/>
  </r>
  <r>
    <x v="96"/>
    <n v="4.6698463134053805"/>
  </r>
  <r>
    <x v="97"/>
    <n v="8.2972737249170798"/>
  </r>
  <r>
    <x v="98"/>
    <n v="10.229092542457467"/>
  </r>
  <r>
    <x v="99"/>
    <n v="8.580295773798106"/>
  </r>
  <r>
    <x v="100"/>
    <n v="4.0392727079331534"/>
  </r>
  <r>
    <x v="101"/>
    <n v="2.5666434524811268"/>
  </r>
  <r>
    <x v="102"/>
    <n v="2.4044146575643999"/>
  </r>
  <r>
    <x v="103"/>
    <n v="2.0130064041023252"/>
  </r>
  <r>
    <x v="104"/>
    <n v="2.3058789086526006"/>
  </r>
  <r>
    <x v="105"/>
    <n v="1.9037617380884839"/>
  </r>
  <r>
    <x v="106"/>
    <n v="2.8848479514094474"/>
  </r>
  <r>
    <x v="107"/>
    <n v="3.6369376020800765"/>
  </r>
  <r>
    <x v="108"/>
    <n v="3.0965510869627573"/>
  </r>
  <r>
    <x v="109"/>
    <n v="4.5672342600129339"/>
  </r>
  <r>
    <x v="110"/>
    <n v="4.4549333658888717"/>
  </r>
  <r>
    <x v="111"/>
    <n v="4.3062154815203648"/>
  </r>
  <r>
    <x v="112"/>
    <n v="2.5482702327512201"/>
  </r>
  <r>
    <x v="113"/>
    <n v="1.9379099925268344"/>
  </r>
  <r>
    <x v="114"/>
    <n v="1.5445370378273477"/>
  </r>
  <r>
    <x v="115"/>
    <n v="1.3627097136133066"/>
  </r>
  <r>
    <x v="116"/>
    <n v="1.2058366072134719"/>
  </r>
  <r>
    <x v="117"/>
    <n v="3.3843157425116779"/>
  </r>
  <r>
    <x v="118"/>
    <n v="6.6727865175472667"/>
  </r>
  <r>
    <x v="119"/>
    <n v="9.1619582631949168"/>
  </r>
  <r>
    <x v="120"/>
    <n v="5.490050769432556"/>
  </r>
  <r>
    <x v="121"/>
    <n v="9.4409501351712954"/>
  </r>
  <r>
    <x v="122"/>
    <n v="6.5380548484145766"/>
  </r>
  <r>
    <x v="123"/>
    <n v="4.110971685513519"/>
  </r>
  <r>
    <x v="124"/>
    <n v="2.5791550788268731"/>
  </r>
  <r>
    <x v="125"/>
    <n v="2.077655710844994"/>
  </r>
  <r>
    <x v="126"/>
    <n v="1.6317320469300971"/>
  </r>
  <r>
    <x v="127"/>
    <n v="1.3590605438599745"/>
  </r>
  <r>
    <x v="128"/>
    <n v="1.4284785119141634"/>
  </r>
  <r>
    <x v="129"/>
    <n v="3.0052759918741958"/>
  </r>
  <r>
    <x v="130"/>
    <n v="4.3706668291299806"/>
  </r>
  <r>
    <x v="131"/>
    <n v="7.976880224902283"/>
  </r>
  <r>
    <x v="132"/>
    <n v="6.8790400499140434"/>
  </r>
  <r>
    <x v="133"/>
    <n v="8.3017823381899518"/>
  </r>
  <r>
    <x v="134"/>
    <n v="5.9727876504353796"/>
  </r>
  <r>
    <x v="135"/>
    <n v="5.4423142643660443"/>
  </r>
  <r>
    <x v="136"/>
    <n v="3.4866363681380474"/>
  </r>
  <r>
    <x v="137"/>
    <n v="2.9870369771930294"/>
  </r>
  <r>
    <x v="138"/>
    <n v="2.157922342557383"/>
  </r>
  <r>
    <x v="139"/>
    <n v="1.6931143177216488"/>
  </r>
  <r>
    <x v="140"/>
    <n v="1.6969736708233478"/>
  </r>
  <r>
    <x v="141"/>
    <n v="4.7800530821358667"/>
  </r>
  <r>
    <x v="142"/>
    <n v="5.1189021497561429"/>
  </r>
  <r>
    <x v="143"/>
    <n v="10.798341039552865"/>
  </r>
  <r>
    <x v="144"/>
    <n v="7.2971769383270884"/>
  </r>
  <r>
    <x v="145"/>
    <n v="4.357462392336803"/>
  </r>
  <r>
    <x v="146"/>
    <n v="10.142952088556548"/>
  </r>
  <r>
    <x v="147"/>
    <n v="7.8444628761373636"/>
  </r>
  <r>
    <x v="148"/>
    <n v="3.8327494125149464"/>
  </r>
  <r>
    <x v="149"/>
    <n v="3.0119828490410239"/>
  </r>
  <r>
    <x v="150"/>
    <n v="2.7904266781327851"/>
  </r>
  <r>
    <x v="151"/>
    <n v="2.151959365360077"/>
  </r>
  <r>
    <x v="152"/>
    <n v="1.7945691984331438"/>
  </r>
  <r>
    <x v="153"/>
    <n v="2.2153450365990937"/>
  </r>
  <r>
    <x v="154"/>
    <n v="2.1622206548106817"/>
  </r>
  <r>
    <x v="155"/>
    <n v="5.3038970245193608"/>
  </r>
  <r>
    <x v="156"/>
    <n v="4.0821412641175732"/>
  </r>
  <r>
    <x v="157"/>
    <n v="14.86143111859128"/>
  </r>
  <r>
    <x v="158"/>
    <n v="12.444001569209346"/>
  </r>
  <r>
    <x v="159"/>
    <n v="7.9480425044968621"/>
  </r>
  <r>
    <x v="160"/>
    <n v="4.6571056859038809"/>
  </r>
  <r>
    <x v="161"/>
    <n v="3.2977608856564857"/>
  </r>
  <r>
    <x v="162"/>
    <n v="2.607735990631129"/>
  </r>
  <r>
    <x v="163"/>
    <n v="2.0555355142212575"/>
  </r>
  <r>
    <x v="164"/>
    <n v="2.001296878085522"/>
  </r>
  <r>
    <x v="165"/>
    <n v="3.3339914056867186"/>
  </r>
  <r>
    <x v="166"/>
    <n v="5.1148236532690872"/>
  </r>
  <r>
    <x v="167"/>
    <n v="6.2885294715467905"/>
  </r>
  <r>
    <x v="168"/>
    <n v="3.2830775222111548"/>
  </r>
  <r>
    <x v="169"/>
    <n v="3.9936824719468191"/>
  </r>
  <r>
    <x v="170"/>
    <n v="4.7040058008076384"/>
  </r>
  <r>
    <x v="171"/>
    <n v="4.5851294931599762"/>
  </r>
  <r>
    <x v="172"/>
    <n v="3.0439003905847999"/>
  </r>
  <r>
    <x v="173"/>
    <n v="2.470939889707108"/>
  </r>
  <r>
    <x v="174"/>
    <n v="1.8684868209532801"/>
  </r>
  <r>
    <x v="175"/>
    <n v="1.5246311588398205"/>
  </r>
  <r>
    <x v="176"/>
    <n v="2.6460987131329055"/>
  </r>
  <r>
    <x v="177"/>
    <n v="2.7316638324889757"/>
  </r>
  <r>
    <x v="178"/>
    <n v="3.2067763069336754"/>
  </r>
  <r>
    <x v="179"/>
    <n v="5.0372081556841577"/>
  </r>
  <r>
    <x v="180"/>
    <n v="6.3468815307788429"/>
  </r>
  <r>
    <x v="181"/>
    <n v="6.188530886225136"/>
  </r>
  <r>
    <x v="182"/>
    <n v="6.4162148076367771"/>
  </r>
  <r>
    <x v="183"/>
    <n v="7.3299764724851642"/>
  </r>
  <r>
    <x v="184"/>
    <n v="3.5611951415033838"/>
  </r>
  <r>
    <x v="185"/>
    <n v="2.4873169713083176"/>
  </r>
  <r>
    <x v="186"/>
    <n v="2.1434825869928122"/>
  </r>
  <r>
    <x v="187"/>
    <n v="1.9318052528943468"/>
  </r>
  <r>
    <x v="188"/>
    <n v="1.5623116177927179"/>
  </r>
  <r>
    <x v="189"/>
    <n v="2.0340896364954069"/>
  </r>
  <r>
    <x v="190"/>
    <n v="3.8133006474764231"/>
  </r>
  <r>
    <x v="191"/>
    <n v="5.8245172101519298"/>
  </r>
  <r>
    <x v="192"/>
    <n v="9.6213244101294961"/>
  </r>
  <r>
    <x v="193"/>
    <n v="7.3841163005403496"/>
  </r>
  <r>
    <x v="194"/>
    <n v="7.4372220186014921"/>
  </r>
  <r>
    <x v="195"/>
    <n v="7.3009443381351282"/>
  </r>
  <r>
    <x v="196"/>
    <n v="3.4468662461001967"/>
  </r>
  <r>
    <x v="197"/>
    <n v="2.694510951868716"/>
  </r>
  <r>
    <x v="198"/>
    <n v="2.6045514576096638"/>
  </r>
  <r>
    <x v="199"/>
    <n v="1.9385278957753707"/>
  </r>
  <r>
    <x v="200"/>
    <n v="1.933242798077589"/>
  </r>
  <r>
    <x v="201"/>
    <n v="2.0211616755916881"/>
  </r>
  <r>
    <x v="202"/>
    <n v="5.0322824283859484"/>
  </r>
  <r>
    <x v="203"/>
    <n v="6.3812286049053455"/>
  </r>
  <r>
    <x v="204"/>
    <n v="8.1683733813557229"/>
  </r>
  <r>
    <x v="205"/>
    <n v="7.8587329425503194"/>
  </r>
  <r>
    <x v="206"/>
    <n v="6.293980004920944"/>
  </r>
  <r>
    <x v="207"/>
    <n v="7.3815652557004752"/>
  </r>
  <r>
    <x v="208"/>
    <n v="3.7970451302498658"/>
  </r>
  <r>
    <x v="209"/>
    <n v="2.8064876149848486"/>
  </r>
  <r>
    <x v="210"/>
    <n v="2.3209739118936872"/>
  </r>
  <r>
    <x v="211"/>
    <n v="1.7754140481194065"/>
  </r>
  <r>
    <x v="212"/>
    <n v="1.7786687408336697"/>
  </r>
  <r>
    <x v="213"/>
    <n v="2.6434413254976117"/>
  </r>
  <r>
    <x v="214"/>
    <n v="3.4019041044393958"/>
  </r>
  <r>
    <x v="215"/>
    <n v="4.9901619282675425"/>
  </r>
  <r>
    <x v="216"/>
    <n v="7.4615376846046999"/>
  </r>
  <r>
    <x v="217"/>
    <n v="8.9203784774642045"/>
  </r>
  <r>
    <x v="218"/>
    <n v="9.6489109710425236"/>
  </r>
  <r>
    <x v="219"/>
    <n v="8.76055418216996"/>
  </r>
  <r>
    <x v="220"/>
    <n v="3.88850590220106"/>
  </r>
  <r>
    <x v="221"/>
    <n v="3.0116214773270715"/>
  </r>
  <r>
    <x v="222"/>
    <n v="2.1113647618162878"/>
  </r>
  <r>
    <x v="223"/>
    <n v="1.7732099706296875"/>
  </r>
  <r>
    <x v="224"/>
    <n v="2.8364098457017026"/>
  </r>
  <r>
    <x v="225"/>
    <n v="3.8951324555346827"/>
  </r>
  <r>
    <x v="226"/>
    <n v="5.4132715923097168"/>
  </r>
  <r>
    <x v="227"/>
    <n v="2.6947954010846553"/>
  </r>
  <r>
    <x v="228"/>
    <n v="7.700961172156612"/>
  </r>
  <r>
    <x v="229"/>
    <n v="6.5847576579726734"/>
  </r>
  <r>
    <x v="230"/>
    <n v="5.3261274213774437"/>
  </r>
  <r>
    <x v="231"/>
    <n v="5.6525491369478473"/>
  </r>
  <r>
    <x v="232"/>
    <n v="3.1441884880495987"/>
  </r>
  <r>
    <x v="233"/>
    <n v="3.4016394557950691"/>
  </r>
  <r>
    <x v="234"/>
    <n v="2.2101329110740515"/>
  </r>
  <r>
    <x v="235"/>
    <n v="1.7049757807337234"/>
  </r>
  <r>
    <x v="236"/>
    <n v="2.3310414036076113"/>
  </r>
  <r>
    <x v="237"/>
    <n v="5.9753053543139494"/>
  </r>
  <r>
    <x v="238"/>
    <n v="6.0346664404317094"/>
  </r>
  <r>
    <x v="239"/>
    <n v="6.6018358868371871"/>
  </r>
  <r>
    <x v="240"/>
    <n v="5.0433535881328408"/>
  </r>
  <r>
    <x v="241"/>
    <n v="5.1834787454094364"/>
  </r>
  <r>
    <x v="242"/>
    <n v="8.3041424855752748"/>
  </r>
  <r>
    <x v="243"/>
    <n v="5.3937610231724582"/>
  </r>
  <r>
    <x v="244"/>
    <n v="3.0764608545354766"/>
  </r>
  <r>
    <x v="245"/>
    <n v="2.288925461453188"/>
  </r>
  <r>
    <x v="246"/>
    <n v="1.8642447670240589"/>
  </r>
  <r>
    <x v="247"/>
    <n v="1.4984962953945924"/>
  </r>
  <r>
    <x v="248"/>
    <n v="1.460815883756676"/>
  </r>
  <r>
    <x v="249"/>
    <n v="1.9040677611496468"/>
  </r>
  <r>
    <x v="250"/>
    <n v="5.3960843681947148"/>
  </r>
  <r>
    <x v="251"/>
    <n v="4.9954419309556579"/>
  </r>
  <r>
    <x v="252"/>
    <n v="3.8699078559474307"/>
  </r>
  <r>
    <x v="253"/>
    <n v="3.960732735589207"/>
  </r>
  <r>
    <x v="254"/>
    <n v="3.9980442324364938"/>
  </r>
  <r>
    <x v="255"/>
    <n v="3.7398558980852736"/>
  </r>
  <r>
    <x v="256"/>
    <n v="2.4513494096060033"/>
  </r>
  <r>
    <x v="257"/>
    <n v="2.4867113469429909"/>
  </r>
  <r>
    <x v="258"/>
    <n v="1.7916900993871181"/>
  </r>
  <r>
    <x v="259"/>
    <n v="1.5010974454346016"/>
  </r>
  <r>
    <x v="260"/>
    <n v="2.103869451203499"/>
  </r>
  <r>
    <x v="261"/>
    <n v="2.7275882505121798"/>
  </r>
  <r>
    <x v="262"/>
    <n v="2.4683140321607664"/>
  </r>
  <r>
    <x v="263"/>
    <n v="3.2245876432241878"/>
  </r>
  <r>
    <x v="264"/>
    <n v="4.8824016444030107"/>
  </r>
  <r>
    <x v="265"/>
    <n v="7.6375077764951351"/>
  </r>
  <r>
    <x v="266"/>
    <n v="14.669731171705516"/>
  </r>
  <r>
    <x v="267"/>
    <n v="7.78057231849247"/>
  </r>
  <r>
    <x v="268"/>
    <n v="3.9901837609857616"/>
  </r>
  <r>
    <x v="269"/>
    <n v="2.558745276577425"/>
  </r>
  <r>
    <x v="270"/>
    <n v="2.3336681626835296"/>
  </r>
  <r>
    <x v="271"/>
    <n v="1.8005879508930109"/>
  </r>
  <r>
    <x v="272"/>
    <n v="2.2438181858812274"/>
  </r>
  <r>
    <x v="273"/>
    <n v="4.6266171497965152"/>
  </r>
  <r>
    <x v="274"/>
    <n v="7.8154898924635177"/>
  </r>
  <r>
    <x v="275"/>
    <n v="10.793685900124316"/>
  </r>
  <r>
    <x v="276"/>
    <n v="7.6418452689841843"/>
  </r>
  <r>
    <x v="277"/>
    <n v="13.926766913116404"/>
  </r>
  <r>
    <x v="278"/>
    <n v="9.7197474750885959"/>
  </r>
  <r>
    <x v="279"/>
    <n v="8.3934823305343436"/>
  </r>
  <r>
    <x v="280"/>
    <n v="4.0144126329196492"/>
  </r>
  <r>
    <x v="281"/>
    <n v="2.6982154770192261"/>
  </r>
  <r>
    <x v="282"/>
    <n v="2.0817876047159056"/>
  </r>
  <r>
    <x v="283"/>
    <n v="1.7668023243133268"/>
  </r>
  <r>
    <x v="284"/>
    <n v="1.719422388784837"/>
  </r>
  <r>
    <x v="285"/>
    <n v="2.8355422950590694"/>
  </r>
  <r>
    <x v="286"/>
    <n v="5.9324348437067052"/>
  </r>
  <r>
    <x v="287"/>
    <n v="6.2315421765154717"/>
  </r>
  <r>
    <x v="288"/>
    <n v="4.3179693452871559"/>
  </r>
  <r>
    <x v="289"/>
    <n v="6.3159125580361986"/>
  </r>
  <r>
    <x v="290"/>
    <n v="6.4191153211935923"/>
  </r>
  <r>
    <x v="291"/>
    <n v="5.8020341693879578"/>
  </r>
  <r>
    <x v="292"/>
    <n v="3.6261861412666665"/>
  </r>
  <r>
    <x v="293"/>
    <n v="3.0541765265882272"/>
  </r>
  <r>
    <x v="294"/>
    <n v="2.2068745478844751"/>
  </r>
  <r>
    <x v="295"/>
    <n v="1.7017477757611159"/>
  </r>
  <r>
    <x v="296"/>
    <n v="1.5219301087477399"/>
  </r>
  <r>
    <x v="297"/>
    <n v="2.9435506272776797"/>
  </r>
  <r>
    <x v="298"/>
    <n v="4.4542386946183514"/>
  </r>
  <r>
    <x v="299"/>
    <n v="5.1244172105992289"/>
  </r>
  <r>
    <x v="300"/>
    <n v="4.5142176195706369"/>
  </r>
  <r>
    <x v="301"/>
    <n v="7.4426336550843715"/>
  </r>
  <r>
    <x v="302"/>
    <n v="9.8760901856322043"/>
  </r>
  <r>
    <x v="303"/>
    <n v="7.1367327148576658"/>
  </r>
  <r>
    <x v="304"/>
    <n v="3.6700403700890822"/>
  </r>
  <r>
    <x v="305"/>
    <n v="2.5685753932701156"/>
  </r>
  <r>
    <x v="306"/>
    <n v="1.9810255051695194"/>
  </r>
  <r>
    <x v="307"/>
    <n v="1.6810854315009258"/>
  </r>
  <r>
    <x v="308"/>
    <n v="1.6529881667880424"/>
  </r>
  <r>
    <x v="309"/>
    <n v="3.9276527379736641"/>
  </r>
  <r>
    <x v="310"/>
    <n v="4.0520827669976285"/>
  </r>
  <r>
    <x v="311"/>
    <n v="3.7178009021339173"/>
  </r>
  <r>
    <x v="312"/>
    <n v="4.6275804455923604"/>
  </r>
  <r>
    <x v="313"/>
    <n v="5.8016483120599824"/>
  </r>
  <r>
    <x v="314"/>
    <n v="5.7269643301663962"/>
  </r>
  <r>
    <x v="315"/>
    <n v="4.4064727468999481"/>
  </r>
  <r>
    <x v="316"/>
    <n v="3.1033637552305833"/>
  </r>
  <r>
    <x v="317"/>
    <n v="2.6945143986817084"/>
  </r>
  <r>
    <x v="318"/>
    <n v="1.8980214784298068"/>
  </r>
  <r>
    <x v="319"/>
    <n v="1.6370128509487689"/>
  </r>
  <r>
    <x v="320"/>
    <n v="2.1040180744191765"/>
  </r>
  <r>
    <x v="321"/>
    <n v="3.1345063245161144"/>
  </r>
  <r>
    <x v="322"/>
    <n v="4.2449907740571433"/>
  </r>
  <r>
    <x v="323"/>
    <n v="9.132801756016212"/>
  </r>
  <r>
    <x v="324"/>
    <n v="8.4128728135130686"/>
  </r>
  <r>
    <x v="325"/>
    <n v="11.016720566339693"/>
  </r>
  <r>
    <x v="326"/>
    <n v="11.459293431351986"/>
  </r>
  <r>
    <x v="327"/>
    <n v="8.3245240302685879"/>
  </r>
  <r>
    <x v="328"/>
    <n v="3.7866624507766633"/>
  </r>
  <r>
    <x v="329"/>
    <n v="2.9744093489078915"/>
  </r>
  <r>
    <x v="330"/>
    <n v="2.1239481804704243"/>
  </r>
  <r>
    <x v="331"/>
    <n v="1.7320042019660953"/>
  </r>
  <r>
    <x v="332"/>
    <n v="1.6295109960662948"/>
  </r>
  <r>
    <x v="333"/>
    <n v="3.0378278216708234"/>
  </r>
  <r>
    <x v="334"/>
    <n v="5.2368479669505934"/>
  </r>
  <r>
    <x v="335"/>
    <n v="4.1590930424350878"/>
  </r>
  <r>
    <x v="336"/>
    <n v="6.7763001158702671"/>
  </r>
  <r>
    <x v="337"/>
    <n v="16.811224127716521"/>
  </r>
  <r>
    <x v="338"/>
    <n v="9.4528259654647222"/>
  </r>
  <r>
    <x v="339"/>
    <n v="5.4235091874348198"/>
  </r>
  <r>
    <x v="340"/>
    <n v="3.4204058128132342"/>
  </r>
  <r>
    <x v="341"/>
    <n v="3.6147946647721807"/>
  </r>
  <r>
    <x v="342"/>
    <n v="2.3463903398783592"/>
  </r>
  <r>
    <x v="343"/>
    <n v="1.8411768283021832"/>
  </r>
  <r>
    <x v="344"/>
    <n v="2.6240688603598876"/>
  </r>
  <r>
    <x v="345"/>
    <n v="2.1476175021643331"/>
  </r>
  <r>
    <x v="346"/>
    <n v="4.6165444787967358"/>
  </r>
  <r>
    <x v="347"/>
    <n v="5.6227966455274938"/>
  </r>
  <r>
    <x v="348"/>
    <n v="5.4613261548462466"/>
  </r>
  <r>
    <x v="349"/>
    <n v="8.2166914867464786"/>
  </r>
  <r>
    <x v="350"/>
    <n v="10.227936591003607"/>
  </r>
  <r>
    <x v="351"/>
    <n v="6.4892809445825019"/>
  </r>
  <r>
    <x v="352"/>
    <n v="4.0231784321150457"/>
  </r>
  <r>
    <x v="353"/>
    <n v="3.7193398743820962"/>
  </r>
  <r>
    <x v="354"/>
    <n v="2.5402376651693852"/>
  </r>
  <r>
    <x v="355"/>
    <n v="2.0580811759683844"/>
  </r>
  <r>
    <x v="356"/>
    <n v="2.2730564442142369"/>
  </r>
  <r>
    <x v="357"/>
    <n v="2.2441915809947965"/>
  </r>
  <r>
    <x v="358"/>
    <n v="2.8186898178219026"/>
  </r>
  <r>
    <x v="359"/>
    <n v="5.4798740284523584"/>
  </r>
  <r>
    <x v="360"/>
    <n v="9.5060497328820563"/>
  </r>
  <r>
    <x v="361"/>
    <n v="7.6694145393650865"/>
  </r>
  <r>
    <x v="362"/>
    <n v="14.397571743059892"/>
  </r>
  <r>
    <x v="363"/>
    <n v="5.1533354150013242"/>
  </r>
  <r>
    <x v="364"/>
    <n v="3.9626132816455253"/>
  </r>
  <r>
    <x v="365"/>
    <n v="2.5920059310885541"/>
  </r>
  <r>
    <x v="366"/>
    <n v="2.245839750083769"/>
  </r>
  <r>
    <x v="367"/>
    <n v="1.7105144542647899"/>
  </r>
  <r>
    <x v="368"/>
    <n v="1.7501103038857586"/>
  </r>
  <r>
    <x v="369"/>
    <n v="3.3902282777299031"/>
  </r>
  <r>
    <x v="370"/>
    <n v="6.4192904350350846"/>
  </r>
  <r>
    <x v="371"/>
    <n v="9.4289863416843378"/>
  </r>
  <r>
    <x v="372"/>
    <n v="5.7185658261930419"/>
  </r>
  <r>
    <x v="373"/>
    <n v="6.40180116424761"/>
  </r>
  <r>
    <x v="374"/>
    <n v="9.4769181142001546"/>
  </r>
  <r>
    <x v="375"/>
    <n v="8.0823367721280626"/>
  </r>
  <r>
    <x v="376"/>
    <n v="3.6650086862731879"/>
  </r>
  <r>
    <x v="377"/>
    <n v="2.9164348738200032"/>
  </r>
  <r>
    <x v="378"/>
    <n v="2.6904265760861206"/>
  </r>
  <r>
    <x v="379"/>
    <n v="1.8993779909107862"/>
  </r>
  <r>
    <x v="380"/>
    <n v="1.9801478261294101"/>
  </r>
  <r>
    <x v="381"/>
    <n v="3.2664023149825478"/>
  </r>
  <r>
    <x v="382"/>
    <n v="6.3947625037913536"/>
  </r>
  <r>
    <x v="383"/>
    <n v="9.6128381109607091"/>
  </r>
  <r>
    <x v="384"/>
    <n v="5.3399126603170313"/>
  </r>
  <r>
    <x v="385"/>
    <n v="5.9593539356911105"/>
  </r>
  <r>
    <x v="386"/>
    <n v="7.4805836481879551"/>
  </r>
  <r>
    <x v="387"/>
    <n v="5.7246542606436321"/>
  </r>
  <r>
    <x v="388"/>
    <n v="3.1451215212960797"/>
  </r>
  <r>
    <x v="389"/>
    <n v="2.6882163051662618"/>
  </r>
  <r>
    <x v="390"/>
    <n v="2.0864889112629537"/>
  </r>
  <r>
    <x v="391"/>
    <n v="1.6967326286598003"/>
  </r>
  <r>
    <x v="392"/>
    <n v="1.8840890806452928"/>
  </r>
  <r>
    <x v="393"/>
    <n v="2.8469875447254265"/>
  </r>
  <r>
    <x v="394"/>
    <n v="3.9584978283295391"/>
  </r>
  <r>
    <x v="395"/>
    <n v="6.7231938037069074"/>
  </r>
  <r>
    <x v="396"/>
    <n v="4.1987653032190693"/>
  </r>
  <r>
    <x v="397"/>
    <n v="5.2622712703791246"/>
  </r>
  <r>
    <x v="398"/>
    <n v="4.4904366797191626"/>
  </r>
  <r>
    <x v="399"/>
    <n v="4.1979161178677398"/>
  </r>
  <r>
    <x v="400"/>
    <n v="2.9993054894389735"/>
  </r>
  <r>
    <x v="401"/>
    <n v="2.103088513276389"/>
  </r>
  <r>
    <x v="402"/>
    <n v="2.487570197977568"/>
  </r>
  <r>
    <x v="403"/>
    <n v="1.9737709344514303"/>
  </r>
  <r>
    <x v="404"/>
    <n v="2.1489835144594909"/>
  </r>
  <r>
    <x v="405"/>
    <n v="3.6825505442531767"/>
  </r>
  <r>
    <x v="406"/>
    <n v="8.4082024860910742"/>
  </r>
  <r>
    <x v="407"/>
    <n v="7.1756305319706932"/>
  </r>
  <r>
    <x v="408"/>
    <n v="5.813447863914055"/>
  </r>
  <r>
    <x v="409"/>
    <n v="8.205912157666452"/>
  </r>
  <r>
    <x v="410"/>
    <n v="14.427397684586671"/>
  </r>
  <r>
    <x v="411"/>
    <n v="6.7686170279172746"/>
  </r>
  <r>
    <x v="412"/>
    <n v="3.5552030564546979"/>
  </r>
  <r>
    <x v="413"/>
    <n v="2.6724723772121708"/>
  </r>
  <r>
    <x v="414"/>
    <n v="1.9685441887754862"/>
  </r>
  <r>
    <x v="415"/>
    <n v="1.721044003016416"/>
  </r>
  <r>
    <x v="416"/>
    <n v="1.646184495275417"/>
  </r>
  <r>
    <x v="417"/>
    <n v="3.8992208143839164"/>
  </r>
  <r>
    <x v="418"/>
    <n v="3.0017421353801441"/>
  </r>
  <r>
    <x v="419"/>
    <n v="5.5618451357418364"/>
  </r>
  <r>
    <x v="420"/>
    <n v="4.5037126615133758"/>
  </r>
  <r>
    <x v="421"/>
    <n v="6.6595300423480701"/>
  </r>
  <r>
    <x v="422"/>
    <n v="13.789224895766816"/>
  </r>
  <r>
    <x v="423"/>
    <n v="9.7286942276610944"/>
  </r>
  <r>
    <x v="424"/>
    <n v="4.0276649529996016"/>
  </r>
  <r>
    <x v="425"/>
    <n v="3.7920956933901531"/>
  </r>
  <r>
    <x v="426"/>
    <n v="2.9537694150641101"/>
  </r>
  <r>
    <x v="427"/>
    <n v="2.446312125238276"/>
  </r>
  <r>
    <x v="428"/>
    <n v="2.4637740992688899"/>
  </r>
  <r>
    <x v="429"/>
    <n v="3.8092080688153818"/>
  </r>
  <r>
    <x v="430"/>
    <n v="5.1102593103236318"/>
  </r>
  <r>
    <x v="431"/>
    <n v="7.9154521839582239"/>
  </r>
  <r>
    <x v="432"/>
    <n v="7.0354852855828547"/>
  </r>
  <r>
    <x v="433"/>
    <n v="5.2657495238928185"/>
  </r>
  <r>
    <x v="434"/>
    <n v="11.470632286806145"/>
  </r>
  <r>
    <x v="435"/>
    <n v="7.8880887379521534"/>
  </r>
  <r>
    <x v="436"/>
    <n v="4.2873980018552977"/>
  </r>
  <r>
    <x v="437"/>
    <n v="2.6234376991045241"/>
  </r>
  <r>
    <x v="438"/>
    <n v="2.5709388334154157"/>
  </r>
  <r>
    <x v="439"/>
    <n v="1.9082648089286907"/>
  </r>
  <r>
    <x v="440"/>
    <n v="1.6539709452091731"/>
  </r>
  <r>
    <x v="441"/>
    <n v="5.421127455582293"/>
  </r>
  <r>
    <x v="442"/>
    <n v="7.4492790619613185"/>
  </r>
  <r>
    <x v="443"/>
    <n v="6.7394156856306813"/>
  </r>
  <r>
    <x v="444"/>
    <n v="8.083059503363268"/>
  </r>
  <r>
    <x v="445"/>
    <n v="6.0657706637585145"/>
  </r>
  <r>
    <x v="446"/>
    <n v="8.1043067077478348"/>
  </r>
  <r>
    <x v="447"/>
    <n v="6.9363817862880959"/>
  </r>
  <r>
    <x v="448"/>
    <n v="3.8460228974396897"/>
  </r>
  <r>
    <x v="449"/>
    <n v="3.3215151612271709"/>
  </r>
  <r>
    <x v="450"/>
    <n v="2.6331051219690798"/>
  </r>
  <r>
    <x v="451"/>
    <n v="2.0036565238120128"/>
  </r>
  <r>
    <x v="452"/>
    <n v="2.5068503764077734"/>
  </r>
  <r>
    <x v="453"/>
    <n v="4.1538910506718496"/>
  </r>
  <r>
    <x v="454"/>
    <n v="4.4181750444290397"/>
  </r>
  <r>
    <x v="455"/>
    <n v="4.2382441198920819"/>
  </r>
  <r>
    <x v="456"/>
    <n v="8.4602688828775072"/>
  </r>
  <r>
    <x v="457"/>
    <n v="6.301680302572314"/>
  </r>
  <r>
    <x v="458"/>
    <n v="11.946854615703026"/>
  </r>
  <r>
    <x v="459"/>
    <n v="11.310231152033856"/>
  </r>
  <r>
    <x v="460"/>
    <n v="7.1785899088941303"/>
  </r>
  <r>
    <x v="461"/>
    <n v="4.5830327480911821"/>
  </r>
  <r>
    <x v="462"/>
    <n v="4.419518048007764"/>
  </r>
  <r>
    <x v="463"/>
    <n v="2.7300841466781618"/>
  </r>
  <r>
    <x v="464"/>
    <n v="2.1661811729380331"/>
  </r>
  <r>
    <x v="465"/>
    <n v="4.8303775408293497"/>
  </r>
  <r>
    <x v="466"/>
    <n v="6.9476294861342689"/>
  </r>
  <r>
    <x v="467"/>
    <n v="7.2826690206600952"/>
  </r>
  <r>
    <x v="468"/>
    <n v="5.5940813300186063"/>
  </r>
  <r>
    <x v="469"/>
    <n v="6.1417703077439532"/>
  </r>
  <r>
    <x v="470"/>
    <n v="10.937078629927845"/>
  </r>
  <r>
    <x v="471"/>
    <n v="5.8724443987566524"/>
  </r>
  <r>
    <x v="472"/>
    <n v="4.3844757288370451"/>
  </r>
  <r>
    <x v="473"/>
    <n v="3.1910858600061562"/>
  </r>
  <r>
    <x v="474"/>
    <n v="2.9935174583487876"/>
  </r>
  <r>
    <x v="475"/>
    <n v="2.1129373004417871"/>
  </r>
  <r>
    <x v="476"/>
    <n v="1.8281343442304003"/>
  </r>
  <r>
    <x v="477"/>
    <n v="2.5090473872416448"/>
  </r>
  <r>
    <x v="478"/>
    <n v="4.9208540320504426"/>
  </r>
  <r>
    <x v="479"/>
    <n v="7.2649675551332304"/>
  </r>
  <r>
    <x v="480"/>
    <n v="6.4763475126999239"/>
  </r>
  <r>
    <x v="481"/>
    <n v="5.6016668987607288"/>
  </r>
  <r>
    <x v="482"/>
    <n v="8.3125325380881954"/>
  </r>
  <r>
    <x v="483"/>
    <n v="8.4785936189293363"/>
  </r>
  <r>
    <x v="484"/>
    <n v="4.0030906040122689"/>
  </r>
  <r>
    <x v="485"/>
    <n v="2.5497446577222993"/>
  </r>
  <r>
    <x v="486"/>
    <n v="2.4659057004353064"/>
  </r>
  <r>
    <x v="487"/>
    <n v="1.8135015191189494"/>
  </r>
  <r>
    <x v="488"/>
    <n v="2.2412370623632389"/>
  </r>
  <r>
    <x v="489"/>
    <n v="2.2469248011031753"/>
  </r>
  <r>
    <x v="490"/>
    <n v="3.9745567135137958"/>
  </r>
  <r>
    <x v="491"/>
    <n v="9.2976296802223981"/>
  </r>
  <r>
    <x v="492"/>
    <n v="11.089196678814183"/>
  </r>
  <r>
    <x v="493"/>
    <n v="10.224822235677854"/>
  </r>
  <r>
    <x v="494"/>
    <n v="7.1325224438712667"/>
  </r>
  <r>
    <x v="495"/>
    <n v="7.8356345226972541"/>
  </r>
  <r>
    <x v="496"/>
    <n v="3.9782159310191307"/>
  </r>
  <r>
    <x v="497"/>
    <n v="2.6268662628705139"/>
  </r>
  <r>
    <x v="498"/>
    <n v="1.9570837263923"/>
  </r>
  <r>
    <x v="499"/>
    <n v="2.1183788315567957"/>
  </r>
  <r>
    <x v="500"/>
    <n v="1.6840824296197971"/>
  </r>
  <r>
    <x v="501"/>
    <n v="3.7657229596452457"/>
  </r>
  <r>
    <x v="502"/>
    <n v="6.7514462850357271"/>
  </r>
  <r>
    <x v="503"/>
    <n v="7.1046247197316976"/>
  </r>
  <r>
    <x v="504"/>
    <n v="4.8259117559573514"/>
  </r>
  <r>
    <x v="505"/>
    <n v="6.5048029001393646"/>
  </r>
  <r>
    <x v="506"/>
    <n v="9.9505385754122173"/>
  </r>
  <r>
    <x v="507"/>
    <n v="8.5598642346130411"/>
  </r>
  <r>
    <x v="508"/>
    <n v="5.66128172558708"/>
  </r>
  <r>
    <x v="509"/>
    <n v="3.1797426293433686"/>
  </r>
  <r>
    <x v="510"/>
    <n v="2.6753623357572027"/>
  </r>
  <r>
    <x v="511"/>
    <n v="2.2078331189540195"/>
  </r>
  <r>
    <x v="512"/>
    <n v="1.7743727987743727"/>
  </r>
  <r>
    <x v="513"/>
    <n v="3.6260642151185269"/>
  </r>
  <r>
    <x v="514"/>
    <n v="3.0955375742846347"/>
  </r>
  <r>
    <x v="515"/>
    <n v="5.4183695012138475"/>
  </r>
  <r>
    <x v="516"/>
    <n v="4.9739141005892558"/>
  </r>
  <r>
    <x v="517"/>
    <n v="10.007961335560383"/>
  </r>
  <r>
    <x v="518"/>
    <n v="13.163430203468717"/>
  </r>
  <r>
    <x v="519"/>
    <n v="6.9679353026792112"/>
  </r>
  <r>
    <x v="520"/>
    <n v="5.6400199201234829"/>
  </r>
  <r>
    <x v="521"/>
    <n v="2.9787126956782042"/>
  </r>
  <r>
    <x v="522"/>
    <n v="3.2365986536526989"/>
  </r>
  <r>
    <x v="523"/>
    <n v="2.1546218655249212"/>
  </r>
  <r>
    <x v="524"/>
    <n v="2.6470216518567367"/>
  </r>
  <r>
    <x v="525"/>
    <n v="2.6737387160485011"/>
  </r>
  <r>
    <x v="526"/>
    <n v="3.0800021838044476"/>
  </r>
  <r>
    <x v="527"/>
    <n v="5.2857135146165861"/>
  </r>
  <r>
    <x v="528"/>
    <n v="6.3213220301631337"/>
  </r>
  <r>
    <x v="529"/>
    <n v="5.4928047676650893"/>
  </r>
  <r>
    <x v="530"/>
    <n v="12.678317222339308"/>
  </r>
  <r>
    <x v="531"/>
    <n v="6.4501609057772935"/>
  </r>
  <r>
    <x v="532"/>
    <n v="5.7748370002856522"/>
  </r>
  <r>
    <x v="533"/>
    <n v="3.0595814852257694"/>
  </r>
  <r>
    <x v="534"/>
    <n v="2.6954730755002752"/>
  </r>
  <r>
    <x v="535"/>
    <n v="1.9338544877244894"/>
  </r>
  <r>
    <x v="536"/>
    <n v="1.6818518041990382"/>
  </r>
  <r>
    <x v="537"/>
    <n v="1.8132243470463454"/>
  </r>
  <r>
    <x v="538"/>
    <n v="3.5666828530239303"/>
  </r>
  <r>
    <x v="539"/>
    <n v="4.0973743384919974"/>
  </r>
  <r>
    <x v="540"/>
    <n v="4.8443754370405614"/>
  </r>
  <r>
    <x v="541"/>
    <n v="6.8536943919181459"/>
  </r>
  <r>
    <x v="542"/>
    <n v="7.9095837546572989"/>
  </r>
  <r>
    <x v="543"/>
    <n v="5.2704906675676702"/>
  </r>
  <r>
    <x v="544"/>
    <n v="4.3381610559125505"/>
  </r>
  <r>
    <x v="545"/>
    <n v="3.0322352496174694"/>
  </r>
  <r>
    <x v="546"/>
    <n v="2.1752843450022459"/>
  </r>
  <r>
    <x v="547"/>
    <n v="1.6977387997053228"/>
  </r>
  <r>
    <x v="548"/>
    <n v="1.6093948076972913"/>
  </r>
  <r>
    <x v="549"/>
    <n v="2.1056038002784949"/>
  </r>
  <r>
    <x v="550"/>
    <n v="2.2511619737348929"/>
  </r>
  <r>
    <x v="551"/>
    <n v="6.3273200101212996"/>
  </r>
  <r>
    <x v="552"/>
    <n v="6.4599972760166615"/>
  </r>
  <r>
    <x v="553"/>
    <n v="5.9015898561592994"/>
  </r>
  <r>
    <x v="554"/>
    <n v="9.6938623173791427"/>
  </r>
  <r>
    <x v="555"/>
    <n v="7.5191240677314415"/>
  </r>
  <r>
    <x v="556"/>
    <n v="5.5367412859050162"/>
  </r>
  <r>
    <x v="557"/>
    <n v="3.5002382350757029"/>
  </r>
  <r>
    <x v="558"/>
    <n v="2.3088863205241568"/>
  </r>
  <r>
    <x v="559"/>
    <n v="2.1259451308380455"/>
  </r>
  <r>
    <x v="560"/>
    <n v="1.9375271419323801"/>
  </r>
  <r>
    <x v="561"/>
    <n v="2.8301603344636757"/>
  </r>
  <r>
    <x v="562"/>
    <n v="2.7049626606663635"/>
  </r>
  <r>
    <x v="563"/>
    <n v="7.2898369802296887"/>
  </r>
  <r>
    <x v="564"/>
    <n v="7.2705872414621515"/>
  </r>
  <r>
    <x v="565"/>
    <n v="7.7657522457671329"/>
  </r>
  <r>
    <x v="566"/>
    <n v="8.5536353287578653"/>
  </r>
  <r>
    <x v="567"/>
    <n v="7.495685103606589"/>
  </r>
  <r>
    <x v="568"/>
    <n v="4.3549110264799138"/>
  </r>
  <r>
    <x v="569"/>
    <n v="2.7459553061108504"/>
  </r>
  <r>
    <x v="570"/>
    <n v="2.0453717020267401"/>
  </r>
  <r>
    <x v="571"/>
    <n v="1.6349649987384529"/>
  </r>
  <r>
    <x v="572"/>
    <n v="2.2982845453589156"/>
  </r>
  <r>
    <x v="573"/>
    <n v="3.7960513492581538"/>
  </r>
  <r>
    <x v="574"/>
    <n v="5.1003757712209614"/>
  </r>
  <r>
    <x v="575"/>
    <n v="4.0000346808790992"/>
  </r>
  <r>
    <x v="576"/>
    <n v="4.5942037889228402"/>
  </r>
  <r>
    <x v="577"/>
    <n v="9.1856955686787423"/>
  </r>
  <r>
    <x v="578"/>
    <n v="11.203977045536153"/>
  </r>
  <r>
    <x v="579"/>
    <n v="7.0460506815869017"/>
  </r>
  <r>
    <x v="580"/>
    <n v="4.3327893655317169"/>
  </r>
  <r>
    <x v="581"/>
    <n v="2.686585254610419"/>
  </r>
  <r>
    <x v="582"/>
    <n v="2.209775571442159"/>
  </r>
  <r>
    <x v="583"/>
    <n v="1.7023304197672442"/>
  </r>
  <r>
    <x v="584"/>
    <n v="1.7445654155970882"/>
  </r>
  <r>
    <x v="585"/>
    <n v="2.6849657986582489"/>
  </r>
  <r>
    <x v="586"/>
    <n v="3.5830211037193047"/>
  </r>
  <r>
    <x v="587"/>
    <n v="7.3042812500818899"/>
  </r>
  <r>
    <x v="588"/>
    <n v="6.6950442143623503"/>
  </r>
  <r>
    <x v="589"/>
    <n v="3.9038632335358021"/>
  </r>
  <r>
    <x v="590"/>
    <n v="7.9724485261728759"/>
  </r>
  <r>
    <x v="591"/>
    <n v="5.0209117215997896"/>
  </r>
  <r>
    <x v="592"/>
    <n v="3.0349589535843506"/>
  </r>
  <r>
    <x v="593"/>
    <n v="2.4138830801100997"/>
  </r>
  <r>
    <x v="594"/>
    <n v="3.0779661770791016"/>
  </r>
  <r>
    <x v="595"/>
    <n v="1.9982998589805969"/>
  </r>
  <r>
    <x v="596"/>
    <n v="1.970073427344339"/>
  </r>
  <r>
    <x v="597"/>
    <n v="1.889499801449446"/>
  </r>
  <r>
    <x v="598"/>
    <n v="3.371912094140618"/>
  </r>
  <r>
    <x v="599"/>
    <n v="9.3711155700439903"/>
  </r>
  <r>
    <x v="600"/>
    <n v="5.4175690066230331"/>
  </r>
  <r>
    <x v="601"/>
    <n v="4.1865251313545864"/>
  </r>
  <r>
    <x v="602"/>
    <n v="6.9001351903589514"/>
  </r>
  <r>
    <x v="603"/>
    <n v="6.5118013964028654"/>
  </r>
  <r>
    <x v="604"/>
    <n v="3.4020438126894166"/>
  </r>
  <r>
    <x v="605"/>
    <n v="3.2573476436972686"/>
  </r>
  <r>
    <x v="606"/>
    <n v="2.2429441398874683"/>
  </r>
  <r>
    <x v="607"/>
    <n v="2.2784055438548538"/>
  </r>
  <r>
    <x v="608"/>
    <n v="2.1205960775836976"/>
  </r>
  <r>
    <x v="609"/>
    <n v="4.4972046185946635"/>
  </r>
  <r>
    <x v="610"/>
    <n v="8.8443341761658392"/>
  </r>
  <r>
    <x v="611"/>
    <n v="6.9900120886401833"/>
  </r>
  <r>
    <x v="612"/>
    <n v="7.1394889632320639"/>
  </r>
  <r>
    <x v="613"/>
    <n v="13.439273646456032"/>
  </r>
  <r>
    <x v="614"/>
    <n v="9.9430847079629157"/>
  </r>
  <r>
    <x v="615"/>
    <n v="7.3784348580197427"/>
  </r>
  <r>
    <x v="616"/>
    <n v="3.5702459314553181"/>
  </r>
  <r>
    <x v="617"/>
    <n v="3.2596695088115148"/>
  </r>
  <r>
    <x v="618"/>
    <n v="2.425954695544172"/>
  </r>
  <r>
    <x v="619"/>
    <n v="1.9085881845232069"/>
  </r>
  <r>
    <x v="620"/>
    <n v="1.6147832832702722"/>
  </r>
  <r>
    <x v="621"/>
    <n v="2.778365320117969"/>
  </r>
  <r>
    <x v="622"/>
    <n v="2.1700218379004608"/>
  </r>
  <r>
    <x v="623"/>
    <n v="2.8361083345705045"/>
  </r>
  <r>
    <x v="6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2:S57" firstHeaderRow="1" firstDataRow="2" firstDataCol="1"/>
  <pivotFields count="4">
    <pivotField showAll="0">
      <items count="6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t="default"/>
      </items>
    </pivotField>
    <pivotField dataFiel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</pivotFields>
  <rowFields count="1">
    <field x="3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a de Qsi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94"/>
  <sheetViews>
    <sheetView workbookViewId="0">
      <pane xSplit="1" ySplit="1" topLeftCell="B3277" activePane="bottomRight" state="frozenSplit"/>
      <selection pane="topRight" activeCell="B1" sqref="B1"/>
      <selection pane="bottomLeft" activeCell="A2" sqref="A2"/>
      <selection pane="bottomRight" activeCell="M3297" sqref="M3297"/>
    </sheetView>
  </sheetViews>
  <sheetFormatPr baseColWidth="10" defaultRowHeight="14.4" x14ac:dyDescent="0.3"/>
  <cols>
    <col min="3" max="3" width="11.5546875" style="2"/>
  </cols>
  <sheetData>
    <row r="1" spans="1:6" x14ac:dyDescent="0.3">
      <c r="A1" t="s">
        <v>0</v>
      </c>
      <c r="B1" t="s">
        <v>5</v>
      </c>
      <c r="C1" s="2" t="s">
        <v>6</v>
      </c>
      <c r="D1" t="s">
        <v>7</v>
      </c>
      <c r="E1" t="s">
        <v>8</v>
      </c>
      <c r="F1" t="s">
        <v>9</v>
      </c>
    </row>
    <row r="2" spans="1:6" x14ac:dyDescent="0.3">
      <c r="A2" s="1">
        <v>38718</v>
      </c>
    </row>
    <row r="3" spans="1:6" x14ac:dyDescent="0.3">
      <c r="A3" s="1">
        <v>38719</v>
      </c>
    </row>
    <row r="4" spans="1:6" x14ac:dyDescent="0.3">
      <c r="A4" s="1">
        <v>38720</v>
      </c>
    </row>
    <row r="5" spans="1:6" x14ac:dyDescent="0.3">
      <c r="A5" s="1">
        <v>38721</v>
      </c>
    </row>
    <row r="6" spans="1:6" x14ac:dyDescent="0.3">
      <c r="A6" s="1">
        <v>38722</v>
      </c>
    </row>
    <row r="7" spans="1:6" x14ac:dyDescent="0.3">
      <c r="A7" s="1">
        <v>38723</v>
      </c>
    </row>
    <row r="8" spans="1:6" x14ac:dyDescent="0.3">
      <c r="A8" s="1">
        <v>38724</v>
      </c>
    </row>
    <row r="9" spans="1:6" x14ac:dyDescent="0.3">
      <c r="A9" s="1">
        <v>38725</v>
      </c>
    </row>
    <row r="10" spans="1:6" x14ac:dyDescent="0.3">
      <c r="A10" s="1">
        <v>38726</v>
      </c>
    </row>
    <row r="11" spans="1:6" x14ac:dyDescent="0.3">
      <c r="A11" s="1">
        <v>38727</v>
      </c>
    </row>
    <row r="12" spans="1:6" x14ac:dyDescent="0.3">
      <c r="A12" s="1">
        <v>38728</v>
      </c>
    </row>
    <row r="13" spans="1:6" x14ac:dyDescent="0.3">
      <c r="A13" s="1">
        <v>38729</v>
      </c>
    </row>
    <row r="14" spans="1:6" x14ac:dyDescent="0.3">
      <c r="A14" s="1">
        <v>38730</v>
      </c>
    </row>
    <row r="15" spans="1:6" x14ac:dyDescent="0.3">
      <c r="A15" s="1">
        <v>38731</v>
      </c>
    </row>
    <row r="16" spans="1:6" x14ac:dyDescent="0.3">
      <c r="A16" s="1">
        <v>38732</v>
      </c>
    </row>
    <row r="17" spans="1:1" x14ac:dyDescent="0.3">
      <c r="A17" s="1">
        <v>38733</v>
      </c>
    </row>
    <row r="18" spans="1:1" x14ac:dyDescent="0.3">
      <c r="A18" s="1">
        <v>38734</v>
      </c>
    </row>
    <row r="19" spans="1:1" x14ac:dyDescent="0.3">
      <c r="A19" s="1">
        <v>38735</v>
      </c>
    </row>
    <row r="20" spans="1:1" x14ac:dyDescent="0.3">
      <c r="A20" s="1">
        <v>38736</v>
      </c>
    </row>
    <row r="21" spans="1:1" x14ac:dyDescent="0.3">
      <c r="A21" s="1">
        <v>38737</v>
      </c>
    </row>
    <row r="22" spans="1:1" x14ac:dyDescent="0.3">
      <c r="A22" s="1">
        <v>38738</v>
      </c>
    </row>
    <row r="23" spans="1:1" x14ac:dyDescent="0.3">
      <c r="A23" s="1">
        <v>38739</v>
      </c>
    </row>
    <row r="24" spans="1:1" x14ac:dyDescent="0.3">
      <c r="A24" s="1">
        <v>38740</v>
      </c>
    </row>
    <row r="25" spans="1:1" x14ac:dyDescent="0.3">
      <c r="A25" s="1">
        <v>38741</v>
      </c>
    </row>
    <row r="26" spans="1:1" x14ac:dyDescent="0.3">
      <c r="A26" s="1">
        <v>38742</v>
      </c>
    </row>
    <row r="27" spans="1:1" x14ac:dyDescent="0.3">
      <c r="A27" s="1">
        <v>38743</v>
      </c>
    </row>
    <row r="28" spans="1:1" x14ac:dyDescent="0.3">
      <c r="A28" s="1">
        <v>38744</v>
      </c>
    </row>
    <row r="29" spans="1:1" x14ac:dyDescent="0.3">
      <c r="A29" s="1">
        <v>38745</v>
      </c>
    </row>
    <row r="30" spans="1:1" x14ac:dyDescent="0.3">
      <c r="A30" s="1">
        <v>38746</v>
      </c>
    </row>
    <row r="31" spans="1:1" x14ac:dyDescent="0.3">
      <c r="A31" s="1">
        <v>38747</v>
      </c>
    </row>
    <row r="32" spans="1:1" x14ac:dyDescent="0.3">
      <c r="A32" s="1">
        <v>38748</v>
      </c>
    </row>
    <row r="33" spans="1:1" x14ac:dyDescent="0.3">
      <c r="A33" s="1">
        <v>38749</v>
      </c>
    </row>
    <row r="34" spans="1:1" x14ac:dyDescent="0.3">
      <c r="A34" s="1">
        <v>38750</v>
      </c>
    </row>
    <row r="35" spans="1:1" x14ac:dyDescent="0.3">
      <c r="A35" s="1">
        <v>38751</v>
      </c>
    </row>
    <row r="36" spans="1:1" x14ac:dyDescent="0.3">
      <c r="A36" s="1">
        <v>38752</v>
      </c>
    </row>
    <row r="37" spans="1:1" x14ac:dyDescent="0.3">
      <c r="A37" s="1">
        <v>38753</v>
      </c>
    </row>
    <row r="38" spans="1:1" x14ac:dyDescent="0.3">
      <c r="A38" s="1">
        <v>38754</v>
      </c>
    </row>
    <row r="39" spans="1:1" x14ac:dyDescent="0.3">
      <c r="A39" s="1">
        <v>38755</v>
      </c>
    </row>
    <row r="40" spans="1:1" x14ac:dyDescent="0.3">
      <c r="A40" s="1">
        <v>38756</v>
      </c>
    </row>
    <row r="41" spans="1:1" x14ac:dyDescent="0.3">
      <c r="A41" s="1">
        <v>38757</v>
      </c>
    </row>
    <row r="42" spans="1:1" x14ac:dyDescent="0.3">
      <c r="A42" s="1">
        <v>38758</v>
      </c>
    </row>
    <row r="43" spans="1:1" x14ac:dyDescent="0.3">
      <c r="A43" s="1">
        <v>38759</v>
      </c>
    </row>
    <row r="44" spans="1:1" x14ac:dyDescent="0.3">
      <c r="A44" s="1">
        <v>38760</v>
      </c>
    </row>
    <row r="45" spans="1:1" x14ac:dyDescent="0.3">
      <c r="A45" s="1">
        <v>38761</v>
      </c>
    </row>
    <row r="46" spans="1:1" x14ac:dyDescent="0.3">
      <c r="A46" s="1">
        <v>38762</v>
      </c>
    </row>
    <row r="47" spans="1:1" x14ac:dyDescent="0.3">
      <c r="A47" s="1">
        <v>38763</v>
      </c>
    </row>
    <row r="48" spans="1:1" x14ac:dyDescent="0.3">
      <c r="A48" s="1">
        <v>38764</v>
      </c>
    </row>
    <row r="49" spans="1:1" x14ac:dyDescent="0.3">
      <c r="A49" s="1">
        <v>38765</v>
      </c>
    </row>
    <row r="50" spans="1:1" x14ac:dyDescent="0.3">
      <c r="A50" s="1">
        <v>38766</v>
      </c>
    </row>
    <row r="51" spans="1:1" x14ac:dyDescent="0.3">
      <c r="A51" s="1">
        <v>38767</v>
      </c>
    </row>
    <row r="52" spans="1:1" x14ac:dyDescent="0.3">
      <c r="A52" s="1">
        <v>38768</v>
      </c>
    </row>
    <row r="53" spans="1:1" x14ac:dyDescent="0.3">
      <c r="A53" s="1">
        <v>38769</v>
      </c>
    </row>
    <row r="54" spans="1:1" x14ac:dyDescent="0.3">
      <c r="A54" s="1">
        <v>38770</v>
      </c>
    </row>
    <row r="55" spans="1:1" x14ac:dyDescent="0.3">
      <c r="A55" s="1">
        <v>38771</v>
      </c>
    </row>
    <row r="56" spans="1:1" x14ac:dyDescent="0.3">
      <c r="A56" s="1">
        <v>38772</v>
      </c>
    </row>
    <row r="57" spans="1:1" x14ac:dyDescent="0.3">
      <c r="A57" s="1">
        <v>38773</v>
      </c>
    </row>
    <row r="58" spans="1:1" x14ac:dyDescent="0.3">
      <c r="A58" s="1">
        <v>38774</v>
      </c>
    </row>
    <row r="59" spans="1:1" x14ac:dyDescent="0.3">
      <c r="A59" s="1">
        <v>38775</v>
      </c>
    </row>
    <row r="60" spans="1:1" x14ac:dyDescent="0.3">
      <c r="A60" s="1">
        <v>38776</v>
      </c>
    </row>
    <row r="61" spans="1:1" x14ac:dyDescent="0.3">
      <c r="A61" s="1">
        <v>38777</v>
      </c>
    </row>
    <row r="62" spans="1:1" x14ac:dyDescent="0.3">
      <c r="A62" s="1">
        <v>38778</v>
      </c>
    </row>
    <row r="63" spans="1:1" x14ac:dyDescent="0.3">
      <c r="A63" s="1">
        <v>38779</v>
      </c>
    </row>
    <row r="64" spans="1:1" x14ac:dyDescent="0.3">
      <c r="A64" s="1">
        <v>38780</v>
      </c>
    </row>
    <row r="65" spans="1:1" x14ac:dyDescent="0.3">
      <c r="A65" s="1">
        <v>38781</v>
      </c>
    </row>
    <row r="66" spans="1:1" x14ac:dyDescent="0.3">
      <c r="A66" s="1">
        <v>38782</v>
      </c>
    </row>
    <row r="67" spans="1:1" x14ac:dyDescent="0.3">
      <c r="A67" s="1">
        <v>38783</v>
      </c>
    </row>
    <row r="68" spans="1:1" x14ac:dyDescent="0.3">
      <c r="A68" s="1">
        <v>38784</v>
      </c>
    </row>
    <row r="69" spans="1:1" x14ac:dyDescent="0.3">
      <c r="A69" s="1">
        <v>38785</v>
      </c>
    </row>
    <row r="70" spans="1:1" x14ac:dyDescent="0.3">
      <c r="A70" s="1">
        <v>38786</v>
      </c>
    </row>
    <row r="71" spans="1:1" x14ac:dyDescent="0.3">
      <c r="A71" s="1">
        <v>38787</v>
      </c>
    </row>
    <row r="72" spans="1:1" x14ac:dyDescent="0.3">
      <c r="A72" s="1">
        <v>38788</v>
      </c>
    </row>
    <row r="73" spans="1:1" x14ac:dyDescent="0.3">
      <c r="A73" s="1">
        <v>38789</v>
      </c>
    </row>
    <row r="74" spans="1:1" x14ac:dyDescent="0.3">
      <c r="A74" s="1">
        <v>38790</v>
      </c>
    </row>
    <row r="75" spans="1:1" x14ac:dyDescent="0.3">
      <c r="A75" s="1">
        <v>38791</v>
      </c>
    </row>
    <row r="76" spans="1:1" x14ac:dyDescent="0.3">
      <c r="A76" s="1">
        <v>38792</v>
      </c>
    </row>
    <row r="77" spans="1:1" x14ac:dyDescent="0.3">
      <c r="A77" s="1">
        <v>38793</v>
      </c>
    </row>
    <row r="78" spans="1:1" x14ac:dyDescent="0.3">
      <c r="A78" s="1">
        <v>38794</v>
      </c>
    </row>
    <row r="79" spans="1:1" x14ac:dyDescent="0.3">
      <c r="A79" s="1">
        <v>38795</v>
      </c>
    </row>
    <row r="80" spans="1:1" x14ac:dyDescent="0.3">
      <c r="A80" s="1">
        <v>38796</v>
      </c>
    </row>
    <row r="81" spans="1:1" x14ac:dyDescent="0.3">
      <c r="A81" s="1">
        <v>38797</v>
      </c>
    </row>
    <row r="82" spans="1:1" x14ac:dyDescent="0.3">
      <c r="A82" s="1">
        <v>38798</v>
      </c>
    </row>
    <row r="83" spans="1:1" x14ac:dyDescent="0.3">
      <c r="A83" s="1">
        <v>38799</v>
      </c>
    </row>
    <row r="84" spans="1:1" x14ac:dyDescent="0.3">
      <c r="A84" s="1">
        <v>38800</v>
      </c>
    </row>
    <row r="85" spans="1:1" x14ac:dyDescent="0.3">
      <c r="A85" s="1">
        <v>38801</v>
      </c>
    </row>
    <row r="86" spans="1:1" x14ac:dyDescent="0.3">
      <c r="A86" s="1">
        <v>38802</v>
      </c>
    </row>
    <row r="87" spans="1:1" x14ac:dyDescent="0.3">
      <c r="A87" s="1">
        <v>38803</v>
      </c>
    </row>
    <row r="88" spans="1:1" x14ac:dyDescent="0.3">
      <c r="A88" s="1">
        <v>38804</v>
      </c>
    </row>
    <row r="89" spans="1:1" x14ac:dyDescent="0.3">
      <c r="A89" s="1">
        <v>38805</v>
      </c>
    </row>
    <row r="90" spans="1:1" x14ac:dyDescent="0.3">
      <c r="A90" s="1">
        <v>38806</v>
      </c>
    </row>
    <row r="91" spans="1:1" x14ac:dyDescent="0.3">
      <c r="A91" s="1">
        <v>38807</v>
      </c>
    </row>
    <row r="92" spans="1:1" x14ac:dyDescent="0.3">
      <c r="A92" s="1">
        <v>38808</v>
      </c>
    </row>
    <row r="93" spans="1:1" x14ac:dyDescent="0.3">
      <c r="A93" s="1">
        <v>38809</v>
      </c>
    </row>
    <row r="94" spans="1:1" x14ac:dyDescent="0.3">
      <c r="A94" s="1">
        <v>38810</v>
      </c>
    </row>
    <row r="95" spans="1:1" x14ac:dyDescent="0.3">
      <c r="A95" s="1">
        <v>38811</v>
      </c>
    </row>
    <row r="96" spans="1:1" x14ac:dyDescent="0.3">
      <c r="A96" s="1">
        <v>38812</v>
      </c>
    </row>
    <row r="97" spans="1:1" x14ac:dyDescent="0.3">
      <c r="A97" s="1">
        <v>38813</v>
      </c>
    </row>
    <row r="98" spans="1:1" x14ac:dyDescent="0.3">
      <c r="A98" s="1">
        <v>38814</v>
      </c>
    </row>
    <row r="99" spans="1:1" x14ac:dyDescent="0.3">
      <c r="A99" s="1">
        <v>38815</v>
      </c>
    </row>
    <row r="100" spans="1:1" x14ac:dyDescent="0.3">
      <c r="A100" s="1">
        <v>38816</v>
      </c>
    </row>
    <row r="101" spans="1:1" x14ac:dyDescent="0.3">
      <c r="A101" s="1">
        <v>38817</v>
      </c>
    </row>
    <row r="102" spans="1:1" x14ac:dyDescent="0.3">
      <c r="A102" s="1">
        <v>38818</v>
      </c>
    </row>
    <row r="103" spans="1:1" x14ac:dyDescent="0.3">
      <c r="A103" s="1">
        <v>38819</v>
      </c>
    </row>
    <row r="104" spans="1:1" x14ac:dyDescent="0.3">
      <c r="A104" s="1">
        <v>38820</v>
      </c>
    </row>
    <row r="105" spans="1:1" x14ac:dyDescent="0.3">
      <c r="A105" s="1">
        <v>38821</v>
      </c>
    </row>
    <row r="106" spans="1:1" x14ac:dyDescent="0.3">
      <c r="A106" s="1">
        <v>38822</v>
      </c>
    </row>
    <row r="107" spans="1:1" x14ac:dyDescent="0.3">
      <c r="A107" s="1">
        <v>38823</v>
      </c>
    </row>
    <row r="108" spans="1:1" x14ac:dyDescent="0.3">
      <c r="A108" s="1">
        <v>38824</v>
      </c>
    </row>
    <row r="109" spans="1:1" x14ac:dyDescent="0.3">
      <c r="A109" s="1">
        <v>38825</v>
      </c>
    </row>
    <row r="110" spans="1:1" x14ac:dyDescent="0.3">
      <c r="A110" s="1">
        <v>38826</v>
      </c>
    </row>
    <row r="111" spans="1:1" x14ac:dyDescent="0.3">
      <c r="A111" s="1">
        <v>38827</v>
      </c>
    </row>
    <row r="112" spans="1:1" x14ac:dyDescent="0.3">
      <c r="A112" s="1">
        <v>38828</v>
      </c>
    </row>
    <row r="113" spans="1:1" x14ac:dyDescent="0.3">
      <c r="A113" s="1">
        <v>38829</v>
      </c>
    </row>
    <row r="114" spans="1:1" x14ac:dyDescent="0.3">
      <c r="A114" s="1">
        <v>38830</v>
      </c>
    </row>
    <row r="115" spans="1:1" x14ac:dyDescent="0.3">
      <c r="A115" s="1">
        <v>38831</v>
      </c>
    </row>
    <row r="116" spans="1:1" x14ac:dyDescent="0.3">
      <c r="A116" s="1">
        <v>38832</v>
      </c>
    </row>
    <row r="117" spans="1:1" x14ac:dyDescent="0.3">
      <c r="A117" s="1">
        <v>38833</v>
      </c>
    </row>
    <row r="118" spans="1:1" x14ac:dyDescent="0.3">
      <c r="A118" s="1">
        <v>38834</v>
      </c>
    </row>
    <row r="119" spans="1:1" x14ac:dyDescent="0.3">
      <c r="A119" s="1">
        <v>38835</v>
      </c>
    </row>
    <row r="120" spans="1:1" x14ac:dyDescent="0.3">
      <c r="A120" s="1">
        <v>38836</v>
      </c>
    </row>
    <row r="121" spans="1:1" x14ac:dyDescent="0.3">
      <c r="A121" s="1">
        <v>38837</v>
      </c>
    </row>
    <row r="122" spans="1:1" x14ac:dyDescent="0.3">
      <c r="A122" s="1">
        <v>38838</v>
      </c>
    </row>
    <row r="123" spans="1:1" x14ac:dyDescent="0.3">
      <c r="A123" s="1">
        <v>38839</v>
      </c>
    </row>
    <row r="124" spans="1:1" x14ac:dyDescent="0.3">
      <c r="A124" s="1">
        <v>38840</v>
      </c>
    </row>
    <row r="125" spans="1:1" x14ac:dyDescent="0.3">
      <c r="A125" s="1">
        <v>38841</v>
      </c>
    </row>
    <row r="126" spans="1:1" x14ac:dyDescent="0.3">
      <c r="A126" s="1">
        <v>38842</v>
      </c>
    </row>
    <row r="127" spans="1:1" x14ac:dyDescent="0.3">
      <c r="A127" s="1">
        <v>38843</v>
      </c>
    </row>
    <row r="128" spans="1:1" x14ac:dyDescent="0.3">
      <c r="A128" s="1">
        <v>38844</v>
      </c>
    </row>
    <row r="129" spans="1:1" x14ac:dyDescent="0.3">
      <c r="A129" s="1">
        <v>38845</v>
      </c>
    </row>
    <row r="130" spans="1:1" x14ac:dyDescent="0.3">
      <c r="A130" s="1">
        <v>38846</v>
      </c>
    </row>
    <row r="131" spans="1:1" x14ac:dyDescent="0.3">
      <c r="A131" s="1">
        <v>38847</v>
      </c>
    </row>
    <row r="132" spans="1:1" x14ac:dyDescent="0.3">
      <c r="A132" s="1">
        <v>38848</v>
      </c>
    </row>
    <row r="133" spans="1:1" x14ac:dyDescent="0.3">
      <c r="A133" s="1">
        <v>38849</v>
      </c>
    </row>
    <row r="134" spans="1:1" x14ac:dyDescent="0.3">
      <c r="A134" s="1">
        <v>38850</v>
      </c>
    </row>
    <row r="135" spans="1:1" x14ac:dyDescent="0.3">
      <c r="A135" s="1">
        <v>38851</v>
      </c>
    </row>
    <row r="136" spans="1:1" x14ac:dyDescent="0.3">
      <c r="A136" s="1">
        <v>38852</v>
      </c>
    </row>
    <row r="137" spans="1:1" x14ac:dyDescent="0.3">
      <c r="A137" s="1">
        <v>38853</v>
      </c>
    </row>
    <row r="138" spans="1:1" x14ac:dyDescent="0.3">
      <c r="A138" s="1">
        <v>38854</v>
      </c>
    </row>
    <row r="139" spans="1:1" x14ac:dyDescent="0.3">
      <c r="A139" s="1">
        <v>38855</v>
      </c>
    </row>
    <row r="140" spans="1:1" x14ac:dyDescent="0.3">
      <c r="A140" s="1">
        <v>38856</v>
      </c>
    </row>
    <row r="141" spans="1:1" x14ac:dyDescent="0.3">
      <c r="A141" s="1">
        <v>38857</v>
      </c>
    </row>
    <row r="142" spans="1:1" x14ac:dyDescent="0.3">
      <c r="A142" s="1">
        <v>38858</v>
      </c>
    </row>
    <row r="143" spans="1:1" x14ac:dyDescent="0.3">
      <c r="A143" s="1">
        <v>38859</v>
      </c>
    </row>
    <row r="144" spans="1:1" x14ac:dyDescent="0.3">
      <c r="A144" s="1">
        <v>38860</v>
      </c>
    </row>
    <row r="145" spans="1:1" x14ac:dyDescent="0.3">
      <c r="A145" s="1">
        <v>38861</v>
      </c>
    </row>
    <row r="146" spans="1:1" x14ac:dyDescent="0.3">
      <c r="A146" s="1">
        <v>38862</v>
      </c>
    </row>
    <row r="147" spans="1:1" x14ac:dyDescent="0.3">
      <c r="A147" s="1">
        <v>38863</v>
      </c>
    </row>
    <row r="148" spans="1:1" x14ac:dyDescent="0.3">
      <c r="A148" s="1">
        <v>38864</v>
      </c>
    </row>
    <row r="149" spans="1:1" x14ac:dyDescent="0.3">
      <c r="A149" s="1">
        <v>38865</v>
      </c>
    </row>
    <row r="150" spans="1:1" x14ac:dyDescent="0.3">
      <c r="A150" s="1">
        <v>38866</v>
      </c>
    </row>
    <row r="151" spans="1:1" x14ac:dyDescent="0.3">
      <c r="A151" s="1">
        <v>38867</v>
      </c>
    </row>
    <row r="152" spans="1:1" x14ac:dyDescent="0.3">
      <c r="A152" s="1">
        <v>38868</v>
      </c>
    </row>
    <row r="153" spans="1:1" x14ac:dyDescent="0.3">
      <c r="A153" s="1">
        <v>38869</v>
      </c>
    </row>
    <row r="154" spans="1:1" x14ac:dyDescent="0.3">
      <c r="A154" s="1">
        <v>38870</v>
      </c>
    </row>
    <row r="155" spans="1:1" x14ac:dyDescent="0.3">
      <c r="A155" s="1">
        <v>38871</v>
      </c>
    </row>
    <row r="156" spans="1:1" x14ac:dyDescent="0.3">
      <c r="A156" s="1">
        <v>38872</v>
      </c>
    </row>
    <row r="157" spans="1:1" x14ac:dyDescent="0.3">
      <c r="A157" s="1">
        <v>38873</v>
      </c>
    </row>
    <row r="158" spans="1:1" x14ac:dyDescent="0.3">
      <c r="A158" s="1">
        <v>38874</v>
      </c>
    </row>
    <row r="159" spans="1:1" x14ac:dyDescent="0.3">
      <c r="A159" s="1">
        <v>38875</v>
      </c>
    </row>
    <row r="160" spans="1:1" x14ac:dyDescent="0.3">
      <c r="A160" s="1">
        <v>38876</v>
      </c>
    </row>
    <row r="161" spans="1:1" x14ac:dyDescent="0.3">
      <c r="A161" s="1">
        <v>38877</v>
      </c>
    </row>
    <row r="162" spans="1:1" x14ac:dyDescent="0.3">
      <c r="A162" s="1">
        <v>38878</v>
      </c>
    </row>
    <row r="163" spans="1:1" x14ac:dyDescent="0.3">
      <c r="A163" s="1">
        <v>38879</v>
      </c>
    </row>
    <row r="164" spans="1:1" x14ac:dyDescent="0.3">
      <c r="A164" s="1">
        <v>38880</v>
      </c>
    </row>
    <row r="165" spans="1:1" x14ac:dyDescent="0.3">
      <c r="A165" s="1">
        <v>38881</v>
      </c>
    </row>
    <row r="166" spans="1:1" x14ac:dyDescent="0.3">
      <c r="A166" s="1">
        <v>38882</v>
      </c>
    </row>
    <row r="167" spans="1:1" x14ac:dyDescent="0.3">
      <c r="A167" s="1">
        <v>38883</v>
      </c>
    </row>
    <row r="168" spans="1:1" x14ac:dyDescent="0.3">
      <c r="A168" s="1">
        <v>38884</v>
      </c>
    </row>
    <row r="169" spans="1:1" x14ac:dyDescent="0.3">
      <c r="A169" s="1">
        <v>38885</v>
      </c>
    </row>
    <row r="170" spans="1:1" x14ac:dyDescent="0.3">
      <c r="A170" s="1">
        <v>38886</v>
      </c>
    </row>
    <row r="171" spans="1:1" x14ac:dyDescent="0.3">
      <c r="A171" s="1">
        <v>38887</v>
      </c>
    </row>
    <row r="172" spans="1:1" x14ac:dyDescent="0.3">
      <c r="A172" s="1">
        <v>38888</v>
      </c>
    </row>
    <row r="173" spans="1:1" x14ac:dyDescent="0.3">
      <c r="A173" s="1">
        <v>38889</v>
      </c>
    </row>
    <row r="174" spans="1:1" x14ac:dyDescent="0.3">
      <c r="A174" s="1">
        <v>38890</v>
      </c>
    </row>
    <row r="175" spans="1:1" x14ac:dyDescent="0.3">
      <c r="A175" s="1">
        <v>38891</v>
      </c>
    </row>
    <row r="176" spans="1:1" x14ac:dyDescent="0.3">
      <c r="A176" s="1">
        <v>38892</v>
      </c>
    </row>
    <row r="177" spans="1:1" x14ac:dyDescent="0.3">
      <c r="A177" s="1">
        <v>38893</v>
      </c>
    </row>
    <row r="178" spans="1:1" x14ac:dyDescent="0.3">
      <c r="A178" s="1">
        <v>38894</v>
      </c>
    </row>
    <row r="179" spans="1:1" x14ac:dyDescent="0.3">
      <c r="A179" s="1">
        <v>38895</v>
      </c>
    </row>
    <row r="180" spans="1:1" x14ac:dyDescent="0.3">
      <c r="A180" s="1">
        <v>38896</v>
      </c>
    </row>
    <row r="181" spans="1:1" x14ac:dyDescent="0.3">
      <c r="A181" s="1">
        <v>38897</v>
      </c>
    </row>
    <row r="182" spans="1:1" x14ac:dyDescent="0.3">
      <c r="A182" s="1">
        <v>38898</v>
      </c>
    </row>
    <row r="183" spans="1:1" x14ac:dyDescent="0.3">
      <c r="A183" s="1">
        <v>38899</v>
      </c>
    </row>
    <row r="184" spans="1:1" x14ac:dyDescent="0.3">
      <c r="A184" s="1">
        <v>38900</v>
      </c>
    </row>
    <row r="185" spans="1:1" x14ac:dyDescent="0.3">
      <c r="A185" s="1">
        <v>38901</v>
      </c>
    </row>
    <row r="186" spans="1:1" x14ac:dyDescent="0.3">
      <c r="A186" s="1">
        <v>38902</v>
      </c>
    </row>
    <row r="187" spans="1:1" x14ac:dyDescent="0.3">
      <c r="A187" s="1">
        <v>38903</v>
      </c>
    </row>
    <row r="188" spans="1:1" x14ac:dyDescent="0.3">
      <c r="A188" s="1">
        <v>38904</v>
      </c>
    </row>
    <row r="189" spans="1:1" x14ac:dyDescent="0.3">
      <c r="A189" s="1">
        <v>38905</v>
      </c>
    </row>
    <row r="190" spans="1:1" x14ac:dyDescent="0.3">
      <c r="A190" s="1">
        <v>38906</v>
      </c>
    </row>
    <row r="191" spans="1:1" x14ac:dyDescent="0.3">
      <c r="A191" s="1">
        <v>38907</v>
      </c>
    </row>
    <row r="192" spans="1:1" x14ac:dyDescent="0.3">
      <c r="A192" s="1">
        <v>38908</v>
      </c>
    </row>
    <row r="193" spans="1:1" x14ac:dyDescent="0.3">
      <c r="A193" s="1">
        <v>38909</v>
      </c>
    </row>
    <row r="194" spans="1:1" x14ac:dyDescent="0.3">
      <c r="A194" s="1">
        <v>38910</v>
      </c>
    </row>
    <row r="195" spans="1:1" x14ac:dyDescent="0.3">
      <c r="A195" s="1">
        <v>38911</v>
      </c>
    </row>
    <row r="196" spans="1:1" x14ac:dyDescent="0.3">
      <c r="A196" s="1">
        <v>38912</v>
      </c>
    </row>
    <row r="197" spans="1:1" x14ac:dyDescent="0.3">
      <c r="A197" s="1">
        <v>38913</v>
      </c>
    </row>
    <row r="198" spans="1:1" x14ac:dyDescent="0.3">
      <c r="A198" s="1">
        <v>38914</v>
      </c>
    </row>
    <row r="199" spans="1:1" x14ac:dyDescent="0.3">
      <c r="A199" s="1">
        <v>38915</v>
      </c>
    </row>
    <row r="200" spans="1:1" x14ac:dyDescent="0.3">
      <c r="A200" s="1">
        <v>38916</v>
      </c>
    </row>
    <row r="201" spans="1:1" x14ac:dyDescent="0.3">
      <c r="A201" s="1">
        <v>38917</v>
      </c>
    </row>
    <row r="202" spans="1:1" x14ac:dyDescent="0.3">
      <c r="A202" s="1">
        <v>38918</v>
      </c>
    </row>
    <row r="203" spans="1:1" x14ac:dyDescent="0.3">
      <c r="A203" s="1">
        <v>38919</v>
      </c>
    </row>
    <row r="204" spans="1:1" x14ac:dyDescent="0.3">
      <c r="A204" s="1">
        <v>38920</v>
      </c>
    </row>
    <row r="205" spans="1:1" x14ac:dyDescent="0.3">
      <c r="A205" s="1">
        <v>38921</v>
      </c>
    </row>
    <row r="206" spans="1:1" x14ac:dyDescent="0.3">
      <c r="A206" s="1">
        <v>38922</v>
      </c>
    </row>
    <row r="207" spans="1:1" x14ac:dyDescent="0.3">
      <c r="A207" s="1">
        <v>38923</v>
      </c>
    </row>
    <row r="208" spans="1:1" x14ac:dyDescent="0.3">
      <c r="A208" s="1">
        <v>38924</v>
      </c>
    </row>
    <row r="209" spans="1:1" x14ac:dyDescent="0.3">
      <c r="A209" s="1">
        <v>38925</v>
      </c>
    </row>
    <row r="210" spans="1:1" x14ac:dyDescent="0.3">
      <c r="A210" s="1">
        <v>38926</v>
      </c>
    </row>
    <row r="211" spans="1:1" x14ac:dyDescent="0.3">
      <c r="A211" s="1">
        <v>38927</v>
      </c>
    </row>
    <row r="212" spans="1:1" x14ac:dyDescent="0.3">
      <c r="A212" s="1">
        <v>38928</v>
      </c>
    </row>
    <row r="213" spans="1:1" x14ac:dyDescent="0.3">
      <c r="A213" s="1">
        <v>38929</v>
      </c>
    </row>
    <row r="214" spans="1:1" x14ac:dyDescent="0.3">
      <c r="A214" s="1">
        <v>38930</v>
      </c>
    </row>
    <row r="215" spans="1:1" x14ac:dyDescent="0.3">
      <c r="A215" s="1">
        <v>38931</v>
      </c>
    </row>
    <row r="216" spans="1:1" x14ac:dyDescent="0.3">
      <c r="A216" s="1">
        <v>38932</v>
      </c>
    </row>
    <row r="217" spans="1:1" x14ac:dyDescent="0.3">
      <c r="A217" s="1">
        <v>38933</v>
      </c>
    </row>
    <row r="218" spans="1:1" x14ac:dyDescent="0.3">
      <c r="A218" s="1">
        <v>38934</v>
      </c>
    </row>
    <row r="219" spans="1:1" x14ac:dyDescent="0.3">
      <c r="A219" s="1">
        <v>38935</v>
      </c>
    </row>
    <row r="220" spans="1:1" x14ac:dyDescent="0.3">
      <c r="A220" s="1">
        <v>38936</v>
      </c>
    </row>
    <row r="221" spans="1:1" x14ac:dyDescent="0.3">
      <c r="A221" s="1">
        <v>38937</v>
      </c>
    </row>
    <row r="222" spans="1:1" x14ac:dyDescent="0.3">
      <c r="A222" s="1">
        <v>38938</v>
      </c>
    </row>
    <row r="223" spans="1:1" x14ac:dyDescent="0.3">
      <c r="A223" s="1">
        <v>38939</v>
      </c>
    </row>
    <row r="224" spans="1:1" x14ac:dyDescent="0.3">
      <c r="A224" s="1">
        <v>38940</v>
      </c>
    </row>
    <row r="225" spans="1:1" x14ac:dyDescent="0.3">
      <c r="A225" s="1">
        <v>38941</v>
      </c>
    </row>
    <row r="226" spans="1:1" x14ac:dyDescent="0.3">
      <c r="A226" s="1">
        <v>38942</v>
      </c>
    </row>
    <row r="227" spans="1:1" x14ac:dyDescent="0.3">
      <c r="A227" s="1">
        <v>38943</v>
      </c>
    </row>
    <row r="228" spans="1:1" x14ac:dyDescent="0.3">
      <c r="A228" s="1">
        <v>38944</v>
      </c>
    </row>
    <row r="229" spans="1:1" x14ac:dyDescent="0.3">
      <c r="A229" s="1">
        <v>38945</v>
      </c>
    </row>
    <row r="230" spans="1:1" x14ac:dyDescent="0.3">
      <c r="A230" s="1">
        <v>38946</v>
      </c>
    </row>
    <row r="231" spans="1:1" x14ac:dyDescent="0.3">
      <c r="A231" s="1">
        <v>38947</v>
      </c>
    </row>
    <row r="232" spans="1:1" x14ac:dyDescent="0.3">
      <c r="A232" s="1">
        <v>38948</v>
      </c>
    </row>
    <row r="233" spans="1:1" x14ac:dyDescent="0.3">
      <c r="A233" s="1">
        <v>38949</v>
      </c>
    </row>
    <row r="234" spans="1:1" x14ac:dyDescent="0.3">
      <c r="A234" s="1">
        <v>38950</v>
      </c>
    </row>
    <row r="235" spans="1:1" x14ac:dyDescent="0.3">
      <c r="A235" s="1">
        <v>38951</v>
      </c>
    </row>
    <row r="236" spans="1:1" x14ac:dyDescent="0.3">
      <c r="A236" s="1">
        <v>38952</v>
      </c>
    </row>
    <row r="237" spans="1:1" x14ac:dyDescent="0.3">
      <c r="A237" s="1">
        <v>38953</v>
      </c>
    </row>
    <row r="238" spans="1:1" x14ac:dyDescent="0.3">
      <c r="A238" s="1">
        <v>38954</v>
      </c>
    </row>
    <row r="239" spans="1:1" x14ac:dyDescent="0.3">
      <c r="A239" s="1">
        <v>38955</v>
      </c>
    </row>
    <row r="240" spans="1:1" x14ac:dyDescent="0.3">
      <c r="A240" s="1">
        <v>38956</v>
      </c>
    </row>
    <row r="241" spans="1:1" x14ac:dyDescent="0.3">
      <c r="A241" s="1">
        <v>38957</v>
      </c>
    </row>
    <row r="242" spans="1:1" x14ac:dyDescent="0.3">
      <c r="A242" s="1">
        <v>38958</v>
      </c>
    </row>
    <row r="243" spans="1:1" x14ac:dyDescent="0.3">
      <c r="A243" s="1">
        <v>38959</v>
      </c>
    </row>
    <row r="244" spans="1:1" x14ac:dyDescent="0.3">
      <c r="A244" s="1">
        <v>38960</v>
      </c>
    </row>
    <row r="245" spans="1:1" x14ac:dyDescent="0.3">
      <c r="A245" s="1">
        <v>38961</v>
      </c>
    </row>
    <row r="246" spans="1:1" x14ac:dyDescent="0.3">
      <c r="A246" s="1">
        <v>38962</v>
      </c>
    </row>
    <row r="247" spans="1:1" x14ac:dyDescent="0.3">
      <c r="A247" s="1">
        <v>38963</v>
      </c>
    </row>
    <row r="248" spans="1:1" x14ac:dyDescent="0.3">
      <c r="A248" s="1">
        <v>38964</v>
      </c>
    </row>
    <row r="249" spans="1:1" x14ac:dyDescent="0.3">
      <c r="A249" s="1">
        <v>38965</v>
      </c>
    </row>
    <row r="250" spans="1:1" x14ac:dyDescent="0.3">
      <c r="A250" s="1">
        <v>38966</v>
      </c>
    </row>
    <row r="251" spans="1:1" x14ac:dyDescent="0.3">
      <c r="A251" s="1">
        <v>38967</v>
      </c>
    </row>
    <row r="252" spans="1:1" x14ac:dyDescent="0.3">
      <c r="A252" s="1">
        <v>38968</v>
      </c>
    </row>
    <row r="253" spans="1:1" x14ac:dyDescent="0.3">
      <c r="A253" s="1">
        <v>38969</v>
      </c>
    </row>
    <row r="254" spans="1:1" x14ac:dyDescent="0.3">
      <c r="A254" s="1">
        <v>38970</v>
      </c>
    </row>
    <row r="255" spans="1:1" x14ac:dyDescent="0.3">
      <c r="A255" s="1">
        <v>38971</v>
      </c>
    </row>
    <row r="256" spans="1:1" x14ac:dyDescent="0.3">
      <c r="A256" s="1">
        <v>38972</v>
      </c>
    </row>
    <row r="257" spans="1:3" x14ac:dyDescent="0.3">
      <c r="A257" s="1">
        <v>38973</v>
      </c>
    </row>
    <row r="258" spans="1:3" x14ac:dyDescent="0.3">
      <c r="A258" s="1">
        <v>38974</v>
      </c>
    </row>
    <row r="259" spans="1:3" x14ac:dyDescent="0.3">
      <c r="A259" s="1">
        <v>38975</v>
      </c>
    </row>
    <row r="260" spans="1:3" x14ac:dyDescent="0.3">
      <c r="A260" s="1">
        <v>38976</v>
      </c>
    </row>
    <row r="261" spans="1:3" x14ac:dyDescent="0.3">
      <c r="A261" s="1">
        <v>38977</v>
      </c>
    </row>
    <row r="262" spans="1:3" x14ac:dyDescent="0.3">
      <c r="A262" s="1">
        <v>38978</v>
      </c>
    </row>
    <row r="263" spans="1:3" x14ac:dyDescent="0.3">
      <c r="A263" s="1">
        <v>38979</v>
      </c>
    </row>
    <row r="264" spans="1:3" x14ac:dyDescent="0.3">
      <c r="A264" s="1">
        <v>38980</v>
      </c>
    </row>
    <row r="265" spans="1:3" x14ac:dyDescent="0.3">
      <c r="A265" s="1">
        <v>38981</v>
      </c>
      <c r="C265" s="2">
        <v>0.7</v>
      </c>
    </row>
    <row r="266" spans="1:3" x14ac:dyDescent="0.3">
      <c r="A266" s="1">
        <v>38982</v>
      </c>
      <c r="C266" s="2">
        <v>0.54</v>
      </c>
    </row>
    <row r="267" spans="1:3" x14ac:dyDescent="0.3">
      <c r="A267" s="1">
        <v>38983</v>
      </c>
    </row>
    <row r="268" spans="1:3" x14ac:dyDescent="0.3">
      <c r="A268" s="1">
        <v>38984</v>
      </c>
    </row>
    <row r="269" spans="1:3" x14ac:dyDescent="0.3">
      <c r="A269" s="1">
        <v>38985</v>
      </c>
    </row>
    <row r="270" spans="1:3" x14ac:dyDescent="0.3">
      <c r="A270" s="1">
        <v>38986</v>
      </c>
    </row>
    <row r="271" spans="1:3" x14ac:dyDescent="0.3">
      <c r="A271" s="1">
        <v>38987</v>
      </c>
    </row>
    <row r="272" spans="1:3" x14ac:dyDescent="0.3">
      <c r="A272" s="1">
        <v>38988</v>
      </c>
    </row>
    <row r="273" spans="1:3" x14ac:dyDescent="0.3">
      <c r="A273" s="1">
        <v>38989</v>
      </c>
    </row>
    <row r="274" spans="1:3" x14ac:dyDescent="0.3">
      <c r="A274" s="1">
        <v>38990</v>
      </c>
    </row>
    <row r="275" spans="1:3" x14ac:dyDescent="0.3">
      <c r="A275" s="1">
        <v>38991</v>
      </c>
    </row>
    <row r="276" spans="1:3" x14ac:dyDescent="0.3">
      <c r="A276" s="1">
        <v>38992</v>
      </c>
      <c r="C276" s="2">
        <v>0.69</v>
      </c>
    </row>
    <row r="277" spans="1:3" x14ac:dyDescent="0.3">
      <c r="A277" s="1">
        <v>38993</v>
      </c>
    </row>
    <row r="278" spans="1:3" x14ac:dyDescent="0.3">
      <c r="A278" s="1">
        <v>38994</v>
      </c>
    </row>
    <row r="279" spans="1:3" x14ac:dyDescent="0.3">
      <c r="A279" s="1">
        <v>38995</v>
      </c>
    </row>
    <row r="280" spans="1:3" x14ac:dyDescent="0.3">
      <c r="A280" s="1">
        <v>38996</v>
      </c>
    </row>
    <row r="281" spans="1:3" x14ac:dyDescent="0.3">
      <c r="A281" s="1">
        <v>38997</v>
      </c>
    </row>
    <row r="282" spans="1:3" x14ac:dyDescent="0.3">
      <c r="A282" s="1">
        <v>38998</v>
      </c>
    </row>
    <row r="283" spans="1:3" x14ac:dyDescent="0.3">
      <c r="A283" s="1">
        <v>38999</v>
      </c>
    </row>
    <row r="284" spans="1:3" x14ac:dyDescent="0.3">
      <c r="A284" s="1">
        <v>39000</v>
      </c>
    </row>
    <row r="285" spans="1:3" x14ac:dyDescent="0.3">
      <c r="A285" s="1">
        <v>39001</v>
      </c>
    </row>
    <row r="286" spans="1:3" x14ac:dyDescent="0.3">
      <c r="A286" s="1">
        <v>39002</v>
      </c>
    </row>
    <row r="287" spans="1:3" x14ac:dyDescent="0.3">
      <c r="A287" s="1">
        <v>39003</v>
      </c>
    </row>
    <row r="288" spans="1:3" x14ac:dyDescent="0.3">
      <c r="A288" s="1">
        <v>39004</v>
      </c>
    </row>
    <row r="289" spans="1:1" x14ac:dyDescent="0.3">
      <c r="A289" s="1">
        <v>39005</v>
      </c>
    </row>
    <row r="290" spans="1:1" x14ac:dyDescent="0.3">
      <c r="A290" s="1">
        <v>39006</v>
      </c>
    </row>
    <row r="291" spans="1:1" x14ac:dyDescent="0.3">
      <c r="A291" s="1">
        <v>39007</v>
      </c>
    </row>
    <row r="292" spans="1:1" x14ac:dyDescent="0.3">
      <c r="A292" s="1">
        <v>39008</v>
      </c>
    </row>
    <row r="293" spans="1:1" x14ac:dyDescent="0.3">
      <c r="A293" s="1">
        <v>39009</v>
      </c>
    </row>
    <row r="294" spans="1:1" x14ac:dyDescent="0.3">
      <c r="A294" s="1">
        <v>39010</v>
      </c>
    </row>
    <row r="295" spans="1:1" x14ac:dyDescent="0.3">
      <c r="A295" s="1">
        <v>39011</v>
      </c>
    </row>
    <row r="296" spans="1:1" x14ac:dyDescent="0.3">
      <c r="A296" s="1">
        <v>39012</v>
      </c>
    </row>
    <row r="297" spans="1:1" x14ac:dyDescent="0.3">
      <c r="A297" s="1">
        <v>39013</v>
      </c>
    </row>
    <row r="298" spans="1:1" x14ac:dyDescent="0.3">
      <c r="A298" s="1">
        <v>39014</v>
      </c>
    </row>
    <row r="299" spans="1:1" x14ac:dyDescent="0.3">
      <c r="A299" s="1">
        <v>39015</v>
      </c>
    </row>
    <row r="300" spans="1:1" x14ac:dyDescent="0.3">
      <c r="A300" s="1">
        <v>39016</v>
      </c>
    </row>
    <row r="301" spans="1:1" x14ac:dyDescent="0.3">
      <c r="A301" s="1">
        <v>39017</v>
      </c>
    </row>
    <row r="302" spans="1:1" x14ac:dyDescent="0.3">
      <c r="A302" s="1">
        <v>39018</v>
      </c>
    </row>
    <row r="303" spans="1:1" x14ac:dyDescent="0.3">
      <c r="A303" s="1">
        <v>39019</v>
      </c>
    </row>
    <row r="304" spans="1:1" x14ac:dyDescent="0.3">
      <c r="A304" s="1">
        <v>39020</v>
      </c>
    </row>
    <row r="305" spans="1:3" x14ac:dyDescent="0.3">
      <c r="A305" s="1">
        <v>39021</v>
      </c>
    </row>
    <row r="306" spans="1:3" x14ac:dyDescent="0.3">
      <c r="A306" s="1">
        <v>39022</v>
      </c>
      <c r="C306" s="2">
        <v>4.8499999999999996</v>
      </c>
    </row>
    <row r="307" spans="1:3" x14ac:dyDescent="0.3">
      <c r="A307" s="1">
        <v>39023</v>
      </c>
    </row>
    <row r="308" spans="1:3" x14ac:dyDescent="0.3">
      <c r="A308" s="1">
        <v>39024</v>
      </c>
    </row>
    <row r="309" spans="1:3" x14ac:dyDescent="0.3">
      <c r="A309" s="1">
        <v>39025</v>
      </c>
    </row>
    <row r="310" spans="1:3" x14ac:dyDescent="0.3">
      <c r="A310" s="1">
        <v>39026</v>
      </c>
    </row>
    <row r="311" spans="1:3" x14ac:dyDescent="0.3">
      <c r="A311" s="1">
        <v>39027</v>
      </c>
    </row>
    <row r="312" spans="1:3" x14ac:dyDescent="0.3">
      <c r="A312" s="1">
        <v>39028</v>
      </c>
      <c r="C312" s="2">
        <v>0.94</v>
      </c>
    </row>
    <row r="313" spans="1:3" x14ac:dyDescent="0.3">
      <c r="A313" s="1">
        <v>39029</v>
      </c>
    </row>
    <row r="314" spans="1:3" x14ac:dyDescent="0.3">
      <c r="A314" s="1">
        <v>39030</v>
      </c>
      <c r="C314" s="2">
        <v>0.75</v>
      </c>
    </row>
    <row r="315" spans="1:3" x14ac:dyDescent="0.3">
      <c r="A315" s="1">
        <v>39031</v>
      </c>
    </row>
    <row r="316" spans="1:3" x14ac:dyDescent="0.3">
      <c r="A316" s="1">
        <v>39032</v>
      </c>
    </row>
    <row r="317" spans="1:3" x14ac:dyDescent="0.3">
      <c r="A317" s="1">
        <v>39033</v>
      </c>
    </row>
    <row r="318" spans="1:3" x14ac:dyDescent="0.3">
      <c r="A318" s="1">
        <v>39034</v>
      </c>
    </row>
    <row r="319" spans="1:3" x14ac:dyDescent="0.3">
      <c r="A319" s="1">
        <v>39035</v>
      </c>
      <c r="C319" s="2">
        <v>5.94</v>
      </c>
    </row>
    <row r="320" spans="1:3" x14ac:dyDescent="0.3">
      <c r="A320" s="1">
        <v>39036</v>
      </c>
    </row>
    <row r="321" spans="1:3" x14ac:dyDescent="0.3">
      <c r="A321" s="1">
        <v>39037</v>
      </c>
      <c r="C321" s="2">
        <v>2.5099999999999998</v>
      </c>
    </row>
    <row r="322" spans="1:3" x14ac:dyDescent="0.3">
      <c r="A322" s="1">
        <v>39038</v>
      </c>
      <c r="C322" s="2">
        <v>2.16</v>
      </c>
    </row>
    <row r="323" spans="1:3" x14ac:dyDescent="0.3">
      <c r="A323" s="1">
        <v>39039</v>
      </c>
    </row>
    <row r="324" spans="1:3" x14ac:dyDescent="0.3">
      <c r="A324" s="1">
        <v>39040</v>
      </c>
    </row>
    <row r="325" spans="1:3" x14ac:dyDescent="0.3">
      <c r="A325" s="1">
        <v>39041</v>
      </c>
      <c r="C325" s="2">
        <v>6.79</v>
      </c>
    </row>
    <row r="326" spans="1:3" x14ac:dyDescent="0.3">
      <c r="A326" s="1">
        <v>39042</v>
      </c>
      <c r="C326" s="2">
        <v>4.25</v>
      </c>
    </row>
    <row r="327" spans="1:3" x14ac:dyDescent="0.3">
      <c r="A327" s="1">
        <v>39043</v>
      </c>
    </row>
    <row r="328" spans="1:3" x14ac:dyDescent="0.3">
      <c r="A328" s="1">
        <v>39044</v>
      </c>
    </row>
    <row r="329" spans="1:3" x14ac:dyDescent="0.3">
      <c r="A329" s="1">
        <v>39045</v>
      </c>
    </row>
    <row r="330" spans="1:3" x14ac:dyDescent="0.3">
      <c r="A330" s="1">
        <v>39046</v>
      </c>
      <c r="C330" s="2">
        <v>2.64</v>
      </c>
    </row>
    <row r="331" spans="1:3" x14ac:dyDescent="0.3">
      <c r="A331" s="1">
        <v>39047</v>
      </c>
    </row>
    <row r="332" spans="1:3" x14ac:dyDescent="0.3">
      <c r="A332" s="1">
        <v>39048</v>
      </c>
      <c r="C332" s="2">
        <v>1.79</v>
      </c>
    </row>
    <row r="333" spans="1:3" x14ac:dyDescent="0.3">
      <c r="A333" s="1">
        <v>39049</v>
      </c>
    </row>
    <row r="334" spans="1:3" x14ac:dyDescent="0.3">
      <c r="A334" s="1">
        <v>39050</v>
      </c>
    </row>
    <row r="335" spans="1:3" x14ac:dyDescent="0.3">
      <c r="A335" s="1">
        <v>39051</v>
      </c>
    </row>
    <row r="336" spans="1:3" x14ac:dyDescent="0.3">
      <c r="A336" s="1">
        <v>39052</v>
      </c>
    </row>
    <row r="337" spans="1:3" x14ac:dyDescent="0.3">
      <c r="A337" s="1">
        <v>39053</v>
      </c>
    </row>
    <row r="338" spans="1:3" x14ac:dyDescent="0.3">
      <c r="A338" s="1">
        <v>39054</v>
      </c>
    </row>
    <row r="339" spans="1:3" x14ac:dyDescent="0.3">
      <c r="A339" s="1">
        <v>39055</v>
      </c>
    </row>
    <row r="340" spans="1:3" x14ac:dyDescent="0.3">
      <c r="A340" s="1">
        <v>39056</v>
      </c>
    </row>
    <row r="341" spans="1:3" x14ac:dyDescent="0.3">
      <c r="A341" s="1">
        <v>39057</v>
      </c>
    </row>
    <row r="342" spans="1:3" x14ac:dyDescent="0.3">
      <c r="A342" s="1">
        <v>39058</v>
      </c>
    </row>
    <row r="343" spans="1:3" x14ac:dyDescent="0.3">
      <c r="A343" s="1">
        <v>39059</v>
      </c>
    </row>
    <row r="344" spans="1:3" x14ac:dyDescent="0.3">
      <c r="A344" s="1">
        <v>39060</v>
      </c>
      <c r="C344" s="2">
        <v>2.5299999999999998</v>
      </c>
    </row>
    <row r="345" spans="1:3" x14ac:dyDescent="0.3">
      <c r="A345" s="1">
        <v>39061</v>
      </c>
    </row>
    <row r="346" spans="1:3" x14ac:dyDescent="0.3">
      <c r="A346" s="1">
        <v>39062</v>
      </c>
    </row>
    <row r="347" spans="1:3" x14ac:dyDescent="0.3">
      <c r="A347" s="1">
        <v>39063</v>
      </c>
    </row>
    <row r="348" spans="1:3" x14ac:dyDescent="0.3">
      <c r="A348" s="1">
        <v>39064</v>
      </c>
      <c r="C348" s="2">
        <v>2.87</v>
      </c>
    </row>
    <row r="349" spans="1:3" x14ac:dyDescent="0.3">
      <c r="A349" s="1">
        <v>39065</v>
      </c>
    </row>
    <row r="350" spans="1:3" x14ac:dyDescent="0.3">
      <c r="A350" s="1">
        <v>39066</v>
      </c>
    </row>
    <row r="351" spans="1:3" x14ac:dyDescent="0.3">
      <c r="A351" s="1">
        <v>39067</v>
      </c>
      <c r="C351" s="2">
        <v>2.19</v>
      </c>
    </row>
    <row r="352" spans="1:3" x14ac:dyDescent="0.3">
      <c r="A352" s="1">
        <v>39068</v>
      </c>
    </row>
    <row r="353" spans="1:3" x14ac:dyDescent="0.3">
      <c r="A353" s="1">
        <v>39069</v>
      </c>
      <c r="C353" s="2">
        <v>2.48</v>
      </c>
    </row>
    <row r="354" spans="1:3" x14ac:dyDescent="0.3">
      <c r="A354" s="1">
        <v>39070</v>
      </c>
    </row>
    <row r="355" spans="1:3" x14ac:dyDescent="0.3">
      <c r="A355" s="1">
        <v>39071</v>
      </c>
      <c r="C355" s="2">
        <v>2.9</v>
      </c>
    </row>
    <row r="356" spans="1:3" x14ac:dyDescent="0.3">
      <c r="A356" s="1">
        <v>39072</v>
      </c>
    </row>
    <row r="357" spans="1:3" x14ac:dyDescent="0.3">
      <c r="A357" s="1">
        <v>39073</v>
      </c>
    </row>
    <row r="358" spans="1:3" x14ac:dyDescent="0.3">
      <c r="A358" s="1">
        <v>39074</v>
      </c>
    </row>
    <row r="359" spans="1:3" x14ac:dyDescent="0.3">
      <c r="A359" s="1">
        <v>39075</v>
      </c>
    </row>
    <row r="360" spans="1:3" x14ac:dyDescent="0.3">
      <c r="A360" s="1">
        <v>39076</v>
      </c>
    </row>
    <row r="361" spans="1:3" x14ac:dyDescent="0.3">
      <c r="A361" s="1">
        <v>39077</v>
      </c>
    </row>
    <row r="362" spans="1:3" x14ac:dyDescent="0.3">
      <c r="A362" s="1">
        <v>39078</v>
      </c>
    </row>
    <row r="363" spans="1:3" x14ac:dyDescent="0.3">
      <c r="A363" s="1">
        <v>39079</v>
      </c>
    </row>
    <row r="364" spans="1:3" x14ac:dyDescent="0.3">
      <c r="A364" s="1">
        <v>39080</v>
      </c>
    </row>
    <row r="365" spans="1:3" x14ac:dyDescent="0.3">
      <c r="A365" s="1">
        <v>39081</v>
      </c>
    </row>
    <row r="366" spans="1:3" x14ac:dyDescent="0.3">
      <c r="A366" s="1">
        <v>39082</v>
      </c>
    </row>
    <row r="367" spans="1:3" x14ac:dyDescent="0.3">
      <c r="A367" s="1">
        <v>39083</v>
      </c>
    </row>
    <row r="368" spans="1:3" x14ac:dyDescent="0.3">
      <c r="A368" s="1">
        <v>39084</v>
      </c>
    </row>
    <row r="369" spans="1:1" x14ac:dyDescent="0.3">
      <c r="A369" s="1">
        <v>39085</v>
      </c>
    </row>
    <row r="370" spans="1:1" x14ac:dyDescent="0.3">
      <c r="A370" s="1">
        <v>39086</v>
      </c>
    </row>
    <row r="371" spans="1:1" x14ac:dyDescent="0.3">
      <c r="A371" s="1">
        <v>39087</v>
      </c>
    </row>
    <row r="372" spans="1:1" x14ac:dyDescent="0.3">
      <c r="A372" s="1">
        <v>39088</v>
      </c>
    </row>
    <row r="373" spans="1:1" x14ac:dyDescent="0.3">
      <c r="A373" s="1">
        <v>39089</v>
      </c>
    </row>
    <row r="374" spans="1:1" x14ac:dyDescent="0.3">
      <c r="A374" s="1">
        <v>39090</v>
      </c>
    </row>
    <row r="375" spans="1:1" x14ac:dyDescent="0.3">
      <c r="A375" s="1">
        <v>39091</v>
      </c>
    </row>
    <row r="376" spans="1:1" x14ac:dyDescent="0.3">
      <c r="A376" s="1">
        <v>39092</v>
      </c>
    </row>
    <row r="377" spans="1:1" x14ac:dyDescent="0.3">
      <c r="A377" s="1">
        <v>39093</v>
      </c>
    </row>
    <row r="378" spans="1:1" x14ac:dyDescent="0.3">
      <c r="A378" s="1">
        <v>39094</v>
      </c>
    </row>
    <row r="379" spans="1:1" x14ac:dyDescent="0.3">
      <c r="A379" s="1">
        <v>39095</v>
      </c>
    </row>
    <row r="380" spans="1:1" x14ac:dyDescent="0.3">
      <c r="A380" s="1">
        <v>39096</v>
      </c>
    </row>
    <row r="381" spans="1:1" x14ac:dyDescent="0.3">
      <c r="A381" s="1">
        <v>39097</v>
      </c>
    </row>
    <row r="382" spans="1:1" x14ac:dyDescent="0.3">
      <c r="A382" s="1">
        <v>39098</v>
      </c>
    </row>
    <row r="383" spans="1:1" x14ac:dyDescent="0.3">
      <c r="A383" s="1">
        <v>39099</v>
      </c>
    </row>
    <row r="384" spans="1:1" x14ac:dyDescent="0.3">
      <c r="A384" s="1">
        <v>39100</v>
      </c>
    </row>
    <row r="385" spans="1:1" x14ac:dyDescent="0.3">
      <c r="A385" s="1">
        <v>39101</v>
      </c>
    </row>
    <row r="386" spans="1:1" x14ac:dyDescent="0.3">
      <c r="A386" s="1">
        <v>39102</v>
      </c>
    </row>
    <row r="387" spans="1:1" x14ac:dyDescent="0.3">
      <c r="A387" s="1">
        <v>39103</v>
      </c>
    </row>
    <row r="388" spans="1:1" x14ac:dyDescent="0.3">
      <c r="A388" s="1">
        <v>39104</v>
      </c>
    </row>
    <row r="389" spans="1:1" x14ac:dyDescent="0.3">
      <c r="A389" s="1">
        <v>39105</v>
      </c>
    </row>
    <row r="390" spans="1:1" x14ac:dyDescent="0.3">
      <c r="A390" s="1">
        <v>39106</v>
      </c>
    </row>
    <row r="391" spans="1:1" x14ac:dyDescent="0.3">
      <c r="A391" s="1">
        <v>39107</v>
      </c>
    </row>
    <row r="392" spans="1:1" x14ac:dyDescent="0.3">
      <c r="A392" s="1">
        <v>39108</v>
      </c>
    </row>
    <row r="393" spans="1:1" x14ac:dyDescent="0.3">
      <c r="A393" s="1">
        <v>39109</v>
      </c>
    </row>
    <row r="394" spans="1:1" x14ac:dyDescent="0.3">
      <c r="A394" s="1">
        <v>39110</v>
      </c>
    </row>
    <row r="395" spans="1:1" x14ac:dyDescent="0.3">
      <c r="A395" s="1">
        <v>39111</v>
      </c>
    </row>
    <row r="396" spans="1:1" x14ac:dyDescent="0.3">
      <c r="A396" s="1">
        <v>39112</v>
      </c>
    </row>
    <row r="397" spans="1:1" x14ac:dyDescent="0.3">
      <c r="A397" s="1">
        <v>39113</v>
      </c>
    </row>
    <row r="398" spans="1:1" x14ac:dyDescent="0.3">
      <c r="A398" s="1">
        <v>39114</v>
      </c>
    </row>
    <row r="399" spans="1:1" x14ac:dyDescent="0.3">
      <c r="A399" s="1">
        <v>39115</v>
      </c>
    </row>
    <row r="400" spans="1:1" x14ac:dyDescent="0.3">
      <c r="A400" s="1">
        <v>39116</v>
      </c>
    </row>
    <row r="401" spans="1:1" x14ac:dyDescent="0.3">
      <c r="A401" s="1">
        <v>39117</v>
      </c>
    </row>
    <row r="402" spans="1:1" x14ac:dyDescent="0.3">
      <c r="A402" s="1">
        <v>39118</v>
      </c>
    </row>
    <row r="403" spans="1:1" x14ac:dyDescent="0.3">
      <c r="A403" s="1">
        <v>39119</v>
      </c>
    </row>
    <row r="404" spans="1:1" x14ac:dyDescent="0.3">
      <c r="A404" s="1">
        <v>39120</v>
      </c>
    </row>
    <row r="405" spans="1:1" x14ac:dyDescent="0.3">
      <c r="A405" s="1">
        <v>39121</v>
      </c>
    </row>
    <row r="406" spans="1:1" x14ac:dyDescent="0.3">
      <c r="A406" s="1">
        <v>39122</v>
      </c>
    </row>
    <row r="407" spans="1:1" x14ac:dyDescent="0.3">
      <c r="A407" s="1">
        <v>39123</v>
      </c>
    </row>
    <row r="408" spans="1:1" x14ac:dyDescent="0.3">
      <c r="A408" s="1">
        <v>39124</v>
      </c>
    </row>
    <row r="409" spans="1:1" x14ac:dyDescent="0.3">
      <c r="A409" s="1">
        <v>39125</v>
      </c>
    </row>
    <row r="410" spans="1:1" x14ac:dyDescent="0.3">
      <c r="A410" s="1">
        <v>39126</v>
      </c>
    </row>
    <row r="411" spans="1:1" x14ac:dyDescent="0.3">
      <c r="A411" s="1">
        <v>39127</v>
      </c>
    </row>
    <row r="412" spans="1:1" x14ac:dyDescent="0.3">
      <c r="A412" s="1">
        <v>39128</v>
      </c>
    </row>
    <row r="413" spans="1:1" x14ac:dyDescent="0.3">
      <c r="A413" s="1">
        <v>39129</v>
      </c>
    </row>
    <row r="414" spans="1:1" x14ac:dyDescent="0.3">
      <c r="A414" s="1">
        <v>39130</v>
      </c>
    </row>
    <row r="415" spans="1:1" x14ac:dyDescent="0.3">
      <c r="A415" s="1">
        <v>39131</v>
      </c>
    </row>
    <row r="416" spans="1:1" x14ac:dyDescent="0.3">
      <c r="A416" s="1">
        <v>39132</v>
      </c>
    </row>
    <row r="417" spans="1:1" x14ac:dyDescent="0.3">
      <c r="A417" s="1">
        <v>39133</v>
      </c>
    </row>
    <row r="418" spans="1:1" x14ac:dyDescent="0.3">
      <c r="A418" s="1">
        <v>39134</v>
      </c>
    </row>
    <row r="419" spans="1:1" x14ac:dyDescent="0.3">
      <c r="A419" s="1">
        <v>39135</v>
      </c>
    </row>
    <row r="420" spans="1:1" x14ac:dyDescent="0.3">
      <c r="A420" s="1">
        <v>39136</v>
      </c>
    </row>
    <row r="421" spans="1:1" x14ac:dyDescent="0.3">
      <c r="A421" s="1">
        <v>39137</v>
      </c>
    </row>
    <row r="422" spans="1:1" x14ac:dyDescent="0.3">
      <c r="A422" s="1">
        <v>39138</v>
      </c>
    </row>
    <row r="423" spans="1:1" x14ac:dyDescent="0.3">
      <c r="A423" s="1">
        <v>39139</v>
      </c>
    </row>
    <row r="424" spans="1:1" x14ac:dyDescent="0.3">
      <c r="A424" s="1">
        <v>39140</v>
      </c>
    </row>
    <row r="425" spans="1:1" x14ac:dyDescent="0.3">
      <c r="A425" s="1">
        <v>39141</v>
      </c>
    </row>
    <row r="426" spans="1:1" x14ac:dyDescent="0.3">
      <c r="A426" s="1">
        <v>39142</v>
      </c>
    </row>
    <row r="427" spans="1:1" x14ac:dyDescent="0.3">
      <c r="A427" s="1">
        <v>39143</v>
      </c>
    </row>
    <row r="428" spans="1:1" x14ac:dyDescent="0.3">
      <c r="A428" s="1">
        <v>39144</v>
      </c>
    </row>
    <row r="429" spans="1:1" x14ac:dyDescent="0.3">
      <c r="A429" s="1">
        <v>39145</v>
      </c>
    </row>
    <row r="430" spans="1:1" x14ac:dyDescent="0.3">
      <c r="A430" s="1">
        <v>39146</v>
      </c>
    </row>
    <row r="431" spans="1:1" x14ac:dyDescent="0.3">
      <c r="A431" s="1">
        <v>39147</v>
      </c>
    </row>
    <row r="432" spans="1:1" x14ac:dyDescent="0.3">
      <c r="A432" s="1">
        <v>39148</v>
      </c>
    </row>
    <row r="433" spans="1:1" x14ac:dyDescent="0.3">
      <c r="A433" s="1">
        <v>39149</v>
      </c>
    </row>
    <row r="434" spans="1:1" x14ac:dyDescent="0.3">
      <c r="A434" s="1">
        <v>39150</v>
      </c>
    </row>
    <row r="435" spans="1:1" x14ac:dyDescent="0.3">
      <c r="A435" s="1">
        <v>39151</v>
      </c>
    </row>
    <row r="436" spans="1:1" x14ac:dyDescent="0.3">
      <c r="A436" s="1">
        <v>39152</v>
      </c>
    </row>
    <row r="437" spans="1:1" x14ac:dyDescent="0.3">
      <c r="A437" s="1">
        <v>39153</v>
      </c>
    </row>
    <row r="438" spans="1:1" x14ac:dyDescent="0.3">
      <c r="A438" s="1">
        <v>39154</v>
      </c>
    </row>
    <row r="439" spans="1:1" x14ac:dyDescent="0.3">
      <c r="A439" s="1">
        <v>39155</v>
      </c>
    </row>
    <row r="440" spans="1:1" x14ac:dyDescent="0.3">
      <c r="A440" s="1">
        <v>39156</v>
      </c>
    </row>
    <row r="441" spans="1:1" x14ac:dyDescent="0.3">
      <c r="A441" s="1">
        <v>39157</v>
      </c>
    </row>
    <row r="442" spans="1:1" x14ac:dyDescent="0.3">
      <c r="A442" s="1">
        <v>39158</v>
      </c>
    </row>
    <row r="443" spans="1:1" x14ac:dyDescent="0.3">
      <c r="A443" s="1">
        <v>39159</v>
      </c>
    </row>
    <row r="444" spans="1:1" x14ac:dyDescent="0.3">
      <c r="A444" s="1">
        <v>39160</v>
      </c>
    </row>
    <row r="445" spans="1:1" x14ac:dyDescent="0.3">
      <c r="A445" s="1">
        <v>39161</v>
      </c>
    </row>
    <row r="446" spans="1:1" x14ac:dyDescent="0.3">
      <c r="A446" s="1">
        <v>39162</v>
      </c>
    </row>
    <row r="447" spans="1:1" x14ac:dyDescent="0.3">
      <c r="A447" s="1">
        <v>39163</v>
      </c>
    </row>
    <row r="448" spans="1:1" x14ac:dyDescent="0.3">
      <c r="A448" s="1">
        <v>39164</v>
      </c>
    </row>
    <row r="449" spans="1:3" x14ac:dyDescent="0.3">
      <c r="A449" s="1">
        <v>39165</v>
      </c>
    </row>
    <row r="450" spans="1:3" x14ac:dyDescent="0.3">
      <c r="A450" s="1">
        <v>39166</v>
      </c>
    </row>
    <row r="451" spans="1:3" x14ac:dyDescent="0.3">
      <c r="A451" s="1">
        <v>39167</v>
      </c>
    </row>
    <row r="452" spans="1:3" x14ac:dyDescent="0.3">
      <c r="A452" s="1">
        <v>39168</v>
      </c>
      <c r="C452" s="2">
        <v>8.94</v>
      </c>
    </row>
    <row r="453" spans="1:3" x14ac:dyDescent="0.3">
      <c r="A453" s="1">
        <v>39169</v>
      </c>
    </row>
    <row r="454" spans="1:3" x14ac:dyDescent="0.3">
      <c r="A454" s="1">
        <v>39170</v>
      </c>
    </row>
    <row r="455" spans="1:3" x14ac:dyDescent="0.3">
      <c r="A455" s="1">
        <v>39171</v>
      </c>
      <c r="C455" s="2">
        <v>8.07</v>
      </c>
    </row>
    <row r="456" spans="1:3" x14ac:dyDescent="0.3">
      <c r="A456" s="1">
        <v>39172</v>
      </c>
    </row>
    <row r="457" spans="1:3" x14ac:dyDescent="0.3">
      <c r="A457" s="1">
        <v>39173</v>
      </c>
    </row>
    <row r="458" spans="1:3" x14ac:dyDescent="0.3">
      <c r="A458" s="1">
        <v>39174</v>
      </c>
    </row>
    <row r="459" spans="1:3" x14ac:dyDescent="0.3">
      <c r="A459" s="1">
        <v>39175</v>
      </c>
    </row>
    <row r="460" spans="1:3" x14ac:dyDescent="0.3">
      <c r="A460" s="1">
        <v>39176</v>
      </c>
      <c r="C460" s="2">
        <v>7.26</v>
      </c>
    </row>
    <row r="461" spans="1:3" x14ac:dyDescent="0.3">
      <c r="A461" s="1">
        <v>39177</v>
      </c>
    </row>
    <row r="462" spans="1:3" x14ac:dyDescent="0.3">
      <c r="A462" s="1">
        <v>39178</v>
      </c>
      <c r="C462" s="2">
        <v>8.6999999999999993</v>
      </c>
    </row>
    <row r="463" spans="1:3" x14ac:dyDescent="0.3">
      <c r="A463" s="1">
        <v>39179</v>
      </c>
      <c r="C463" s="2">
        <v>7.85</v>
      </c>
    </row>
    <row r="464" spans="1:3" x14ac:dyDescent="0.3">
      <c r="A464" s="1">
        <v>39180</v>
      </c>
      <c r="C464" s="2">
        <v>7.08</v>
      </c>
    </row>
    <row r="465" spans="1:1" x14ac:dyDescent="0.3">
      <c r="A465" s="1">
        <v>39181</v>
      </c>
    </row>
    <row r="466" spans="1:1" x14ac:dyDescent="0.3">
      <c r="A466" s="1">
        <v>39182</v>
      </c>
    </row>
    <row r="467" spans="1:1" x14ac:dyDescent="0.3">
      <c r="A467" s="1">
        <v>39183</v>
      </c>
    </row>
    <row r="468" spans="1:1" x14ac:dyDescent="0.3">
      <c r="A468" s="1">
        <v>39184</v>
      </c>
    </row>
    <row r="469" spans="1:1" x14ac:dyDescent="0.3">
      <c r="A469" s="1">
        <v>39185</v>
      </c>
    </row>
    <row r="470" spans="1:1" x14ac:dyDescent="0.3">
      <c r="A470" s="1">
        <v>39186</v>
      </c>
    </row>
    <row r="471" spans="1:1" x14ac:dyDescent="0.3">
      <c r="A471" s="1">
        <v>39187</v>
      </c>
    </row>
    <row r="472" spans="1:1" x14ac:dyDescent="0.3">
      <c r="A472" s="1">
        <v>39188</v>
      </c>
    </row>
    <row r="473" spans="1:1" x14ac:dyDescent="0.3">
      <c r="A473" s="1">
        <v>39189</v>
      </c>
    </row>
    <row r="474" spans="1:1" x14ac:dyDescent="0.3">
      <c r="A474" s="1">
        <v>39190</v>
      </c>
    </row>
    <row r="475" spans="1:1" x14ac:dyDescent="0.3">
      <c r="A475" s="1">
        <v>39191</v>
      </c>
    </row>
    <row r="476" spans="1:1" x14ac:dyDescent="0.3">
      <c r="A476" s="1">
        <v>39192</v>
      </c>
    </row>
    <row r="477" spans="1:1" x14ac:dyDescent="0.3">
      <c r="A477" s="1">
        <v>39193</v>
      </c>
    </row>
    <row r="478" spans="1:1" x14ac:dyDescent="0.3">
      <c r="A478" s="1">
        <v>39194</v>
      </c>
    </row>
    <row r="479" spans="1:1" x14ac:dyDescent="0.3">
      <c r="A479" s="1">
        <v>39195</v>
      </c>
    </row>
    <row r="480" spans="1:1" x14ac:dyDescent="0.3">
      <c r="A480" s="1">
        <v>39196</v>
      </c>
    </row>
    <row r="481" spans="1:1" x14ac:dyDescent="0.3">
      <c r="A481" s="1">
        <v>39197</v>
      </c>
    </row>
    <row r="482" spans="1:1" x14ac:dyDescent="0.3">
      <c r="A482" s="1">
        <v>39198</v>
      </c>
    </row>
    <row r="483" spans="1:1" x14ac:dyDescent="0.3">
      <c r="A483" s="1">
        <v>39199</v>
      </c>
    </row>
    <row r="484" spans="1:1" x14ac:dyDescent="0.3">
      <c r="A484" s="1">
        <v>39200</v>
      </c>
    </row>
    <row r="485" spans="1:1" x14ac:dyDescent="0.3">
      <c r="A485" s="1">
        <v>39201</v>
      </c>
    </row>
    <row r="486" spans="1:1" x14ac:dyDescent="0.3">
      <c r="A486" s="1">
        <v>39202</v>
      </c>
    </row>
    <row r="487" spans="1:1" x14ac:dyDescent="0.3">
      <c r="A487" s="1">
        <v>39203</v>
      </c>
    </row>
    <row r="488" spans="1:1" x14ac:dyDescent="0.3">
      <c r="A488" s="1">
        <v>39204</v>
      </c>
    </row>
    <row r="489" spans="1:1" x14ac:dyDescent="0.3">
      <c r="A489" s="1">
        <v>39205</v>
      </c>
    </row>
    <row r="490" spans="1:1" x14ac:dyDescent="0.3">
      <c r="A490" s="1">
        <v>39206</v>
      </c>
    </row>
    <row r="491" spans="1:1" x14ac:dyDescent="0.3">
      <c r="A491" s="1">
        <v>39207</v>
      </c>
    </row>
    <row r="492" spans="1:1" x14ac:dyDescent="0.3">
      <c r="A492" s="1">
        <v>39208</v>
      </c>
    </row>
    <row r="493" spans="1:1" x14ac:dyDescent="0.3">
      <c r="A493" s="1">
        <v>39209</v>
      </c>
    </row>
    <row r="494" spans="1:1" x14ac:dyDescent="0.3">
      <c r="A494" s="1">
        <v>39210</v>
      </c>
    </row>
    <row r="495" spans="1:1" x14ac:dyDescent="0.3">
      <c r="A495" s="1">
        <v>39211</v>
      </c>
    </row>
    <row r="496" spans="1:1" x14ac:dyDescent="0.3">
      <c r="A496" s="1">
        <v>39212</v>
      </c>
    </row>
    <row r="497" spans="1:3" x14ac:dyDescent="0.3">
      <c r="A497" s="1">
        <v>39213</v>
      </c>
    </row>
    <row r="498" spans="1:3" x14ac:dyDescent="0.3">
      <c r="A498" s="1">
        <v>39214</v>
      </c>
    </row>
    <row r="499" spans="1:3" x14ac:dyDescent="0.3">
      <c r="A499" s="1">
        <v>39215</v>
      </c>
    </row>
    <row r="500" spans="1:3" x14ac:dyDescent="0.3">
      <c r="A500" s="1">
        <v>39216</v>
      </c>
    </row>
    <row r="501" spans="1:3" x14ac:dyDescent="0.3">
      <c r="A501" s="1">
        <v>39217</v>
      </c>
    </row>
    <row r="502" spans="1:3" x14ac:dyDescent="0.3">
      <c r="A502" s="1">
        <v>39218</v>
      </c>
    </row>
    <row r="503" spans="1:3" x14ac:dyDescent="0.3">
      <c r="A503" s="1">
        <v>39219</v>
      </c>
    </row>
    <row r="504" spans="1:3" x14ac:dyDescent="0.3">
      <c r="A504" s="1">
        <v>39220</v>
      </c>
    </row>
    <row r="505" spans="1:3" x14ac:dyDescent="0.3">
      <c r="A505" s="1">
        <v>39221</v>
      </c>
    </row>
    <row r="506" spans="1:3" x14ac:dyDescent="0.3">
      <c r="A506" s="1">
        <v>39222</v>
      </c>
    </row>
    <row r="507" spans="1:3" x14ac:dyDescent="0.3">
      <c r="A507" s="1">
        <v>39223</v>
      </c>
    </row>
    <row r="508" spans="1:3" x14ac:dyDescent="0.3">
      <c r="A508" s="1">
        <v>39224</v>
      </c>
    </row>
    <row r="509" spans="1:3" x14ac:dyDescent="0.3">
      <c r="A509" s="1">
        <v>39225</v>
      </c>
    </row>
    <row r="510" spans="1:3" x14ac:dyDescent="0.3">
      <c r="A510" s="1">
        <v>39226</v>
      </c>
      <c r="C510" s="2">
        <v>1.84</v>
      </c>
    </row>
    <row r="511" spans="1:3" x14ac:dyDescent="0.3">
      <c r="A511" s="1">
        <v>39227</v>
      </c>
      <c r="C511" s="2">
        <v>2.15</v>
      </c>
    </row>
    <row r="512" spans="1:3" x14ac:dyDescent="0.3">
      <c r="A512" s="1">
        <v>39228</v>
      </c>
    </row>
    <row r="513" spans="1:1" x14ac:dyDescent="0.3">
      <c r="A513" s="1">
        <v>39229</v>
      </c>
    </row>
    <row r="514" spans="1:1" x14ac:dyDescent="0.3">
      <c r="A514" s="1">
        <v>39230</v>
      </c>
    </row>
    <row r="515" spans="1:1" x14ac:dyDescent="0.3">
      <c r="A515" s="1">
        <v>39231</v>
      </c>
    </row>
    <row r="516" spans="1:1" x14ac:dyDescent="0.3">
      <c r="A516" s="1">
        <v>39232</v>
      </c>
    </row>
    <row r="517" spans="1:1" x14ac:dyDescent="0.3">
      <c r="A517" s="1">
        <v>39233</v>
      </c>
    </row>
    <row r="518" spans="1:1" x14ac:dyDescent="0.3">
      <c r="A518" s="1">
        <v>39234</v>
      </c>
    </row>
    <row r="519" spans="1:1" x14ac:dyDescent="0.3">
      <c r="A519" s="1">
        <v>39235</v>
      </c>
    </row>
    <row r="520" spans="1:1" x14ac:dyDescent="0.3">
      <c r="A520" s="1">
        <v>39236</v>
      </c>
    </row>
    <row r="521" spans="1:1" x14ac:dyDescent="0.3">
      <c r="A521" s="1">
        <v>39237</v>
      </c>
    </row>
    <row r="522" spans="1:1" x14ac:dyDescent="0.3">
      <c r="A522" s="1">
        <v>39238</v>
      </c>
    </row>
    <row r="523" spans="1:1" x14ac:dyDescent="0.3">
      <c r="A523" s="1">
        <v>39239</v>
      </c>
    </row>
    <row r="524" spans="1:1" x14ac:dyDescent="0.3">
      <c r="A524" s="1">
        <v>39240</v>
      </c>
    </row>
    <row r="525" spans="1:1" x14ac:dyDescent="0.3">
      <c r="A525" s="1">
        <v>39241</v>
      </c>
    </row>
    <row r="526" spans="1:1" x14ac:dyDescent="0.3">
      <c r="A526" s="1">
        <v>39242</v>
      </c>
    </row>
    <row r="527" spans="1:1" x14ac:dyDescent="0.3">
      <c r="A527" s="1">
        <v>39243</v>
      </c>
    </row>
    <row r="528" spans="1:1" x14ac:dyDescent="0.3">
      <c r="A528" s="1">
        <v>39244</v>
      </c>
    </row>
    <row r="529" spans="1:3" x14ac:dyDescent="0.3">
      <c r="A529" s="1">
        <v>39245</v>
      </c>
    </row>
    <row r="530" spans="1:3" x14ac:dyDescent="0.3">
      <c r="A530" s="1">
        <v>39246</v>
      </c>
    </row>
    <row r="531" spans="1:3" x14ac:dyDescent="0.3">
      <c r="A531" s="1">
        <v>39247</v>
      </c>
    </row>
    <row r="532" spans="1:3" x14ac:dyDescent="0.3">
      <c r="A532" s="1">
        <v>39248</v>
      </c>
    </row>
    <row r="533" spans="1:3" x14ac:dyDescent="0.3">
      <c r="A533" s="1">
        <v>39249</v>
      </c>
      <c r="C533" s="2">
        <v>0.89</v>
      </c>
    </row>
    <row r="534" spans="1:3" x14ac:dyDescent="0.3">
      <c r="A534" s="1">
        <v>39250</v>
      </c>
      <c r="C534" s="2">
        <v>0.95</v>
      </c>
    </row>
    <row r="535" spans="1:3" x14ac:dyDescent="0.3">
      <c r="A535" s="1">
        <v>39251</v>
      </c>
    </row>
    <row r="536" spans="1:3" x14ac:dyDescent="0.3">
      <c r="A536" s="1">
        <v>39252</v>
      </c>
      <c r="C536" s="2">
        <v>0.87</v>
      </c>
    </row>
    <row r="537" spans="1:3" x14ac:dyDescent="0.3">
      <c r="A537" s="1">
        <v>39253</v>
      </c>
    </row>
    <row r="538" spans="1:3" x14ac:dyDescent="0.3">
      <c r="A538" s="1">
        <v>39254</v>
      </c>
      <c r="C538" s="2">
        <v>1.45</v>
      </c>
    </row>
    <row r="539" spans="1:3" x14ac:dyDescent="0.3">
      <c r="A539" s="1">
        <v>39255</v>
      </c>
    </row>
    <row r="540" spans="1:3" x14ac:dyDescent="0.3">
      <c r="A540" s="1">
        <v>39256</v>
      </c>
      <c r="C540" s="2">
        <v>1.99</v>
      </c>
    </row>
    <row r="541" spans="1:3" x14ac:dyDescent="0.3">
      <c r="A541" s="1">
        <v>39257</v>
      </c>
      <c r="C541" s="2">
        <v>1.63</v>
      </c>
    </row>
    <row r="542" spans="1:3" x14ac:dyDescent="0.3">
      <c r="A542" s="1">
        <v>39258</v>
      </c>
    </row>
    <row r="543" spans="1:3" x14ac:dyDescent="0.3">
      <c r="A543" s="1">
        <v>39259</v>
      </c>
    </row>
    <row r="544" spans="1:3" x14ac:dyDescent="0.3">
      <c r="A544" s="1">
        <v>39260</v>
      </c>
      <c r="C544" s="2">
        <v>1.92</v>
      </c>
    </row>
    <row r="545" spans="1:3" x14ac:dyDescent="0.3">
      <c r="A545" s="1">
        <v>39261</v>
      </c>
    </row>
    <row r="546" spans="1:3" x14ac:dyDescent="0.3">
      <c r="A546" s="1">
        <v>39262</v>
      </c>
      <c r="C546" s="2">
        <v>1.17</v>
      </c>
    </row>
    <row r="547" spans="1:3" x14ac:dyDescent="0.3">
      <c r="A547" s="1">
        <v>39263</v>
      </c>
    </row>
    <row r="548" spans="1:3" x14ac:dyDescent="0.3">
      <c r="A548" s="1">
        <v>39264</v>
      </c>
    </row>
    <row r="549" spans="1:3" x14ac:dyDescent="0.3">
      <c r="A549" s="1">
        <v>39265</v>
      </c>
    </row>
    <row r="550" spans="1:3" x14ac:dyDescent="0.3">
      <c r="A550" s="1">
        <v>39266</v>
      </c>
      <c r="C550" s="2">
        <v>0.81</v>
      </c>
    </row>
    <row r="551" spans="1:3" x14ac:dyDescent="0.3">
      <c r="A551" s="1">
        <v>39267</v>
      </c>
    </row>
    <row r="552" spans="1:3" x14ac:dyDescent="0.3">
      <c r="A552" s="1">
        <v>39268</v>
      </c>
      <c r="C552" s="2">
        <v>0.76</v>
      </c>
    </row>
    <row r="553" spans="1:3" x14ac:dyDescent="0.3">
      <c r="A553" s="1">
        <v>39269</v>
      </c>
    </row>
    <row r="554" spans="1:3" x14ac:dyDescent="0.3">
      <c r="A554" s="1">
        <v>39270</v>
      </c>
    </row>
    <row r="555" spans="1:3" x14ac:dyDescent="0.3">
      <c r="A555" s="1">
        <v>39271</v>
      </c>
    </row>
    <row r="556" spans="1:3" x14ac:dyDescent="0.3">
      <c r="A556" s="1">
        <v>39272</v>
      </c>
    </row>
    <row r="557" spans="1:3" x14ac:dyDescent="0.3">
      <c r="A557" s="1">
        <v>39273</v>
      </c>
    </row>
    <row r="558" spans="1:3" x14ac:dyDescent="0.3">
      <c r="A558" s="1">
        <v>39274</v>
      </c>
    </row>
    <row r="559" spans="1:3" x14ac:dyDescent="0.3">
      <c r="A559" s="1">
        <v>39275</v>
      </c>
    </row>
    <row r="560" spans="1:3" x14ac:dyDescent="0.3">
      <c r="A560" s="1">
        <v>39276</v>
      </c>
    </row>
    <row r="561" spans="1:3" x14ac:dyDescent="0.3">
      <c r="A561" s="1">
        <v>39277</v>
      </c>
    </row>
    <row r="562" spans="1:3" x14ac:dyDescent="0.3">
      <c r="A562" s="1">
        <v>39278</v>
      </c>
    </row>
    <row r="563" spans="1:3" x14ac:dyDescent="0.3">
      <c r="A563" s="1">
        <v>39279</v>
      </c>
      <c r="C563" s="2">
        <v>0.75</v>
      </c>
    </row>
    <row r="564" spans="1:3" x14ac:dyDescent="0.3">
      <c r="A564" s="1">
        <v>39280</v>
      </c>
    </row>
    <row r="565" spans="1:3" x14ac:dyDescent="0.3">
      <c r="A565" s="1">
        <v>39281</v>
      </c>
      <c r="C565" s="2">
        <v>0.65</v>
      </c>
    </row>
    <row r="566" spans="1:3" x14ac:dyDescent="0.3">
      <c r="A566" s="1">
        <v>39282</v>
      </c>
    </row>
    <row r="567" spans="1:3" x14ac:dyDescent="0.3">
      <c r="A567" s="1">
        <v>39283</v>
      </c>
      <c r="C567" s="2">
        <v>0.68</v>
      </c>
    </row>
    <row r="568" spans="1:3" x14ac:dyDescent="0.3">
      <c r="A568" s="1">
        <v>39284</v>
      </c>
    </row>
    <row r="569" spans="1:3" x14ac:dyDescent="0.3">
      <c r="A569" s="1">
        <v>39285</v>
      </c>
    </row>
    <row r="570" spans="1:3" x14ac:dyDescent="0.3">
      <c r="A570" s="1">
        <v>39286</v>
      </c>
    </row>
    <row r="571" spans="1:3" x14ac:dyDescent="0.3">
      <c r="A571" s="1">
        <v>39287</v>
      </c>
      <c r="C571" s="2">
        <v>0.56000000000000005</v>
      </c>
    </row>
    <row r="572" spans="1:3" x14ac:dyDescent="0.3">
      <c r="A572" s="1">
        <v>39288</v>
      </c>
    </row>
    <row r="573" spans="1:3" x14ac:dyDescent="0.3">
      <c r="A573" s="1">
        <v>39289</v>
      </c>
      <c r="C573" s="2">
        <v>0.56999999999999995</v>
      </c>
    </row>
    <row r="574" spans="1:3" x14ac:dyDescent="0.3">
      <c r="A574" s="1">
        <v>39290</v>
      </c>
    </row>
    <row r="575" spans="1:3" x14ac:dyDescent="0.3">
      <c r="A575" s="1">
        <v>39291</v>
      </c>
      <c r="C575" s="2">
        <v>1.1299999999999999</v>
      </c>
    </row>
    <row r="576" spans="1:3" x14ac:dyDescent="0.3">
      <c r="A576" s="1">
        <v>39292</v>
      </c>
      <c r="C576" s="2">
        <v>0.77</v>
      </c>
    </row>
    <row r="577" spans="1:3" x14ac:dyDescent="0.3">
      <c r="A577" s="1">
        <v>39293</v>
      </c>
    </row>
    <row r="578" spans="1:3" x14ac:dyDescent="0.3">
      <c r="A578" s="1">
        <v>39294</v>
      </c>
    </row>
    <row r="579" spans="1:3" x14ac:dyDescent="0.3">
      <c r="A579" s="1">
        <v>39295</v>
      </c>
      <c r="C579" s="2">
        <v>0.57999999999999996</v>
      </c>
    </row>
    <row r="580" spans="1:3" x14ac:dyDescent="0.3">
      <c r="A580" s="1">
        <v>39296</v>
      </c>
    </row>
    <row r="581" spans="1:3" x14ac:dyDescent="0.3">
      <c r="A581" s="1">
        <v>39297</v>
      </c>
    </row>
    <row r="582" spans="1:3" x14ac:dyDescent="0.3">
      <c r="A582" s="1">
        <v>39298</v>
      </c>
    </row>
    <row r="583" spans="1:3" x14ac:dyDescent="0.3">
      <c r="A583" s="1">
        <v>39299</v>
      </c>
      <c r="C583" s="2">
        <v>0.57999999999999996</v>
      </c>
    </row>
    <row r="584" spans="1:3" x14ac:dyDescent="0.3">
      <c r="A584" s="1">
        <v>39300</v>
      </c>
      <c r="C584" s="2">
        <v>0.52</v>
      </c>
    </row>
    <row r="585" spans="1:3" x14ac:dyDescent="0.3">
      <c r="A585" s="1">
        <v>39301</v>
      </c>
    </row>
    <row r="586" spans="1:3" x14ac:dyDescent="0.3">
      <c r="A586" s="1">
        <v>39302</v>
      </c>
      <c r="C586" s="2">
        <v>0.49</v>
      </c>
    </row>
    <row r="587" spans="1:3" x14ac:dyDescent="0.3">
      <c r="A587" s="1">
        <v>39303</v>
      </c>
    </row>
    <row r="588" spans="1:3" x14ac:dyDescent="0.3">
      <c r="A588" s="1">
        <v>39304</v>
      </c>
      <c r="C588" s="2">
        <v>0.48</v>
      </c>
    </row>
    <row r="589" spans="1:3" x14ac:dyDescent="0.3">
      <c r="A589" s="1">
        <v>39305</v>
      </c>
    </row>
    <row r="590" spans="1:3" x14ac:dyDescent="0.3">
      <c r="A590" s="1">
        <v>39306</v>
      </c>
      <c r="C590" s="2">
        <v>1.06</v>
      </c>
    </row>
    <row r="591" spans="1:3" x14ac:dyDescent="0.3">
      <c r="A591" s="1">
        <v>39307</v>
      </c>
    </row>
    <row r="592" spans="1:3" x14ac:dyDescent="0.3">
      <c r="A592" s="1">
        <v>39308</v>
      </c>
    </row>
    <row r="593" spans="1:3" x14ac:dyDescent="0.3">
      <c r="A593" s="1">
        <v>39309</v>
      </c>
    </row>
    <row r="594" spans="1:3" x14ac:dyDescent="0.3">
      <c r="A594" s="1">
        <v>39310</v>
      </c>
      <c r="C594" s="2">
        <v>0.59</v>
      </c>
    </row>
    <row r="595" spans="1:3" x14ac:dyDescent="0.3">
      <c r="A595" s="1">
        <v>39311</v>
      </c>
    </row>
    <row r="596" spans="1:3" x14ac:dyDescent="0.3">
      <c r="A596" s="1">
        <v>39312</v>
      </c>
      <c r="C596" s="2">
        <v>0.56999999999999995</v>
      </c>
    </row>
    <row r="597" spans="1:3" x14ac:dyDescent="0.3">
      <c r="A597" s="1">
        <v>39313</v>
      </c>
    </row>
    <row r="598" spans="1:3" x14ac:dyDescent="0.3">
      <c r="A598" s="1">
        <v>39314</v>
      </c>
    </row>
    <row r="599" spans="1:3" x14ac:dyDescent="0.3">
      <c r="A599" s="1">
        <v>39315</v>
      </c>
    </row>
    <row r="600" spans="1:3" x14ac:dyDescent="0.3">
      <c r="A600" s="1">
        <v>39316</v>
      </c>
      <c r="C600" s="2">
        <v>0.48</v>
      </c>
    </row>
    <row r="601" spans="1:3" x14ac:dyDescent="0.3">
      <c r="A601" s="1">
        <v>39317</v>
      </c>
    </row>
    <row r="602" spans="1:3" x14ac:dyDescent="0.3">
      <c r="A602" s="1">
        <v>39318</v>
      </c>
    </row>
    <row r="603" spans="1:3" x14ac:dyDescent="0.3">
      <c r="A603" s="1">
        <v>39319</v>
      </c>
      <c r="C603" s="2">
        <v>0.44</v>
      </c>
    </row>
    <row r="604" spans="1:3" x14ac:dyDescent="0.3">
      <c r="A604" s="1">
        <v>39320</v>
      </c>
    </row>
    <row r="605" spans="1:3" x14ac:dyDescent="0.3">
      <c r="A605" s="1">
        <v>39321</v>
      </c>
    </row>
    <row r="606" spans="1:3" x14ac:dyDescent="0.3">
      <c r="A606" s="1">
        <v>39322</v>
      </c>
    </row>
    <row r="607" spans="1:3" x14ac:dyDescent="0.3">
      <c r="A607" s="1">
        <v>39323</v>
      </c>
      <c r="C607" s="2">
        <v>0.72</v>
      </c>
    </row>
    <row r="608" spans="1:3" x14ac:dyDescent="0.3">
      <c r="A608" s="1">
        <v>39324</v>
      </c>
    </row>
    <row r="609" spans="1:1" x14ac:dyDescent="0.3">
      <c r="A609" s="1">
        <v>39325</v>
      </c>
    </row>
    <row r="610" spans="1:1" x14ac:dyDescent="0.3">
      <c r="A610" s="1">
        <v>39326</v>
      </c>
    </row>
    <row r="611" spans="1:1" x14ac:dyDescent="0.3">
      <c r="A611" s="1">
        <v>39327</v>
      </c>
    </row>
    <row r="612" spans="1:1" x14ac:dyDescent="0.3">
      <c r="A612" s="1">
        <v>39328</v>
      </c>
    </row>
    <row r="613" spans="1:1" x14ac:dyDescent="0.3">
      <c r="A613" s="1">
        <v>39329</v>
      </c>
    </row>
    <row r="614" spans="1:1" x14ac:dyDescent="0.3">
      <c r="A614" s="1">
        <v>39330</v>
      </c>
    </row>
    <row r="615" spans="1:1" x14ac:dyDescent="0.3">
      <c r="A615" s="1">
        <v>39331</v>
      </c>
    </row>
    <row r="616" spans="1:1" x14ac:dyDescent="0.3">
      <c r="A616" s="1">
        <v>39332</v>
      </c>
    </row>
    <row r="617" spans="1:1" x14ac:dyDescent="0.3">
      <c r="A617" s="1">
        <v>39333</v>
      </c>
    </row>
    <row r="618" spans="1:1" x14ac:dyDescent="0.3">
      <c r="A618" s="1">
        <v>39334</v>
      </c>
    </row>
    <row r="619" spans="1:1" x14ac:dyDescent="0.3">
      <c r="A619" s="1">
        <v>39335</v>
      </c>
    </row>
    <row r="620" spans="1:1" x14ac:dyDescent="0.3">
      <c r="A620" s="1">
        <v>39336</v>
      </c>
    </row>
    <row r="621" spans="1:1" x14ac:dyDescent="0.3">
      <c r="A621" s="1">
        <v>39337</v>
      </c>
    </row>
    <row r="622" spans="1:1" x14ac:dyDescent="0.3">
      <c r="A622" s="1">
        <v>39338</v>
      </c>
    </row>
    <row r="623" spans="1:1" x14ac:dyDescent="0.3">
      <c r="A623" s="1">
        <v>39339</v>
      </c>
    </row>
    <row r="624" spans="1:1" x14ac:dyDescent="0.3">
      <c r="A624" s="1">
        <v>39340</v>
      </c>
    </row>
    <row r="625" spans="1:1" x14ac:dyDescent="0.3">
      <c r="A625" s="1">
        <v>39341</v>
      </c>
    </row>
    <row r="626" spans="1:1" x14ac:dyDescent="0.3">
      <c r="A626" s="1">
        <v>39342</v>
      </c>
    </row>
    <row r="627" spans="1:1" x14ac:dyDescent="0.3">
      <c r="A627" s="1">
        <v>39343</v>
      </c>
    </row>
    <row r="628" spans="1:1" x14ac:dyDescent="0.3">
      <c r="A628" s="1">
        <v>39344</v>
      </c>
    </row>
    <row r="629" spans="1:1" x14ac:dyDescent="0.3">
      <c r="A629" s="1">
        <v>39345</v>
      </c>
    </row>
    <row r="630" spans="1:1" x14ac:dyDescent="0.3">
      <c r="A630" s="1">
        <v>39346</v>
      </c>
    </row>
    <row r="631" spans="1:1" x14ac:dyDescent="0.3">
      <c r="A631" s="1">
        <v>39347</v>
      </c>
    </row>
    <row r="632" spans="1:1" x14ac:dyDescent="0.3">
      <c r="A632" s="1">
        <v>39348</v>
      </c>
    </row>
    <row r="633" spans="1:1" x14ac:dyDescent="0.3">
      <c r="A633" s="1">
        <v>39349</v>
      </c>
    </row>
    <row r="634" spans="1:1" x14ac:dyDescent="0.3">
      <c r="A634" s="1">
        <v>39350</v>
      </c>
    </row>
    <row r="635" spans="1:1" x14ac:dyDescent="0.3">
      <c r="A635" s="1">
        <v>39351</v>
      </c>
    </row>
    <row r="636" spans="1:1" x14ac:dyDescent="0.3">
      <c r="A636" s="1">
        <v>39352</v>
      </c>
    </row>
    <row r="637" spans="1:1" x14ac:dyDescent="0.3">
      <c r="A637" s="1">
        <v>39353</v>
      </c>
    </row>
    <row r="638" spans="1:1" x14ac:dyDescent="0.3">
      <c r="A638" s="1">
        <v>39354</v>
      </c>
    </row>
    <row r="639" spans="1:1" x14ac:dyDescent="0.3">
      <c r="A639" s="1">
        <v>39355</v>
      </c>
    </row>
    <row r="640" spans="1:1" x14ac:dyDescent="0.3">
      <c r="A640" s="1">
        <v>39356</v>
      </c>
    </row>
    <row r="641" spans="1:1" x14ac:dyDescent="0.3">
      <c r="A641" s="1">
        <v>39357</v>
      </c>
    </row>
    <row r="642" spans="1:1" x14ac:dyDescent="0.3">
      <c r="A642" s="1">
        <v>39358</v>
      </c>
    </row>
    <row r="643" spans="1:1" x14ac:dyDescent="0.3">
      <c r="A643" s="1">
        <v>39359</v>
      </c>
    </row>
    <row r="644" spans="1:1" x14ac:dyDescent="0.3">
      <c r="A644" s="1">
        <v>39360</v>
      </c>
    </row>
    <row r="645" spans="1:1" x14ac:dyDescent="0.3">
      <c r="A645" s="1">
        <v>39361</v>
      </c>
    </row>
    <row r="646" spans="1:1" x14ac:dyDescent="0.3">
      <c r="A646" s="1">
        <v>39362</v>
      </c>
    </row>
    <row r="647" spans="1:1" x14ac:dyDescent="0.3">
      <c r="A647" s="1">
        <v>39363</v>
      </c>
    </row>
    <row r="648" spans="1:1" x14ac:dyDescent="0.3">
      <c r="A648" s="1">
        <v>39364</v>
      </c>
    </row>
    <row r="649" spans="1:1" x14ac:dyDescent="0.3">
      <c r="A649" s="1">
        <v>39365</v>
      </c>
    </row>
    <row r="650" spans="1:1" x14ac:dyDescent="0.3">
      <c r="A650" s="1">
        <v>39366</v>
      </c>
    </row>
    <row r="651" spans="1:1" x14ac:dyDescent="0.3">
      <c r="A651" s="1">
        <v>39367</v>
      </c>
    </row>
    <row r="652" spans="1:1" x14ac:dyDescent="0.3">
      <c r="A652" s="1">
        <v>39368</v>
      </c>
    </row>
    <row r="653" spans="1:1" x14ac:dyDescent="0.3">
      <c r="A653" s="1">
        <v>39369</v>
      </c>
    </row>
    <row r="654" spans="1:1" x14ac:dyDescent="0.3">
      <c r="A654" s="1">
        <v>39370</v>
      </c>
    </row>
    <row r="655" spans="1:1" x14ac:dyDescent="0.3">
      <c r="A655" s="1">
        <v>39371</v>
      </c>
    </row>
    <row r="656" spans="1:1" x14ac:dyDescent="0.3">
      <c r="A656" s="1">
        <v>39372</v>
      </c>
    </row>
    <row r="657" spans="1:1" x14ac:dyDescent="0.3">
      <c r="A657" s="1">
        <v>39373</v>
      </c>
    </row>
    <row r="658" spans="1:1" x14ac:dyDescent="0.3">
      <c r="A658" s="1">
        <v>39374</v>
      </c>
    </row>
    <row r="659" spans="1:1" x14ac:dyDescent="0.3">
      <c r="A659" s="1">
        <v>39375</v>
      </c>
    </row>
    <row r="660" spans="1:1" x14ac:dyDescent="0.3">
      <c r="A660" s="1">
        <v>39376</v>
      </c>
    </row>
    <row r="661" spans="1:1" x14ac:dyDescent="0.3">
      <c r="A661" s="1">
        <v>39377</v>
      </c>
    </row>
    <row r="662" spans="1:1" x14ac:dyDescent="0.3">
      <c r="A662" s="1">
        <v>39378</v>
      </c>
    </row>
    <row r="663" spans="1:1" x14ac:dyDescent="0.3">
      <c r="A663" s="1">
        <v>39379</v>
      </c>
    </row>
    <row r="664" spans="1:1" x14ac:dyDescent="0.3">
      <c r="A664" s="1">
        <v>39380</v>
      </c>
    </row>
    <row r="665" spans="1:1" x14ac:dyDescent="0.3">
      <c r="A665" s="1">
        <v>39381</v>
      </c>
    </row>
    <row r="666" spans="1:1" x14ac:dyDescent="0.3">
      <c r="A666" s="1">
        <v>39382</v>
      </c>
    </row>
    <row r="667" spans="1:1" x14ac:dyDescent="0.3">
      <c r="A667" s="1">
        <v>39383</v>
      </c>
    </row>
    <row r="668" spans="1:1" x14ac:dyDescent="0.3">
      <c r="A668" s="1">
        <v>39384</v>
      </c>
    </row>
    <row r="669" spans="1:1" x14ac:dyDescent="0.3">
      <c r="A669" s="1">
        <v>39385</v>
      </c>
    </row>
    <row r="670" spans="1:1" x14ac:dyDescent="0.3">
      <c r="A670" s="1">
        <v>39386</v>
      </c>
    </row>
    <row r="671" spans="1:1" x14ac:dyDescent="0.3">
      <c r="A671" s="1">
        <v>39387</v>
      </c>
    </row>
    <row r="672" spans="1:1" x14ac:dyDescent="0.3">
      <c r="A672" s="1">
        <v>39388</v>
      </c>
    </row>
    <row r="673" spans="1:3" x14ac:dyDescent="0.3">
      <c r="A673" s="1">
        <v>39389</v>
      </c>
    </row>
    <row r="674" spans="1:3" x14ac:dyDescent="0.3">
      <c r="A674" s="1">
        <v>39390</v>
      </c>
    </row>
    <row r="675" spans="1:3" x14ac:dyDescent="0.3">
      <c r="A675" s="1">
        <v>39391</v>
      </c>
    </row>
    <row r="676" spans="1:3" x14ac:dyDescent="0.3">
      <c r="A676" s="1">
        <v>39392</v>
      </c>
    </row>
    <row r="677" spans="1:3" x14ac:dyDescent="0.3">
      <c r="A677" s="1">
        <v>39393</v>
      </c>
    </row>
    <row r="678" spans="1:3" x14ac:dyDescent="0.3">
      <c r="A678" s="1">
        <v>39394</v>
      </c>
    </row>
    <row r="679" spans="1:3" x14ac:dyDescent="0.3">
      <c r="A679" s="1">
        <v>39395</v>
      </c>
    </row>
    <row r="680" spans="1:3" x14ac:dyDescent="0.3">
      <c r="A680" s="1">
        <v>39396</v>
      </c>
    </row>
    <row r="681" spans="1:3" x14ac:dyDescent="0.3">
      <c r="A681" s="1">
        <v>39397</v>
      </c>
    </row>
    <row r="682" spans="1:3" x14ac:dyDescent="0.3">
      <c r="A682" s="1">
        <v>39398</v>
      </c>
      <c r="C682" s="2">
        <v>2.67</v>
      </c>
    </row>
    <row r="683" spans="1:3" x14ac:dyDescent="0.3">
      <c r="A683" s="1">
        <v>39399</v>
      </c>
      <c r="C683" s="2">
        <v>3.25</v>
      </c>
    </row>
    <row r="684" spans="1:3" x14ac:dyDescent="0.3">
      <c r="A684" s="1">
        <v>39400</v>
      </c>
      <c r="C684" s="2">
        <v>3.04</v>
      </c>
    </row>
    <row r="685" spans="1:3" x14ac:dyDescent="0.3">
      <c r="A685" s="1">
        <v>39401</v>
      </c>
    </row>
    <row r="686" spans="1:3" x14ac:dyDescent="0.3">
      <c r="A686" s="1">
        <v>39402</v>
      </c>
      <c r="C686" s="2">
        <v>3.72</v>
      </c>
    </row>
    <row r="687" spans="1:3" x14ac:dyDescent="0.3">
      <c r="A687" s="1">
        <v>39403</v>
      </c>
    </row>
    <row r="688" spans="1:3" x14ac:dyDescent="0.3">
      <c r="A688" s="1">
        <v>39404</v>
      </c>
    </row>
    <row r="689" spans="1:3" x14ac:dyDescent="0.3">
      <c r="A689" s="1">
        <v>39405</v>
      </c>
    </row>
    <row r="690" spans="1:3" x14ac:dyDescent="0.3">
      <c r="A690" s="1">
        <v>39406</v>
      </c>
    </row>
    <row r="691" spans="1:3" x14ac:dyDescent="0.3">
      <c r="A691" s="1">
        <v>39407</v>
      </c>
    </row>
    <row r="692" spans="1:3" x14ac:dyDescent="0.3">
      <c r="A692" s="1">
        <v>39408</v>
      </c>
    </row>
    <row r="693" spans="1:3" x14ac:dyDescent="0.3">
      <c r="A693" s="1">
        <v>39409</v>
      </c>
      <c r="C693" s="2">
        <v>6.02</v>
      </c>
    </row>
    <row r="694" spans="1:3" x14ac:dyDescent="0.3">
      <c r="A694" s="1">
        <v>39410</v>
      </c>
    </row>
    <row r="695" spans="1:3" x14ac:dyDescent="0.3">
      <c r="A695" s="1">
        <v>39411</v>
      </c>
    </row>
    <row r="696" spans="1:3" x14ac:dyDescent="0.3">
      <c r="A696" s="1">
        <v>39412</v>
      </c>
    </row>
    <row r="697" spans="1:3" x14ac:dyDescent="0.3">
      <c r="A697" s="1">
        <v>39413</v>
      </c>
    </row>
    <row r="698" spans="1:3" x14ac:dyDescent="0.3">
      <c r="A698" s="1">
        <v>39414</v>
      </c>
    </row>
    <row r="699" spans="1:3" x14ac:dyDescent="0.3">
      <c r="A699" s="1">
        <v>39415</v>
      </c>
      <c r="C699" s="2">
        <v>5.0199999999999996</v>
      </c>
    </row>
    <row r="700" spans="1:3" x14ac:dyDescent="0.3">
      <c r="A700" s="1">
        <v>39416</v>
      </c>
    </row>
    <row r="701" spans="1:3" x14ac:dyDescent="0.3">
      <c r="A701" s="1">
        <v>39417</v>
      </c>
    </row>
    <row r="702" spans="1:3" x14ac:dyDescent="0.3">
      <c r="A702" s="1">
        <v>39418</v>
      </c>
    </row>
    <row r="703" spans="1:3" x14ac:dyDescent="0.3">
      <c r="A703" s="1">
        <v>39419</v>
      </c>
    </row>
    <row r="704" spans="1:3" x14ac:dyDescent="0.3">
      <c r="A704" s="1">
        <v>39420</v>
      </c>
      <c r="C704" s="2">
        <v>2.83</v>
      </c>
    </row>
    <row r="705" spans="1:3" x14ac:dyDescent="0.3">
      <c r="A705" s="1">
        <v>39421</v>
      </c>
    </row>
    <row r="706" spans="1:3" x14ac:dyDescent="0.3">
      <c r="A706" s="1">
        <v>39422</v>
      </c>
      <c r="C706" s="2">
        <v>2.31</v>
      </c>
    </row>
    <row r="707" spans="1:3" x14ac:dyDescent="0.3">
      <c r="A707" s="1">
        <v>39423</v>
      </c>
    </row>
    <row r="708" spans="1:3" x14ac:dyDescent="0.3">
      <c r="A708" s="1">
        <v>39424</v>
      </c>
      <c r="C708" s="2">
        <v>2.11</v>
      </c>
    </row>
    <row r="709" spans="1:3" x14ac:dyDescent="0.3">
      <c r="A709" s="1">
        <v>39425</v>
      </c>
    </row>
    <row r="710" spans="1:3" x14ac:dyDescent="0.3">
      <c r="A710" s="1">
        <v>39426</v>
      </c>
    </row>
    <row r="711" spans="1:3" x14ac:dyDescent="0.3">
      <c r="A711" s="1">
        <v>39427</v>
      </c>
      <c r="C711" s="2">
        <v>1.63</v>
      </c>
    </row>
    <row r="712" spans="1:3" x14ac:dyDescent="0.3">
      <c r="A712" s="1">
        <v>39428</v>
      </c>
      <c r="C712" s="2">
        <v>1.71</v>
      </c>
    </row>
    <row r="713" spans="1:3" x14ac:dyDescent="0.3">
      <c r="A713" s="1">
        <v>39429</v>
      </c>
      <c r="C713" s="2">
        <v>3.43</v>
      </c>
    </row>
    <row r="714" spans="1:3" x14ac:dyDescent="0.3">
      <c r="A714" s="1">
        <v>39430</v>
      </c>
    </row>
    <row r="715" spans="1:3" x14ac:dyDescent="0.3">
      <c r="A715" s="1">
        <v>39431</v>
      </c>
      <c r="C715" s="2">
        <v>6.95</v>
      </c>
    </row>
    <row r="716" spans="1:3" x14ac:dyDescent="0.3">
      <c r="A716" s="1">
        <v>39432</v>
      </c>
      <c r="C716" s="2">
        <v>3.54</v>
      </c>
    </row>
    <row r="717" spans="1:3" x14ac:dyDescent="0.3">
      <c r="A717" s="1">
        <v>39433</v>
      </c>
    </row>
    <row r="718" spans="1:3" x14ac:dyDescent="0.3">
      <c r="A718" s="1">
        <v>39434</v>
      </c>
    </row>
    <row r="719" spans="1:3" x14ac:dyDescent="0.3">
      <c r="A719" s="1">
        <v>39435</v>
      </c>
    </row>
    <row r="720" spans="1:3" x14ac:dyDescent="0.3">
      <c r="A720" s="1">
        <v>39436</v>
      </c>
    </row>
    <row r="721" spans="1:3" x14ac:dyDescent="0.3">
      <c r="A721" s="1">
        <v>39437</v>
      </c>
    </row>
    <row r="722" spans="1:3" x14ac:dyDescent="0.3">
      <c r="A722" s="1">
        <v>39438</v>
      </c>
    </row>
    <row r="723" spans="1:3" x14ac:dyDescent="0.3">
      <c r="A723" s="1">
        <v>39439</v>
      </c>
    </row>
    <row r="724" spans="1:3" x14ac:dyDescent="0.3">
      <c r="A724" s="1">
        <v>39440</v>
      </c>
    </row>
    <row r="725" spans="1:3" x14ac:dyDescent="0.3">
      <c r="A725" s="1">
        <v>39441</v>
      </c>
    </row>
    <row r="726" spans="1:3" x14ac:dyDescent="0.3">
      <c r="A726" s="1">
        <v>39442</v>
      </c>
      <c r="C726" s="2">
        <v>3.32</v>
      </c>
    </row>
    <row r="727" spans="1:3" x14ac:dyDescent="0.3">
      <c r="A727" s="1">
        <v>39443</v>
      </c>
    </row>
    <row r="728" spans="1:3" x14ac:dyDescent="0.3">
      <c r="A728" s="1">
        <v>39444</v>
      </c>
      <c r="C728" s="2">
        <v>4.09</v>
      </c>
    </row>
    <row r="729" spans="1:3" x14ac:dyDescent="0.3">
      <c r="A729" s="1">
        <v>39445</v>
      </c>
    </row>
    <row r="730" spans="1:3" x14ac:dyDescent="0.3">
      <c r="A730" s="1">
        <v>39446</v>
      </c>
    </row>
    <row r="731" spans="1:3" x14ac:dyDescent="0.3">
      <c r="A731" s="1">
        <v>39447</v>
      </c>
    </row>
    <row r="732" spans="1:3" x14ac:dyDescent="0.3">
      <c r="A732" s="1">
        <v>39448</v>
      </c>
    </row>
    <row r="733" spans="1:3" x14ac:dyDescent="0.3">
      <c r="A733" s="1">
        <v>39449</v>
      </c>
      <c r="C733" s="2">
        <v>4.9800000000000004</v>
      </c>
    </row>
    <row r="734" spans="1:3" x14ac:dyDescent="0.3">
      <c r="A734" s="1">
        <v>39450</v>
      </c>
    </row>
    <row r="735" spans="1:3" x14ac:dyDescent="0.3">
      <c r="A735" s="1">
        <v>39451</v>
      </c>
    </row>
    <row r="736" spans="1:3" x14ac:dyDescent="0.3">
      <c r="A736" s="1">
        <v>39452</v>
      </c>
    </row>
    <row r="737" spans="1:3" x14ac:dyDescent="0.3">
      <c r="A737" s="1">
        <v>39453</v>
      </c>
    </row>
    <row r="738" spans="1:3" x14ac:dyDescent="0.3">
      <c r="A738" s="1">
        <v>39454</v>
      </c>
    </row>
    <row r="739" spans="1:3" x14ac:dyDescent="0.3">
      <c r="A739" s="1">
        <v>39455</v>
      </c>
    </row>
    <row r="740" spans="1:3" x14ac:dyDescent="0.3">
      <c r="A740" s="1">
        <v>39456</v>
      </c>
    </row>
    <row r="741" spans="1:3" x14ac:dyDescent="0.3">
      <c r="A741" s="1">
        <v>39457</v>
      </c>
      <c r="C741" s="2">
        <v>5.15</v>
      </c>
    </row>
    <row r="742" spans="1:3" x14ac:dyDescent="0.3">
      <c r="A742" s="1">
        <v>39458</v>
      </c>
    </row>
    <row r="743" spans="1:3" x14ac:dyDescent="0.3">
      <c r="A743" s="1">
        <v>39459</v>
      </c>
    </row>
    <row r="744" spans="1:3" x14ac:dyDescent="0.3">
      <c r="A744" s="1">
        <v>39460</v>
      </c>
      <c r="C744" s="2">
        <v>3.69</v>
      </c>
    </row>
    <row r="745" spans="1:3" x14ac:dyDescent="0.3">
      <c r="A745" s="1">
        <v>39461</v>
      </c>
    </row>
    <row r="746" spans="1:3" x14ac:dyDescent="0.3">
      <c r="A746" s="1">
        <v>39462</v>
      </c>
    </row>
    <row r="747" spans="1:3" x14ac:dyDescent="0.3">
      <c r="A747" s="1">
        <v>39463</v>
      </c>
      <c r="C747" s="2">
        <v>7.41</v>
      </c>
    </row>
    <row r="748" spans="1:3" x14ac:dyDescent="0.3">
      <c r="A748" s="1">
        <v>39464</v>
      </c>
    </row>
    <row r="749" spans="1:3" x14ac:dyDescent="0.3">
      <c r="A749" s="1">
        <v>39465</v>
      </c>
    </row>
    <row r="750" spans="1:3" x14ac:dyDescent="0.3">
      <c r="A750" s="1">
        <v>39466</v>
      </c>
    </row>
    <row r="751" spans="1:3" x14ac:dyDescent="0.3">
      <c r="A751" s="1">
        <v>39467</v>
      </c>
    </row>
    <row r="752" spans="1:3" x14ac:dyDescent="0.3">
      <c r="A752" s="1">
        <v>39468</v>
      </c>
    </row>
    <row r="753" spans="1:3" x14ac:dyDescent="0.3">
      <c r="A753" s="1">
        <v>39469</v>
      </c>
      <c r="C753" s="2">
        <v>5.59</v>
      </c>
    </row>
    <row r="754" spans="1:3" x14ac:dyDescent="0.3">
      <c r="A754" s="1">
        <v>39470</v>
      </c>
    </row>
    <row r="755" spans="1:3" x14ac:dyDescent="0.3">
      <c r="A755" s="1">
        <v>39471</v>
      </c>
    </row>
    <row r="756" spans="1:3" x14ac:dyDescent="0.3">
      <c r="A756" s="1">
        <v>39472</v>
      </c>
      <c r="C756" s="2">
        <v>4.07</v>
      </c>
    </row>
    <row r="757" spans="1:3" x14ac:dyDescent="0.3">
      <c r="A757" s="1">
        <v>39473</v>
      </c>
    </row>
    <row r="758" spans="1:3" x14ac:dyDescent="0.3">
      <c r="A758" s="1">
        <v>39474</v>
      </c>
    </row>
    <row r="759" spans="1:3" x14ac:dyDescent="0.3">
      <c r="A759" s="1">
        <v>39475</v>
      </c>
      <c r="C759" s="2">
        <v>6.23</v>
      </c>
    </row>
    <row r="760" spans="1:3" x14ac:dyDescent="0.3">
      <c r="A760" s="1">
        <v>39476</v>
      </c>
    </row>
    <row r="761" spans="1:3" x14ac:dyDescent="0.3">
      <c r="A761" s="1">
        <v>39477</v>
      </c>
    </row>
    <row r="762" spans="1:3" x14ac:dyDescent="0.3">
      <c r="A762" s="1">
        <v>39478</v>
      </c>
    </row>
    <row r="763" spans="1:3" x14ac:dyDescent="0.3">
      <c r="A763" s="1">
        <v>39479</v>
      </c>
      <c r="C763" s="2">
        <v>2.66</v>
      </c>
    </row>
    <row r="764" spans="1:3" x14ac:dyDescent="0.3">
      <c r="A764" s="1">
        <v>39480</v>
      </c>
    </row>
    <row r="765" spans="1:3" x14ac:dyDescent="0.3">
      <c r="A765" s="1">
        <v>39481</v>
      </c>
    </row>
    <row r="766" spans="1:3" x14ac:dyDescent="0.3">
      <c r="A766" s="1">
        <v>39482</v>
      </c>
    </row>
    <row r="767" spans="1:3" x14ac:dyDescent="0.3">
      <c r="A767" s="1">
        <v>39483</v>
      </c>
    </row>
    <row r="768" spans="1:3" x14ac:dyDescent="0.3">
      <c r="A768" s="1">
        <v>39484</v>
      </c>
    </row>
    <row r="769" spans="1:1" x14ac:dyDescent="0.3">
      <c r="A769" s="1">
        <v>39485</v>
      </c>
    </row>
    <row r="770" spans="1:1" x14ac:dyDescent="0.3">
      <c r="A770" s="1">
        <v>39486</v>
      </c>
    </row>
    <row r="771" spans="1:1" x14ac:dyDescent="0.3">
      <c r="A771" s="1">
        <v>39487</v>
      </c>
    </row>
    <row r="772" spans="1:1" x14ac:dyDescent="0.3">
      <c r="A772" s="1">
        <v>39488</v>
      </c>
    </row>
    <row r="773" spans="1:1" x14ac:dyDescent="0.3">
      <c r="A773" s="1">
        <v>39489</v>
      </c>
    </row>
    <row r="774" spans="1:1" x14ac:dyDescent="0.3">
      <c r="A774" s="1">
        <v>39490</v>
      </c>
    </row>
    <row r="775" spans="1:1" x14ac:dyDescent="0.3">
      <c r="A775" s="1">
        <v>39491</v>
      </c>
    </row>
    <row r="776" spans="1:1" x14ac:dyDescent="0.3">
      <c r="A776" s="1">
        <v>39492</v>
      </c>
    </row>
    <row r="777" spans="1:1" x14ac:dyDescent="0.3">
      <c r="A777" s="1">
        <v>39493</v>
      </c>
    </row>
    <row r="778" spans="1:1" x14ac:dyDescent="0.3">
      <c r="A778" s="1">
        <v>39494</v>
      </c>
    </row>
    <row r="779" spans="1:1" x14ac:dyDescent="0.3">
      <c r="A779" s="1">
        <v>39495</v>
      </c>
    </row>
    <row r="780" spans="1:1" x14ac:dyDescent="0.3">
      <c r="A780" s="1">
        <v>39496</v>
      </c>
    </row>
    <row r="781" spans="1:1" x14ac:dyDescent="0.3">
      <c r="A781" s="1">
        <v>39497</v>
      </c>
    </row>
    <row r="782" spans="1:1" x14ac:dyDescent="0.3">
      <c r="A782" s="1">
        <v>39498</v>
      </c>
    </row>
    <row r="783" spans="1:1" x14ac:dyDescent="0.3">
      <c r="A783" s="1">
        <v>39499</v>
      </c>
    </row>
    <row r="784" spans="1:1" x14ac:dyDescent="0.3">
      <c r="A784" s="1">
        <v>39500</v>
      </c>
    </row>
    <row r="785" spans="1:1" x14ac:dyDescent="0.3">
      <c r="A785" s="1">
        <v>39501</v>
      </c>
    </row>
    <row r="786" spans="1:1" x14ac:dyDescent="0.3">
      <c r="A786" s="1">
        <v>39502</v>
      </c>
    </row>
    <row r="787" spans="1:1" x14ac:dyDescent="0.3">
      <c r="A787" s="1">
        <v>39503</v>
      </c>
    </row>
    <row r="788" spans="1:1" x14ac:dyDescent="0.3">
      <c r="A788" s="1">
        <v>39504</v>
      </c>
    </row>
    <row r="789" spans="1:1" x14ac:dyDescent="0.3">
      <c r="A789" s="1">
        <v>39505</v>
      </c>
    </row>
    <row r="790" spans="1:1" x14ac:dyDescent="0.3">
      <c r="A790" s="1">
        <v>39506</v>
      </c>
    </row>
    <row r="791" spans="1:1" x14ac:dyDescent="0.3">
      <c r="A791" s="1">
        <v>39507</v>
      </c>
    </row>
    <row r="792" spans="1:1" x14ac:dyDescent="0.3">
      <c r="A792" s="1">
        <v>39508</v>
      </c>
    </row>
    <row r="793" spans="1:1" x14ac:dyDescent="0.3">
      <c r="A793" s="1">
        <v>39509</v>
      </c>
    </row>
    <row r="794" spans="1:1" x14ac:dyDescent="0.3">
      <c r="A794" s="1">
        <v>39510</v>
      </c>
    </row>
    <row r="795" spans="1:1" x14ac:dyDescent="0.3">
      <c r="A795" s="1">
        <v>39511</v>
      </c>
    </row>
    <row r="796" spans="1:1" x14ac:dyDescent="0.3">
      <c r="A796" s="1">
        <v>39512</v>
      </c>
    </row>
    <row r="797" spans="1:1" x14ac:dyDescent="0.3">
      <c r="A797" s="1">
        <v>39513</v>
      </c>
    </row>
    <row r="798" spans="1:1" x14ac:dyDescent="0.3">
      <c r="A798" s="1">
        <v>39514</v>
      </c>
    </row>
    <row r="799" spans="1:1" x14ac:dyDescent="0.3">
      <c r="A799" s="1">
        <v>39515</v>
      </c>
    </row>
    <row r="800" spans="1:1" x14ac:dyDescent="0.3">
      <c r="A800" s="1">
        <v>39516</v>
      </c>
    </row>
    <row r="801" spans="1:3" x14ac:dyDescent="0.3">
      <c r="A801" s="1">
        <v>39517</v>
      </c>
    </row>
    <row r="802" spans="1:3" x14ac:dyDescent="0.3">
      <c r="A802" s="1">
        <v>39518</v>
      </c>
    </row>
    <row r="803" spans="1:3" x14ac:dyDescent="0.3">
      <c r="A803" s="1">
        <v>39519</v>
      </c>
    </row>
    <row r="804" spans="1:3" x14ac:dyDescent="0.3">
      <c r="A804" s="1">
        <v>39520</v>
      </c>
    </row>
    <row r="805" spans="1:3" x14ac:dyDescent="0.3">
      <c r="A805" s="1">
        <v>39521</v>
      </c>
    </row>
    <row r="806" spans="1:3" x14ac:dyDescent="0.3">
      <c r="A806" s="1">
        <v>39522</v>
      </c>
    </row>
    <row r="807" spans="1:3" x14ac:dyDescent="0.3">
      <c r="A807" s="1">
        <v>39523</v>
      </c>
    </row>
    <row r="808" spans="1:3" x14ac:dyDescent="0.3">
      <c r="A808" s="1">
        <v>39524</v>
      </c>
    </row>
    <row r="809" spans="1:3" x14ac:dyDescent="0.3">
      <c r="A809" s="1">
        <v>39525</v>
      </c>
    </row>
    <row r="810" spans="1:3" x14ac:dyDescent="0.3">
      <c r="A810" s="1">
        <v>39526</v>
      </c>
    </row>
    <row r="811" spans="1:3" x14ac:dyDescent="0.3">
      <c r="A811" s="1">
        <v>39527</v>
      </c>
      <c r="C811" s="2">
        <v>5.01</v>
      </c>
    </row>
    <row r="812" spans="1:3" x14ac:dyDescent="0.3">
      <c r="A812" s="1">
        <v>39528</v>
      </c>
    </row>
    <row r="813" spans="1:3" x14ac:dyDescent="0.3">
      <c r="A813" s="1">
        <v>39529</v>
      </c>
    </row>
    <row r="814" spans="1:3" x14ac:dyDescent="0.3">
      <c r="A814" s="1">
        <v>39530</v>
      </c>
    </row>
    <row r="815" spans="1:3" x14ac:dyDescent="0.3">
      <c r="A815" s="1">
        <v>39531</v>
      </c>
      <c r="C815" s="2">
        <v>5.14</v>
      </c>
    </row>
    <row r="816" spans="1:3" x14ac:dyDescent="0.3">
      <c r="A816" s="1">
        <v>39532</v>
      </c>
    </row>
    <row r="817" spans="1:3" x14ac:dyDescent="0.3">
      <c r="A817" s="1">
        <v>39533</v>
      </c>
    </row>
    <row r="818" spans="1:3" x14ac:dyDescent="0.3">
      <c r="A818" s="1">
        <v>39534</v>
      </c>
    </row>
    <row r="819" spans="1:3" x14ac:dyDescent="0.3">
      <c r="A819" s="1">
        <v>39535</v>
      </c>
    </row>
    <row r="820" spans="1:3" x14ac:dyDescent="0.3">
      <c r="A820" s="1">
        <v>39536</v>
      </c>
    </row>
    <row r="821" spans="1:3" x14ac:dyDescent="0.3">
      <c r="A821" s="1">
        <v>39537</v>
      </c>
    </row>
    <row r="822" spans="1:3" x14ac:dyDescent="0.3">
      <c r="A822" s="1">
        <v>39538</v>
      </c>
      <c r="C822" s="2">
        <v>5.71</v>
      </c>
    </row>
    <row r="823" spans="1:3" x14ac:dyDescent="0.3">
      <c r="A823" s="1">
        <v>39539</v>
      </c>
    </row>
    <row r="824" spans="1:3" x14ac:dyDescent="0.3">
      <c r="A824" s="1">
        <v>39540</v>
      </c>
    </row>
    <row r="825" spans="1:3" x14ac:dyDescent="0.3">
      <c r="A825" s="1">
        <v>39541</v>
      </c>
    </row>
    <row r="826" spans="1:3" x14ac:dyDescent="0.3">
      <c r="A826" s="1">
        <v>39542</v>
      </c>
    </row>
    <row r="827" spans="1:3" x14ac:dyDescent="0.3">
      <c r="A827" s="1">
        <v>39543</v>
      </c>
      <c r="C827" s="2">
        <v>7.6</v>
      </c>
    </row>
    <row r="828" spans="1:3" x14ac:dyDescent="0.3">
      <c r="A828" s="1">
        <v>39544</v>
      </c>
    </row>
    <row r="829" spans="1:3" x14ac:dyDescent="0.3">
      <c r="A829" s="1">
        <v>39545</v>
      </c>
    </row>
    <row r="830" spans="1:3" x14ac:dyDescent="0.3">
      <c r="A830" s="1">
        <v>39546</v>
      </c>
      <c r="C830" s="2">
        <v>4.6500000000000004</v>
      </c>
    </row>
    <row r="831" spans="1:3" x14ac:dyDescent="0.3">
      <c r="A831" s="1">
        <v>39547</v>
      </c>
      <c r="B831">
        <v>2.94</v>
      </c>
    </row>
    <row r="832" spans="1:3" x14ac:dyDescent="0.3">
      <c r="A832" s="1">
        <v>39548</v>
      </c>
      <c r="C832" s="2">
        <v>6.73</v>
      </c>
    </row>
    <row r="833" spans="1:3" x14ac:dyDescent="0.3">
      <c r="A833" s="1">
        <v>39549</v>
      </c>
      <c r="B833">
        <v>4.66</v>
      </c>
    </row>
    <row r="834" spans="1:3" x14ac:dyDescent="0.3">
      <c r="A834" s="1">
        <v>39550</v>
      </c>
      <c r="C834" s="2">
        <v>3.94</v>
      </c>
    </row>
    <row r="835" spans="1:3" x14ac:dyDescent="0.3">
      <c r="A835" s="1">
        <v>39551</v>
      </c>
    </row>
    <row r="836" spans="1:3" x14ac:dyDescent="0.3">
      <c r="A836" s="1">
        <v>39552</v>
      </c>
    </row>
    <row r="837" spans="1:3" x14ac:dyDescent="0.3">
      <c r="A837" s="1">
        <v>39553</v>
      </c>
      <c r="C837" s="2">
        <v>3.69</v>
      </c>
    </row>
    <row r="838" spans="1:3" x14ac:dyDescent="0.3">
      <c r="A838" s="1">
        <v>39554</v>
      </c>
      <c r="B838">
        <v>4.1100000000000003</v>
      </c>
    </row>
    <row r="839" spans="1:3" x14ac:dyDescent="0.3">
      <c r="A839" s="1">
        <v>39555</v>
      </c>
      <c r="C839" s="2">
        <v>4.04</v>
      </c>
    </row>
    <row r="840" spans="1:3" x14ac:dyDescent="0.3">
      <c r="A840" s="1">
        <v>39556</v>
      </c>
    </row>
    <row r="841" spans="1:3" x14ac:dyDescent="0.3">
      <c r="A841" s="1">
        <v>39557</v>
      </c>
      <c r="C841" s="2">
        <v>4.3</v>
      </c>
    </row>
    <row r="842" spans="1:3" x14ac:dyDescent="0.3">
      <c r="A842" s="1">
        <v>39558</v>
      </c>
      <c r="B842">
        <v>3.01</v>
      </c>
    </row>
    <row r="843" spans="1:3" x14ac:dyDescent="0.3">
      <c r="A843" s="1">
        <v>39559</v>
      </c>
      <c r="C843" s="2">
        <v>2.69</v>
      </c>
    </row>
    <row r="844" spans="1:3" x14ac:dyDescent="0.3">
      <c r="A844" s="1">
        <v>39560</v>
      </c>
      <c r="B844">
        <v>2.5</v>
      </c>
    </row>
    <row r="845" spans="1:3" x14ac:dyDescent="0.3">
      <c r="A845" s="1">
        <v>39561</v>
      </c>
      <c r="C845" s="2">
        <v>2</v>
      </c>
    </row>
    <row r="846" spans="1:3" x14ac:dyDescent="0.3">
      <c r="A846" s="1">
        <v>39562</v>
      </c>
      <c r="B846">
        <v>1.79</v>
      </c>
    </row>
    <row r="847" spans="1:3" x14ac:dyDescent="0.3">
      <c r="A847" s="1">
        <v>39563</v>
      </c>
    </row>
    <row r="848" spans="1:3" x14ac:dyDescent="0.3">
      <c r="A848" s="1">
        <v>39564</v>
      </c>
      <c r="C848" s="2">
        <v>1.7</v>
      </c>
    </row>
    <row r="849" spans="1:3" x14ac:dyDescent="0.3">
      <c r="A849" s="1">
        <v>39565</v>
      </c>
    </row>
    <row r="850" spans="1:3" x14ac:dyDescent="0.3">
      <c r="A850" s="1">
        <v>39566</v>
      </c>
      <c r="C850" s="2">
        <v>5.47</v>
      </c>
    </row>
    <row r="851" spans="1:3" x14ac:dyDescent="0.3">
      <c r="A851" s="1">
        <v>39567</v>
      </c>
    </row>
    <row r="852" spans="1:3" x14ac:dyDescent="0.3">
      <c r="A852" s="1">
        <v>39568</v>
      </c>
    </row>
    <row r="853" spans="1:3" x14ac:dyDescent="0.3">
      <c r="A853" s="1">
        <v>39569</v>
      </c>
    </row>
    <row r="854" spans="1:3" x14ac:dyDescent="0.3">
      <c r="A854" s="1">
        <v>39570</v>
      </c>
    </row>
    <row r="855" spans="1:3" x14ac:dyDescent="0.3">
      <c r="A855" s="1">
        <v>39571</v>
      </c>
    </row>
    <row r="856" spans="1:3" x14ac:dyDescent="0.3">
      <c r="A856" s="1">
        <v>39572</v>
      </c>
    </row>
    <row r="857" spans="1:3" x14ac:dyDescent="0.3">
      <c r="A857" s="1">
        <v>39573</v>
      </c>
    </row>
    <row r="858" spans="1:3" x14ac:dyDescent="0.3">
      <c r="A858" s="1">
        <v>39574</v>
      </c>
    </row>
    <row r="859" spans="1:3" x14ac:dyDescent="0.3">
      <c r="A859" s="1">
        <v>39575</v>
      </c>
    </row>
    <row r="860" spans="1:3" x14ac:dyDescent="0.3">
      <c r="A860" s="1">
        <v>39576</v>
      </c>
    </row>
    <row r="861" spans="1:3" x14ac:dyDescent="0.3">
      <c r="A861" s="1">
        <v>39577</v>
      </c>
    </row>
    <row r="862" spans="1:3" x14ac:dyDescent="0.3">
      <c r="A862" s="1">
        <v>39578</v>
      </c>
    </row>
    <row r="863" spans="1:3" x14ac:dyDescent="0.3">
      <c r="A863" s="1">
        <v>39579</v>
      </c>
    </row>
    <row r="864" spans="1:3" x14ac:dyDescent="0.3">
      <c r="A864" s="1">
        <v>39580</v>
      </c>
    </row>
    <row r="865" spans="1:3" x14ac:dyDescent="0.3">
      <c r="A865" s="1">
        <v>39581</v>
      </c>
    </row>
    <row r="866" spans="1:3" x14ac:dyDescent="0.3">
      <c r="A866" s="1">
        <v>39582</v>
      </c>
    </row>
    <row r="867" spans="1:3" x14ac:dyDescent="0.3">
      <c r="A867" s="1">
        <v>39583</v>
      </c>
    </row>
    <row r="868" spans="1:3" x14ac:dyDescent="0.3">
      <c r="A868" s="1">
        <v>39584</v>
      </c>
    </row>
    <row r="869" spans="1:3" x14ac:dyDescent="0.3">
      <c r="A869" s="1">
        <v>39585</v>
      </c>
    </row>
    <row r="870" spans="1:3" x14ac:dyDescent="0.3">
      <c r="A870" s="1">
        <v>39586</v>
      </c>
    </row>
    <row r="871" spans="1:3" x14ac:dyDescent="0.3">
      <c r="A871" s="1">
        <v>39587</v>
      </c>
    </row>
    <row r="872" spans="1:3" x14ac:dyDescent="0.3">
      <c r="A872" s="1">
        <v>39588</v>
      </c>
    </row>
    <row r="873" spans="1:3" x14ac:dyDescent="0.3">
      <c r="A873" s="1">
        <v>39589</v>
      </c>
      <c r="C873" s="2">
        <v>0.94</v>
      </c>
    </row>
    <row r="874" spans="1:3" x14ac:dyDescent="0.3">
      <c r="A874" s="1">
        <v>39590</v>
      </c>
    </row>
    <row r="875" spans="1:3" x14ac:dyDescent="0.3">
      <c r="A875" s="1">
        <v>39591</v>
      </c>
    </row>
    <row r="876" spans="1:3" x14ac:dyDescent="0.3">
      <c r="A876" s="1">
        <v>39592</v>
      </c>
      <c r="C876" s="2">
        <v>0.7</v>
      </c>
    </row>
    <row r="877" spans="1:3" x14ac:dyDescent="0.3">
      <c r="A877" s="1">
        <v>39593</v>
      </c>
    </row>
    <row r="878" spans="1:3" x14ac:dyDescent="0.3">
      <c r="A878" s="1">
        <v>39594</v>
      </c>
      <c r="C878" s="2">
        <v>0.77</v>
      </c>
    </row>
    <row r="879" spans="1:3" x14ac:dyDescent="0.3">
      <c r="A879" s="1">
        <v>39595</v>
      </c>
    </row>
    <row r="880" spans="1:3" x14ac:dyDescent="0.3">
      <c r="A880" s="1">
        <v>39596</v>
      </c>
    </row>
    <row r="881" spans="1:1" x14ac:dyDescent="0.3">
      <c r="A881" s="1">
        <v>39597</v>
      </c>
    </row>
    <row r="882" spans="1:1" x14ac:dyDescent="0.3">
      <c r="A882" s="1">
        <v>39598</v>
      </c>
    </row>
    <row r="883" spans="1:1" x14ac:dyDescent="0.3">
      <c r="A883" s="1">
        <v>39599</v>
      </c>
    </row>
    <row r="884" spans="1:1" x14ac:dyDescent="0.3">
      <c r="A884" s="1">
        <v>39600</v>
      </c>
    </row>
    <row r="885" spans="1:1" x14ac:dyDescent="0.3">
      <c r="A885" s="1">
        <v>39601</v>
      </c>
    </row>
    <row r="886" spans="1:1" x14ac:dyDescent="0.3">
      <c r="A886" s="1">
        <v>39602</v>
      </c>
    </row>
    <row r="887" spans="1:1" x14ac:dyDescent="0.3">
      <c r="A887" s="1">
        <v>39603</v>
      </c>
    </row>
    <row r="888" spans="1:1" x14ac:dyDescent="0.3">
      <c r="A888" s="1">
        <v>39604</v>
      </c>
    </row>
    <row r="889" spans="1:1" x14ac:dyDescent="0.3">
      <c r="A889" s="1">
        <v>39605</v>
      </c>
    </row>
    <row r="890" spans="1:1" x14ac:dyDescent="0.3">
      <c r="A890" s="1">
        <v>39606</v>
      </c>
    </row>
    <row r="891" spans="1:1" x14ac:dyDescent="0.3">
      <c r="A891" s="1">
        <v>39607</v>
      </c>
    </row>
    <row r="892" spans="1:1" x14ac:dyDescent="0.3">
      <c r="A892" s="1">
        <v>39608</v>
      </c>
    </row>
    <row r="893" spans="1:1" x14ac:dyDescent="0.3">
      <c r="A893" s="1">
        <v>39609</v>
      </c>
    </row>
    <row r="894" spans="1:1" x14ac:dyDescent="0.3">
      <c r="A894" s="1">
        <v>39610</v>
      </c>
    </row>
    <row r="895" spans="1:1" x14ac:dyDescent="0.3">
      <c r="A895" s="1">
        <v>39611</v>
      </c>
    </row>
    <row r="896" spans="1:1" x14ac:dyDescent="0.3">
      <c r="A896" s="1">
        <v>39612</v>
      </c>
    </row>
    <row r="897" spans="1:1" x14ac:dyDescent="0.3">
      <c r="A897" s="1">
        <v>39613</v>
      </c>
    </row>
    <row r="898" spans="1:1" x14ac:dyDescent="0.3">
      <c r="A898" s="1">
        <v>39614</v>
      </c>
    </row>
    <row r="899" spans="1:1" x14ac:dyDescent="0.3">
      <c r="A899" s="1">
        <v>39615</v>
      </c>
    </row>
    <row r="900" spans="1:1" x14ac:dyDescent="0.3">
      <c r="A900" s="1">
        <v>39616</v>
      </c>
    </row>
    <row r="901" spans="1:1" x14ac:dyDescent="0.3">
      <c r="A901" s="1">
        <v>39617</v>
      </c>
    </row>
    <row r="902" spans="1:1" x14ac:dyDescent="0.3">
      <c r="A902" s="1">
        <v>39618</v>
      </c>
    </row>
    <row r="903" spans="1:1" x14ac:dyDescent="0.3">
      <c r="A903" s="1">
        <v>39619</v>
      </c>
    </row>
    <row r="904" spans="1:1" x14ac:dyDescent="0.3">
      <c r="A904" s="1">
        <v>39620</v>
      </c>
    </row>
    <row r="905" spans="1:1" x14ac:dyDescent="0.3">
      <c r="A905" s="1">
        <v>39621</v>
      </c>
    </row>
    <row r="906" spans="1:1" x14ac:dyDescent="0.3">
      <c r="A906" s="1">
        <v>39622</v>
      </c>
    </row>
    <row r="907" spans="1:1" x14ac:dyDescent="0.3">
      <c r="A907" s="1">
        <v>39623</v>
      </c>
    </row>
    <row r="908" spans="1:1" x14ac:dyDescent="0.3">
      <c r="A908" s="1">
        <v>39624</v>
      </c>
    </row>
    <row r="909" spans="1:1" x14ac:dyDescent="0.3">
      <c r="A909" s="1">
        <v>39625</v>
      </c>
    </row>
    <row r="910" spans="1:1" x14ac:dyDescent="0.3">
      <c r="A910" s="1">
        <v>39626</v>
      </c>
    </row>
    <row r="911" spans="1:1" x14ac:dyDescent="0.3">
      <c r="A911" s="1">
        <v>39627</v>
      </c>
    </row>
    <row r="912" spans="1:1" x14ac:dyDescent="0.3">
      <c r="A912" s="1">
        <v>39628</v>
      </c>
    </row>
    <row r="913" spans="1:3" x14ac:dyDescent="0.3">
      <c r="A913" s="1">
        <v>39629</v>
      </c>
    </row>
    <row r="914" spans="1:3" x14ac:dyDescent="0.3">
      <c r="A914" s="1">
        <v>39630</v>
      </c>
    </row>
    <row r="915" spans="1:3" x14ac:dyDescent="0.3">
      <c r="A915" s="1">
        <v>39631</v>
      </c>
    </row>
    <row r="916" spans="1:3" x14ac:dyDescent="0.3">
      <c r="A916" s="1">
        <v>39632</v>
      </c>
    </row>
    <row r="917" spans="1:3" x14ac:dyDescent="0.3">
      <c r="A917" s="1">
        <v>39633</v>
      </c>
    </row>
    <row r="918" spans="1:3" x14ac:dyDescent="0.3">
      <c r="A918" s="1">
        <v>39634</v>
      </c>
    </row>
    <row r="919" spans="1:3" x14ac:dyDescent="0.3">
      <c r="A919" s="1">
        <v>39635</v>
      </c>
    </row>
    <row r="920" spans="1:3" x14ac:dyDescent="0.3">
      <c r="A920" s="1">
        <v>39636</v>
      </c>
    </row>
    <row r="921" spans="1:3" x14ac:dyDescent="0.3">
      <c r="A921" s="1">
        <v>39637</v>
      </c>
    </row>
    <row r="922" spans="1:3" x14ac:dyDescent="0.3">
      <c r="A922" s="1">
        <v>39638</v>
      </c>
    </row>
    <row r="923" spans="1:3" x14ac:dyDescent="0.3">
      <c r="A923" s="1">
        <v>39639</v>
      </c>
    </row>
    <row r="924" spans="1:3" x14ac:dyDescent="0.3">
      <c r="A924" s="1">
        <v>39640</v>
      </c>
      <c r="C924" s="2">
        <v>1.98</v>
      </c>
    </row>
    <row r="925" spans="1:3" x14ac:dyDescent="0.3">
      <c r="A925" s="1">
        <v>39641</v>
      </c>
    </row>
    <row r="926" spans="1:3" x14ac:dyDescent="0.3">
      <c r="A926" s="1">
        <v>39642</v>
      </c>
      <c r="C926" s="2">
        <v>1.25</v>
      </c>
    </row>
    <row r="927" spans="1:3" x14ac:dyDescent="0.3">
      <c r="A927" s="1">
        <v>39643</v>
      </c>
    </row>
    <row r="928" spans="1:3" x14ac:dyDescent="0.3">
      <c r="A928" s="1">
        <v>39644</v>
      </c>
    </row>
    <row r="929" spans="1:6" x14ac:dyDescent="0.3">
      <c r="A929" s="1">
        <v>39645</v>
      </c>
    </row>
    <row r="930" spans="1:6" x14ac:dyDescent="0.3">
      <c r="A930" s="1">
        <v>39646</v>
      </c>
    </row>
    <row r="931" spans="1:6" x14ac:dyDescent="0.3">
      <c r="A931" s="1">
        <v>39647</v>
      </c>
      <c r="C931" s="2">
        <v>0.6</v>
      </c>
    </row>
    <row r="932" spans="1:6" x14ac:dyDescent="0.3">
      <c r="A932" s="1">
        <v>39648</v>
      </c>
    </row>
    <row r="933" spans="1:6" x14ac:dyDescent="0.3">
      <c r="A933" s="1">
        <v>39649</v>
      </c>
    </row>
    <row r="934" spans="1:6" x14ac:dyDescent="0.3">
      <c r="A934" s="1">
        <v>39650</v>
      </c>
      <c r="F934">
        <v>0.66</v>
      </c>
    </row>
    <row r="935" spans="1:6" x14ac:dyDescent="0.3">
      <c r="A935" s="1">
        <v>39651</v>
      </c>
      <c r="C935" s="2">
        <v>0.56999999999999995</v>
      </c>
    </row>
    <row r="936" spans="1:6" x14ac:dyDescent="0.3">
      <c r="A936" s="1">
        <v>39652</v>
      </c>
    </row>
    <row r="937" spans="1:6" x14ac:dyDescent="0.3">
      <c r="A937" s="1">
        <v>39653</v>
      </c>
      <c r="F937">
        <v>0.64</v>
      </c>
    </row>
    <row r="938" spans="1:6" x14ac:dyDescent="0.3">
      <c r="A938" s="1">
        <v>39654</v>
      </c>
      <c r="C938" s="2">
        <v>0.73</v>
      </c>
    </row>
    <row r="939" spans="1:6" x14ac:dyDescent="0.3">
      <c r="A939" s="1">
        <v>39655</v>
      </c>
    </row>
    <row r="940" spans="1:6" x14ac:dyDescent="0.3">
      <c r="A940" s="1">
        <v>39656</v>
      </c>
    </row>
    <row r="941" spans="1:6" x14ac:dyDescent="0.3">
      <c r="A941" s="1">
        <v>39657</v>
      </c>
      <c r="B941">
        <v>0.88</v>
      </c>
    </row>
    <row r="942" spans="1:6" x14ac:dyDescent="0.3">
      <c r="A942" s="1">
        <v>39658</v>
      </c>
      <c r="D942">
        <v>0.98</v>
      </c>
    </row>
    <row r="943" spans="1:6" x14ac:dyDescent="0.3">
      <c r="A943" s="1">
        <v>39659</v>
      </c>
      <c r="D943">
        <v>0.91</v>
      </c>
    </row>
    <row r="944" spans="1:6" x14ac:dyDescent="0.3">
      <c r="A944" s="1">
        <v>39660</v>
      </c>
      <c r="C944" s="2">
        <v>1.06</v>
      </c>
    </row>
    <row r="945" spans="1:6" x14ac:dyDescent="0.3">
      <c r="A945" s="1">
        <v>39661</v>
      </c>
      <c r="F945">
        <v>1.1499999999999999</v>
      </c>
    </row>
    <row r="946" spans="1:6" x14ac:dyDescent="0.3">
      <c r="A946" s="1">
        <v>39662</v>
      </c>
    </row>
    <row r="947" spans="1:6" x14ac:dyDescent="0.3">
      <c r="A947" s="1">
        <v>39663</v>
      </c>
      <c r="B947">
        <v>0.99</v>
      </c>
    </row>
    <row r="948" spans="1:6" x14ac:dyDescent="0.3">
      <c r="A948" s="1">
        <v>39664</v>
      </c>
      <c r="F948">
        <v>0.87</v>
      </c>
    </row>
    <row r="949" spans="1:6" x14ac:dyDescent="0.3">
      <c r="A949" s="1">
        <v>39665</v>
      </c>
      <c r="F949">
        <v>1.34</v>
      </c>
    </row>
    <row r="950" spans="1:6" x14ac:dyDescent="0.3">
      <c r="A950" s="1">
        <v>39666</v>
      </c>
      <c r="C950" s="2">
        <v>2.19</v>
      </c>
    </row>
    <row r="951" spans="1:6" x14ac:dyDescent="0.3">
      <c r="A951" s="1">
        <v>39667</v>
      </c>
      <c r="D951">
        <v>0.93</v>
      </c>
    </row>
    <row r="952" spans="1:6" x14ac:dyDescent="0.3">
      <c r="A952" s="1">
        <v>39668</v>
      </c>
    </row>
    <row r="953" spans="1:6" x14ac:dyDescent="0.3">
      <c r="A953" s="1">
        <v>39669</v>
      </c>
    </row>
    <row r="954" spans="1:6" x14ac:dyDescent="0.3">
      <c r="A954" s="1">
        <v>39670</v>
      </c>
      <c r="C954" s="2">
        <v>2.5</v>
      </c>
    </row>
    <row r="955" spans="1:6" x14ac:dyDescent="0.3">
      <c r="A955" s="1">
        <v>39671</v>
      </c>
      <c r="F955">
        <v>3.34</v>
      </c>
    </row>
    <row r="956" spans="1:6" x14ac:dyDescent="0.3">
      <c r="A956" s="1">
        <v>39672</v>
      </c>
    </row>
    <row r="957" spans="1:6" x14ac:dyDescent="0.3">
      <c r="A957" s="1">
        <v>39673</v>
      </c>
      <c r="C957" s="2">
        <v>1.68</v>
      </c>
    </row>
    <row r="958" spans="1:6" x14ac:dyDescent="0.3">
      <c r="A958" s="1">
        <v>39674</v>
      </c>
      <c r="F958">
        <v>1.56</v>
      </c>
    </row>
    <row r="959" spans="1:6" x14ac:dyDescent="0.3">
      <c r="A959" s="1">
        <v>39675</v>
      </c>
      <c r="C959" s="2">
        <v>1.27</v>
      </c>
    </row>
    <row r="960" spans="1:6" x14ac:dyDescent="0.3">
      <c r="A960" s="1">
        <v>39676</v>
      </c>
      <c r="B960">
        <v>1.1599999999999999</v>
      </c>
    </row>
    <row r="961" spans="1:6" x14ac:dyDescent="0.3">
      <c r="A961" s="1">
        <v>39677</v>
      </c>
    </row>
    <row r="962" spans="1:6" x14ac:dyDescent="0.3">
      <c r="A962" s="1">
        <v>39678</v>
      </c>
    </row>
    <row r="963" spans="1:6" x14ac:dyDescent="0.3">
      <c r="A963" s="1">
        <v>39679</v>
      </c>
      <c r="C963" s="2">
        <v>0.8</v>
      </c>
    </row>
    <row r="964" spans="1:6" x14ac:dyDescent="0.3">
      <c r="A964" s="1">
        <v>39680</v>
      </c>
      <c r="F964">
        <v>0.77</v>
      </c>
    </row>
    <row r="965" spans="1:6" x14ac:dyDescent="0.3">
      <c r="A965" s="1">
        <v>39681</v>
      </c>
      <c r="B965">
        <v>0.81</v>
      </c>
    </row>
    <row r="966" spans="1:6" x14ac:dyDescent="0.3">
      <c r="A966" s="1">
        <v>39682</v>
      </c>
    </row>
    <row r="967" spans="1:6" x14ac:dyDescent="0.3">
      <c r="A967" s="1">
        <v>39683</v>
      </c>
      <c r="F967">
        <v>0.92</v>
      </c>
    </row>
    <row r="968" spans="1:6" x14ac:dyDescent="0.3">
      <c r="A968" s="1">
        <v>39684</v>
      </c>
      <c r="C968" s="2">
        <v>1.23</v>
      </c>
    </row>
    <row r="969" spans="1:6" x14ac:dyDescent="0.3">
      <c r="A969" s="1">
        <v>39685</v>
      </c>
    </row>
    <row r="970" spans="1:6" x14ac:dyDescent="0.3">
      <c r="A970" s="1">
        <v>39686</v>
      </c>
    </row>
    <row r="971" spans="1:6" x14ac:dyDescent="0.3">
      <c r="A971" s="1">
        <v>39687</v>
      </c>
    </row>
    <row r="972" spans="1:6" x14ac:dyDescent="0.3">
      <c r="A972" s="1">
        <v>39688</v>
      </c>
    </row>
    <row r="973" spans="1:6" x14ac:dyDescent="0.3">
      <c r="A973" s="1">
        <v>39689</v>
      </c>
    </row>
    <row r="974" spans="1:6" x14ac:dyDescent="0.3">
      <c r="A974" s="1">
        <v>39690</v>
      </c>
      <c r="C974" s="2">
        <v>0.64</v>
      </c>
    </row>
    <row r="975" spans="1:6" x14ac:dyDescent="0.3">
      <c r="A975" s="1">
        <v>39691</v>
      </c>
      <c r="F975">
        <v>0.78</v>
      </c>
    </row>
    <row r="976" spans="1:6" x14ac:dyDescent="0.3">
      <c r="A976" s="1">
        <v>39692</v>
      </c>
      <c r="B976">
        <v>0.54</v>
      </c>
    </row>
    <row r="977" spans="1:6" x14ac:dyDescent="0.3">
      <c r="A977" s="1">
        <v>39693</v>
      </c>
      <c r="C977" s="2">
        <v>0.53</v>
      </c>
    </row>
    <row r="978" spans="1:6" x14ac:dyDescent="0.3">
      <c r="A978" s="1">
        <v>39694</v>
      </c>
      <c r="F978">
        <v>0.5</v>
      </c>
    </row>
    <row r="979" spans="1:6" x14ac:dyDescent="0.3">
      <c r="A979" s="1">
        <v>39695</v>
      </c>
      <c r="B979">
        <v>0.49</v>
      </c>
    </row>
    <row r="980" spans="1:6" x14ac:dyDescent="0.3">
      <c r="A980" s="1">
        <v>39696</v>
      </c>
    </row>
    <row r="981" spans="1:6" x14ac:dyDescent="0.3">
      <c r="A981" s="1">
        <v>39697</v>
      </c>
    </row>
    <row r="982" spans="1:6" x14ac:dyDescent="0.3">
      <c r="A982" s="1">
        <v>39698</v>
      </c>
      <c r="F982">
        <v>0.59</v>
      </c>
    </row>
    <row r="983" spans="1:6" x14ac:dyDescent="0.3">
      <c r="A983" s="1">
        <v>39699</v>
      </c>
      <c r="F983">
        <v>0.8</v>
      </c>
    </row>
    <row r="984" spans="1:6" x14ac:dyDescent="0.3">
      <c r="A984" s="1">
        <v>39700</v>
      </c>
      <c r="C984" s="2">
        <v>1.44</v>
      </c>
    </row>
    <row r="985" spans="1:6" x14ac:dyDescent="0.3">
      <c r="A985" s="1">
        <v>39701</v>
      </c>
    </row>
    <row r="986" spans="1:6" x14ac:dyDescent="0.3">
      <c r="A986" s="1">
        <v>39702</v>
      </c>
    </row>
    <row r="987" spans="1:6" x14ac:dyDescent="0.3">
      <c r="A987" s="1">
        <v>39703</v>
      </c>
    </row>
    <row r="988" spans="1:6" x14ac:dyDescent="0.3">
      <c r="A988" s="1">
        <v>39704</v>
      </c>
      <c r="F988">
        <v>1.3</v>
      </c>
    </row>
    <row r="989" spans="1:6" x14ac:dyDescent="0.3">
      <c r="A989" s="1">
        <v>39705</v>
      </c>
    </row>
    <row r="990" spans="1:6" x14ac:dyDescent="0.3">
      <c r="A990" s="1">
        <v>39706</v>
      </c>
    </row>
    <row r="991" spans="1:6" x14ac:dyDescent="0.3">
      <c r="A991" s="1">
        <v>39707</v>
      </c>
    </row>
    <row r="992" spans="1:6" x14ac:dyDescent="0.3">
      <c r="A992" s="1">
        <v>39708</v>
      </c>
      <c r="C992" s="2">
        <v>0.91</v>
      </c>
    </row>
    <row r="993" spans="1:6" x14ac:dyDescent="0.3">
      <c r="A993" s="1">
        <v>39709</v>
      </c>
      <c r="B993">
        <v>0.88</v>
      </c>
    </row>
    <row r="994" spans="1:6" x14ac:dyDescent="0.3">
      <c r="A994" s="1">
        <v>39710</v>
      </c>
    </row>
    <row r="995" spans="1:6" x14ac:dyDescent="0.3">
      <c r="A995" s="1">
        <v>39711</v>
      </c>
      <c r="C995" s="2">
        <v>0.83</v>
      </c>
    </row>
    <row r="996" spans="1:6" x14ac:dyDescent="0.3">
      <c r="A996" s="1">
        <v>39712</v>
      </c>
      <c r="F996">
        <v>0.8</v>
      </c>
    </row>
    <row r="997" spans="1:6" x14ac:dyDescent="0.3">
      <c r="A997" s="1">
        <v>39713</v>
      </c>
      <c r="C997" s="2">
        <v>0.76</v>
      </c>
    </row>
    <row r="998" spans="1:6" x14ac:dyDescent="0.3">
      <c r="A998" s="1">
        <v>39714</v>
      </c>
      <c r="B998">
        <v>2.1800000000000002</v>
      </c>
    </row>
    <row r="999" spans="1:6" x14ac:dyDescent="0.3">
      <c r="A999" s="1">
        <v>39715</v>
      </c>
      <c r="C999" s="2">
        <v>1.42</v>
      </c>
    </row>
    <row r="1000" spans="1:6" x14ac:dyDescent="0.3">
      <c r="A1000" s="1">
        <v>39716</v>
      </c>
      <c r="F1000">
        <v>1.17</v>
      </c>
    </row>
    <row r="1001" spans="1:6" x14ac:dyDescent="0.3">
      <c r="A1001" s="1">
        <v>39717</v>
      </c>
      <c r="C1001" s="2">
        <v>0.89</v>
      </c>
    </row>
    <row r="1002" spans="1:6" x14ac:dyDescent="0.3">
      <c r="A1002" s="1">
        <v>39718</v>
      </c>
    </row>
    <row r="1003" spans="1:6" x14ac:dyDescent="0.3">
      <c r="A1003" s="1">
        <v>39719</v>
      </c>
    </row>
    <row r="1004" spans="1:6" x14ac:dyDescent="0.3">
      <c r="A1004" s="1">
        <v>39720</v>
      </c>
    </row>
    <row r="1005" spans="1:6" x14ac:dyDescent="0.3">
      <c r="A1005" s="1">
        <v>39721</v>
      </c>
      <c r="C1005" s="2">
        <v>0.98</v>
      </c>
    </row>
    <row r="1006" spans="1:6" x14ac:dyDescent="0.3">
      <c r="A1006" s="1">
        <v>39722</v>
      </c>
      <c r="C1006" s="2">
        <v>0.97</v>
      </c>
    </row>
    <row r="1007" spans="1:6" x14ac:dyDescent="0.3">
      <c r="A1007" s="1">
        <v>39723</v>
      </c>
      <c r="F1007">
        <v>1</v>
      </c>
    </row>
    <row r="1008" spans="1:6" x14ac:dyDescent="0.3">
      <c r="A1008" s="1">
        <v>39724</v>
      </c>
      <c r="C1008" s="2">
        <v>0.79</v>
      </c>
    </row>
    <row r="1009" spans="1:6" x14ac:dyDescent="0.3">
      <c r="A1009" s="1">
        <v>39725</v>
      </c>
      <c r="F1009">
        <v>1.1100000000000001</v>
      </c>
    </row>
    <row r="1010" spans="1:6" x14ac:dyDescent="0.3">
      <c r="A1010" s="1">
        <v>39726</v>
      </c>
      <c r="C1010" s="2">
        <v>2.57</v>
      </c>
    </row>
    <row r="1011" spans="1:6" x14ac:dyDescent="0.3">
      <c r="A1011" s="1">
        <v>39727</v>
      </c>
      <c r="F1011">
        <v>3.92</v>
      </c>
    </row>
    <row r="1012" spans="1:6" x14ac:dyDescent="0.3">
      <c r="A1012" s="1">
        <v>39728</v>
      </c>
    </row>
    <row r="1013" spans="1:6" x14ac:dyDescent="0.3">
      <c r="A1013" s="1">
        <v>39729</v>
      </c>
    </row>
    <row r="1014" spans="1:6" x14ac:dyDescent="0.3">
      <c r="A1014" s="1">
        <v>39730</v>
      </c>
    </row>
    <row r="1015" spans="1:6" x14ac:dyDescent="0.3">
      <c r="A1015" s="1">
        <v>39731</v>
      </c>
    </row>
    <row r="1016" spans="1:6" x14ac:dyDescent="0.3">
      <c r="A1016" s="1">
        <v>39732</v>
      </c>
      <c r="C1016" s="2">
        <v>2.74</v>
      </c>
    </row>
    <row r="1017" spans="1:6" x14ac:dyDescent="0.3">
      <c r="A1017" s="1">
        <v>39733</v>
      </c>
      <c r="C1017" s="2">
        <v>2.11</v>
      </c>
    </row>
    <row r="1018" spans="1:6" x14ac:dyDescent="0.3">
      <c r="A1018" s="1">
        <v>39734</v>
      </c>
    </row>
    <row r="1019" spans="1:6" x14ac:dyDescent="0.3">
      <c r="A1019" s="1">
        <v>39735</v>
      </c>
    </row>
    <row r="1020" spans="1:6" x14ac:dyDescent="0.3">
      <c r="A1020" s="1">
        <v>39736</v>
      </c>
    </row>
    <row r="1021" spans="1:6" x14ac:dyDescent="0.3">
      <c r="A1021" s="1">
        <v>39737</v>
      </c>
    </row>
    <row r="1022" spans="1:6" x14ac:dyDescent="0.3">
      <c r="A1022" s="1">
        <v>39738</v>
      </c>
      <c r="C1022" s="2">
        <v>1.69</v>
      </c>
    </row>
    <row r="1023" spans="1:6" x14ac:dyDescent="0.3">
      <c r="A1023" s="1">
        <v>39739</v>
      </c>
    </row>
    <row r="1024" spans="1:6" x14ac:dyDescent="0.3">
      <c r="A1024" s="1">
        <v>39740</v>
      </c>
    </row>
    <row r="1025" spans="1:6" x14ac:dyDescent="0.3">
      <c r="A1025" s="1">
        <v>39741</v>
      </c>
    </row>
    <row r="1026" spans="1:6" x14ac:dyDescent="0.3">
      <c r="A1026" s="1">
        <v>39742</v>
      </c>
    </row>
    <row r="1027" spans="1:6" x14ac:dyDescent="0.3">
      <c r="A1027" s="1">
        <v>39743</v>
      </c>
      <c r="C1027" s="2">
        <v>1.62</v>
      </c>
    </row>
    <row r="1028" spans="1:6" x14ac:dyDescent="0.3">
      <c r="A1028" s="1">
        <v>39744</v>
      </c>
    </row>
    <row r="1029" spans="1:6" x14ac:dyDescent="0.3">
      <c r="A1029" s="1">
        <v>39745</v>
      </c>
    </row>
    <row r="1030" spans="1:6" x14ac:dyDescent="0.3">
      <c r="A1030" s="1">
        <v>39746</v>
      </c>
    </row>
    <row r="1031" spans="1:6" x14ac:dyDescent="0.3">
      <c r="A1031" s="1">
        <v>39747</v>
      </c>
    </row>
    <row r="1032" spans="1:6" x14ac:dyDescent="0.3">
      <c r="A1032" s="1">
        <v>39748</v>
      </c>
      <c r="C1032" s="2">
        <v>3.35</v>
      </c>
    </row>
    <row r="1033" spans="1:6" x14ac:dyDescent="0.3">
      <c r="A1033" s="1">
        <v>39749</v>
      </c>
      <c r="F1033">
        <v>3.15</v>
      </c>
    </row>
    <row r="1034" spans="1:6" x14ac:dyDescent="0.3">
      <c r="A1034" s="1">
        <v>39750</v>
      </c>
      <c r="F1034">
        <v>3.69</v>
      </c>
    </row>
    <row r="1035" spans="1:6" x14ac:dyDescent="0.3">
      <c r="A1035" s="1">
        <v>39751</v>
      </c>
      <c r="B1035">
        <v>3.51</v>
      </c>
    </row>
    <row r="1036" spans="1:6" x14ac:dyDescent="0.3">
      <c r="A1036" s="1">
        <v>39752</v>
      </c>
    </row>
    <row r="1037" spans="1:6" x14ac:dyDescent="0.3">
      <c r="A1037" s="1">
        <v>39753</v>
      </c>
    </row>
    <row r="1038" spans="1:6" x14ac:dyDescent="0.3">
      <c r="A1038" s="1">
        <v>39754</v>
      </c>
      <c r="C1038" s="2">
        <v>5.51</v>
      </c>
    </row>
    <row r="1039" spans="1:6" x14ac:dyDescent="0.3">
      <c r="A1039" s="1">
        <v>39755</v>
      </c>
    </row>
    <row r="1040" spans="1:6" x14ac:dyDescent="0.3">
      <c r="A1040" s="1">
        <v>39756</v>
      </c>
    </row>
    <row r="1041" spans="1:3" x14ac:dyDescent="0.3">
      <c r="A1041" s="1">
        <v>39757</v>
      </c>
      <c r="C1041" s="2">
        <v>6.65</v>
      </c>
    </row>
    <row r="1042" spans="1:3" x14ac:dyDescent="0.3">
      <c r="A1042" s="1">
        <v>39758</v>
      </c>
    </row>
    <row r="1043" spans="1:3" x14ac:dyDescent="0.3">
      <c r="A1043" s="1">
        <v>39759</v>
      </c>
      <c r="C1043" s="2">
        <v>3.91</v>
      </c>
    </row>
    <row r="1044" spans="1:3" x14ac:dyDescent="0.3">
      <c r="A1044" s="1">
        <v>39760</v>
      </c>
    </row>
    <row r="1045" spans="1:3" x14ac:dyDescent="0.3">
      <c r="A1045" s="1">
        <v>39761</v>
      </c>
      <c r="C1045" s="2">
        <v>2.75</v>
      </c>
    </row>
    <row r="1046" spans="1:3" x14ac:dyDescent="0.3">
      <c r="A1046" s="1">
        <v>39762</v>
      </c>
    </row>
    <row r="1047" spans="1:3" x14ac:dyDescent="0.3">
      <c r="A1047" s="1">
        <v>39763</v>
      </c>
      <c r="C1047" s="2">
        <v>2.4500000000000002</v>
      </c>
    </row>
    <row r="1048" spans="1:3" x14ac:dyDescent="0.3">
      <c r="A1048" s="1">
        <v>39764</v>
      </c>
    </row>
    <row r="1049" spans="1:3" x14ac:dyDescent="0.3">
      <c r="A1049" s="1">
        <v>39765</v>
      </c>
      <c r="C1049" s="2">
        <v>1.77</v>
      </c>
    </row>
    <row r="1050" spans="1:3" x14ac:dyDescent="0.3">
      <c r="A1050" s="1">
        <v>39766</v>
      </c>
    </row>
    <row r="1051" spans="1:3" x14ac:dyDescent="0.3">
      <c r="A1051" s="1">
        <v>39767</v>
      </c>
    </row>
    <row r="1052" spans="1:3" x14ac:dyDescent="0.3">
      <c r="A1052" s="1">
        <v>39768</v>
      </c>
      <c r="C1052" s="2">
        <v>2.77</v>
      </c>
    </row>
    <row r="1053" spans="1:3" x14ac:dyDescent="0.3">
      <c r="A1053" s="1">
        <v>39769</v>
      </c>
    </row>
    <row r="1054" spans="1:3" x14ac:dyDescent="0.3">
      <c r="A1054" s="1">
        <v>39770</v>
      </c>
      <c r="C1054" s="2">
        <v>1.93</v>
      </c>
    </row>
    <row r="1055" spans="1:3" x14ac:dyDescent="0.3">
      <c r="A1055" s="1">
        <v>39771</v>
      </c>
    </row>
    <row r="1056" spans="1:3" x14ac:dyDescent="0.3">
      <c r="A1056" s="1">
        <v>39772</v>
      </c>
    </row>
    <row r="1057" spans="1:6" x14ac:dyDescent="0.3">
      <c r="A1057" s="1">
        <v>39773</v>
      </c>
    </row>
    <row r="1058" spans="1:6" x14ac:dyDescent="0.3">
      <c r="A1058" s="1">
        <v>39774</v>
      </c>
    </row>
    <row r="1059" spans="1:6" x14ac:dyDescent="0.3">
      <c r="A1059" s="1">
        <v>39775</v>
      </c>
    </row>
    <row r="1060" spans="1:6" x14ac:dyDescent="0.3">
      <c r="A1060" s="1">
        <v>39776</v>
      </c>
    </row>
    <row r="1061" spans="1:6" x14ac:dyDescent="0.3">
      <c r="A1061" s="1">
        <v>39777</v>
      </c>
    </row>
    <row r="1062" spans="1:6" x14ac:dyDescent="0.3">
      <c r="A1062" s="1">
        <v>39778</v>
      </c>
    </row>
    <row r="1063" spans="1:6" x14ac:dyDescent="0.3">
      <c r="A1063" s="1">
        <v>39779</v>
      </c>
    </row>
    <row r="1064" spans="1:6" x14ac:dyDescent="0.3">
      <c r="A1064" s="1">
        <v>39780</v>
      </c>
    </row>
    <row r="1065" spans="1:6" x14ac:dyDescent="0.3">
      <c r="A1065" s="1">
        <v>39781</v>
      </c>
    </row>
    <row r="1066" spans="1:6" x14ac:dyDescent="0.3">
      <c r="A1066" s="1">
        <v>39782</v>
      </c>
    </row>
    <row r="1067" spans="1:6" x14ac:dyDescent="0.3">
      <c r="A1067" s="1">
        <v>39783</v>
      </c>
      <c r="C1067" s="2">
        <v>1.38</v>
      </c>
    </row>
    <row r="1068" spans="1:6" x14ac:dyDescent="0.3">
      <c r="A1068" s="1">
        <v>39784</v>
      </c>
      <c r="F1068">
        <v>2.81</v>
      </c>
    </row>
    <row r="1069" spans="1:6" x14ac:dyDescent="0.3">
      <c r="A1069" s="1">
        <v>39785</v>
      </c>
      <c r="C1069" s="2">
        <v>2.82</v>
      </c>
    </row>
    <row r="1070" spans="1:6" x14ac:dyDescent="0.3">
      <c r="A1070" s="1">
        <v>39786</v>
      </c>
    </row>
    <row r="1071" spans="1:6" x14ac:dyDescent="0.3">
      <c r="A1071" s="1">
        <v>39787</v>
      </c>
    </row>
    <row r="1072" spans="1:6" x14ac:dyDescent="0.3">
      <c r="A1072" s="1">
        <v>39788</v>
      </c>
    </row>
    <row r="1073" spans="1:6" x14ac:dyDescent="0.3">
      <c r="A1073" s="1">
        <v>39789</v>
      </c>
    </row>
    <row r="1074" spans="1:6" x14ac:dyDescent="0.3">
      <c r="A1074" s="1">
        <v>39790</v>
      </c>
    </row>
    <row r="1075" spans="1:6" x14ac:dyDescent="0.3">
      <c r="A1075" s="1">
        <v>39791</v>
      </c>
    </row>
    <row r="1076" spans="1:6" x14ac:dyDescent="0.3">
      <c r="A1076" s="1">
        <v>39792</v>
      </c>
    </row>
    <row r="1077" spans="1:6" x14ac:dyDescent="0.3">
      <c r="A1077" s="1">
        <v>39793</v>
      </c>
    </row>
    <row r="1078" spans="1:6" x14ac:dyDescent="0.3">
      <c r="A1078" s="1">
        <v>39794</v>
      </c>
    </row>
    <row r="1079" spans="1:6" x14ac:dyDescent="0.3">
      <c r="A1079" s="1">
        <v>39795</v>
      </c>
    </row>
    <row r="1080" spans="1:6" x14ac:dyDescent="0.3">
      <c r="A1080" s="1">
        <v>39796</v>
      </c>
      <c r="C1080" s="2">
        <v>2.08</v>
      </c>
    </row>
    <row r="1081" spans="1:6" x14ac:dyDescent="0.3">
      <c r="A1081" s="1">
        <v>39797</v>
      </c>
      <c r="F1081">
        <v>1.63</v>
      </c>
    </row>
    <row r="1082" spans="1:6" x14ac:dyDescent="0.3">
      <c r="A1082" s="1">
        <v>39798</v>
      </c>
      <c r="C1082" s="2">
        <v>1.84</v>
      </c>
    </row>
    <row r="1083" spans="1:6" x14ac:dyDescent="0.3">
      <c r="A1083" s="1">
        <v>39799</v>
      </c>
      <c r="F1083">
        <v>1.26</v>
      </c>
    </row>
    <row r="1084" spans="1:6" x14ac:dyDescent="0.3">
      <c r="A1084" s="1">
        <v>39800</v>
      </c>
      <c r="C1084" s="2">
        <v>1.48</v>
      </c>
    </row>
    <row r="1085" spans="1:6" x14ac:dyDescent="0.3">
      <c r="A1085" s="1">
        <v>39801</v>
      </c>
    </row>
    <row r="1086" spans="1:6" x14ac:dyDescent="0.3">
      <c r="A1086" s="1">
        <v>39802</v>
      </c>
    </row>
    <row r="1087" spans="1:6" x14ac:dyDescent="0.3">
      <c r="A1087" s="1">
        <v>39803</v>
      </c>
    </row>
    <row r="1088" spans="1:6" x14ac:dyDescent="0.3">
      <c r="A1088" s="1">
        <v>39804</v>
      </c>
      <c r="F1088">
        <v>4.8499999999999996</v>
      </c>
    </row>
    <row r="1089" spans="1:6" x14ac:dyDescent="0.3">
      <c r="A1089" s="1">
        <v>39805</v>
      </c>
      <c r="C1089" s="2">
        <v>5.6</v>
      </c>
    </row>
    <row r="1090" spans="1:6" x14ac:dyDescent="0.3">
      <c r="A1090" s="1">
        <v>39806</v>
      </c>
    </row>
    <row r="1091" spans="1:6" x14ac:dyDescent="0.3">
      <c r="A1091" s="1">
        <v>39807</v>
      </c>
    </row>
    <row r="1092" spans="1:6" x14ac:dyDescent="0.3">
      <c r="A1092" s="1">
        <v>39808</v>
      </c>
      <c r="C1092" s="2">
        <v>2.0499999999999998</v>
      </c>
    </row>
    <row r="1093" spans="1:6" x14ac:dyDescent="0.3">
      <c r="A1093" s="1">
        <v>39809</v>
      </c>
      <c r="F1093">
        <v>1.54</v>
      </c>
    </row>
    <row r="1094" spans="1:6" x14ac:dyDescent="0.3">
      <c r="A1094" s="1">
        <v>39810</v>
      </c>
      <c r="C1094" s="2">
        <v>1.63</v>
      </c>
    </row>
    <row r="1095" spans="1:6" x14ac:dyDescent="0.3">
      <c r="A1095" s="1">
        <v>39811</v>
      </c>
      <c r="B1095">
        <v>1.27</v>
      </c>
    </row>
    <row r="1096" spans="1:6" x14ac:dyDescent="0.3">
      <c r="A1096" s="1">
        <v>39812</v>
      </c>
      <c r="F1096">
        <v>1.1000000000000001</v>
      </c>
    </row>
    <row r="1097" spans="1:6" x14ac:dyDescent="0.3">
      <c r="A1097" s="1">
        <v>39813</v>
      </c>
      <c r="C1097" s="2">
        <v>1.56</v>
      </c>
    </row>
    <row r="1098" spans="1:6" x14ac:dyDescent="0.3">
      <c r="A1098" s="1">
        <v>39814</v>
      </c>
    </row>
    <row r="1099" spans="1:6" x14ac:dyDescent="0.3">
      <c r="A1099" s="1">
        <v>39815</v>
      </c>
      <c r="D1099">
        <v>0.96</v>
      </c>
    </row>
    <row r="1100" spans="1:6" x14ac:dyDescent="0.3">
      <c r="A1100" s="1">
        <v>39816</v>
      </c>
      <c r="C1100" s="2">
        <v>1.48</v>
      </c>
    </row>
    <row r="1101" spans="1:6" x14ac:dyDescent="0.3">
      <c r="A1101" s="1">
        <v>39817</v>
      </c>
    </row>
    <row r="1102" spans="1:6" x14ac:dyDescent="0.3">
      <c r="A1102" s="1">
        <v>39818</v>
      </c>
      <c r="B1102">
        <v>1.7</v>
      </c>
    </row>
    <row r="1103" spans="1:6" x14ac:dyDescent="0.3">
      <c r="A1103" s="1">
        <v>39819</v>
      </c>
      <c r="C1103" s="2">
        <v>6.56</v>
      </c>
    </row>
    <row r="1104" spans="1:6" x14ac:dyDescent="0.3">
      <c r="A1104" s="1">
        <v>39820</v>
      </c>
      <c r="F1104">
        <v>1.2</v>
      </c>
    </row>
    <row r="1105" spans="1:6" x14ac:dyDescent="0.3">
      <c r="A1105" s="1">
        <v>39821</v>
      </c>
    </row>
    <row r="1106" spans="1:6" x14ac:dyDescent="0.3">
      <c r="A1106" s="1">
        <v>39822</v>
      </c>
    </row>
    <row r="1107" spans="1:6" x14ac:dyDescent="0.3">
      <c r="A1107" s="1">
        <v>39823</v>
      </c>
    </row>
    <row r="1108" spans="1:6" x14ac:dyDescent="0.3">
      <c r="A1108" s="1">
        <v>39824</v>
      </c>
    </row>
    <row r="1109" spans="1:6" x14ac:dyDescent="0.3">
      <c r="A1109" s="1">
        <v>39825</v>
      </c>
    </row>
    <row r="1110" spans="1:6" x14ac:dyDescent="0.3">
      <c r="A1110" s="1">
        <v>39826</v>
      </c>
    </row>
    <row r="1111" spans="1:6" x14ac:dyDescent="0.3">
      <c r="A1111" s="1">
        <v>39827</v>
      </c>
    </row>
    <row r="1112" spans="1:6" x14ac:dyDescent="0.3">
      <c r="A1112" s="1">
        <v>39828</v>
      </c>
    </row>
    <row r="1113" spans="1:6" x14ac:dyDescent="0.3">
      <c r="A1113" s="1">
        <v>39829</v>
      </c>
      <c r="C1113" s="2">
        <v>6.16</v>
      </c>
    </row>
    <row r="1114" spans="1:6" x14ac:dyDescent="0.3">
      <c r="A1114" s="1">
        <v>39830</v>
      </c>
    </row>
    <row r="1115" spans="1:6" x14ac:dyDescent="0.3">
      <c r="A1115" s="1">
        <v>39831</v>
      </c>
    </row>
    <row r="1116" spans="1:6" x14ac:dyDescent="0.3">
      <c r="A1116" s="1">
        <v>39832</v>
      </c>
    </row>
    <row r="1117" spans="1:6" x14ac:dyDescent="0.3">
      <c r="A1117" s="1">
        <v>39833</v>
      </c>
    </row>
    <row r="1118" spans="1:6" x14ac:dyDescent="0.3">
      <c r="A1118" s="1">
        <v>39834</v>
      </c>
      <c r="F1118">
        <v>6.09</v>
      </c>
    </row>
    <row r="1119" spans="1:6" x14ac:dyDescent="0.3">
      <c r="A1119" s="1">
        <v>39835</v>
      </c>
    </row>
    <row r="1120" spans="1:6" x14ac:dyDescent="0.3">
      <c r="A1120" s="1">
        <v>39836</v>
      </c>
    </row>
    <row r="1121" spans="1:6" x14ac:dyDescent="0.3">
      <c r="A1121" s="1">
        <v>39837</v>
      </c>
    </row>
    <row r="1122" spans="1:6" x14ac:dyDescent="0.3">
      <c r="A1122" s="1">
        <v>39838</v>
      </c>
    </row>
    <row r="1123" spans="1:6" x14ac:dyDescent="0.3">
      <c r="A1123" s="1">
        <v>39839</v>
      </c>
    </row>
    <row r="1124" spans="1:6" x14ac:dyDescent="0.3">
      <c r="A1124" s="1">
        <v>39840</v>
      </c>
    </row>
    <row r="1125" spans="1:6" x14ac:dyDescent="0.3">
      <c r="A1125" s="1">
        <v>39841</v>
      </c>
      <c r="C1125" s="2">
        <v>2.97</v>
      </c>
    </row>
    <row r="1126" spans="1:6" x14ac:dyDescent="0.3">
      <c r="A1126" s="1">
        <v>39842</v>
      </c>
      <c r="C1126" s="2">
        <v>4.3899999999999997</v>
      </c>
    </row>
    <row r="1127" spans="1:6" x14ac:dyDescent="0.3">
      <c r="A1127" s="1">
        <v>39843</v>
      </c>
      <c r="F1127">
        <v>4.7300000000000004</v>
      </c>
    </row>
    <row r="1128" spans="1:6" x14ac:dyDescent="0.3">
      <c r="A1128" s="1">
        <v>39844</v>
      </c>
      <c r="C1128" s="2">
        <v>6.69</v>
      </c>
    </row>
    <row r="1129" spans="1:6" x14ac:dyDescent="0.3">
      <c r="A1129" s="1">
        <v>39845</v>
      </c>
      <c r="F1129">
        <v>5.47</v>
      </c>
    </row>
    <row r="1130" spans="1:6" x14ac:dyDescent="0.3">
      <c r="A1130" s="1">
        <v>39846</v>
      </c>
      <c r="C1130" s="2">
        <v>5.01</v>
      </c>
    </row>
    <row r="1131" spans="1:6" x14ac:dyDescent="0.3">
      <c r="A1131" s="1">
        <v>39847</v>
      </c>
      <c r="F1131">
        <v>4.3899999999999997</v>
      </c>
    </row>
    <row r="1132" spans="1:6" x14ac:dyDescent="0.3">
      <c r="A1132" s="1">
        <v>39848</v>
      </c>
      <c r="C1132" s="2">
        <v>3.28</v>
      </c>
    </row>
    <row r="1133" spans="1:6" x14ac:dyDescent="0.3">
      <c r="A1133" s="1">
        <v>39849</v>
      </c>
      <c r="F1133">
        <v>5.42</v>
      </c>
    </row>
    <row r="1134" spans="1:6" x14ac:dyDescent="0.3">
      <c r="A1134" s="1">
        <v>39850</v>
      </c>
    </row>
    <row r="1135" spans="1:6" x14ac:dyDescent="0.3">
      <c r="A1135" s="1">
        <v>39851</v>
      </c>
      <c r="F1135">
        <v>5.64</v>
      </c>
    </row>
    <row r="1136" spans="1:6" x14ac:dyDescent="0.3">
      <c r="A1136" s="1">
        <v>39852</v>
      </c>
      <c r="C1136" s="2">
        <v>2.72</v>
      </c>
    </row>
    <row r="1137" spans="1:6" x14ac:dyDescent="0.3">
      <c r="A1137" s="1">
        <v>39853</v>
      </c>
      <c r="F1137">
        <v>3.99</v>
      </c>
    </row>
    <row r="1138" spans="1:6" x14ac:dyDescent="0.3">
      <c r="A1138" s="1">
        <v>39854</v>
      </c>
      <c r="C1138" s="2">
        <v>2.96</v>
      </c>
    </row>
    <row r="1139" spans="1:6" x14ac:dyDescent="0.3">
      <c r="A1139" s="1">
        <v>39855</v>
      </c>
      <c r="F1139">
        <v>4.18</v>
      </c>
    </row>
    <row r="1140" spans="1:6" x14ac:dyDescent="0.3">
      <c r="A1140" s="1">
        <v>39856</v>
      </c>
      <c r="C1140" s="2">
        <v>4.0999999999999996</v>
      </c>
    </row>
    <row r="1141" spans="1:6" x14ac:dyDescent="0.3">
      <c r="A1141" s="1">
        <v>39857</v>
      </c>
      <c r="F1141">
        <v>3.17</v>
      </c>
    </row>
    <row r="1142" spans="1:6" x14ac:dyDescent="0.3">
      <c r="A1142" s="1">
        <v>39858</v>
      </c>
      <c r="C1142" s="2">
        <v>3.64</v>
      </c>
    </row>
    <row r="1143" spans="1:6" x14ac:dyDescent="0.3">
      <c r="A1143" s="1">
        <v>39859</v>
      </c>
      <c r="F1143">
        <v>4.28</v>
      </c>
    </row>
    <row r="1144" spans="1:6" x14ac:dyDescent="0.3">
      <c r="A1144" s="1">
        <v>39860</v>
      </c>
      <c r="C1144" s="2">
        <v>7.03</v>
      </c>
    </row>
    <row r="1145" spans="1:6" x14ac:dyDescent="0.3">
      <c r="A1145" s="1">
        <v>39861</v>
      </c>
      <c r="F1145">
        <v>4.4400000000000004</v>
      </c>
    </row>
    <row r="1146" spans="1:6" x14ac:dyDescent="0.3">
      <c r="A1146" s="1">
        <v>39862</v>
      </c>
      <c r="C1146" s="2">
        <v>4.5999999999999996</v>
      </c>
    </row>
    <row r="1147" spans="1:6" x14ac:dyDescent="0.3">
      <c r="A1147" s="1">
        <v>39863</v>
      </c>
      <c r="F1147">
        <v>4.8</v>
      </c>
    </row>
    <row r="1148" spans="1:6" x14ac:dyDescent="0.3">
      <c r="A1148" s="1">
        <v>39864</v>
      </c>
      <c r="C1148" s="2">
        <v>4.46</v>
      </c>
    </row>
    <row r="1149" spans="1:6" x14ac:dyDescent="0.3">
      <c r="A1149" s="1">
        <v>39865</v>
      </c>
      <c r="D1149">
        <v>2.77</v>
      </c>
    </row>
    <row r="1150" spans="1:6" x14ac:dyDescent="0.3">
      <c r="A1150" s="1">
        <v>39866</v>
      </c>
      <c r="D1150">
        <v>4.0599999999999996</v>
      </c>
    </row>
    <row r="1151" spans="1:6" x14ac:dyDescent="0.3">
      <c r="A1151" s="1">
        <v>39867</v>
      </c>
    </row>
    <row r="1152" spans="1:6" x14ac:dyDescent="0.3">
      <c r="A1152" s="1">
        <v>39868</v>
      </c>
    </row>
    <row r="1153" spans="1:6" x14ac:dyDescent="0.3">
      <c r="A1153" s="1">
        <v>39869</v>
      </c>
      <c r="C1153" s="2">
        <v>4.46</v>
      </c>
    </row>
    <row r="1154" spans="1:6" x14ac:dyDescent="0.3">
      <c r="A1154" s="1">
        <v>39870</v>
      </c>
      <c r="F1154">
        <v>4.04</v>
      </c>
    </row>
    <row r="1155" spans="1:6" x14ac:dyDescent="0.3">
      <c r="A1155" s="1">
        <v>39871</v>
      </c>
      <c r="D1155">
        <v>2.0699999999999998</v>
      </c>
    </row>
    <row r="1156" spans="1:6" x14ac:dyDescent="0.3">
      <c r="A1156" s="1">
        <v>39872</v>
      </c>
      <c r="C1156" s="2">
        <v>2.72</v>
      </c>
    </row>
    <row r="1157" spans="1:6" x14ac:dyDescent="0.3">
      <c r="A1157" s="1">
        <v>39873</v>
      </c>
    </row>
    <row r="1158" spans="1:6" x14ac:dyDescent="0.3">
      <c r="A1158" s="1">
        <v>39874</v>
      </c>
      <c r="D1158">
        <v>2.13</v>
      </c>
    </row>
    <row r="1159" spans="1:6" x14ac:dyDescent="0.3">
      <c r="A1159" s="1">
        <v>39875</v>
      </c>
    </row>
    <row r="1160" spans="1:6" x14ac:dyDescent="0.3">
      <c r="A1160" s="1">
        <v>39876</v>
      </c>
      <c r="D1160">
        <v>2.21</v>
      </c>
    </row>
    <row r="1161" spans="1:6" x14ac:dyDescent="0.3">
      <c r="A1161" s="1">
        <v>39877</v>
      </c>
      <c r="F1161">
        <v>2.54</v>
      </c>
    </row>
    <row r="1162" spans="1:6" x14ac:dyDescent="0.3">
      <c r="A1162" s="1">
        <v>39878</v>
      </c>
      <c r="C1162" s="2">
        <v>5.15</v>
      </c>
    </row>
    <row r="1163" spans="1:6" x14ac:dyDescent="0.3">
      <c r="A1163" s="1">
        <v>39879</v>
      </c>
      <c r="C1163" s="2">
        <v>3.32</v>
      </c>
    </row>
    <row r="1164" spans="1:6" x14ac:dyDescent="0.3">
      <c r="A1164" s="1">
        <v>39880</v>
      </c>
      <c r="F1164">
        <v>3.57</v>
      </c>
    </row>
    <row r="1165" spans="1:6" x14ac:dyDescent="0.3">
      <c r="A1165" s="1">
        <v>39881</v>
      </c>
      <c r="C1165" s="2">
        <v>2.68</v>
      </c>
    </row>
    <row r="1166" spans="1:6" x14ac:dyDescent="0.3">
      <c r="A1166" s="1">
        <v>39882</v>
      </c>
      <c r="D1166">
        <v>2.72</v>
      </c>
    </row>
    <row r="1167" spans="1:6" x14ac:dyDescent="0.3">
      <c r="A1167" s="1">
        <v>39883</v>
      </c>
      <c r="C1167" s="2">
        <v>2.76</v>
      </c>
    </row>
    <row r="1168" spans="1:6" x14ac:dyDescent="0.3">
      <c r="A1168" s="1">
        <v>39884</v>
      </c>
      <c r="F1168">
        <v>3.34</v>
      </c>
    </row>
    <row r="1169" spans="1:6" x14ac:dyDescent="0.3">
      <c r="A1169" s="1">
        <v>39885</v>
      </c>
    </row>
    <row r="1170" spans="1:6" x14ac:dyDescent="0.3">
      <c r="A1170" s="1">
        <v>39886</v>
      </c>
      <c r="F1170">
        <v>6.74</v>
      </c>
    </row>
    <row r="1171" spans="1:6" x14ac:dyDescent="0.3">
      <c r="A1171" s="1">
        <v>39887</v>
      </c>
    </row>
    <row r="1172" spans="1:6" x14ac:dyDescent="0.3">
      <c r="A1172" s="1">
        <v>39888</v>
      </c>
      <c r="D1172">
        <v>4.8</v>
      </c>
    </row>
    <row r="1173" spans="1:6" x14ac:dyDescent="0.3">
      <c r="A1173" s="1">
        <v>39889</v>
      </c>
      <c r="C1173" s="2">
        <v>5.29</v>
      </c>
    </row>
    <row r="1174" spans="1:6" x14ac:dyDescent="0.3">
      <c r="A1174" s="1">
        <v>39890</v>
      </c>
      <c r="F1174">
        <v>4.42</v>
      </c>
    </row>
    <row r="1175" spans="1:6" x14ac:dyDescent="0.3">
      <c r="A1175" s="1">
        <v>39891</v>
      </c>
      <c r="C1175" s="2">
        <v>2.99</v>
      </c>
    </row>
    <row r="1176" spans="1:6" x14ac:dyDescent="0.3">
      <c r="A1176" s="1">
        <v>39892</v>
      </c>
      <c r="F1176">
        <v>3.04</v>
      </c>
    </row>
    <row r="1177" spans="1:6" x14ac:dyDescent="0.3">
      <c r="A1177" s="1">
        <v>39893</v>
      </c>
      <c r="D1177">
        <v>1.67</v>
      </c>
    </row>
    <row r="1178" spans="1:6" x14ac:dyDescent="0.3">
      <c r="A1178" s="1">
        <v>39894</v>
      </c>
      <c r="C1178" s="2">
        <v>2.57</v>
      </c>
    </row>
    <row r="1179" spans="1:6" x14ac:dyDescent="0.3">
      <c r="A1179" s="1">
        <v>39895</v>
      </c>
      <c r="D1179">
        <v>3.13</v>
      </c>
      <c r="F1179">
        <v>3.44</v>
      </c>
    </row>
    <row r="1180" spans="1:6" x14ac:dyDescent="0.3">
      <c r="A1180" s="1">
        <v>39896</v>
      </c>
      <c r="C1180" s="2">
        <v>3.98</v>
      </c>
    </row>
    <row r="1181" spans="1:6" x14ac:dyDescent="0.3">
      <c r="A1181" s="1">
        <v>39897</v>
      </c>
      <c r="C1181" s="2">
        <v>2.68</v>
      </c>
      <c r="F1181">
        <v>3.55</v>
      </c>
    </row>
    <row r="1182" spans="1:6" x14ac:dyDescent="0.3">
      <c r="A1182" s="1">
        <v>39898</v>
      </c>
    </row>
    <row r="1183" spans="1:6" x14ac:dyDescent="0.3">
      <c r="A1183" s="1">
        <v>39899</v>
      </c>
      <c r="F1183">
        <v>10.72</v>
      </c>
    </row>
    <row r="1184" spans="1:6" x14ac:dyDescent="0.3">
      <c r="A1184" s="1">
        <v>39900</v>
      </c>
    </row>
    <row r="1185" spans="1:6" x14ac:dyDescent="0.3">
      <c r="A1185" s="1">
        <v>39901</v>
      </c>
    </row>
    <row r="1186" spans="1:6" x14ac:dyDescent="0.3">
      <c r="A1186" s="1">
        <v>39902</v>
      </c>
    </row>
    <row r="1187" spans="1:6" x14ac:dyDescent="0.3">
      <c r="A1187" s="1">
        <v>39903</v>
      </c>
    </row>
    <row r="1188" spans="1:6" x14ac:dyDescent="0.3">
      <c r="A1188" s="1">
        <v>39904</v>
      </c>
    </row>
    <row r="1189" spans="1:6" x14ac:dyDescent="0.3">
      <c r="A1189" s="1">
        <v>39905</v>
      </c>
    </row>
    <row r="1190" spans="1:6" x14ac:dyDescent="0.3">
      <c r="A1190" s="1">
        <v>39906</v>
      </c>
      <c r="F1190">
        <v>7.25</v>
      </c>
    </row>
    <row r="1191" spans="1:6" x14ac:dyDescent="0.3">
      <c r="A1191" s="1">
        <v>39907</v>
      </c>
      <c r="C1191" s="2">
        <v>5.41</v>
      </c>
    </row>
    <row r="1192" spans="1:6" x14ac:dyDescent="0.3">
      <c r="A1192" s="1">
        <v>39908</v>
      </c>
    </row>
    <row r="1193" spans="1:6" x14ac:dyDescent="0.3">
      <c r="A1193" s="1">
        <v>39909</v>
      </c>
    </row>
    <row r="1194" spans="1:6" x14ac:dyDescent="0.3">
      <c r="A1194" s="1">
        <v>39910</v>
      </c>
    </row>
    <row r="1195" spans="1:6" x14ac:dyDescent="0.3">
      <c r="A1195" s="1">
        <v>39911</v>
      </c>
    </row>
    <row r="1196" spans="1:6" x14ac:dyDescent="0.3">
      <c r="A1196" s="1">
        <v>39912</v>
      </c>
    </row>
    <row r="1197" spans="1:6" x14ac:dyDescent="0.3">
      <c r="A1197" s="1">
        <v>39913</v>
      </c>
    </row>
    <row r="1198" spans="1:6" x14ac:dyDescent="0.3">
      <c r="A1198" s="1">
        <v>39914</v>
      </c>
      <c r="F1198">
        <v>15.48</v>
      </c>
    </row>
    <row r="1199" spans="1:6" x14ac:dyDescent="0.3">
      <c r="A1199" s="1">
        <v>39915</v>
      </c>
    </row>
    <row r="1200" spans="1:6" x14ac:dyDescent="0.3">
      <c r="A1200" s="1">
        <v>39916</v>
      </c>
    </row>
    <row r="1201" spans="1:6" x14ac:dyDescent="0.3">
      <c r="A1201" s="1">
        <v>39917</v>
      </c>
    </row>
    <row r="1202" spans="1:6" x14ac:dyDescent="0.3">
      <c r="A1202" s="1">
        <v>39918</v>
      </c>
    </row>
    <row r="1203" spans="1:6" x14ac:dyDescent="0.3">
      <c r="A1203" s="1">
        <v>39919</v>
      </c>
    </row>
    <row r="1204" spans="1:6" x14ac:dyDescent="0.3">
      <c r="A1204" s="1">
        <v>39920</v>
      </c>
    </row>
    <row r="1205" spans="1:6" x14ac:dyDescent="0.3">
      <c r="A1205" s="1">
        <v>39921</v>
      </c>
      <c r="C1205" s="2">
        <v>4.41</v>
      </c>
    </row>
    <row r="1206" spans="1:6" x14ac:dyDescent="0.3">
      <c r="A1206" s="1">
        <v>39922</v>
      </c>
      <c r="F1206">
        <v>4.59</v>
      </c>
    </row>
    <row r="1207" spans="1:6" x14ac:dyDescent="0.3">
      <c r="A1207" s="1">
        <v>39923</v>
      </c>
      <c r="C1207" s="2">
        <v>3.03</v>
      </c>
    </row>
    <row r="1208" spans="1:6" x14ac:dyDescent="0.3">
      <c r="A1208" s="1">
        <v>39924</v>
      </c>
      <c r="F1208">
        <v>7.04</v>
      </c>
    </row>
    <row r="1209" spans="1:6" x14ac:dyDescent="0.3">
      <c r="A1209" s="1">
        <v>39925</v>
      </c>
      <c r="C1209" s="2">
        <v>3.22</v>
      </c>
    </row>
    <row r="1210" spans="1:6" x14ac:dyDescent="0.3">
      <c r="A1210" s="1">
        <v>39926</v>
      </c>
      <c r="F1210">
        <v>5.77</v>
      </c>
    </row>
    <row r="1211" spans="1:6" x14ac:dyDescent="0.3">
      <c r="A1211" s="1">
        <v>39927</v>
      </c>
      <c r="D1211">
        <v>3.66</v>
      </c>
    </row>
    <row r="1212" spans="1:6" x14ac:dyDescent="0.3">
      <c r="A1212" s="1">
        <v>39928</v>
      </c>
    </row>
    <row r="1213" spans="1:6" x14ac:dyDescent="0.3">
      <c r="A1213" s="1">
        <v>39929</v>
      </c>
      <c r="C1213" s="2">
        <v>2.59</v>
      </c>
    </row>
    <row r="1214" spans="1:6" x14ac:dyDescent="0.3">
      <c r="A1214" s="1">
        <v>39930</v>
      </c>
    </row>
    <row r="1215" spans="1:6" x14ac:dyDescent="0.3">
      <c r="A1215" s="1">
        <v>39931</v>
      </c>
    </row>
    <row r="1216" spans="1:6" x14ac:dyDescent="0.3">
      <c r="A1216" s="1">
        <v>39932</v>
      </c>
    </row>
    <row r="1217" spans="1:6" x14ac:dyDescent="0.3">
      <c r="A1217" s="1">
        <v>39933</v>
      </c>
    </row>
    <row r="1218" spans="1:6" x14ac:dyDescent="0.3">
      <c r="A1218" s="1">
        <v>39934</v>
      </c>
    </row>
    <row r="1219" spans="1:6" x14ac:dyDescent="0.3">
      <c r="A1219" s="1">
        <v>39935</v>
      </c>
      <c r="F1219">
        <v>5.44</v>
      </c>
    </row>
    <row r="1220" spans="1:6" x14ac:dyDescent="0.3">
      <c r="A1220" s="1">
        <v>39936</v>
      </c>
    </row>
    <row r="1221" spans="1:6" x14ac:dyDescent="0.3">
      <c r="A1221" s="1">
        <v>39937</v>
      </c>
      <c r="F1221">
        <v>4.17</v>
      </c>
    </row>
    <row r="1222" spans="1:6" x14ac:dyDescent="0.3">
      <c r="A1222" s="1">
        <v>39938</v>
      </c>
      <c r="D1222">
        <v>2.4500000000000002</v>
      </c>
    </row>
    <row r="1223" spans="1:6" x14ac:dyDescent="0.3">
      <c r="A1223" s="1">
        <v>39939</v>
      </c>
      <c r="C1223" s="2">
        <v>1.71</v>
      </c>
      <c r="F1223">
        <v>2.97</v>
      </c>
    </row>
    <row r="1224" spans="1:6" x14ac:dyDescent="0.3">
      <c r="A1224" s="1">
        <v>39940</v>
      </c>
      <c r="D1224">
        <v>1.81</v>
      </c>
    </row>
    <row r="1225" spans="1:6" x14ac:dyDescent="0.3">
      <c r="A1225" s="1">
        <v>39941</v>
      </c>
    </row>
    <row r="1226" spans="1:6" x14ac:dyDescent="0.3">
      <c r="A1226" s="1">
        <v>39942</v>
      </c>
    </row>
    <row r="1227" spans="1:6" x14ac:dyDescent="0.3">
      <c r="A1227" s="1">
        <v>39943</v>
      </c>
      <c r="C1227" s="2">
        <v>1.26</v>
      </c>
    </row>
    <row r="1228" spans="1:6" x14ac:dyDescent="0.3">
      <c r="A1228" s="1">
        <v>39944</v>
      </c>
    </row>
    <row r="1229" spans="1:6" x14ac:dyDescent="0.3">
      <c r="A1229" s="1">
        <v>39945</v>
      </c>
      <c r="D1229">
        <v>0.93</v>
      </c>
    </row>
    <row r="1230" spans="1:6" x14ac:dyDescent="0.3">
      <c r="A1230" s="1">
        <v>39946</v>
      </c>
      <c r="F1230">
        <v>1.6</v>
      </c>
    </row>
    <row r="1231" spans="1:6" x14ac:dyDescent="0.3">
      <c r="A1231" s="1">
        <v>39947</v>
      </c>
    </row>
    <row r="1232" spans="1:6" x14ac:dyDescent="0.3">
      <c r="A1232" s="1">
        <v>39948</v>
      </c>
      <c r="D1232">
        <v>0.81</v>
      </c>
    </row>
    <row r="1233" spans="1:6" x14ac:dyDescent="0.3">
      <c r="A1233" s="1">
        <v>39949</v>
      </c>
    </row>
    <row r="1234" spans="1:6" x14ac:dyDescent="0.3">
      <c r="A1234" s="1">
        <v>39950</v>
      </c>
      <c r="C1234" s="2">
        <v>0.91</v>
      </c>
    </row>
    <row r="1235" spans="1:6" x14ac:dyDescent="0.3">
      <c r="A1235" s="1">
        <v>39951</v>
      </c>
      <c r="F1235">
        <v>1.53</v>
      </c>
    </row>
    <row r="1236" spans="1:6" x14ac:dyDescent="0.3">
      <c r="A1236" s="1">
        <v>39952</v>
      </c>
      <c r="C1236" s="2">
        <v>0.97</v>
      </c>
    </row>
    <row r="1237" spans="1:6" x14ac:dyDescent="0.3">
      <c r="A1237" s="1">
        <v>39953</v>
      </c>
    </row>
    <row r="1238" spans="1:6" x14ac:dyDescent="0.3">
      <c r="A1238" s="1">
        <v>39954</v>
      </c>
      <c r="D1238">
        <v>1.43</v>
      </c>
    </row>
    <row r="1239" spans="1:6" x14ac:dyDescent="0.3">
      <c r="A1239" s="1">
        <v>39955</v>
      </c>
      <c r="F1239">
        <v>2.0299999999999998</v>
      </c>
    </row>
    <row r="1240" spans="1:6" x14ac:dyDescent="0.3">
      <c r="A1240" s="1">
        <v>39956</v>
      </c>
      <c r="C1240" s="2">
        <v>1.1499999999999999</v>
      </c>
    </row>
    <row r="1241" spans="1:6" x14ac:dyDescent="0.3">
      <c r="A1241" s="1">
        <v>39957</v>
      </c>
    </row>
    <row r="1242" spans="1:6" x14ac:dyDescent="0.3">
      <c r="A1242" s="1">
        <v>39958</v>
      </c>
    </row>
    <row r="1243" spans="1:6" x14ac:dyDescent="0.3">
      <c r="A1243" s="1">
        <v>39959</v>
      </c>
    </row>
    <row r="1244" spans="1:6" x14ac:dyDescent="0.3">
      <c r="A1244" s="1">
        <v>39960</v>
      </c>
      <c r="C1244" s="2">
        <v>0.85</v>
      </c>
    </row>
    <row r="1245" spans="1:6" x14ac:dyDescent="0.3">
      <c r="A1245" s="1">
        <v>39961</v>
      </c>
      <c r="F1245">
        <v>1.38</v>
      </c>
    </row>
    <row r="1246" spans="1:6" x14ac:dyDescent="0.3">
      <c r="A1246" s="1">
        <v>39962</v>
      </c>
    </row>
    <row r="1247" spans="1:6" x14ac:dyDescent="0.3">
      <c r="A1247" s="1">
        <v>39963</v>
      </c>
    </row>
    <row r="1248" spans="1:6" x14ac:dyDescent="0.3">
      <c r="A1248" s="1">
        <v>39964</v>
      </c>
    </row>
    <row r="1249" spans="1:6" x14ac:dyDescent="0.3">
      <c r="A1249" s="1">
        <v>39965</v>
      </c>
    </row>
    <row r="1250" spans="1:6" x14ac:dyDescent="0.3">
      <c r="A1250" s="1">
        <v>39966</v>
      </c>
    </row>
    <row r="1251" spans="1:6" x14ac:dyDescent="0.3">
      <c r="A1251" s="1">
        <v>39967</v>
      </c>
    </row>
    <row r="1252" spans="1:6" x14ac:dyDescent="0.3">
      <c r="A1252" s="1">
        <v>39968</v>
      </c>
    </row>
    <row r="1253" spans="1:6" x14ac:dyDescent="0.3">
      <c r="A1253" s="1">
        <v>39969</v>
      </c>
    </row>
    <row r="1254" spans="1:6" x14ac:dyDescent="0.3">
      <c r="A1254" s="1">
        <v>39970</v>
      </c>
    </row>
    <row r="1255" spans="1:6" x14ac:dyDescent="0.3">
      <c r="A1255" s="1">
        <v>39971</v>
      </c>
    </row>
    <row r="1256" spans="1:6" x14ac:dyDescent="0.3">
      <c r="A1256" s="1">
        <v>39972</v>
      </c>
    </row>
    <row r="1257" spans="1:6" x14ac:dyDescent="0.3">
      <c r="A1257" s="1">
        <v>39973</v>
      </c>
    </row>
    <row r="1258" spans="1:6" x14ac:dyDescent="0.3">
      <c r="A1258" s="1">
        <v>39974</v>
      </c>
    </row>
    <row r="1259" spans="1:6" x14ac:dyDescent="0.3">
      <c r="A1259" s="1">
        <v>39975</v>
      </c>
      <c r="C1259" s="2">
        <v>0.65</v>
      </c>
    </row>
    <row r="1260" spans="1:6" x14ac:dyDescent="0.3">
      <c r="A1260" s="1">
        <v>39976</v>
      </c>
    </row>
    <row r="1261" spans="1:6" x14ac:dyDescent="0.3">
      <c r="A1261" s="1">
        <v>39977</v>
      </c>
      <c r="F1261">
        <v>0.76</v>
      </c>
    </row>
    <row r="1262" spans="1:6" x14ac:dyDescent="0.3">
      <c r="A1262" s="1">
        <v>39978</v>
      </c>
      <c r="C1262" s="2">
        <v>0.83</v>
      </c>
      <c r="D1262">
        <v>0.76</v>
      </c>
    </row>
    <row r="1263" spans="1:6" x14ac:dyDescent="0.3">
      <c r="A1263" s="1">
        <v>39979</v>
      </c>
    </row>
    <row r="1264" spans="1:6" x14ac:dyDescent="0.3">
      <c r="A1264" s="1">
        <v>39980</v>
      </c>
      <c r="D1264">
        <v>0.74</v>
      </c>
    </row>
    <row r="1265" spans="1:6" x14ac:dyDescent="0.3">
      <c r="A1265" s="1">
        <v>39981</v>
      </c>
    </row>
    <row r="1266" spans="1:6" x14ac:dyDescent="0.3">
      <c r="A1266" s="1">
        <v>39982</v>
      </c>
    </row>
    <row r="1267" spans="1:6" x14ac:dyDescent="0.3">
      <c r="A1267" s="1">
        <v>39983</v>
      </c>
      <c r="D1267">
        <v>0.54</v>
      </c>
    </row>
    <row r="1268" spans="1:6" x14ac:dyDescent="0.3">
      <c r="A1268" s="1">
        <v>39984</v>
      </c>
      <c r="F1268">
        <v>0.84</v>
      </c>
    </row>
    <row r="1269" spans="1:6" x14ac:dyDescent="0.3">
      <c r="A1269" s="1">
        <v>39985</v>
      </c>
      <c r="C1269" s="2">
        <v>0.85</v>
      </c>
    </row>
    <row r="1270" spans="1:6" x14ac:dyDescent="0.3">
      <c r="A1270" s="1">
        <v>39986</v>
      </c>
    </row>
    <row r="1271" spans="1:6" x14ac:dyDescent="0.3">
      <c r="A1271" s="1">
        <v>39987</v>
      </c>
      <c r="F1271">
        <v>0.84</v>
      </c>
    </row>
    <row r="1272" spans="1:6" x14ac:dyDescent="0.3">
      <c r="A1272" s="1">
        <v>39988</v>
      </c>
    </row>
    <row r="1273" spans="1:6" x14ac:dyDescent="0.3">
      <c r="A1273" s="1">
        <v>39989</v>
      </c>
    </row>
    <row r="1274" spans="1:6" x14ac:dyDescent="0.3">
      <c r="A1274" s="1">
        <v>39990</v>
      </c>
      <c r="D1274">
        <v>0.67</v>
      </c>
    </row>
    <row r="1275" spans="1:6" x14ac:dyDescent="0.3">
      <c r="A1275" s="1">
        <v>39991</v>
      </c>
      <c r="F1275">
        <v>0.83</v>
      </c>
    </row>
    <row r="1276" spans="1:6" x14ac:dyDescent="0.3">
      <c r="A1276" s="1">
        <v>39992</v>
      </c>
      <c r="C1276" s="2">
        <v>0.74</v>
      </c>
    </row>
    <row r="1277" spans="1:6" x14ac:dyDescent="0.3">
      <c r="A1277" s="1">
        <v>39993</v>
      </c>
    </row>
    <row r="1278" spans="1:6" x14ac:dyDescent="0.3">
      <c r="A1278" s="1">
        <v>39994</v>
      </c>
    </row>
    <row r="1279" spans="1:6" x14ac:dyDescent="0.3">
      <c r="A1279" s="1">
        <v>39995</v>
      </c>
      <c r="D1279">
        <v>0.4</v>
      </c>
    </row>
    <row r="1280" spans="1:6" x14ac:dyDescent="0.3">
      <c r="A1280" s="1">
        <v>39996</v>
      </c>
      <c r="F1280">
        <v>0.59</v>
      </c>
    </row>
    <row r="1281" spans="1:6" x14ac:dyDescent="0.3">
      <c r="A1281" s="1">
        <v>39997</v>
      </c>
      <c r="C1281" s="2">
        <v>0.38</v>
      </c>
    </row>
    <row r="1282" spans="1:6" x14ac:dyDescent="0.3">
      <c r="A1282" s="1">
        <v>39998</v>
      </c>
      <c r="F1282">
        <v>0.57999999999999996</v>
      </c>
    </row>
    <row r="1283" spans="1:6" x14ac:dyDescent="0.3">
      <c r="A1283" s="1">
        <v>39999</v>
      </c>
      <c r="C1283" s="2">
        <v>0.37</v>
      </c>
    </row>
    <row r="1284" spans="1:6" x14ac:dyDescent="0.3">
      <c r="A1284" s="1">
        <v>40000</v>
      </c>
      <c r="D1284">
        <v>0.36</v>
      </c>
    </row>
    <row r="1285" spans="1:6" x14ac:dyDescent="0.3">
      <c r="A1285" s="1">
        <v>40001</v>
      </c>
      <c r="B1285">
        <v>0.5</v>
      </c>
    </row>
    <row r="1286" spans="1:6" x14ac:dyDescent="0.3">
      <c r="A1286" s="1">
        <v>40002</v>
      </c>
      <c r="D1286">
        <v>1.34</v>
      </c>
      <c r="F1286">
        <v>1.92</v>
      </c>
    </row>
    <row r="1287" spans="1:6" x14ac:dyDescent="0.3">
      <c r="A1287" s="1">
        <v>40003</v>
      </c>
      <c r="B1287">
        <v>1.67</v>
      </c>
      <c r="C1287" s="2">
        <v>1.71</v>
      </c>
    </row>
    <row r="1288" spans="1:6" x14ac:dyDescent="0.3">
      <c r="A1288" s="1">
        <v>40004</v>
      </c>
      <c r="F1288">
        <v>1.95</v>
      </c>
    </row>
    <row r="1289" spans="1:6" x14ac:dyDescent="0.3">
      <c r="A1289" s="1">
        <v>40005</v>
      </c>
      <c r="D1289">
        <v>1.41</v>
      </c>
    </row>
    <row r="1290" spans="1:6" x14ac:dyDescent="0.3">
      <c r="A1290" s="1">
        <v>40006</v>
      </c>
    </row>
    <row r="1291" spans="1:6" x14ac:dyDescent="0.3">
      <c r="A1291" s="1">
        <v>40007</v>
      </c>
    </row>
    <row r="1292" spans="1:6" x14ac:dyDescent="0.3">
      <c r="A1292" s="1">
        <v>40008</v>
      </c>
    </row>
    <row r="1293" spans="1:6" x14ac:dyDescent="0.3">
      <c r="A1293" s="1">
        <v>40009</v>
      </c>
      <c r="F1293">
        <v>4.3499999999999996</v>
      </c>
    </row>
    <row r="1294" spans="1:6" x14ac:dyDescent="0.3">
      <c r="A1294" s="1">
        <v>40010</v>
      </c>
    </row>
    <row r="1295" spans="1:6" x14ac:dyDescent="0.3">
      <c r="A1295" s="1">
        <v>40011</v>
      </c>
      <c r="D1295">
        <v>2.46</v>
      </c>
    </row>
    <row r="1296" spans="1:6" x14ac:dyDescent="0.3">
      <c r="A1296" s="1">
        <v>40012</v>
      </c>
      <c r="F1296">
        <v>1.94</v>
      </c>
    </row>
    <row r="1297" spans="1:6" x14ac:dyDescent="0.3">
      <c r="A1297" s="1">
        <v>40013</v>
      </c>
    </row>
    <row r="1298" spans="1:6" x14ac:dyDescent="0.3">
      <c r="A1298" s="1">
        <v>40014</v>
      </c>
    </row>
    <row r="1299" spans="1:6" x14ac:dyDescent="0.3">
      <c r="A1299" s="1">
        <v>40015</v>
      </c>
      <c r="C1299" s="2">
        <v>0.82</v>
      </c>
    </row>
    <row r="1300" spans="1:6" x14ac:dyDescent="0.3">
      <c r="A1300" s="1">
        <v>40016</v>
      </c>
      <c r="B1300">
        <v>0.81</v>
      </c>
    </row>
    <row r="1301" spans="1:6" x14ac:dyDescent="0.3">
      <c r="A1301" s="1">
        <v>40017</v>
      </c>
      <c r="F1301">
        <v>1.08</v>
      </c>
    </row>
    <row r="1302" spans="1:6" x14ac:dyDescent="0.3">
      <c r="A1302" s="1">
        <v>40018</v>
      </c>
      <c r="B1302">
        <v>0.71</v>
      </c>
    </row>
    <row r="1303" spans="1:6" x14ac:dyDescent="0.3">
      <c r="A1303" s="1">
        <v>40019</v>
      </c>
      <c r="C1303" s="2">
        <v>0.7</v>
      </c>
      <c r="D1303">
        <v>0.9</v>
      </c>
    </row>
    <row r="1304" spans="1:6" x14ac:dyDescent="0.3">
      <c r="A1304" s="1">
        <v>40020</v>
      </c>
      <c r="C1304" s="2">
        <v>0.72</v>
      </c>
      <c r="F1304">
        <v>1.57</v>
      </c>
    </row>
    <row r="1305" spans="1:6" x14ac:dyDescent="0.3">
      <c r="A1305" s="1">
        <v>40021</v>
      </c>
      <c r="B1305">
        <v>1.31</v>
      </c>
    </row>
    <row r="1306" spans="1:6" x14ac:dyDescent="0.3">
      <c r="A1306" s="1">
        <v>40022</v>
      </c>
      <c r="D1306">
        <v>0.95</v>
      </c>
    </row>
    <row r="1307" spans="1:6" x14ac:dyDescent="0.3">
      <c r="A1307" s="1">
        <v>40023</v>
      </c>
    </row>
    <row r="1308" spans="1:6" x14ac:dyDescent="0.3">
      <c r="A1308" s="1">
        <v>40024</v>
      </c>
      <c r="C1308" s="2">
        <v>0.55000000000000004</v>
      </c>
      <c r="D1308">
        <v>0.71</v>
      </c>
    </row>
    <row r="1309" spans="1:6" x14ac:dyDescent="0.3">
      <c r="A1309" s="1">
        <v>40025</v>
      </c>
      <c r="B1309">
        <v>0.73</v>
      </c>
      <c r="F1309">
        <v>0.63</v>
      </c>
    </row>
    <row r="1310" spans="1:6" x14ac:dyDescent="0.3">
      <c r="A1310" s="1">
        <v>40026</v>
      </c>
    </row>
    <row r="1311" spans="1:6" x14ac:dyDescent="0.3">
      <c r="A1311" s="1">
        <v>40027</v>
      </c>
    </row>
    <row r="1312" spans="1:6" x14ac:dyDescent="0.3">
      <c r="A1312" s="1">
        <v>40028</v>
      </c>
      <c r="D1312">
        <v>1.74</v>
      </c>
    </row>
    <row r="1313" spans="1:6" x14ac:dyDescent="0.3">
      <c r="A1313" s="1">
        <v>40029</v>
      </c>
    </row>
    <row r="1314" spans="1:6" x14ac:dyDescent="0.3">
      <c r="A1314" s="1">
        <v>40030</v>
      </c>
    </row>
    <row r="1315" spans="1:6" x14ac:dyDescent="0.3">
      <c r="A1315" s="1">
        <v>40031</v>
      </c>
    </row>
    <row r="1316" spans="1:6" x14ac:dyDescent="0.3">
      <c r="A1316" s="1">
        <v>40032</v>
      </c>
    </row>
    <row r="1317" spans="1:6" x14ac:dyDescent="0.3">
      <c r="A1317" s="1">
        <v>40033</v>
      </c>
    </row>
    <row r="1318" spans="1:6" x14ac:dyDescent="0.3">
      <c r="A1318" s="1">
        <v>40034</v>
      </c>
    </row>
    <row r="1319" spans="1:6" x14ac:dyDescent="0.3">
      <c r="A1319" s="1">
        <v>40035</v>
      </c>
    </row>
    <row r="1320" spans="1:6" x14ac:dyDescent="0.3">
      <c r="A1320" s="1">
        <v>40036</v>
      </c>
      <c r="F1320">
        <v>11.93</v>
      </c>
    </row>
    <row r="1321" spans="1:6" x14ac:dyDescent="0.3">
      <c r="A1321" s="1">
        <v>40037</v>
      </c>
    </row>
    <row r="1322" spans="1:6" x14ac:dyDescent="0.3">
      <c r="A1322" s="1">
        <v>40038</v>
      </c>
    </row>
    <row r="1323" spans="1:6" x14ac:dyDescent="0.3">
      <c r="A1323" s="1">
        <v>40039</v>
      </c>
    </row>
    <row r="1324" spans="1:6" x14ac:dyDescent="0.3">
      <c r="A1324" s="1">
        <v>40040</v>
      </c>
      <c r="B1324">
        <v>1.5</v>
      </c>
    </row>
    <row r="1325" spans="1:6" x14ac:dyDescent="0.3">
      <c r="A1325" s="1">
        <v>40041</v>
      </c>
    </row>
    <row r="1326" spans="1:6" x14ac:dyDescent="0.3">
      <c r="A1326" s="1">
        <v>40042</v>
      </c>
      <c r="B1326">
        <v>0.87</v>
      </c>
      <c r="D1326">
        <v>0.91</v>
      </c>
    </row>
    <row r="1327" spans="1:6" x14ac:dyDescent="0.3">
      <c r="A1327" s="1">
        <v>40043</v>
      </c>
      <c r="B1327">
        <v>0.73</v>
      </c>
      <c r="D1327">
        <v>0.65</v>
      </c>
    </row>
    <row r="1328" spans="1:6" x14ac:dyDescent="0.3">
      <c r="A1328" s="1">
        <v>40044</v>
      </c>
    </row>
    <row r="1329" spans="1:4" x14ac:dyDescent="0.3">
      <c r="A1329" s="1">
        <v>40045</v>
      </c>
    </row>
    <row r="1330" spans="1:4" x14ac:dyDescent="0.3">
      <c r="A1330" s="1">
        <v>40046</v>
      </c>
    </row>
    <row r="1331" spans="1:4" x14ac:dyDescent="0.3">
      <c r="A1331" s="1">
        <v>40047</v>
      </c>
      <c r="D1331">
        <v>0.61</v>
      </c>
    </row>
    <row r="1332" spans="1:4" x14ac:dyDescent="0.3">
      <c r="A1332" s="1">
        <v>40048</v>
      </c>
      <c r="D1332">
        <v>0.55000000000000004</v>
      </c>
    </row>
    <row r="1333" spans="1:4" x14ac:dyDescent="0.3">
      <c r="A1333" s="1">
        <v>40049</v>
      </c>
    </row>
    <row r="1334" spans="1:4" x14ac:dyDescent="0.3">
      <c r="A1334" s="1">
        <v>40050</v>
      </c>
    </row>
    <row r="1335" spans="1:4" x14ac:dyDescent="0.3">
      <c r="A1335" s="1">
        <v>40051</v>
      </c>
      <c r="D1335">
        <v>0.74</v>
      </c>
    </row>
    <row r="1336" spans="1:4" x14ac:dyDescent="0.3">
      <c r="A1336" s="1">
        <v>40052</v>
      </c>
      <c r="B1336">
        <v>1.92</v>
      </c>
    </row>
    <row r="1337" spans="1:4" x14ac:dyDescent="0.3">
      <c r="A1337" s="1">
        <v>40053</v>
      </c>
    </row>
    <row r="1338" spans="1:4" x14ac:dyDescent="0.3">
      <c r="A1338" s="1">
        <v>40054</v>
      </c>
    </row>
    <row r="1339" spans="1:4" x14ac:dyDescent="0.3">
      <c r="A1339" s="1">
        <v>40055</v>
      </c>
    </row>
    <row r="1340" spans="1:4" x14ac:dyDescent="0.3">
      <c r="A1340" s="1">
        <v>40056</v>
      </c>
    </row>
    <row r="1341" spans="1:4" x14ac:dyDescent="0.3">
      <c r="A1341" s="1">
        <v>40057</v>
      </c>
    </row>
    <row r="1342" spans="1:4" x14ac:dyDescent="0.3">
      <c r="A1342" s="1">
        <v>40058</v>
      </c>
    </row>
    <row r="1343" spans="1:4" x14ac:dyDescent="0.3">
      <c r="A1343" s="1">
        <v>40059</v>
      </c>
    </row>
    <row r="1344" spans="1:4" x14ac:dyDescent="0.3">
      <c r="A1344" s="1">
        <v>40060</v>
      </c>
    </row>
    <row r="1345" spans="1:4" x14ac:dyDescent="0.3">
      <c r="A1345" s="1">
        <v>40061</v>
      </c>
    </row>
    <row r="1346" spans="1:4" x14ac:dyDescent="0.3">
      <c r="A1346" s="1">
        <v>40062</v>
      </c>
    </row>
    <row r="1347" spans="1:4" x14ac:dyDescent="0.3">
      <c r="A1347" s="1">
        <v>40063</v>
      </c>
    </row>
    <row r="1348" spans="1:4" x14ac:dyDescent="0.3">
      <c r="A1348" s="1">
        <v>40064</v>
      </c>
    </row>
    <row r="1349" spans="1:4" x14ac:dyDescent="0.3">
      <c r="A1349" s="1">
        <v>40065</v>
      </c>
      <c r="D1349">
        <v>0.32</v>
      </c>
    </row>
    <row r="1350" spans="1:4" x14ac:dyDescent="0.3">
      <c r="A1350" s="1">
        <v>40066</v>
      </c>
    </row>
    <row r="1351" spans="1:4" x14ac:dyDescent="0.3">
      <c r="A1351" s="1">
        <v>40067</v>
      </c>
    </row>
    <row r="1352" spans="1:4" x14ac:dyDescent="0.3">
      <c r="A1352" s="1">
        <v>40068</v>
      </c>
    </row>
    <row r="1353" spans="1:4" x14ac:dyDescent="0.3">
      <c r="A1353" s="1">
        <v>40069</v>
      </c>
    </row>
    <row r="1354" spans="1:4" x14ac:dyDescent="0.3">
      <c r="A1354" s="1">
        <v>40070</v>
      </c>
    </row>
    <row r="1355" spans="1:4" x14ac:dyDescent="0.3">
      <c r="A1355" s="1">
        <v>40071</v>
      </c>
    </row>
    <row r="1356" spans="1:4" x14ac:dyDescent="0.3">
      <c r="A1356" s="1">
        <v>40072</v>
      </c>
    </row>
    <row r="1357" spans="1:4" x14ac:dyDescent="0.3">
      <c r="A1357" s="1">
        <v>40073</v>
      </c>
    </row>
    <row r="1358" spans="1:4" x14ac:dyDescent="0.3">
      <c r="A1358" s="1">
        <v>40074</v>
      </c>
    </row>
    <row r="1359" spans="1:4" x14ac:dyDescent="0.3">
      <c r="A1359" s="1">
        <v>40075</v>
      </c>
    </row>
    <row r="1360" spans="1:4" x14ac:dyDescent="0.3">
      <c r="A1360" s="1">
        <v>40076</v>
      </c>
    </row>
    <row r="1361" spans="1:6" x14ac:dyDescent="0.3">
      <c r="A1361" s="1">
        <v>40077</v>
      </c>
    </row>
    <row r="1362" spans="1:6" x14ac:dyDescent="0.3">
      <c r="A1362" s="1">
        <v>40078</v>
      </c>
    </row>
    <row r="1363" spans="1:6" x14ac:dyDescent="0.3">
      <c r="A1363" s="1">
        <v>40079</v>
      </c>
      <c r="F1363">
        <v>0.71</v>
      </c>
    </row>
    <row r="1364" spans="1:6" x14ac:dyDescent="0.3">
      <c r="A1364" s="1">
        <v>40080</v>
      </c>
      <c r="D1364">
        <v>0.65</v>
      </c>
    </row>
    <row r="1365" spans="1:6" x14ac:dyDescent="0.3">
      <c r="A1365" s="1">
        <v>40081</v>
      </c>
      <c r="F1365">
        <v>0.89</v>
      </c>
    </row>
    <row r="1366" spans="1:6" x14ac:dyDescent="0.3">
      <c r="A1366" s="1">
        <v>40082</v>
      </c>
    </row>
    <row r="1367" spans="1:6" x14ac:dyDescent="0.3">
      <c r="A1367" s="1">
        <v>40083</v>
      </c>
    </row>
    <row r="1368" spans="1:6" x14ac:dyDescent="0.3">
      <c r="A1368" s="1">
        <v>40084</v>
      </c>
      <c r="D1368">
        <v>0.94</v>
      </c>
    </row>
    <row r="1369" spans="1:6" x14ac:dyDescent="0.3">
      <c r="A1369" s="1">
        <v>40085</v>
      </c>
      <c r="F1369">
        <v>3.9</v>
      </c>
    </row>
    <row r="1370" spans="1:6" x14ac:dyDescent="0.3">
      <c r="A1370" s="1">
        <v>40086</v>
      </c>
    </row>
    <row r="1371" spans="1:6" x14ac:dyDescent="0.3">
      <c r="A1371" s="1">
        <v>40087</v>
      </c>
      <c r="F1371">
        <v>3.65</v>
      </c>
    </row>
    <row r="1372" spans="1:6" x14ac:dyDescent="0.3">
      <c r="A1372" s="1">
        <v>40088</v>
      </c>
    </row>
    <row r="1373" spans="1:6" x14ac:dyDescent="0.3">
      <c r="A1373" s="1">
        <v>40089</v>
      </c>
    </row>
    <row r="1374" spans="1:6" x14ac:dyDescent="0.3">
      <c r="A1374" s="1">
        <v>40090</v>
      </c>
    </row>
    <row r="1375" spans="1:6" x14ac:dyDescent="0.3">
      <c r="A1375" s="1">
        <v>40091</v>
      </c>
    </row>
    <row r="1376" spans="1:6" x14ac:dyDescent="0.3">
      <c r="A1376" s="1">
        <v>40092</v>
      </c>
    </row>
    <row r="1377" spans="1:6" x14ac:dyDescent="0.3">
      <c r="A1377" s="1">
        <v>40093</v>
      </c>
    </row>
    <row r="1378" spans="1:6" x14ac:dyDescent="0.3">
      <c r="A1378" s="1">
        <v>40094</v>
      </c>
    </row>
    <row r="1379" spans="1:6" x14ac:dyDescent="0.3">
      <c r="A1379" s="1">
        <v>40095</v>
      </c>
      <c r="B1379">
        <v>0.73</v>
      </c>
    </row>
    <row r="1380" spans="1:6" x14ac:dyDescent="0.3">
      <c r="A1380" s="1">
        <v>40096</v>
      </c>
      <c r="F1380">
        <v>0.82</v>
      </c>
    </row>
    <row r="1381" spans="1:6" x14ac:dyDescent="0.3">
      <c r="A1381" s="1">
        <v>40097</v>
      </c>
      <c r="D1381">
        <v>0.52</v>
      </c>
    </row>
    <row r="1382" spans="1:6" x14ac:dyDescent="0.3">
      <c r="A1382" s="1">
        <v>40098</v>
      </c>
      <c r="B1382">
        <v>0.56000000000000005</v>
      </c>
    </row>
    <row r="1383" spans="1:6" x14ac:dyDescent="0.3">
      <c r="A1383" s="1">
        <v>40099</v>
      </c>
      <c r="F1383">
        <v>0.74</v>
      </c>
    </row>
    <row r="1384" spans="1:6" x14ac:dyDescent="0.3">
      <c r="A1384" s="1">
        <v>40100</v>
      </c>
    </row>
    <row r="1385" spans="1:6" x14ac:dyDescent="0.3">
      <c r="A1385" s="1">
        <v>40101</v>
      </c>
      <c r="D1385">
        <v>0.94</v>
      </c>
    </row>
    <row r="1386" spans="1:6" x14ac:dyDescent="0.3">
      <c r="A1386" s="1">
        <v>40102</v>
      </c>
    </row>
    <row r="1387" spans="1:6" x14ac:dyDescent="0.3">
      <c r="A1387" s="1">
        <v>40103</v>
      </c>
    </row>
    <row r="1388" spans="1:6" x14ac:dyDescent="0.3">
      <c r="A1388" s="1">
        <v>40104</v>
      </c>
    </row>
    <row r="1389" spans="1:6" x14ac:dyDescent="0.3">
      <c r="A1389" s="1">
        <v>40105</v>
      </c>
    </row>
    <row r="1390" spans="1:6" x14ac:dyDescent="0.3">
      <c r="A1390" s="1">
        <v>40106</v>
      </c>
      <c r="D1390">
        <v>2.66</v>
      </c>
    </row>
    <row r="1391" spans="1:6" x14ac:dyDescent="0.3">
      <c r="A1391" s="1">
        <v>40107</v>
      </c>
    </row>
    <row r="1392" spans="1:6" x14ac:dyDescent="0.3">
      <c r="A1392" s="1">
        <v>40108</v>
      </c>
      <c r="D1392">
        <v>1.95</v>
      </c>
    </row>
    <row r="1393" spans="1:6" x14ac:dyDescent="0.3">
      <c r="A1393" s="1">
        <v>40109</v>
      </c>
    </row>
    <row r="1394" spans="1:6" x14ac:dyDescent="0.3">
      <c r="A1394" s="1">
        <v>40110</v>
      </c>
      <c r="F1394">
        <v>2.58</v>
      </c>
    </row>
    <row r="1395" spans="1:6" x14ac:dyDescent="0.3">
      <c r="A1395" s="1">
        <v>40111</v>
      </c>
    </row>
    <row r="1396" spans="1:6" x14ac:dyDescent="0.3">
      <c r="A1396" s="1">
        <v>40112</v>
      </c>
      <c r="B1396">
        <v>3.01</v>
      </c>
    </row>
    <row r="1397" spans="1:6" x14ac:dyDescent="0.3">
      <c r="A1397" s="1">
        <v>40113</v>
      </c>
      <c r="D1397">
        <v>2.02</v>
      </c>
    </row>
    <row r="1398" spans="1:6" x14ac:dyDescent="0.3">
      <c r="A1398" s="1">
        <v>40114</v>
      </c>
      <c r="D1398">
        <v>1.69</v>
      </c>
    </row>
    <row r="1399" spans="1:6" x14ac:dyDescent="0.3">
      <c r="A1399" s="1">
        <v>40115</v>
      </c>
      <c r="F1399">
        <v>1.99</v>
      </c>
    </row>
    <row r="1400" spans="1:6" x14ac:dyDescent="0.3">
      <c r="A1400" s="1">
        <v>40116</v>
      </c>
      <c r="B1400">
        <v>2.0099999999999998</v>
      </c>
    </row>
    <row r="1401" spans="1:6" x14ac:dyDescent="0.3">
      <c r="A1401" s="1">
        <v>40117</v>
      </c>
      <c r="F1401">
        <v>2.09</v>
      </c>
    </row>
    <row r="1402" spans="1:6" x14ac:dyDescent="0.3">
      <c r="A1402" s="1">
        <v>40118</v>
      </c>
      <c r="B1402">
        <v>1.32</v>
      </c>
    </row>
    <row r="1403" spans="1:6" x14ac:dyDescent="0.3">
      <c r="A1403" s="1">
        <v>40119</v>
      </c>
      <c r="D1403">
        <v>1.79</v>
      </c>
    </row>
    <row r="1404" spans="1:6" x14ac:dyDescent="0.3">
      <c r="A1404" s="1">
        <v>40120</v>
      </c>
      <c r="F1404">
        <v>1.97</v>
      </c>
    </row>
    <row r="1405" spans="1:6" x14ac:dyDescent="0.3">
      <c r="A1405" s="1">
        <v>40121</v>
      </c>
      <c r="D1405">
        <v>1.57</v>
      </c>
    </row>
    <row r="1406" spans="1:6" x14ac:dyDescent="0.3">
      <c r="A1406" s="1">
        <v>40122</v>
      </c>
      <c r="B1406">
        <v>1.82</v>
      </c>
    </row>
    <row r="1407" spans="1:6" x14ac:dyDescent="0.3">
      <c r="A1407" s="1">
        <v>40123</v>
      </c>
      <c r="F1407">
        <v>1.1499999999999999</v>
      </c>
    </row>
    <row r="1408" spans="1:6" x14ac:dyDescent="0.3">
      <c r="A1408" s="1">
        <v>40124</v>
      </c>
      <c r="D1408">
        <v>0.89</v>
      </c>
    </row>
    <row r="1409" spans="1:6" x14ac:dyDescent="0.3">
      <c r="A1409" s="1">
        <v>40125</v>
      </c>
      <c r="B1409">
        <v>0.94</v>
      </c>
    </row>
    <row r="1410" spans="1:6" x14ac:dyDescent="0.3">
      <c r="A1410" s="1">
        <v>40126</v>
      </c>
      <c r="F1410">
        <v>0.81</v>
      </c>
    </row>
    <row r="1411" spans="1:6" x14ac:dyDescent="0.3">
      <c r="A1411" s="1">
        <v>40127</v>
      </c>
      <c r="D1411">
        <v>0.56999999999999995</v>
      </c>
    </row>
    <row r="1412" spans="1:6" x14ac:dyDescent="0.3">
      <c r="A1412" s="1">
        <v>40128</v>
      </c>
      <c r="F1412">
        <v>1.25</v>
      </c>
    </row>
    <row r="1413" spans="1:6" x14ac:dyDescent="0.3">
      <c r="A1413" s="1">
        <v>40129</v>
      </c>
    </row>
    <row r="1414" spans="1:6" x14ac:dyDescent="0.3">
      <c r="A1414" s="1">
        <v>40130</v>
      </c>
      <c r="B1414">
        <v>3.6</v>
      </c>
    </row>
    <row r="1415" spans="1:6" x14ac:dyDescent="0.3">
      <c r="A1415" s="1">
        <v>40131</v>
      </c>
    </row>
    <row r="1416" spans="1:6" x14ac:dyDescent="0.3">
      <c r="A1416" s="1">
        <v>40132</v>
      </c>
      <c r="F1416">
        <v>1.87</v>
      </c>
    </row>
    <row r="1417" spans="1:6" x14ac:dyDescent="0.3">
      <c r="A1417" s="1">
        <v>40133</v>
      </c>
      <c r="F1417">
        <v>2.25</v>
      </c>
    </row>
    <row r="1418" spans="1:6" x14ac:dyDescent="0.3">
      <c r="A1418" s="1">
        <v>40134</v>
      </c>
      <c r="D1418">
        <v>3.79</v>
      </c>
    </row>
    <row r="1419" spans="1:6" x14ac:dyDescent="0.3">
      <c r="A1419" s="1">
        <v>40135</v>
      </c>
      <c r="B1419">
        <v>4.59</v>
      </c>
    </row>
    <row r="1420" spans="1:6" x14ac:dyDescent="0.3">
      <c r="A1420" s="1">
        <v>40136</v>
      </c>
      <c r="F1420">
        <v>2.99</v>
      </c>
    </row>
    <row r="1421" spans="1:6" x14ac:dyDescent="0.3">
      <c r="A1421" s="1">
        <v>40137</v>
      </c>
      <c r="D1421">
        <v>2.2200000000000002</v>
      </c>
    </row>
    <row r="1422" spans="1:6" x14ac:dyDescent="0.3">
      <c r="A1422" s="1">
        <v>40138</v>
      </c>
      <c r="B1422">
        <v>1.84</v>
      </c>
    </row>
    <row r="1423" spans="1:6" x14ac:dyDescent="0.3">
      <c r="A1423" s="1">
        <v>40139</v>
      </c>
    </row>
    <row r="1424" spans="1:6" x14ac:dyDescent="0.3">
      <c r="A1424" s="1">
        <v>40140</v>
      </c>
      <c r="D1424">
        <v>3.05</v>
      </c>
    </row>
    <row r="1425" spans="1:6" x14ac:dyDescent="0.3">
      <c r="A1425" s="1">
        <v>40141</v>
      </c>
      <c r="B1425">
        <v>3.22</v>
      </c>
    </row>
    <row r="1426" spans="1:6" x14ac:dyDescent="0.3">
      <c r="A1426" s="1">
        <v>40142</v>
      </c>
      <c r="F1426">
        <v>3.17</v>
      </c>
    </row>
    <row r="1427" spans="1:6" x14ac:dyDescent="0.3">
      <c r="A1427" s="1">
        <v>40143</v>
      </c>
      <c r="D1427">
        <v>4.13</v>
      </c>
    </row>
    <row r="1428" spans="1:6" x14ac:dyDescent="0.3">
      <c r="A1428" s="1">
        <v>40144</v>
      </c>
    </row>
    <row r="1429" spans="1:6" x14ac:dyDescent="0.3">
      <c r="A1429" s="1">
        <v>40145</v>
      </c>
    </row>
    <row r="1430" spans="1:6" x14ac:dyDescent="0.3">
      <c r="A1430" s="1">
        <v>40146</v>
      </c>
    </row>
    <row r="1431" spans="1:6" x14ac:dyDescent="0.3">
      <c r="A1431" s="1">
        <v>40147</v>
      </c>
    </row>
    <row r="1432" spans="1:6" x14ac:dyDescent="0.3">
      <c r="A1432" s="1">
        <v>40148</v>
      </c>
    </row>
    <row r="1433" spans="1:6" x14ac:dyDescent="0.3">
      <c r="A1433" s="1">
        <v>40149</v>
      </c>
    </row>
    <row r="1434" spans="1:6" x14ac:dyDescent="0.3">
      <c r="A1434" s="1">
        <v>40150</v>
      </c>
      <c r="D1434">
        <v>5.92</v>
      </c>
    </row>
    <row r="1435" spans="1:6" x14ac:dyDescent="0.3">
      <c r="A1435" s="1">
        <v>40151</v>
      </c>
    </row>
    <row r="1436" spans="1:6" x14ac:dyDescent="0.3">
      <c r="A1436" s="1">
        <v>40152</v>
      </c>
      <c r="D1436">
        <v>4.18</v>
      </c>
    </row>
    <row r="1437" spans="1:6" x14ac:dyDescent="0.3">
      <c r="A1437" s="1">
        <v>40153</v>
      </c>
      <c r="F1437">
        <v>4.99</v>
      </c>
    </row>
    <row r="1438" spans="1:6" x14ac:dyDescent="0.3">
      <c r="A1438" s="1">
        <v>40154</v>
      </c>
      <c r="D1438">
        <v>3.37</v>
      </c>
    </row>
    <row r="1439" spans="1:6" x14ac:dyDescent="0.3">
      <c r="A1439" s="1">
        <v>40155</v>
      </c>
      <c r="F1439">
        <v>3.61</v>
      </c>
    </row>
    <row r="1440" spans="1:6" x14ac:dyDescent="0.3">
      <c r="A1440" s="1">
        <v>40156</v>
      </c>
      <c r="D1440">
        <v>2.27</v>
      </c>
    </row>
    <row r="1441" spans="1:6" x14ac:dyDescent="0.3">
      <c r="A1441" s="1">
        <v>40157</v>
      </c>
      <c r="F1441">
        <v>3.56</v>
      </c>
    </row>
    <row r="1442" spans="1:6" x14ac:dyDescent="0.3">
      <c r="A1442" s="1">
        <v>40158</v>
      </c>
      <c r="D1442">
        <v>2.82</v>
      </c>
    </row>
    <row r="1443" spans="1:6" x14ac:dyDescent="0.3">
      <c r="A1443" s="1">
        <v>40159</v>
      </c>
    </row>
    <row r="1444" spans="1:6" x14ac:dyDescent="0.3">
      <c r="A1444" s="1">
        <v>40160</v>
      </c>
      <c r="F1444">
        <v>2.94</v>
      </c>
    </row>
    <row r="1445" spans="1:6" x14ac:dyDescent="0.3">
      <c r="A1445" s="1">
        <v>40161</v>
      </c>
      <c r="F1445">
        <v>2.99</v>
      </c>
    </row>
    <row r="1446" spans="1:6" x14ac:dyDescent="0.3">
      <c r="A1446" s="1">
        <v>40162</v>
      </c>
      <c r="D1446">
        <v>2.13</v>
      </c>
    </row>
    <row r="1447" spans="1:6" x14ac:dyDescent="0.3">
      <c r="A1447" s="1">
        <v>40163</v>
      </c>
    </row>
    <row r="1448" spans="1:6" x14ac:dyDescent="0.3">
      <c r="A1448" s="1">
        <v>40164</v>
      </c>
      <c r="B1448">
        <v>2.37</v>
      </c>
    </row>
    <row r="1449" spans="1:6" x14ac:dyDescent="0.3">
      <c r="A1449" s="1">
        <v>40165</v>
      </c>
      <c r="F1449">
        <v>2.2999999999999998</v>
      </c>
    </row>
    <row r="1450" spans="1:6" x14ac:dyDescent="0.3">
      <c r="A1450" s="1">
        <v>40166</v>
      </c>
      <c r="D1450">
        <v>1.76</v>
      </c>
    </row>
    <row r="1451" spans="1:6" x14ac:dyDescent="0.3">
      <c r="A1451" s="1">
        <v>40167</v>
      </c>
    </row>
    <row r="1452" spans="1:6" x14ac:dyDescent="0.3">
      <c r="A1452" s="1">
        <v>40168</v>
      </c>
    </row>
    <row r="1453" spans="1:6" x14ac:dyDescent="0.3">
      <c r="A1453" s="1">
        <v>40169</v>
      </c>
    </row>
    <row r="1454" spans="1:6" x14ac:dyDescent="0.3">
      <c r="A1454" s="1">
        <v>40170</v>
      </c>
      <c r="F1454">
        <v>4.59</v>
      </c>
    </row>
    <row r="1455" spans="1:6" x14ac:dyDescent="0.3">
      <c r="A1455" s="1">
        <v>40171</v>
      </c>
      <c r="D1455">
        <v>3.04</v>
      </c>
    </row>
    <row r="1456" spans="1:6" x14ac:dyDescent="0.3">
      <c r="A1456" s="1">
        <v>40172</v>
      </c>
      <c r="F1456">
        <v>4.71</v>
      </c>
    </row>
    <row r="1457" spans="1:6" x14ac:dyDescent="0.3">
      <c r="A1457" s="1">
        <v>40173</v>
      </c>
      <c r="D1457">
        <v>2.94</v>
      </c>
    </row>
    <row r="1458" spans="1:6" x14ac:dyDescent="0.3">
      <c r="A1458" s="1">
        <v>40174</v>
      </c>
      <c r="B1458">
        <v>3.7</v>
      </c>
    </row>
    <row r="1459" spans="1:6" x14ac:dyDescent="0.3">
      <c r="A1459" s="1">
        <v>40175</v>
      </c>
    </row>
    <row r="1460" spans="1:6" x14ac:dyDescent="0.3">
      <c r="A1460" s="1">
        <v>40176</v>
      </c>
      <c r="F1460">
        <v>2.65</v>
      </c>
    </row>
    <row r="1461" spans="1:6" x14ac:dyDescent="0.3">
      <c r="A1461" s="1">
        <v>40177</v>
      </c>
      <c r="B1461">
        <v>2.66</v>
      </c>
    </row>
    <row r="1462" spans="1:6" x14ac:dyDescent="0.3">
      <c r="A1462" s="1">
        <v>40178</v>
      </c>
    </row>
    <row r="1463" spans="1:6" x14ac:dyDescent="0.3">
      <c r="A1463" s="1">
        <v>40179</v>
      </c>
      <c r="D1463">
        <v>1.55</v>
      </c>
    </row>
    <row r="1464" spans="1:6" x14ac:dyDescent="0.3">
      <c r="A1464" s="1">
        <v>40180</v>
      </c>
      <c r="F1464">
        <v>2.0699999999999998</v>
      </c>
    </row>
    <row r="1465" spans="1:6" x14ac:dyDescent="0.3">
      <c r="A1465" s="1">
        <v>40181</v>
      </c>
    </row>
    <row r="1466" spans="1:6" x14ac:dyDescent="0.3">
      <c r="A1466" s="1">
        <v>40182</v>
      </c>
      <c r="B1466">
        <v>1.3</v>
      </c>
    </row>
    <row r="1467" spans="1:6" x14ac:dyDescent="0.3">
      <c r="A1467" s="1">
        <v>40183</v>
      </c>
      <c r="D1467">
        <v>0.78</v>
      </c>
    </row>
    <row r="1468" spans="1:6" x14ac:dyDescent="0.3">
      <c r="A1468" s="1">
        <v>40184</v>
      </c>
      <c r="F1468">
        <v>2.74</v>
      </c>
    </row>
    <row r="1469" spans="1:6" x14ac:dyDescent="0.3">
      <c r="A1469" s="1">
        <v>40185</v>
      </c>
      <c r="B1469">
        <v>2.25</v>
      </c>
    </row>
    <row r="1470" spans="1:6" x14ac:dyDescent="0.3">
      <c r="A1470" s="1">
        <v>40186</v>
      </c>
    </row>
    <row r="1471" spans="1:6" x14ac:dyDescent="0.3">
      <c r="A1471" s="1">
        <v>40187</v>
      </c>
      <c r="D1471">
        <v>1.43</v>
      </c>
    </row>
    <row r="1472" spans="1:6" x14ac:dyDescent="0.3">
      <c r="A1472" s="1">
        <v>40188</v>
      </c>
    </row>
    <row r="1473" spans="1:6" x14ac:dyDescent="0.3">
      <c r="A1473" s="1">
        <v>40189</v>
      </c>
      <c r="F1473">
        <v>5.92</v>
      </c>
    </row>
    <row r="1474" spans="1:6" x14ac:dyDescent="0.3">
      <c r="A1474" s="1">
        <v>40190</v>
      </c>
      <c r="B1474">
        <v>3.95</v>
      </c>
    </row>
    <row r="1475" spans="1:6" x14ac:dyDescent="0.3">
      <c r="A1475" s="1">
        <v>40191</v>
      </c>
      <c r="D1475">
        <v>2.69</v>
      </c>
    </row>
    <row r="1476" spans="1:6" x14ac:dyDescent="0.3">
      <c r="A1476" s="1">
        <v>40192</v>
      </c>
      <c r="F1476">
        <v>2.35</v>
      </c>
    </row>
    <row r="1477" spans="1:6" x14ac:dyDescent="0.3">
      <c r="A1477" s="1">
        <v>40193</v>
      </c>
      <c r="B1477">
        <v>2.0499999999999998</v>
      </c>
    </row>
    <row r="1478" spans="1:6" x14ac:dyDescent="0.3">
      <c r="A1478" s="1">
        <v>40194</v>
      </c>
    </row>
    <row r="1479" spans="1:6" x14ac:dyDescent="0.3">
      <c r="A1479" s="1">
        <v>40195</v>
      </c>
      <c r="D1479">
        <v>1.53</v>
      </c>
    </row>
    <row r="1480" spans="1:6" x14ac:dyDescent="0.3">
      <c r="A1480" s="1">
        <v>40196</v>
      </c>
      <c r="B1480">
        <v>2.2200000000000002</v>
      </c>
    </row>
    <row r="1481" spans="1:6" x14ac:dyDescent="0.3">
      <c r="A1481" s="1">
        <v>40197</v>
      </c>
      <c r="F1481">
        <v>1.93</v>
      </c>
    </row>
    <row r="1482" spans="1:6" x14ac:dyDescent="0.3">
      <c r="A1482" s="1">
        <v>40198</v>
      </c>
      <c r="D1482">
        <v>1.4</v>
      </c>
    </row>
    <row r="1483" spans="1:6" x14ac:dyDescent="0.3">
      <c r="A1483" s="1">
        <v>40199</v>
      </c>
      <c r="F1483">
        <v>1.9</v>
      </c>
    </row>
    <row r="1484" spans="1:6" x14ac:dyDescent="0.3">
      <c r="A1484" s="1">
        <v>40200</v>
      </c>
      <c r="B1484">
        <v>3.41</v>
      </c>
    </row>
    <row r="1485" spans="1:6" x14ac:dyDescent="0.3">
      <c r="A1485" s="1">
        <v>40201</v>
      </c>
      <c r="D1485">
        <v>1.27</v>
      </c>
    </row>
    <row r="1486" spans="1:6" x14ac:dyDescent="0.3">
      <c r="A1486" s="1">
        <v>40202</v>
      </c>
      <c r="F1486">
        <v>2.16</v>
      </c>
    </row>
    <row r="1487" spans="1:6" x14ac:dyDescent="0.3">
      <c r="A1487" s="1">
        <v>40203</v>
      </c>
      <c r="B1487">
        <v>3.82</v>
      </c>
    </row>
    <row r="1488" spans="1:6" x14ac:dyDescent="0.3">
      <c r="A1488" s="1">
        <v>40204</v>
      </c>
      <c r="D1488">
        <v>3.07</v>
      </c>
    </row>
    <row r="1489" spans="1:6" x14ac:dyDescent="0.3">
      <c r="A1489" s="1">
        <v>40205</v>
      </c>
      <c r="F1489">
        <v>2.84</v>
      </c>
    </row>
    <row r="1490" spans="1:6" x14ac:dyDescent="0.3">
      <c r="A1490" s="1">
        <v>40206</v>
      </c>
      <c r="D1490">
        <v>2.95</v>
      </c>
    </row>
    <row r="1491" spans="1:6" x14ac:dyDescent="0.3">
      <c r="A1491" s="1">
        <v>40207</v>
      </c>
      <c r="B1491">
        <v>1.9</v>
      </c>
    </row>
    <row r="1492" spans="1:6" x14ac:dyDescent="0.3">
      <c r="A1492" s="1">
        <v>40208</v>
      </c>
      <c r="F1492">
        <v>2.4500000000000002</v>
      </c>
    </row>
    <row r="1493" spans="1:6" x14ac:dyDescent="0.3">
      <c r="A1493" s="1">
        <v>40209</v>
      </c>
      <c r="D1493">
        <v>1.85</v>
      </c>
    </row>
    <row r="1494" spans="1:6" x14ac:dyDescent="0.3">
      <c r="A1494" s="1">
        <v>40210</v>
      </c>
      <c r="B1494">
        <v>1.91</v>
      </c>
    </row>
    <row r="1495" spans="1:6" x14ac:dyDescent="0.3">
      <c r="A1495" s="1">
        <v>40211</v>
      </c>
      <c r="F1495">
        <v>4.4400000000000004</v>
      </c>
    </row>
    <row r="1496" spans="1:6" x14ac:dyDescent="0.3">
      <c r="A1496" s="1">
        <v>40212</v>
      </c>
      <c r="D1496">
        <v>7.28</v>
      </c>
    </row>
    <row r="1497" spans="1:6" x14ac:dyDescent="0.3">
      <c r="A1497" s="1">
        <v>40213</v>
      </c>
      <c r="F1497">
        <v>8.42</v>
      </c>
    </row>
    <row r="1498" spans="1:6" x14ac:dyDescent="0.3">
      <c r="A1498" s="1">
        <v>40214</v>
      </c>
    </row>
    <row r="1499" spans="1:6" x14ac:dyDescent="0.3">
      <c r="A1499" s="1">
        <v>40215</v>
      </c>
    </row>
    <row r="1500" spans="1:6" x14ac:dyDescent="0.3">
      <c r="A1500" s="1">
        <v>40216</v>
      </c>
    </row>
    <row r="1501" spans="1:6" x14ac:dyDescent="0.3">
      <c r="A1501" s="1">
        <v>40217</v>
      </c>
      <c r="D1501">
        <v>9.51</v>
      </c>
    </row>
    <row r="1502" spans="1:6" x14ac:dyDescent="0.3">
      <c r="A1502" s="1">
        <v>40218</v>
      </c>
    </row>
    <row r="1503" spans="1:6" x14ac:dyDescent="0.3">
      <c r="A1503" s="1">
        <v>40219</v>
      </c>
      <c r="B1503">
        <v>4.5999999999999996</v>
      </c>
    </row>
    <row r="1504" spans="1:6" x14ac:dyDescent="0.3">
      <c r="A1504" s="1">
        <v>40220</v>
      </c>
      <c r="D1504">
        <v>3.01</v>
      </c>
    </row>
    <row r="1505" spans="1:6" x14ac:dyDescent="0.3">
      <c r="A1505" s="1">
        <v>40221</v>
      </c>
      <c r="F1505">
        <v>4.38</v>
      </c>
    </row>
    <row r="1506" spans="1:6" x14ac:dyDescent="0.3">
      <c r="A1506" s="1">
        <v>40222</v>
      </c>
      <c r="D1506">
        <v>2.85</v>
      </c>
    </row>
    <row r="1507" spans="1:6" x14ac:dyDescent="0.3">
      <c r="A1507" s="1">
        <v>40223</v>
      </c>
      <c r="F1507">
        <v>2.87</v>
      </c>
    </row>
    <row r="1508" spans="1:6" x14ac:dyDescent="0.3">
      <c r="A1508" s="1">
        <v>40224</v>
      </c>
      <c r="B1508">
        <v>2.76</v>
      </c>
    </row>
    <row r="1509" spans="1:6" x14ac:dyDescent="0.3">
      <c r="A1509" s="1">
        <v>40225</v>
      </c>
      <c r="D1509">
        <v>2.66</v>
      </c>
    </row>
    <row r="1510" spans="1:6" x14ac:dyDescent="0.3">
      <c r="A1510" s="1">
        <v>40226</v>
      </c>
      <c r="F1510">
        <v>3.58</v>
      </c>
    </row>
    <row r="1511" spans="1:6" x14ac:dyDescent="0.3">
      <c r="A1511" s="1">
        <v>40227</v>
      </c>
      <c r="B1511">
        <v>4.71</v>
      </c>
    </row>
    <row r="1512" spans="1:6" x14ac:dyDescent="0.3">
      <c r="A1512" s="1">
        <v>40228</v>
      </c>
      <c r="D1512">
        <v>2.73</v>
      </c>
    </row>
    <row r="1513" spans="1:6" x14ac:dyDescent="0.3">
      <c r="A1513" s="1">
        <v>40229</v>
      </c>
      <c r="F1513">
        <v>5.66</v>
      </c>
    </row>
    <row r="1514" spans="1:6" x14ac:dyDescent="0.3">
      <c r="A1514" s="1">
        <v>40230</v>
      </c>
      <c r="B1514">
        <v>6.15</v>
      </c>
    </row>
    <row r="1515" spans="1:6" x14ac:dyDescent="0.3">
      <c r="A1515" s="1">
        <v>40231</v>
      </c>
      <c r="D1515">
        <v>3.51</v>
      </c>
    </row>
    <row r="1516" spans="1:6" x14ac:dyDescent="0.3">
      <c r="A1516" s="1">
        <v>40232</v>
      </c>
      <c r="F1516">
        <v>3.72</v>
      </c>
    </row>
    <row r="1517" spans="1:6" x14ac:dyDescent="0.3">
      <c r="A1517" s="1">
        <v>40233</v>
      </c>
      <c r="B1517">
        <v>2.67</v>
      </c>
    </row>
    <row r="1518" spans="1:6" x14ac:dyDescent="0.3">
      <c r="A1518" s="1">
        <v>40234</v>
      </c>
      <c r="F1518">
        <v>2.71</v>
      </c>
    </row>
    <row r="1519" spans="1:6" x14ac:dyDescent="0.3">
      <c r="A1519" s="1">
        <v>40235</v>
      </c>
      <c r="D1519">
        <v>1.35</v>
      </c>
    </row>
    <row r="1520" spans="1:6" x14ac:dyDescent="0.3">
      <c r="A1520" s="1">
        <v>40236</v>
      </c>
      <c r="B1520">
        <v>1.67</v>
      </c>
    </row>
    <row r="1521" spans="1:6" x14ac:dyDescent="0.3">
      <c r="A1521" s="1">
        <v>40237</v>
      </c>
      <c r="F1521">
        <v>2.02</v>
      </c>
    </row>
    <row r="1522" spans="1:6" x14ac:dyDescent="0.3">
      <c r="A1522" s="1">
        <v>40238</v>
      </c>
      <c r="B1522">
        <v>1.41</v>
      </c>
    </row>
    <row r="1523" spans="1:6" x14ac:dyDescent="0.3">
      <c r="A1523" s="1">
        <v>40239</v>
      </c>
      <c r="F1523">
        <v>2.3199999999999998</v>
      </c>
    </row>
    <row r="1524" spans="1:6" x14ac:dyDescent="0.3">
      <c r="A1524" s="1">
        <v>40240</v>
      </c>
      <c r="D1524">
        <v>2.12</v>
      </c>
    </row>
    <row r="1525" spans="1:6" x14ac:dyDescent="0.3">
      <c r="A1525" s="1">
        <v>40241</v>
      </c>
      <c r="B1525">
        <v>2.79</v>
      </c>
    </row>
    <row r="1526" spans="1:6" x14ac:dyDescent="0.3">
      <c r="A1526" s="1">
        <v>40242</v>
      </c>
    </row>
    <row r="1527" spans="1:6" x14ac:dyDescent="0.3">
      <c r="A1527" s="1">
        <v>40243</v>
      </c>
      <c r="F1527">
        <v>2.83</v>
      </c>
    </row>
    <row r="1528" spans="1:6" x14ac:dyDescent="0.3">
      <c r="A1528" s="1">
        <v>40244</v>
      </c>
      <c r="D1528">
        <v>1.47</v>
      </c>
    </row>
    <row r="1529" spans="1:6" x14ac:dyDescent="0.3">
      <c r="A1529" s="1">
        <v>40245</v>
      </c>
      <c r="B1529">
        <v>1.71</v>
      </c>
    </row>
    <row r="1530" spans="1:6" x14ac:dyDescent="0.3">
      <c r="A1530" s="1">
        <v>40246</v>
      </c>
    </row>
    <row r="1531" spans="1:6" x14ac:dyDescent="0.3">
      <c r="A1531" s="1">
        <v>40247</v>
      </c>
      <c r="F1531">
        <v>2.02</v>
      </c>
    </row>
    <row r="1532" spans="1:6" x14ac:dyDescent="0.3">
      <c r="A1532" s="1">
        <v>40248</v>
      </c>
      <c r="B1532">
        <v>1.43</v>
      </c>
    </row>
    <row r="1533" spans="1:6" x14ac:dyDescent="0.3">
      <c r="A1533" s="1">
        <v>40249</v>
      </c>
      <c r="F1533">
        <v>1.83</v>
      </c>
    </row>
    <row r="1534" spans="1:6" x14ac:dyDescent="0.3">
      <c r="A1534" s="1">
        <v>40250</v>
      </c>
      <c r="D1534">
        <v>1.61</v>
      </c>
    </row>
    <row r="1535" spans="1:6" x14ac:dyDescent="0.3">
      <c r="A1535" s="1">
        <v>40251</v>
      </c>
    </row>
    <row r="1536" spans="1:6" x14ac:dyDescent="0.3">
      <c r="A1536" s="1">
        <v>40252</v>
      </c>
      <c r="D1536">
        <v>2.62</v>
      </c>
    </row>
    <row r="1537" spans="1:6" x14ac:dyDescent="0.3">
      <c r="A1537" s="1">
        <v>40253</v>
      </c>
      <c r="F1537">
        <v>5.91</v>
      </c>
    </row>
    <row r="1538" spans="1:6" x14ac:dyDescent="0.3">
      <c r="A1538" s="1">
        <v>40254</v>
      </c>
      <c r="D1538">
        <v>7.5</v>
      </c>
    </row>
    <row r="1539" spans="1:6" x14ac:dyDescent="0.3">
      <c r="A1539" s="1">
        <v>40255</v>
      </c>
      <c r="F1539">
        <v>4.78</v>
      </c>
    </row>
    <row r="1540" spans="1:6" x14ac:dyDescent="0.3">
      <c r="A1540" s="1">
        <v>40256</v>
      </c>
    </row>
    <row r="1541" spans="1:6" x14ac:dyDescent="0.3">
      <c r="A1541" s="1">
        <v>40257</v>
      </c>
      <c r="F1541">
        <v>9.6999999999999993</v>
      </c>
    </row>
    <row r="1542" spans="1:6" x14ac:dyDescent="0.3">
      <c r="A1542" s="1">
        <v>40258</v>
      </c>
      <c r="D1542">
        <v>6.91</v>
      </c>
    </row>
    <row r="1543" spans="1:6" x14ac:dyDescent="0.3">
      <c r="A1543" s="1">
        <v>40259</v>
      </c>
    </row>
    <row r="1544" spans="1:6" x14ac:dyDescent="0.3">
      <c r="A1544" s="1">
        <v>40260</v>
      </c>
      <c r="F1544">
        <v>4.88</v>
      </c>
    </row>
    <row r="1545" spans="1:6" x14ac:dyDescent="0.3">
      <c r="A1545" s="1">
        <v>40261</v>
      </c>
      <c r="D1545">
        <v>2.79</v>
      </c>
    </row>
    <row r="1546" spans="1:6" x14ac:dyDescent="0.3">
      <c r="A1546" s="1">
        <v>40262</v>
      </c>
      <c r="F1546">
        <v>3.52</v>
      </c>
    </row>
    <row r="1547" spans="1:6" x14ac:dyDescent="0.3">
      <c r="A1547" s="1">
        <v>40263</v>
      </c>
      <c r="D1547">
        <v>3.38</v>
      </c>
    </row>
    <row r="1548" spans="1:6" x14ac:dyDescent="0.3">
      <c r="A1548" s="1">
        <v>40264</v>
      </c>
      <c r="F1548">
        <v>4.63</v>
      </c>
    </row>
    <row r="1549" spans="1:6" x14ac:dyDescent="0.3">
      <c r="A1549" s="1">
        <v>40265</v>
      </c>
      <c r="D1549">
        <v>3.75</v>
      </c>
    </row>
    <row r="1550" spans="1:6" x14ac:dyDescent="0.3">
      <c r="A1550" s="1">
        <v>40266</v>
      </c>
      <c r="F1550">
        <v>3.98</v>
      </c>
    </row>
    <row r="1551" spans="1:6" x14ac:dyDescent="0.3">
      <c r="A1551" s="1">
        <v>40267</v>
      </c>
      <c r="D1551">
        <v>2.6</v>
      </c>
    </row>
    <row r="1552" spans="1:6" x14ac:dyDescent="0.3">
      <c r="A1552" s="1">
        <v>40268</v>
      </c>
      <c r="F1552">
        <v>3.39</v>
      </c>
    </row>
    <row r="1553" spans="1:6" x14ac:dyDescent="0.3">
      <c r="A1553" s="1">
        <v>40269</v>
      </c>
      <c r="D1553">
        <v>5.36</v>
      </c>
    </row>
    <row r="1554" spans="1:6" x14ac:dyDescent="0.3">
      <c r="A1554" s="1">
        <v>40270</v>
      </c>
      <c r="F1554">
        <v>9.68</v>
      </c>
    </row>
    <row r="1555" spans="1:6" x14ac:dyDescent="0.3">
      <c r="A1555" s="1">
        <v>40271</v>
      </c>
      <c r="D1555">
        <v>5.3</v>
      </c>
    </row>
    <row r="1556" spans="1:6" x14ac:dyDescent="0.3">
      <c r="A1556" s="1">
        <v>40272</v>
      </c>
      <c r="F1556">
        <v>5.82</v>
      </c>
    </row>
    <row r="1557" spans="1:6" x14ac:dyDescent="0.3">
      <c r="A1557" s="1">
        <v>40273</v>
      </c>
      <c r="D1557">
        <v>6.14</v>
      </c>
    </row>
    <row r="1558" spans="1:6" x14ac:dyDescent="0.3">
      <c r="A1558" s="1">
        <v>40274</v>
      </c>
      <c r="F1558">
        <v>6.47</v>
      </c>
    </row>
    <row r="1559" spans="1:6" x14ac:dyDescent="0.3">
      <c r="A1559" s="1">
        <v>40275</v>
      </c>
      <c r="D1559">
        <v>4.18</v>
      </c>
    </row>
    <row r="1560" spans="1:6" x14ac:dyDescent="0.3">
      <c r="A1560" s="1">
        <v>40276</v>
      </c>
      <c r="F1560">
        <v>4.26</v>
      </c>
    </row>
    <row r="1561" spans="1:6" x14ac:dyDescent="0.3">
      <c r="A1561" s="1">
        <v>40277</v>
      </c>
      <c r="D1561">
        <v>3.03</v>
      </c>
    </row>
    <row r="1562" spans="1:6" x14ac:dyDescent="0.3">
      <c r="A1562" s="1">
        <v>40278</v>
      </c>
    </row>
    <row r="1563" spans="1:6" x14ac:dyDescent="0.3">
      <c r="A1563" s="1">
        <v>40279</v>
      </c>
      <c r="F1563">
        <v>2.66</v>
      </c>
    </row>
    <row r="1564" spans="1:6" x14ac:dyDescent="0.3">
      <c r="A1564" s="1">
        <v>40280</v>
      </c>
      <c r="D1564">
        <v>1.79</v>
      </c>
      <c r="F1564">
        <v>2.57</v>
      </c>
    </row>
    <row r="1565" spans="1:6" x14ac:dyDescent="0.3">
      <c r="A1565" s="1">
        <v>40281</v>
      </c>
      <c r="F1565">
        <v>2.58</v>
      </c>
    </row>
    <row r="1566" spans="1:6" x14ac:dyDescent="0.3">
      <c r="A1566" s="1">
        <v>40282</v>
      </c>
      <c r="D1566">
        <v>1.82</v>
      </c>
    </row>
    <row r="1567" spans="1:6" x14ac:dyDescent="0.3">
      <c r="A1567" s="1">
        <v>40283</v>
      </c>
      <c r="F1567">
        <v>2.2999999999999998</v>
      </c>
    </row>
    <row r="1568" spans="1:6" x14ac:dyDescent="0.3">
      <c r="A1568" s="1">
        <v>40284</v>
      </c>
      <c r="D1568">
        <v>1.46</v>
      </c>
    </row>
    <row r="1569" spans="1:6" x14ac:dyDescent="0.3">
      <c r="A1569" s="1">
        <v>40285</v>
      </c>
      <c r="D1569">
        <v>1.67</v>
      </c>
      <c r="F1569">
        <v>1.95</v>
      </c>
    </row>
    <row r="1570" spans="1:6" x14ac:dyDescent="0.3">
      <c r="A1570" s="1">
        <v>40286</v>
      </c>
      <c r="F1570">
        <v>2.0299999999999998</v>
      </c>
    </row>
    <row r="1571" spans="1:6" x14ac:dyDescent="0.3">
      <c r="A1571" s="1">
        <v>40288</v>
      </c>
      <c r="D1571">
        <v>2.4900000000000002</v>
      </c>
    </row>
    <row r="1572" spans="1:6" x14ac:dyDescent="0.3">
      <c r="A1572" s="1">
        <v>40289</v>
      </c>
    </row>
    <row r="1573" spans="1:6" x14ac:dyDescent="0.3">
      <c r="A1573" s="1">
        <v>40290</v>
      </c>
    </row>
    <row r="1574" spans="1:6" x14ac:dyDescent="0.3">
      <c r="A1574" s="1">
        <v>40291</v>
      </c>
      <c r="F1574">
        <v>1.95</v>
      </c>
    </row>
    <row r="1575" spans="1:6" x14ac:dyDescent="0.3">
      <c r="A1575" s="1">
        <v>40292</v>
      </c>
      <c r="D1575">
        <v>1.36</v>
      </c>
    </row>
    <row r="1576" spans="1:6" x14ac:dyDescent="0.3">
      <c r="A1576" s="1">
        <v>40293</v>
      </c>
      <c r="B1576">
        <v>1.76</v>
      </c>
    </row>
    <row r="1577" spans="1:6" x14ac:dyDescent="0.3">
      <c r="A1577" s="1">
        <v>40294</v>
      </c>
    </row>
    <row r="1578" spans="1:6" x14ac:dyDescent="0.3">
      <c r="A1578" s="1">
        <v>40295</v>
      </c>
      <c r="F1578">
        <v>4.42</v>
      </c>
    </row>
    <row r="1579" spans="1:6" x14ac:dyDescent="0.3">
      <c r="A1579" s="1">
        <v>40296</v>
      </c>
      <c r="F1579">
        <v>2.27</v>
      </c>
    </row>
    <row r="1580" spans="1:6" x14ac:dyDescent="0.3">
      <c r="A1580" s="1">
        <v>40297</v>
      </c>
      <c r="B1580">
        <v>1.35</v>
      </c>
    </row>
    <row r="1581" spans="1:6" x14ac:dyDescent="0.3">
      <c r="A1581" s="1">
        <v>40298</v>
      </c>
    </row>
    <row r="1582" spans="1:6" x14ac:dyDescent="0.3">
      <c r="A1582" s="1">
        <v>40299</v>
      </c>
    </row>
    <row r="1583" spans="1:6" x14ac:dyDescent="0.3">
      <c r="A1583" s="1">
        <v>40300</v>
      </c>
      <c r="D1583">
        <v>3.04</v>
      </c>
    </row>
    <row r="1584" spans="1:6" x14ac:dyDescent="0.3">
      <c r="A1584" s="1">
        <v>40301</v>
      </c>
      <c r="B1584">
        <v>2.65</v>
      </c>
      <c r="F1584">
        <v>3.34</v>
      </c>
    </row>
    <row r="1585" spans="1:6" x14ac:dyDescent="0.3">
      <c r="A1585" s="1">
        <v>40302</v>
      </c>
      <c r="D1585">
        <v>2.39</v>
      </c>
    </row>
    <row r="1586" spans="1:6" x14ac:dyDescent="0.3">
      <c r="A1586" s="1">
        <v>40303</v>
      </c>
      <c r="B1586">
        <v>2.0299999999999998</v>
      </c>
    </row>
    <row r="1587" spans="1:6" x14ac:dyDescent="0.3">
      <c r="A1587" s="1">
        <v>40304</v>
      </c>
      <c r="D1587">
        <v>1.69</v>
      </c>
    </row>
    <row r="1588" spans="1:6" x14ac:dyDescent="0.3">
      <c r="A1588" s="1">
        <v>40305</v>
      </c>
      <c r="F1588">
        <v>1.75</v>
      </c>
    </row>
    <row r="1589" spans="1:6" x14ac:dyDescent="0.3">
      <c r="A1589" s="1">
        <v>40306</v>
      </c>
    </row>
    <row r="1590" spans="1:6" x14ac:dyDescent="0.3">
      <c r="A1590" s="1">
        <v>40307</v>
      </c>
      <c r="B1590">
        <v>2.37</v>
      </c>
    </row>
    <row r="1591" spans="1:6" x14ac:dyDescent="0.3">
      <c r="A1591" s="1">
        <v>40308</v>
      </c>
      <c r="D1591">
        <v>7.61</v>
      </c>
    </row>
    <row r="1592" spans="1:6" x14ac:dyDescent="0.3">
      <c r="A1592" s="1">
        <v>40309</v>
      </c>
      <c r="B1592">
        <v>4.6100000000000003</v>
      </c>
    </row>
    <row r="1593" spans="1:6" x14ac:dyDescent="0.3">
      <c r="A1593" s="1">
        <v>40310</v>
      </c>
      <c r="F1593">
        <v>3.89</v>
      </c>
    </row>
    <row r="1594" spans="1:6" x14ac:dyDescent="0.3">
      <c r="A1594" s="1">
        <v>40311</v>
      </c>
      <c r="D1594">
        <v>2.3199999999999998</v>
      </c>
    </row>
    <row r="1595" spans="1:6" x14ac:dyDescent="0.3">
      <c r="A1595" s="1">
        <v>40312</v>
      </c>
      <c r="F1595">
        <v>2.44</v>
      </c>
    </row>
    <row r="1596" spans="1:6" x14ac:dyDescent="0.3">
      <c r="A1596" s="1">
        <v>40313</v>
      </c>
    </row>
    <row r="1597" spans="1:6" x14ac:dyDescent="0.3">
      <c r="A1597" s="1">
        <v>40314</v>
      </c>
    </row>
    <row r="1598" spans="1:6" x14ac:dyDescent="0.3">
      <c r="A1598" s="1">
        <v>40315</v>
      </c>
    </row>
    <row r="1599" spans="1:6" x14ac:dyDescent="0.3">
      <c r="A1599" s="1">
        <v>40316</v>
      </c>
    </row>
    <row r="1600" spans="1:6" x14ac:dyDescent="0.3">
      <c r="A1600" s="1">
        <v>40317</v>
      </c>
    </row>
    <row r="1601" spans="1:1" x14ac:dyDescent="0.3">
      <c r="A1601" s="1">
        <v>40318</v>
      </c>
    </row>
    <row r="1602" spans="1:1" x14ac:dyDescent="0.3">
      <c r="A1602" s="1">
        <v>40319</v>
      </c>
    </row>
    <row r="1603" spans="1:1" x14ac:dyDescent="0.3">
      <c r="A1603" s="1">
        <v>40320</v>
      </c>
    </row>
    <row r="1604" spans="1:1" x14ac:dyDescent="0.3">
      <c r="A1604" s="1">
        <v>40321</v>
      </c>
    </row>
    <row r="1605" spans="1:1" x14ac:dyDescent="0.3">
      <c r="A1605" s="1">
        <v>40322</v>
      </c>
    </row>
    <row r="1606" spans="1:1" x14ac:dyDescent="0.3">
      <c r="A1606" s="1">
        <v>40323</v>
      </c>
    </row>
    <row r="1607" spans="1:1" x14ac:dyDescent="0.3">
      <c r="A1607" s="1">
        <v>40324</v>
      </c>
    </row>
    <row r="1608" spans="1:1" x14ac:dyDescent="0.3">
      <c r="A1608" s="1">
        <v>40325</v>
      </c>
    </row>
    <row r="1609" spans="1:1" x14ac:dyDescent="0.3">
      <c r="A1609" s="1">
        <v>40326</v>
      </c>
    </row>
    <row r="1610" spans="1:1" x14ac:dyDescent="0.3">
      <c r="A1610" s="1">
        <v>40327</v>
      </c>
    </row>
    <row r="1611" spans="1:1" x14ac:dyDescent="0.3">
      <c r="A1611" s="1">
        <v>40328</v>
      </c>
    </row>
    <row r="1612" spans="1:1" x14ac:dyDescent="0.3">
      <c r="A1612" s="1">
        <v>40329</v>
      </c>
    </row>
    <row r="1613" spans="1:1" x14ac:dyDescent="0.3">
      <c r="A1613" s="1">
        <v>40330</v>
      </c>
    </row>
    <row r="1614" spans="1:1" x14ac:dyDescent="0.3">
      <c r="A1614" s="1">
        <v>40331</v>
      </c>
    </row>
    <row r="1615" spans="1:1" x14ac:dyDescent="0.3">
      <c r="A1615" s="1">
        <v>40332</v>
      </c>
    </row>
    <row r="1616" spans="1:1" x14ac:dyDescent="0.3">
      <c r="A1616" s="1">
        <v>40333</v>
      </c>
    </row>
    <row r="1617" spans="1:1" x14ac:dyDescent="0.3">
      <c r="A1617" s="1">
        <v>40334</v>
      </c>
    </row>
    <row r="1618" spans="1:1" x14ac:dyDescent="0.3">
      <c r="A1618" s="1">
        <v>40335</v>
      </c>
    </row>
    <row r="1619" spans="1:1" x14ac:dyDescent="0.3">
      <c r="A1619" s="1">
        <v>40336</v>
      </c>
    </row>
    <row r="1620" spans="1:1" x14ac:dyDescent="0.3">
      <c r="A1620" s="1">
        <v>40337</v>
      </c>
    </row>
    <row r="1621" spans="1:1" x14ac:dyDescent="0.3">
      <c r="A1621" s="1">
        <v>40338</v>
      </c>
    </row>
    <row r="1622" spans="1:1" x14ac:dyDescent="0.3">
      <c r="A1622" s="1">
        <v>40339</v>
      </c>
    </row>
    <row r="1623" spans="1:1" x14ac:dyDescent="0.3">
      <c r="A1623" s="1">
        <v>40340</v>
      </c>
    </row>
    <row r="1624" spans="1:1" x14ac:dyDescent="0.3">
      <c r="A1624" s="1">
        <v>40341</v>
      </c>
    </row>
    <row r="1625" spans="1:1" x14ac:dyDescent="0.3">
      <c r="A1625" s="1">
        <v>40342</v>
      </c>
    </row>
    <row r="1626" spans="1:1" x14ac:dyDescent="0.3">
      <c r="A1626" s="1">
        <v>40343</v>
      </c>
    </row>
    <row r="1627" spans="1:1" x14ac:dyDescent="0.3">
      <c r="A1627" s="1">
        <v>40344</v>
      </c>
    </row>
    <row r="1628" spans="1:1" x14ac:dyDescent="0.3">
      <c r="A1628" s="1">
        <v>40345</v>
      </c>
    </row>
    <row r="1629" spans="1:1" x14ac:dyDescent="0.3">
      <c r="A1629" s="1">
        <v>40346</v>
      </c>
    </row>
    <row r="1630" spans="1:1" x14ac:dyDescent="0.3">
      <c r="A1630" s="1">
        <v>40347</v>
      </c>
    </row>
    <row r="1631" spans="1:1" x14ac:dyDescent="0.3">
      <c r="A1631" s="1">
        <v>40348</v>
      </c>
    </row>
    <row r="1632" spans="1:1" x14ac:dyDescent="0.3">
      <c r="A1632" s="1">
        <v>40349</v>
      </c>
    </row>
    <row r="1633" spans="1:1" x14ac:dyDescent="0.3">
      <c r="A1633" s="1">
        <v>40350</v>
      </c>
    </row>
    <row r="1634" spans="1:1" x14ac:dyDescent="0.3">
      <c r="A1634" s="1">
        <v>40351</v>
      </c>
    </row>
    <row r="1635" spans="1:1" x14ac:dyDescent="0.3">
      <c r="A1635" s="1">
        <v>40352</v>
      </c>
    </row>
    <row r="1636" spans="1:1" x14ac:dyDescent="0.3">
      <c r="A1636" s="1">
        <v>40353</v>
      </c>
    </row>
    <row r="1637" spans="1:1" x14ac:dyDescent="0.3">
      <c r="A1637" s="1">
        <v>40354</v>
      </c>
    </row>
    <row r="1638" spans="1:1" x14ac:dyDescent="0.3">
      <c r="A1638" s="1">
        <v>40355</v>
      </c>
    </row>
    <row r="1639" spans="1:1" x14ac:dyDescent="0.3">
      <c r="A1639" s="1">
        <v>40356</v>
      </c>
    </row>
    <row r="1640" spans="1:1" x14ac:dyDescent="0.3">
      <c r="A1640" s="1">
        <v>40357</v>
      </c>
    </row>
    <row r="1641" spans="1:1" x14ac:dyDescent="0.3">
      <c r="A1641" s="1">
        <v>40358</v>
      </c>
    </row>
    <row r="1642" spans="1:1" x14ac:dyDescent="0.3">
      <c r="A1642" s="1">
        <v>40359</v>
      </c>
    </row>
    <row r="1643" spans="1:1" x14ac:dyDescent="0.3">
      <c r="A1643" s="1">
        <v>40360</v>
      </c>
    </row>
    <row r="1644" spans="1:1" x14ac:dyDescent="0.3">
      <c r="A1644" s="1">
        <v>40361</v>
      </c>
    </row>
    <row r="1645" spans="1:1" x14ac:dyDescent="0.3">
      <c r="A1645" s="1">
        <v>40362</v>
      </c>
    </row>
    <row r="1646" spans="1:1" x14ac:dyDescent="0.3">
      <c r="A1646" s="1">
        <v>40363</v>
      </c>
    </row>
    <row r="1647" spans="1:1" x14ac:dyDescent="0.3">
      <c r="A1647" s="1">
        <v>40364</v>
      </c>
    </row>
    <row r="1648" spans="1:1" x14ac:dyDescent="0.3">
      <c r="A1648" s="1">
        <v>40365</v>
      </c>
    </row>
    <row r="1649" spans="1:1" x14ac:dyDescent="0.3">
      <c r="A1649" s="1">
        <v>40366</v>
      </c>
    </row>
    <row r="1650" spans="1:1" x14ac:dyDescent="0.3">
      <c r="A1650" s="1">
        <v>40367</v>
      </c>
    </row>
    <row r="1651" spans="1:1" x14ac:dyDescent="0.3">
      <c r="A1651" s="1">
        <v>40368</v>
      </c>
    </row>
    <row r="1652" spans="1:1" x14ac:dyDescent="0.3">
      <c r="A1652" s="1">
        <v>40369</v>
      </c>
    </row>
    <row r="1653" spans="1:1" x14ac:dyDescent="0.3">
      <c r="A1653" s="1">
        <v>40370</v>
      </c>
    </row>
    <row r="1654" spans="1:1" x14ac:dyDescent="0.3">
      <c r="A1654" s="1">
        <v>40371</v>
      </c>
    </row>
    <row r="1655" spans="1:1" x14ac:dyDescent="0.3">
      <c r="A1655" s="1">
        <v>40372</v>
      </c>
    </row>
    <row r="1656" spans="1:1" x14ac:dyDescent="0.3">
      <c r="A1656" s="1">
        <v>40373</v>
      </c>
    </row>
    <row r="1657" spans="1:1" x14ac:dyDescent="0.3">
      <c r="A1657" s="1">
        <v>40374</v>
      </c>
    </row>
    <row r="1658" spans="1:1" x14ac:dyDescent="0.3">
      <c r="A1658" s="1">
        <v>40375</v>
      </c>
    </row>
    <row r="1659" spans="1:1" x14ac:dyDescent="0.3">
      <c r="A1659" s="1">
        <v>40376</v>
      </c>
    </row>
    <row r="1660" spans="1:1" x14ac:dyDescent="0.3">
      <c r="A1660" s="1">
        <v>40377</v>
      </c>
    </row>
    <row r="1661" spans="1:1" x14ac:dyDescent="0.3">
      <c r="A1661" s="1">
        <v>40378</v>
      </c>
    </row>
    <row r="1662" spans="1:1" x14ac:dyDescent="0.3">
      <c r="A1662" s="1">
        <v>40379</v>
      </c>
    </row>
    <row r="1663" spans="1:1" x14ac:dyDescent="0.3">
      <c r="A1663" s="1">
        <v>40380</v>
      </c>
    </row>
    <row r="1664" spans="1:1" x14ac:dyDescent="0.3">
      <c r="A1664" s="1">
        <v>40381</v>
      </c>
    </row>
    <row r="1665" spans="1:6" x14ac:dyDescent="0.3">
      <c r="A1665" s="1">
        <v>40382</v>
      </c>
    </row>
    <row r="1666" spans="1:6" x14ac:dyDescent="0.3">
      <c r="A1666" s="1">
        <v>40383</v>
      </c>
    </row>
    <row r="1667" spans="1:6" x14ac:dyDescent="0.3">
      <c r="A1667" s="1">
        <v>40384</v>
      </c>
      <c r="B1667">
        <v>0.33</v>
      </c>
    </row>
    <row r="1668" spans="1:6" x14ac:dyDescent="0.3">
      <c r="A1668" s="1">
        <v>40385</v>
      </c>
      <c r="D1668">
        <v>0.22</v>
      </c>
    </row>
    <row r="1669" spans="1:6" x14ac:dyDescent="0.3">
      <c r="A1669" s="1">
        <v>40386</v>
      </c>
      <c r="F1669">
        <v>0.25</v>
      </c>
    </row>
    <row r="1670" spans="1:6" x14ac:dyDescent="0.3">
      <c r="A1670" s="1">
        <v>40387</v>
      </c>
      <c r="B1670">
        <v>0.21</v>
      </c>
    </row>
    <row r="1671" spans="1:6" x14ac:dyDescent="0.3">
      <c r="A1671" s="1">
        <v>40388</v>
      </c>
      <c r="F1671">
        <v>0.25</v>
      </c>
    </row>
    <row r="1672" spans="1:6" x14ac:dyDescent="0.3">
      <c r="A1672" s="1">
        <v>40389</v>
      </c>
      <c r="D1672">
        <v>0.23</v>
      </c>
    </row>
    <row r="1673" spans="1:6" x14ac:dyDescent="0.3">
      <c r="A1673" s="1">
        <v>40390</v>
      </c>
      <c r="F1673">
        <v>0.26</v>
      </c>
    </row>
    <row r="1674" spans="1:6" x14ac:dyDescent="0.3">
      <c r="A1674" s="1">
        <v>40391</v>
      </c>
    </row>
    <row r="1675" spans="1:6" x14ac:dyDescent="0.3">
      <c r="A1675" s="1">
        <v>40392</v>
      </c>
    </row>
    <row r="1676" spans="1:6" x14ac:dyDescent="0.3">
      <c r="A1676" s="1">
        <v>40393</v>
      </c>
      <c r="B1676">
        <v>0.19</v>
      </c>
      <c r="F1676">
        <v>0.31</v>
      </c>
    </row>
    <row r="1677" spans="1:6" x14ac:dyDescent="0.3">
      <c r="A1677" s="1">
        <v>40394</v>
      </c>
      <c r="B1677">
        <v>0.42</v>
      </c>
    </row>
    <row r="1678" spans="1:6" x14ac:dyDescent="0.3">
      <c r="A1678" s="1">
        <v>40395</v>
      </c>
      <c r="F1678">
        <v>0.88</v>
      </c>
    </row>
    <row r="1679" spans="1:6" x14ac:dyDescent="0.3">
      <c r="A1679" s="1">
        <v>40396</v>
      </c>
      <c r="B1679">
        <v>0.61</v>
      </c>
    </row>
    <row r="1680" spans="1:6" x14ac:dyDescent="0.3">
      <c r="A1680" s="1">
        <v>40397</v>
      </c>
    </row>
    <row r="1681" spans="1:6" x14ac:dyDescent="0.3">
      <c r="A1681" s="1">
        <v>40398</v>
      </c>
    </row>
    <row r="1682" spans="1:6" x14ac:dyDescent="0.3">
      <c r="A1682" s="1">
        <v>40399</v>
      </c>
      <c r="F1682">
        <v>0.56000000000000005</v>
      </c>
    </row>
    <row r="1683" spans="1:6" x14ac:dyDescent="0.3">
      <c r="A1683" s="1">
        <v>40400</v>
      </c>
      <c r="B1683">
        <v>0.25</v>
      </c>
    </row>
    <row r="1684" spans="1:6" x14ac:dyDescent="0.3">
      <c r="A1684" s="1">
        <v>40401</v>
      </c>
      <c r="F1684">
        <v>0.43</v>
      </c>
    </row>
    <row r="1685" spans="1:6" x14ac:dyDescent="0.3">
      <c r="A1685" s="1">
        <v>40402</v>
      </c>
    </row>
    <row r="1686" spans="1:6" x14ac:dyDescent="0.3">
      <c r="A1686" s="1">
        <v>40403</v>
      </c>
    </row>
    <row r="1687" spans="1:6" x14ac:dyDescent="0.3">
      <c r="A1687" s="1">
        <v>40404</v>
      </c>
    </row>
    <row r="1688" spans="1:6" x14ac:dyDescent="0.3">
      <c r="A1688" s="1">
        <v>40405</v>
      </c>
      <c r="B1688">
        <v>0.15</v>
      </c>
    </row>
    <row r="1689" spans="1:6" x14ac:dyDescent="0.3">
      <c r="A1689" s="1">
        <v>40406</v>
      </c>
      <c r="F1689">
        <v>0.34</v>
      </c>
    </row>
    <row r="1690" spans="1:6" x14ac:dyDescent="0.3">
      <c r="A1690" s="1">
        <v>40407</v>
      </c>
      <c r="D1690">
        <v>0.09</v>
      </c>
    </row>
    <row r="1691" spans="1:6" x14ac:dyDescent="0.3">
      <c r="A1691" s="1">
        <v>40408</v>
      </c>
      <c r="D1691">
        <v>0.1</v>
      </c>
    </row>
    <row r="1692" spans="1:6" x14ac:dyDescent="0.3">
      <c r="A1692" s="1">
        <v>40409</v>
      </c>
      <c r="B1692">
        <v>0.19</v>
      </c>
    </row>
    <row r="1693" spans="1:6" x14ac:dyDescent="0.3">
      <c r="A1693" s="1">
        <v>40410</v>
      </c>
      <c r="F1693">
        <v>0.24</v>
      </c>
    </row>
    <row r="1694" spans="1:6" x14ac:dyDescent="0.3">
      <c r="A1694" s="1">
        <v>40411</v>
      </c>
      <c r="D1694">
        <v>0.15</v>
      </c>
    </row>
    <row r="1695" spans="1:6" x14ac:dyDescent="0.3">
      <c r="A1695" s="1">
        <v>40412</v>
      </c>
      <c r="D1695">
        <v>0.14000000000000001</v>
      </c>
    </row>
    <row r="1696" spans="1:6" x14ac:dyDescent="0.3">
      <c r="A1696" s="1">
        <v>40413</v>
      </c>
      <c r="F1696">
        <v>0.23</v>
      </c>
    </row>
    <row r="1697" spans="1:6" x14ac:dyDescent="0.3">
      <c r="A1697" s="1">
        <v>40414</v>
      </c>
      <c r="B1697">
        <v>0.2</v>
      </c>
      <c r="D1697">
        <v>0.13</v>
      </c>
    </row>
    <row r="1698" spans="1:6" x14ac:dyDescent="0.3">
      <c r="A1698" s="1">
        <v>40415</v>
      </c>
      <c r="D1698">
        <v>0.14000000000000001</v>
      </c>
      <c r="F1698">
        <v>0.17</v>
      </c>
    </row>
    <row r="1699" spans="1:6" x14ac:dyDescent="0.3">
      <c r="A1699" s="1">
        <v>40416</v>
      </c>
      <c r="B1699">
        <v>0.18</v>
      </c>
    </row>
    <row r="1700" spans="1:6" x14ac:dyDescent="0.3">
      <c r="A1700" s="1">
        <v>40417</v>
      </c>
      <c r="F1700">
        <v>0.21</v>
      </c>
    </row>
    <row r="1701" spans="1:6" x14ac:dyDescent="0.3">
      <c r="A1701" s="1">
        <v>40418</v>
      </c>
      <c r="B1701">
        <v>0.15</v>
      </c>
      <c r="F1701">
        <v>0.15</v>
      </c>
    </row>
    <row r="1702" spans="1:6" x14ac:dyDescent="0.3">
      <c r="A1702" s="1">
        <v>40419</v>
      </c>
    </row>
    <row r="1703" spans="1:6" x14ac:dyDescent="0.3">
      <c r="A1703" s="1">
        <v>40420</v>
      </c>
    </row>
    <row r="1704" spans="1:6" x14ac:dyDescent="0.3">
      <c r="A1704" s="1">
        <v>40421</v>
      </c>
    </row>
    <row r="1705" spans="1:6" x14ac:dyDescent="0.3">
      <c r="A1705" s="1">
        <v>40422</v>
      </c>
      <c r="F1705">
        <v>0.24</v>
      </c>
    </row>
    <row r="1706" spans="1:6" x14ac:dyDescent="0.3">
      <c r="A1706" s="1">
        <v>40423</v>
      </c>
    </row>
    <row r="1707" spans="1:6" x14ac:dyDescent="0.3">
      <c r="A1707" s="1">
        <v>40424</v>
      </c>
      <c r="B1707">
        <v>0.81</v>
      </c>
    </row>
    <row r="1708" spans="1:6" x14ac:dyDescent="0.3">
      <c r="A1708" s="1">
        <v>40425</v>
      </c>
      <c r="D1708">
        <v>0.18</v>
      </c>
    </row>
    <row r="1709" spans="1:6" x14ac:dyDescent="0.3">
      <c r="A1709" s="1">
        <v>40426</v>
      </c>
      <c r="F1709">
        <v>0.1</v>
      </c>
    </row>
    <row r="1710" spans="1:6" x14ac:dyDescent="0.3">
      <c r="A1710" s="1">
        <v>40427</v>
      </c>
      <c r="F1710">
        <v>0.89</v>
      </c>
    </row>
    <row r="1711" spans="1:6" x14ac:dyDescent="0.3">
      <c r="A1711" s="1">
        <v>40428</v>
      </c>
      <c r="D1711">
        <v>1.67</v>
      </c>
    </row>
    <row r="1712" spans="1:6" x14ac:dyDescent="0.3">
      <c r="A1712" s="1">
        <v>40429</v>
      </c>
      <c r="D1712">
        <v>1.55</v>
      </c>
    </row>
    <row r="1713" spans="1:6" x14ac:dyDescent="0.3">
      <c r="A1713" s="1">
        <v>40430</v>
      </c>
      <c r="B1713">
        <v>0.75</v>
      </c>
      <c r="D1713">
        <v>0.82</v>
      </c>
    </row>
    <row r="1714" spans="1:6" x14ac:dyDescent="0.3">
      <c r="A1714" s="1">
        <v>40431</v>
      </c>
    </row>
    <row r="1715" spans="1:6" x14ac:dyDescent="0.3">
      <c r="A1715" s="1">
        <v>40432</v>
      </c>
      <c r="F1715">
        <v>0.65</v>
      </c>
    </row>
    <row r="1716" spans="1:6" x14ac:dyDescent="0.3">
      <c r="A1716" s="1">
        <v>40433</v>
      </c>
    </row>
    <row r="1717" spans="1:6" x14ac:dyDescent="0.3">
      <c r="A1717" s="1">
        <v>40434</v>
      </c>
      <c r="D1717">
        <v>0.38</v>
      </c>
    </row>
    <row r="1718" spans="1:6" x14ac:dyDescent="0.3">
      <c r="A1718" s="1">
        <v>40435</v>
      </c>
      <c r="D1718">
        <v>0.32</v>
      </c>
    </row>
    <row r="1719" spans="1:6" x14ac:dyDescent="0.3">
      <c r="A1719" s="1">
        <v>40436</v>
      </c>
    </row>
    <row r="1720" spans="1:6" x14ac:dyDescent="0.3">
      <c r="A1720" s="1">
        <v>40437</v>
      </c>
    </row>
    <row r="1721" spans="1:6" x14ac:dyDescent="0.3">
      <c r="A1721" s="1">
        <v>40438</v>
      </c>
    </row>
    <row r="1722" spans="1:6" x14ac:dyDescent="0.3">
      <c r="A1722" s="1">
        <v>40439</v>
      </c>
      <c r="D1722">
        <v>0.62</v>
      </c>
    </row>
    <row r="1723" spans="1:6" x14ac:dyDescent="0.3">
      <c r="A1723" s="1">
        <v>40440</v>
      </c>
      <c r="D1723">
        <v>0.91</v>
      </c>
    </row>
    <row r="1724" spans="1:6" x14ac:dyDescent="0.3">
      <c r="A1724" s="1">
        <v>40441</v>
      </c>
      <c r="F1724">
        <v>0.81</v>
      </c>
    </row>
    <row r="1725" spans="1:6" x14ac:dyDescent="0.3">
      <c r="A1725" s="1">
        <v>40442</v>
      </c>
    </row>
    <row r="1726" spans="1:6" x14ac:dyDescent="0.3">
      <c r="A1726" s="1">
        <v>40443</v>
      </c>
    </row>
    <row r="1727" spans="1:6" x14ac:dyDescent="0.3">
      <c r="A1727" s="1">
        <v>40444</v>
      </c>
    </row>
    <row r="1728" spans="1:6" x14ac:dyDescent="0.3">
      <c r="A1728" s="1">
        <v>40445</v>
      </c>
    </row>
    <row r="1729" spans="1:6" x14ac:dyDescent="0.3">
      <c r="A1729" s="1">
        <v>40446</v>
      </c>
      <c r="B1729">
        <v>0.25</v>
      </c>
    </row>
    <row r="1730" spans="1:6" x14ac:dyDescent="0.3">
      <c r="A1730" s="1">
        <v>40447</v>
      </c>
    </row>
    <row r="1731" spans="1:6" x14ac:dyDescent="0.3">
      <c r="A1731" s="1">
        <v>40448</v>
      </c>
      <c r="B1731">
        <v>0.28000000000000003</v>
      </c>
    </row>
    <row r="1732" spans="1:6" x14ac:dyDescent="0.3">
      <c r="A1732" s="1">
        <v>40449</v>
      </c>
      <c r="D1732">
        <v>0.54</v>
      </c>
      <c r="F1732">
        <v>0.74</v>
      </c>
    </row>
    <row r="1733" spans="1:6" x14ac:dyDescent="0.3">
      <c r="A1733" s="1">
        <v>40450</v>
      </c>
      <c r="B1733">
        <v>0.21</v>
      </c>
      <c r="D1733">
        <v>0.41</v>
      </c>
    </row>
    <row r="1734" spans="1:6" x14ac:dyDescent="0.3">
      <c r="A1734" s="1">
        <v>40451</v>
      </c>
      <c r="B1734">
        <v>0.18</v>
      </c>
      <c r="F1734">
        <v>0.51</v>
      </c>
    </row>
    <row r="1735" spans="1:6" x14ac:dyDescent="0.3">
      <c r="A1735" s="1">
        <v>40452</v>
      </c>
      <c r="B1735">
        <v>0.33</v>
      </c>
      <c r="D1735">
        <v>0.49</v>
      </c>
    </row>
    <row r="1736" spans="1:6" x14ac:dyDescent="0.3">
      <c r="A1736" s="1">
        <v>40453</v>
      </c>
      <c r="D1736">
        <v>0.34</v>
      </c>
    </row>
    <row r="1737" spans="1:6" x14ac:dyDescent="0.3">
      <c r="A1737" s="1">
        <v>40454</v>
      </c>
      <c r="D1737">
        <v>0.28999999999999998</v>
      </c>
    </row>
    <row r="1738" spans="1:6" x14ac:dyDescent="0.3">
      <c r="A1738" s="1">
        <v>40455</v>
      </c>
      <c r="D1738">
        <v>0.27</v>
      </c>
      <c r="F1738">
        <v>0.36</v>
      </c>
    </row>
    <row r="1739" spans="1:6" x14ac:dyDescent="0.3">
      <c r="A1739" s="1">
        <v>40456</v>
      </c>
      <c r="B1739">
        <v>0.25</v>
      </c>
      <c r="F1739">
        <v>0.33</v>
      </c>
    </row>
    <row r="1740" spans="1:6" x14ac:dyDescent="0.3">
      <c r="A1740" s="1">
        <v>40457</v>
      </c>
      <c r="B1740">
        <v>0.18</v>
      </c>
      <c r="D1740">
        <v>0.32</v>
      </c>
    </row>
    <row r="1741" spans="1:6" x14ac:dyDescent="0.3">
      <c r="A1741" s="1">
        <v>40458</v>
      </c>
      <c r="D1741">
        <v>0.27</v>
      </c>
      <c r="F1741">
        <v>0.28999999999999998</v>
      </c>
    </row>
    <row r="1742" spans="1:6" x14ac:dyDescent="0.3">
      <c r="A1742" s="1">
        <v>40459</v>
      </c>
    </row>
    <row r="1743" spans="1:6" x14ac:dyDescent="0.3">
      <c r="A1743" s="1">
        <v>40460</v>
      </c>
      <c r="B1743">
        <v>0.4</v>
      </c>
      <c r="F1743">
        <v>0.75</v>
      </c>
    </row>
    <row r="1744" spans="1:6" x14ac:dyDescent="0.3">
      <c r="A1744" s="1">
        <v>40461</v>
      </c>
      <c r="D1744">
        <v>0.63</v>
      </c>
    </row>
    <row r="1745" spans="1:6" x14ac:dyDescent="0.3">
      <c r="A1745" s="1">
        <v>40462</v>
      </c>
      <c r="D1745">
        <v>0.72</v>
      </c>
      <c r="F1745">
        <v>0.77</v>
      </c>
    </row>
    <row r="1746" spans="1:6" x14ac:dyDescent="0.3">
      <c r="A1746" s="1">
        <v>40463</v>
      </c>
      <c r="B1746">
        <v>1.1299999999999999</v>
      </c>
      <c r="F1746">
        <v>1.02</v>
      </c>
    </row>
    <row r="1747" spans="1:6" x14ac:dyDescent="0.3">
      <c r="A1747" s="1">
        <v>40464</v>
      </c>
      <c r="D1747">
        <v>0.91</v>
      </c>
      <c r="F1747">
        <v>1.08</v>
      </c>
    </row>
    <row r="1748" spans="1:6" x14ac:dyDescent="0.3">
      <c r="A1748" s="1">
        <v>40465</v>
      </c>
      <c r="D1748">
        <v>1.27</v>
      </c>
    </row>
    <row r="1749" spans="1:6" x14ac:dyDescent="0.3">
      <c r="A1749" s="1">
        <v>40466</v>
      </c>
      <c r="F1749">
        <v>0.73</v>
      </c>
    </row>
    <row r="1750" spans="1:6" x14ac:dyDescent="0.3">
      <c r="A1750" s="1">
        <v>40467</v>
      </c>
      <c r="B1750">
        <v>0.33</v>
      </c>
      <c r="D1750">
        <v>0.69</v>
      </c>
    </row>
    <row r="1751" spans="1:6" x14ac:dyDescent="0.3">
      <c r="A1751" s="1">
        <v>40468</v>
      </c>
      <c r="D1751">
        <v>0.6</v>
      </c>
      <c r="F1751">
        <v>0.56000000000000005</v>
      </c>
    </row>
    <row r="1752" spans="1:6" x14ac:dyDescent="0.3">
      <c r="A1752" s="1">
        <v>40470</v>
      </c>
      <c r="B1752">
        <v>0.89</v>
      </c>
      <c r="D1752">
        <v>1.06</v>
      </c>
    </row>
    <row r="1753" spans="1:6" x14ac:dyDescent="0.3">
      <c r="A1753" s="1">
        <v>40471</v>
      </c>
      <c r="F1753">
        <v>2.11</v>
      </c>
    </row>
    <row r="1754" spans="1:6" x14ac:dyDescent="0.3">
      <c r="A1754" s="1">
        <v>40472</v>
      </c>
      <c r="B1754">
        <v>2.4</v>
      </c>
    </row>
    <row r="1755" spans="1:6" x14ac:dyDescent="0.3">
      <c r="A1755" s="1">
        <v>40473</v>
      </c>
      <c r="D1755">
        <v>1.18</v>
      </c>
    </row>
    <row r="1756" spans="1:6" x14ac:dyDescent="0.3">
      <c r="A1756" s="1">
        <v>40474</v>
      </c>
      <c r="F1756">
        <v>1.1000000000000001</v>
      </c>
    </row>
    <row r="1757" spans="1:6" x14ac:dyDescent="0.3">
      <c r="A1757" s="1">
        <v>40475</v>
      </c>
      <c r="B1757">
        <v>0.71</v>
      </c>
    </row>
    <row r="1758" spans="1:6" x14ac:dyDescent="0.3">
      <c r="A1758" s="1">
        <v>40476</v>
      </c>
      <c r="D1758">
        <v>0.7</v>
      </c>
    </row>
    <row r="1759" spans="1:6" x14ac:dyDescent="0.3">
      <c r="A1759" s="1">
        <v>40477</v>
      </c>
      <c r="D1759">
        <v>0.88</v>
      </c>
    </row>
    <row r="1760" spans="1:6" x14ac:dyDescent="0.3">
      <c r="A1760" s="1">
        <v>40478</v>
      </c>
      <c r="F1760">
        <v>1</v>
      </c>
    </row>
    <row r="1761" spans="1:6" x14ac:dyDescent="0.3">
      <c r="A1761" s="1">
        <v>40479</v>
      </c>
      <c r="B1761">
        <v>1.31</v>
      </c>
    </row>
    <row r="1762" spans="1:6" x14ac:dyDescent="0.3">
      <c r="A1762" s="1">
        <v>40480</v>
      </c>
      <c r="F1762">
        <v>1.01</v>
      </c>
    </row>
    <row r="1763" spans="1:6" x14ac:dyDescent="0.3">
      <c r="A1763" s="1">
        <v>40481</v>
      </c>
      <c r="B1763">
        <v>0.56000000000000005</v>
      </c>
    </row>
    <row r="1764" spans="1:6" x14ac:dyDescent="0.3">
      <c r="A1764" s="1">
        <v>40482</v>
      </c>
    </row>
    <row r="1765" spans="1:6" x14ac:dyDescent="0.3">
      <c r="A1765" s="1">
        <v>40483</v>
      </c>
      <c r="B1765">
        <v>0.47</v>
      </c>
    </row>
    <row r="1766" spans="1:6" x14ac:dyDescent="0.3">
      <c r="A1766" s="1">
        <v>40484</v>
      </c>
      <c r="D1766">
        <v>3.8</v>
      </c>
      <c r="F1766">
        <v>4.45</v>
      </c>
    </row>
    <row r="1767" spans="1:6" x14ac:dyDescent="0.3">
      <c r="A1767" s="1">
        <v>40485</v>
      </c>
      <c r="F1767">
        <v>3.79</v>
      </c>
    </row>
    <row r="1768" spans="1:6" x14ac:dyDescent="0.3">
      <c r="A1768" s="1">
        <v>40486</v>
      </c>
      <c r="D1768">
        <v>2.68</v>
      </c>
    </row>
    <row r="1769" spans="1:6" x14ac:dyDescent="0.3">
      <c r="A1769" s="1">
        <v>40487</v>
      </c>
      <c r="D1769">
        <v>2.12</v>
      </c>
    </row>
    <row r="1770" spans="1:6" x14ac:dyDescent="0.3">
      <c r="A1770" s="1">
        <v>40488</v>
      </c>
      <c r="D1770">
        <v>1.89</v>
      </c>
    </row>
    <row r="1771" spans="1:6" x14ac:dyDescent="0.3">
      <c r="A1771" s="1">
        <v>40489</v>
      </c>
      <c r="B1771">
        <v>6.29</v>
      </c>
    </row>
    <row r="1772" spans="1:6" x14ac:dyDescent="0.3">
      <c r="A1772" s="1">
        <v>40490</v>
      </c>
      <c r="F1772">
        <v>2.14</v>
      </c>
    </row>
    <row r="1773" spans="1:6" x14ac:dyDescent="0.3">
      <c r="A1773" s="1">
        <v>40491</v>
      </c>
      <c r="B1773">
        <v>1.86</v>
      </c>
      <c r="F1773">
        <v>2</v>
      </c>
    </row>
    <row r="1774" spans="1:6" x14ac:dyDescent="0.3">
      <c r="A1774" s="1">
        <v>40492</v>
      </c>
      <c r="D1774">
        <v>1.19</v>
      </c>
    </row>
    <row r="1775" spans="1:6" x14ac:dyDescent="0.3">
      <c r="A1775" s="1">
        <v>40493</v>
      </c>
      <c r="B1775">
        <v>1.28</v>
      </c>
      <c r="D1775">
        <v>1.1399999999999999</v>
      </c>
    </row>
    <row r="1776" spans="1:6" x14ac:dyDescent="0.3">
      <c r="A1776" s="1">
        <v>40494</v>
      </c>
      <c r="F1776">
        <v>1.51</v>
      </c>
    </row>
    <row r="1777" spans="1:6" x14ac:dyDescent="0.3">
      <c r="A1777" s="1">
        <v>40495</v>
      </c>
      <c r="D1777">
        <v>1.54</v>
      </c>
    </row>
    <row r="1778" spans="1:6" x14ac:dyDescent="0.3">
      <c r="A1778" s="1">
        <v>40496</v>
      </c>
      <c r="D1778">
        <v>1.67</v>
      </c>
      <c r="F1778">
        <v>1.82</v>
      </c>
    </row>
    <row r="1779" spans="1:6" x14ac:dyDescent="0.3">
      <c r="A1779" s="1">
        <v>40497</v>
      </c>
      <c r="F1779">
        <v>2.08</v>
      </c>
    </row>
    <row r="1780" spans="1:6" x14ac:dyDescent="0.3">
      <c r="A1780" s="1">
        <v>40498</v>
      </c>
      <c r="D1780">
        <v>2.19</v>
      </c>
    </row>
    <row r="1781" spans="1:6" x14ac:dyDescent="0.3">
      <c r="A1781" s="1">
        <v>40499</v>
      </c>
      <c r="D1781">
        <v>1.96</v>
      </c>
    </row>
    <row r="1782" spans="1:6" x14ac:dyDescent="0.3">
      <c r="A1782" s="1">
        <v>40500</v>
      </c>
      <c r="F1782">
        <v>3.05</v>
      </c>
    </row>
    <row r="1783" spans="1:6" x14ac:dyDescent="0.3">
      <c r="A1783" s="1">
        <v>40501</v>
      </c>
      <c r="D1783">
        <v>3.01</v>
      </c>
    </row>
    <row r="1784" spans="1:6" x14ac:dyDescent="0.3">
      <c r="A1784" s="1">
        <v>40502</v>
      </c>
      <c r="F1784">
        <v>2.76</v>
      </c>
    </row>
    <row r="1785" spans="1:6" x14ac:dyDescent="0.3">
      <c r="A1785" s="1">
        <v>40503</v>
      </c>
      <c r="B1785">
        <v>2.81</v>
      </c>
    </row>
    <row r="1786" spans="1:6" x14ac:dyDescent="0.3">
      <c r="A1786" s="1">
        <v>40504</v>
      </c>
      <c r="D1786">
        <v>1.47</v>
      </c>
    </row>
    <row r="1787" spans="1:6" x14ac:dyDescent="0.3">
      <c r="A1787" s="1">
        <v>40505</v>
      </c>
      <c r="D1787">
        <v>1.25</v>
      </c>
    </row>
    <row r="1788" spans="1:6" x14ac:dyDescent="0.3">
      <c r="A1788" s="1">
        <v>40506</v>
      </c>
      <c r="F1788">
        <v>1.24</v>
      </c>
    </row>
    <row r="1789" spans="1:6" x14ac:dyDescent="0.3">
      <c r="A1789" s="1">
        <v>40507</v>
      </c>
    </row>
    <row r="1790" spans="1:6" x14ac:dyDescent="0.3">
      <c r="A1790" s="1">
        <v>40508</v>
      </c>
      <c r="D1790">
        <v>0.96</v>
      </c>
    </row>
    <row r="1791" spans="1:6" x14ac:dyDescent="0.3">
      <c r="A1791" s="1">
        <v>40509</v>
      </c>
      <c r="D1791">
        <v>0.96</v>
      </c>
    </row>
    <row r="1792" spans="1:6" x14ac:dyDescent="0.3">
      <c r="A1792" s="1">
        <v>40510</v>
      </c>
      <c r="F1792">
        <v>1.32</v>
      </c>
    </row>
    <row r="1793" spans="1:6" x14ac:dyDescent="0.3">
      <c r="A1793" s="1">
        <v>40511</v>
      </c>
    </row>
    <row r="1794" spans="1:6" x14ac:dyDescent="0.3">
      <c r="A1794" s="1">
        <v>40512</v>
      </c>
      <c r="B1794">
        <v>2.2400000000000002</v>
      </c>
    </row>
    <row r="1795" spans="1:6" x14ac:dyDescent="0.3">
      <c r="A1795" s="1">
        <v>40513</v>
      </c>
      <c r="D1795">
        <v>4.18</v>
      </c>
    </row>
    <row r="1796" spans="1:6" x14ac:dyDescent="0.3">
      <c r="A1796" s="1">
        <v>40514</v>
      </c>
      <c r="D1796">
        <v>3.24</v>
      </c>
    </row>
    <row r="1797" spans="1:6" x14ac:dyDescent="0.3">
      <c r="A1797" s="1">
        <v>40515</v>
      </c>
    </row>
    <row r="1798" spans="1:6" x14ac:dyDescent="0.3">
      <c r="A1798" s="1">
        <v>40516</v>
      </c>
      <c r="F1798">
        <v>2.98</v>
      </c>
    </row>
    <row r="1799" spans="1:6" x14ac:dyDescent="0.3">
      <c r="A1799" s="1">
        <v>40517</v>
      </c>
      <c r="F1799">
        <v>4.18</v>
      </c>
    </row>
    <row r="1800" spans="1:6" x14ac:dyDescent="0.3">
      <c r="A1800" s="1">
        <v>40518</v>
      </c>
      <c r="D1800">
        <v>3.4</v>
      </c>
    </row>
    <row r="1801" spans="1:6" x14ac:dyDescent="0.3">
      <c r="A1801" s="1">
        <v>40519</v>
      </c>
    </row>
    <row r="1802" spans="1:6" x14ac:dyDescent="0.3">
      <c r="A1802" s="1">
        <v>40520</v>
      </c>
      <c r="F1802">
        <v>2.2400000000000002</v>
      </c>
    </row>
    <row r="1803" spans="1:6" x14ac:dyDescent="0.3">
      <c r="A1803" s="1">
        <v>40521</v>
      </c>
      <c r="D1803">
        <v>1.85</v>
      </c>
    </row>
    <row r="1804" spans="1:6" x14ac:dyDescent="0.3">
      <c r="A1804" s="1">
        <v>40522</v>
      </c>
      <c r="D1804">
        <v>2.5099999999999998</v>
      </c>
    </row>
    <row r="1805" spans="1:6" x14ac:dyDescent="0.3">
      <c r="A1805" s="1">
        <v>40523</v>
      </c>
    </row>
    <row r="1806" spans="1:6" x14ac:dyDescent="0.3">
      <c r="A1806" s="1">
        <v>40524</v>
      </c>
      <c r="F1806">
        <v>2.83</v>
      </c>
    </row>
    <row r="1807" spans="1:6" x14ac:dyDescent="0.3">
      <c r="A1807" s="1">
        <v>40525</v>
      </c>
      <c r="B1807">
        <v>1.5</v>
      </c>
    </row>
    <row r="1808" spans="1:6" x14ac:dyDescent="0.3">
      <c r="A1808" s="1">
        <v>40526</v>
      </c>
      <c r="D1808">
        <v>1.4</v>
      </c>
    </row>
    <row r="1809" spans="1:6" x14ac:dyDescent="0.3">
      <c r="A1809" s="1">
        <v>40527</v>
      </c>
      <c r="D1809">
        <v>1.3</v>
      </c>
    </row>
    <row r="1810" spans="1:6" x14ac:dyDescent="0.3">
      <c r="A1810" s="1">
        <v>40528</v>
      </c>
    </row>
    <row r="1811" spans="1:6" x14ac:dyDescent="0.3">
      <c r="A1811" s="1">
        <v>40529</v>
      </c>
    </row>
    <row r="1812" spans="1:6" x14ac:dyDescent="0.3">
      <c r="A1812" s="1">
        <v>40530</v>
      </c>
      <c r="D1812">
        <v>1.35</v>
      </c>
    </row>
    <row r="1813" spans="1:6" x14ac:dyDescent="0.3">
      <c r="A1813" s="1">
        <v>40531</v>
      </c>
      <c r="F1813">
        <v>2.33</v>
      </c>
    </row>
    <row r="1814" spans="1:6" x14ac:dyDescent="0.3">
      <c r="A1814" s="1">
        <v>40532</v>
      </c>
      <c r="B1814">
        <v>2.8</v>
      </c>
    </row>
    <row r="1815" spans="1:6" x14ac:dyDescent="0.3">
      <c r="A1815" s="1">
        <v>40533</v>
      </c>
      <c r="D1815">
        <v>1.37</v>
      </c>
      <c r="F1815">
        <v>2.4300000000000002</v>
      </c>
    </row>
    <row r="1816" spans="1:6" x14ac:dyDescent="0.3">
      <c r="A1816" s="1">
        <v>40534</v>
      </c>
      <c r="D1816">
        <v>1.89</v>
      </c>
    </row>
    <row r="1817" spans="1:6" x14ac:dyDescent="0.3">
      <c r="A1817" s="1">
        <v>40535</v>
      </c>
      <c r="D1817">
        <v>2.29</v>
      </c>
      <c r="F1817">
        <v>4.17</v>
      </c>
    </row>
    <row r="1818" spans="1:6" x14ac:dyDescent="0.3">
      <c r="A1818" s="1">
        <v>40536</v>
      </c>
      <c r="D1818">
        <v>3.15</v>
      </c>
    </row>
    <row r="1819" spans="1:6" x14ac:dyDescent="0.3">
      <c r="A1819" s="1">
        <v>40537</v>
      </c>
      <c r="F1819">
        <v>5.83</v>
      </c>
    </row>
    <row r="1820" spans="1:6" x14ac:dyDescent="0.3">
      <c r="A1820" s="1">
        <v>40538</v>
      </c>
      <c r="D1820">
        <v>4.4000000000000004</v>
      </c>
    </row>
    <row r="1821" spans="1:6" x14ac:dyDescent="0.3">
      <c r="A1821" s="1">
        <v>40539</v>
      </c>
      <c r="D1821">
        <v>4.05</v>
      </c>
      <c r="F1821">
        <v>4.67</v>
      </c>
    </row>
    <row r="1822" spans="1:6" x14ac:dyDescent="0.3">
      <c r="A1822" s="1">
        <v>40540</v>
      </c>
      <c r="D1822">
        <v>3.35</v>
      </c>
      <c r="F1822">
        <v>3.35</v>
      </c>
    </row>
    <row r="1823" spans="1:6" x14ac:dyDescent="0.3">
      <c r="A1823" s="1">
        <v>40541</v>
      </c>
      <c r="D1823">
        <v>3.06</v>
      </c>
    </row>
    <row r="1824" spans="1:6" x14ac:dyDescent="0.3">
      <c r="A1824" s="1">
        <v>40542</v>
      </c>
      <c r="D1824">
        <v>2.4</v>
      </c>
      <c r="F1824">
        <v>2.67</v>
      </c>
    </row>
    <row r="1825" spans="1:6" x14ac:dyDescent="0.3">
      <c r="A1825" s="1">
        <v>40543</v>
      </c>
      <c r="D1825">
        <v>2.13</v>
      </c>
      <c r="F1825">
        <v>3.01</v>
      </c>
    </row>
    <row r="1826" spans="1:6" x14ac:dyDescent="0.3">
      <c r="A1826" s="1">
        <v>40544</v>
      </c>
    </row>
    <row r="1827" spans="1:6" x14ac:dyDescent="0.3">
      <c r="A1827" s="1">
        <v>40545</v>
      </c>
      <c r="B1827">
        <v>1.1399999999999999</v>
      </c>
      <c r="F1827">
        <v>1.91</v>
      </c>
    </row>
    <row r="1828" spans="1:6" x14ac:dyDescent="0.3">
      <c r="A1828" s="1">
        <v>40546</v>
      </c>
      <c r="B1828">
        <v>1.1100000000000001</v>
      </c>
      <c r="D1828">
        <v>1.05</v>
      </c>
    </row>
    <row r="1829" spans="1:6" x14ac:dyDescent="0.3">
      <c r="A1829" s="1">
        <v>40547</v>
      </c>
      <c r="D1829">
        <v>0.83</v>
      </c>
      <c r="F1829">
        <v>1.39</v>
      </c>
    </row>
    <row r="1830" spans="1:6" x14ac:dyDescent="0.3">
      <c r="A1830" s="1">
        <v>40548</v>
      </c>
      <c r="B1830">
        <v>1</v>
      </c>
      <c r="D1830">
        <v>0.56000000000000005</v>
      </c>
    </row>
    <row r="1831" spans="1:6" x14ac:dyDescent="0.3">
      <c r="A1831" s="1">
        <v>40549</v>
      </c>
      <c r="B1831">
        <v>1.1200000000000001</v>
      </c>
      <c r="D1831">
        <v>0.89</v>
      </c>
    </row>
    <row r="1832" spans="1:6" x14ac:dyDescent="0.3">
      <c r="A1832" s="1">
        <v>40550</v>
      </c>
      <c r="F1832">
        <v>1.9</v>
      </c>
    </row>
    <row r="1833" spans="1:6" x14ac:dyDescent="0.3">
      <c r="A1833" s="1">
        <v>40551</v>
      </c>
      <c r="D1833">
        <v>2.04</v>
      </c>
    </row>
    <row r="1834" spans="1:6" x14ac:dyDescent="0.3">
      <c r="A1834" s="1">
        <v>40552</v>
      </c>
      <c r="D1834">
        <v>4.96</v>
      </c>
    </row>
    <row r="1835" spans="1:6" x14ac:dyDescent="0.3">
      <c r="A1835" s="1">
        <v>40553</v>
      </c>
      <c r="F1835">
        <v>3.79</v>
      </c>
    </row>
    <row r="1836" spans="1:6" x14ac:dyDescent="0.3">
      <c r="A1836" s="1">
        <v>40554</v>
      </c>
      <c r="B1836">
        <v>2.78</v>
      </c>
    </row>
    <row r="1837" spans="1:6" x14ac:dyDescent="0.3">
      <c r="A1837" s="1">
        <v>40555</v>
      </c>
      <c r="D1837">
        <v>2.02</v>
      </c>
    </row>
    <row r="1838" spans="1:6" x14ac:dyDescent="0.3">
      <c r="A1838" s="1">
        <v>40556</v>
      </c>
      <c r="F1838">
        <v>2.31</v>
      </c>
    </row>
    <row r="1839" spans="1:6" x14ac:dyDescent="0.3">
      <c r="A1839" s="1">
        <v>40557</v>
      </c>
    </row>
    <row r="1840" spans="1:6" x14ac:dyDescent="0.3">
      <c r="A1840" s="1">
        <v>40558</v>
      </c>
      <c r="B1840">
        <v>1.1299999999999999</v>
      </c>
      <c r="D1840">
        <v>1.58</v>
      </c>
    </row>
    <row r="1841" spans="1:6" x14ac:dyDescent="0.3">
      <c r="A1841" s="1">
        <v>40559</v>
      </c>
      <c r="D1841">
        <v>1.34</v>
      </c>
      <c r="F1841">
        <v>1.62</v>
      </c>
    </row>
    <row r="1842" spans="1:6" x14ac:dyDescent="0.3">
      <c r="A1842" s="1">
        <v>40560</v>
      </c>
      <c r="B1842">
        <v>1.05</v>
      </c>
      <c r="D1842">
        <v>1.1599999999999999</v>
      </c>
    </row>
    <row r="1843" spans="1:6" x14ac:dyDescent="0.3">
      <c r="A1843" s="1">
        <v>40561</v>
      </c>
      <c r="D1843">
        <v>1.27</v>
      </c>
    </row>
    <row r="1844" spans="1:6" x14ac:dyDescent="0.3">
      <c r="A1844" s="1">
        <v>40562</v>
      </c>
      <c r="B1844">
        <v>0.93</v>
      </c>
      <c r="F1844">
        <v>2.48</v>
      </c>
    </row>
    <row r="1845" spans="1:6" x14ac:dyDescent="0.3">
      <c r="A1845" s="1">
        <v>40563</v>
      </c>
      <c r="D1845">
        <v>1.17</v>
      </c>
    </row>
    <row r="1846" spans="1:6" x14ac:dyDescent="0.3">
      <c r="A1846" s="1">
        <v>40564</v>
      </c>
      <c r="D1846">
        <v>1.69</v>
      </c>
    </row>
    <row r="1847" spans="1:6" x14ac:dyDescent="0.3">
      <c r="A1847" s="1">
        <v>40565</v>
      </c>
      <c r="B1847">
        <v>0.87</v>
      </c>
    </row>
    <row r="1848" spans="1:6" x14ac:dyDescent="0.3">
      <c r="A1848" s="1">
        <v>40566</v>
      </c>
      <c r="F1848">
        <v>1.5</v>
      </c>
    </row>
    <row r="1849" spans="1:6" x14ac:dyDescent="0.3">
      <c r="A1849" s="1">
        <v>40567</v>
      </c>
      <c r="B1849">
        <v>0.69</v>
      </c>
      <c r="F1849">
        <v>1.3</v>
      </c>
    </row>
    <row r="1850" spans="1:6" x14ac:dyDescent="0.3">
      <c r="A1850" s="1">
        <v>40568</v>
      </c>
      <c r="D1850">
        <v>0.84</v>
      </c>
    </row>
    <row r="1851" spans="1:6" x14ac:dyDescent="0.3">
      <c r="A1851" s="1">
        <v>40569</v>
      </c>
      <c r="D1851">
        <v>0.79</v>
      </c>
    </row>
    <row r="1852" spans="1:6" x14ac:dyDescent="0.3">
      <c r="A1852" s="1">
        <v>40570</v>
      </c>
      <c r="F1852">
        <v>1.1200000000000001</v>
      </c>
    </row>
    <row r="1853" spans="1:6" x14ac:dyDescent="0.3">
      <c r="A1853" s="1">
        <v>40571</v>
      </c>
      <c r="F1853">
        <v>1.28</v>
      </c>
    </row>
    <row r="1854" spans="1:6" x14ac:dyDescent="0.3">
      <c r="A1854" s="1">
        <v>40572</v>
      </c>
      <c r="B1854">
        <v>1.1299999999999999</v>
      </c>
    </row>
    <row r="1855" spans="1:6" x14ac:dyDescent="0.3">
      <c r="A1855" s="1">
        <v>40573</v>
      </c>
      <c r="B1855">
        <v>1.1399999999999999</v>
      </c>
    </row>
    <row r="1856" spans="1:6" x14ac:dyDescent="0.3">
      <c r="A1856" s="1">
        <v>40574</v>
      </c>
      <c r="D1856">
        <v>1.1399999999999999</v>
      </c>
    </row>
    <row r="1857" spans="1:6" x14ac:dyDescent="0.3">
      <c r="A1857" s="1">
        <v>40575</v>
      </c>
      <c r="D1857">
        <v>1.07</v>
      </c>
    </row>
    <row r="1858" spans="1:6" x14ac:dyDescent="0.3">
      <c r="A1858" s="1">
        <v>40576</v>
      </c>
      <c r="F1858">
        <v>2.11</v>
      </c>
    </row>
    <row r="1859" spans="1:6" x14ac:dyDescent="0.3">
      <c r="A1859" s="1">
        <v>40577</v>
      </c>
      <c r="B1859">
        <v>2.2599999999999998</v>
      </c>
    </row>
    <row r="1860" spans="1:6" x14ac:dyDescent="0.3">
      <c r="A1860" s="1">
        <v>40578</v>
      </c>
      <c r="D1860">
        <v>1.98</v>
      </c>
    </row>
    <row r="1861" spans="1:6" x14ac:dyDescent="0.3">
      <c r="A1861" s="1">
        <v>40579</v>
      </c>
    </row>
    <row r="1862" spans="1:6" x14ac:dyDescent="0.3">
      <c r="A1862" s="1">
        <v>40580</v>
      </c>
      <c r="B1862">
        <v>2.25</v>
      </c>
    </row>
    <row r="1863" spans="1:6" x14ac:dyDescent="0.3">
      <c r="A1863" s="1">
        <v>40581</v>
      </c>
      <c r="F1863">
        <v>5.33</v>
      </c>
    </row>
    <row r="1864" spans="1:6" x14ac:dyDescent="0.3">
      <c r="A1864" s="1">
        <v>40582</v>
      </c>
    </row>
    <row r="1865" spans="1:6" x14ac:dyDescent="0.3">
      <c r="A1865" s="1">
        <v>40583</v>
      </c>
      <c r="D1865">
        <v>6.31</v>
      </c>
      <c r="F1865">
        <v>7.51</v>
      </c>
    </row>
    <row r="1866" spans="1:6" x14ac:dyDescent="0.3">
      <c r="A1866" s="1">
        <v>40584</v>
      </c>
      <c r="D1866">
        <v>4.74</v>
      </c>
    </row>
    <row r="1867" spans="1:6" x14ac:dyDescent="0.3">
      <c r="A1867" s="1">
        <v>40585</v>
      </c>
      <c r="D1867">
        <v>4.84</v>
      </c>
      <c r="F1867">
        <v>6.91</v>
      </c>
    </row>
    <row r="1868" spans="1:6" x14ac:dyDescent="0.3">
      <c r="A1868" s="1">
        <v>40586</v>
      </c>
      <c r="D1868">
        <v>4.4400000000000004</v>
      </c>
    </row>
    <row r="1869" spans="1:6" x14ac:dyDescent="0.3">
      <c r="A1869" s="1">
        <v>40587</v>
      </c>
      <c r="F1869">
        <v>4.84</v>
      </c>
    </row>
    <row r="1870" spans="1:6" x14ac:dyDescent="0.3">
      <c r="A1870" s="1">
        <v>40588</v>
      </c>
      <c r="F1870">
        <v>3.98</v>
      </c>
    </row>
    <row r="1871" spans="1:6" x14ac:dyDescent="0.3">
      <c r="A1871" s="1">
        <v>40589</v>
      </c>
      <c r="B1871">
        <v>2.52</v>
      </c>
      <c r="D1871">
        <v>2.15</v>
      </c>
    </row>
    <row r="1872" spans="1:6" x14ac:dyDescent="0.3">
      <c r="A1872" s="1">
        <v>40590</v>
      </c>
      <c r="D1872">
        <v>1.56</v>
      </c>
      <c r="F1872">
        <v>2.5</v>
      </c>
    </row>
    <row r="1873" spans="1:6" x14ac:dyDescent="0.3">
      <c r="A1873" s="1">
        <v>40591</v>
      </c>
      <c r="D1873">
        <v>1.47</v>
      </c>
    </row>
    <row r="1874" spans="1:6" x14ac:dyDescent="0.3">
      <c r="A1874" s="1">
        <v>40592</v>
      </c>
      <c r="D1874">
        <v>1.29</v>
      </c>
    </row>
    <row r="1875" spans="1:6" x14ac:dyDescent="0.3">
      <c r="A1875" s="1">
        <v>40593</v>
      </c>
      <c r="B1875">
        <v>1.24</v>
      </c>
    </row>
    <row r="1876" spans="1:6" x14ac:dyDescent="0.3">
      <c r="A1876" s="1">
        <v>40594</v>
      </c>
      <c r="F1876">
        <v>1.2</v>
      </c>
    </row>
    <row r="1877" spans="1:6" x14ac:dyDescent="0.3">
      <c r="A1877" s="1">
        <v>40595</v>
      </c>
      <c r="D1877">
        <v>0.8</v>
      </c>
    </row>
    <row r="1878" spans="1:6" x14ac:dyDescent="0.3">
      <c r="A1878" s="1">
        <v>40596</v>
      </c>
      <c r="D1878">
        <v>0.81</v>
      </c>
    </row>
    <row r="1879" spans="1:6" x14ac:dyDescent="0.3">
      <c r="A1879" s="1">
        <v>40597</v>
      </c>
      <c r="B1879">
        <v>0.99</v>
      </c>
      <c r="F1879">
        <v>1.22</v>
      </c>
    </row>
    <row r="1880" spans="1:6" x14ac:dyDescent="0.3">
      <c r="A1880" s="1">
        <v>40598</v>
      </c>
    </row>
    <row r="1881" spans="1:6" x14ac:dyDescent="0.3">
      <c r="A1881" s="1">
        <v>40599</v>
      </c>
      <c r="D1881">
        <v>0.69</v>
      </c>
    </row>
    <row r="1882" spans="1:6" x14ac:dyDescent="0.3">
      <c r="A1882" s="1">
        <v>40600</v>
      </c>
      <c r="B1882">
        <v>1</v>
      </c>
      <c r="D1882">
        <v>0.7</v>
      </c>
    </row>
    <row r="1883" spans="1:6" x14ac:dyDescent="0.3">
      <c r="A1883" s="1">
        <v>40601</v>
      </c>
      <c r="B1883">
        <v>1.1599999999999999</v>
      </c>
    </row>
    <row r="1884" spans="1:6" x14ac:dyDescent="0.3">
      <c r="A1884" s="1">
        <v>40602</v>
      </c>
    </row>
    <row r="1885" spans="1:6" x14ac:dyDescent="0.3">
      <c r="A1885" s="1">
        <v>40603</v>
      </c>
      <c r="D1885">
        <v>0.79</v>
      </c>
    </row>
    <row r="1886" spans="1:6" x14ac:dyDescent="0.3">
      <c r="A1886" s="1">
        <v>40604</v>
      </c>
      <c r="B1886">
        <v>0.96</v>
      </c>
    </row>
    <row r="1887" spans="1:6" x14ac:dyDescent="0.3">
      <c r="A1887" s="1">
        <v>40605</v>
      </c>
      <c r="B1887">
        <v>1</v>
      </c>
    </row>
    <row r="1888" spans="1:6" x14ac:dyDescent="0.3">
      <c r="A1888" s="1">
        <v>40606</v>
      </c>
      <c r="D1888">
        <v>0.81</v>
      </c>
    </row>
    <row r="1889" spans="1:6" x14ac:dyDescent="0.3">
      <c r="A1889" s="1">
        <v>40607</v>
      </c>
      <c r="D1889">
        <v>1.22</v>
      </c>
    </row>
    <row r="1890" spans="1:6" x14ac:dyDescent="0.3">
      <c r="A1890" s="1">
        <v>40608</v>
      </c>
    </row>
    <row r="1891" spans="1:6" x14ac:dyDescent="0.3">
      <c r="A1891" s="1">
        <v>40609</v>
      </c>
    </row>
    <row r="1892" spans="1:6" x14ac:dyDescent="0.3">
      <c r="A1892" s="1">
        <v>40610</v>
      </c>
      <c r="F1892">
        <v>5.92</v>
      </c>
    </row>
    <row r="1893" spans="1:6" x14ac:dyDescent="0.3">
      <c r="A1893" s="1">
        <v>40611</v>
      </c>
      <c r="D1893">
        <v>3.57</v>
      </c>
    </row>
    <row r="1894" spans="1:6" x14ac:dyDescent="0.3">
      <c r="A1894" s="1">
        <v>40612</v>
      </c>
      <c r="D1894">
        <v>2.82</v>
      </c>
    </row>
    <row r="1895" spans="1:6" x14ac:dyDescent="0.3">
      <c r="A1895" s="1">
        <v>40613</v>
      </c>
      <c r="B1895">
        <v>2.11</v>
      </c>
    </row>
    <row r="1896" spans="1:6" x14ac:dyDescent="0.3">
      <c r="A1896" s="1">
        <v>40614</v>
      </c>
      <c r="B1896">
        <v>2.0499999999999998</v>
      </c>
    </row>
    <row r="1897" spans="1:6" x14ac:dyDescent="0.3">
      <c r="A1897" s="1">
        <v>40615</v>
      </c>
      <c r="F1897">
        <v>1.6</v>
      </c>
    </row>
    <row r="1898" spans="1:6" x14ac:dyDescent="0.3">
      <c r="A1898" s="1">
        <v>40616</v>
      </c>
      <c r="D1898">
        <v>0.98</v>
      </c>
    </row>
    <row r="1899" spans="1:6" x14ac:dyDescent="0.3">
      <c r="A1899" s="1">
        <v>40617</v>
      </c>
      <c r="D1899">
        <v>0.75</v>
      </c>
    </row>
    <row r="1900" spans="1:6" x14ac:dyDescent="0.3">
      <c r="A1900" s="1">
        <v>40618</v>
      </c>
      <c r="B1900">
        <v>0.97</v>
      </c>
    </row>
    <row r="1901" spans="1:6" x14ac:dyDescent="0.3">
      <c r="A1901" s="1">
        <v>40619</v>
      </c>
      <c r="B1901">
        <v>0.91</v>
      </c>
    </row>
    <row r="1902" spans="1:6" x14ac:dyDescent="0.3">
      <c r="A1902" s="1">
        <v>40620</v>
      </c>
      <c r="F1902">
        <v>1.1499999999999999</v>
      </c>
    </row>
    <row r="1903" spans="1:6" x14ac:dyDescent="0.3">
      <c r="A1903" s="1">
        <v>40621</v>
      </c>
    </row>
    <row r="1904" spans="1:6" x14ac:dyDescent="0.3">
      <c r="A1904" s="1">
        <v>40622</v>
      </c>
      <c r="B1904">
        <v>1.48</v>
      </c>
      <c r="D1904">
        <v>1.36</v>
      </c>
    </row>
    <row r="1905" spans="1:6" x14ac:dyDescent="0.3">
      <c r="A1905" s="1">
        <v>40623</v>
      </c>
      <c r="B1905">
        <v>1.61</v>
      </c>
      <c r="D1905">
        <v>1.26</v>
      </c>
    </row>
    <row r="1906" spans="1:6" x14ac:dyDescent="0.3">
      <c r="A1906" s="1">
        <v>40624</v>
      </c>
      <c r="D1906">
        <v>1.58</v>
      </c>
    </row>
    <row r="1907" spans="1:6" x14ac:dyDescent="0.3">
      <c r="A1907" s="1">
        <v>40625</v>
      </c>
      <c r="D1907">
        <v>2.6</v>
      </c>
    </row>
    <row r="1908" spans="1:6" x14ac:dyDescent="0.3">
      <c r="A1908" s="1">
        <v>40626</v>
      </c>
      <c r="F1908">
        <v>2.71</v>
      </c>
    </row>
    <row r="1909" spans="1:6" x14ac:dyDescent="0.3">
      <c r="A1909" s="1">
        <v>40627</v>
      </c>
      <c r="F1909">
        <v>5.75</v>
      </c>
    </row>
    <row r="1910" spans="1:6" x14ac:dyDescent="0.3">
      <c r="A1910" s="1">
        <v>40628</v>
      </c>
    </row>
    <row r="1911" spans="1:6" x14ac:dyDescent="0.3">
      <c r="A1911" s="1">
        <v>40629</v>
      </c>
    </row>
    <row r="1912" spans="1:6" x14ac:dyDescent="0.3">
      <c r="A1912" s="1">
        <v>40630</v>
      </c>
    </row>
    <row r="1913" spans="1:6" x14ac:dyDescent="0.3">
      <c r="A1913" s="1">
        <v>40631</v>
      </c>
    </row>
    <row r="1914" spans="1:6" x14ac:dyDescent="0.3">
      <c r="A1914" s="1">
        <v>40632</v>
      </c>
    </row>
    <row r="1915" spans="1:6" x14ac:dyDescent="0.3">
      <c r="A1915" s="1">
        <v>40633</v>
      </c>
    </row>
    <row r="1916" spans="1:6" x14ac:dyDescent="0.3">
      <c r="A1916" s="1">
        <v>40634</v>
      </c>
    </row>
    <row r="1917" spans="1:6" x14ac:dyDescent="0.3">
      <c r="A1917" s="1">
        <v>40635</v>
      </c>
    </row>
    <row r="1918" spans="1:6" x14ac:dyDescent="0.3">
      <c r="A1918" s="1">
        <v>40636</v>
      </c>
    </row>
    <row r="1919" spans="1:6" x14ac:dyDescent="0.3">
      <c r="A1919" s="1">
        <v>40637</v>
      </c>
      <c r="F1919">
        <v>4.8</v>
      </c>
    </row>
    <row r="1920" spans="1:6" x14ac:dyDescent="0.3">
      <c r="A1920" s="1">
        <v>40638</v>
      </c>
      <c r="B1920">
        <v>5.64</v>
      </c>
      <c r="D1920">
        <v>5.08</v>
      </c>
    </row>
    <row r="1921" spans="1:6" x14ac:dyDescent="0.3">
      <c r="A1921" s="1">
        <v>40639</v>
      </c>
      <c r="B1921">
        <v>6.06</v>
      </c>
      <c r="D1921">
        <v>5.75</v>
      </c>
    </row>
    <row r="1922" spans="1:6" x14ac:dyDescent="0.3">
      <c r="A1922" s="1">
        <v>40640</v>
      </c>
      <c r="F1922">
        <v>9.67</v>
      </c>
    </row>
    <row r="1923" spans="1:6" x14ac:dyDescent="0.3">
      <c r="A1923" s="1">
        <v>40641</v>
      </c>
      <c r="D1923">
        <v>7.61</v>
      </c>
    </row>
    <row r="1924" spans="1:6" x14ac:dyDescent="0.3">
      <c r="A1924" s="1">
        <v>40642</v>
      </c>
      <c r="D1924">
        <v>6.08</v>
      </c>
    </row>
    <row r="1925" spans="1:6" x14ac:dyDescent="0.3">
      <c r="A1925" s="1">
        <v>40643</v>
      </c>
      <c r="F1925">
        <v>6.67</v>
      </c>
    </row>
    <row r="1926" spans="1:6" x14ac:dyDescent="0.3">
      <c r="A1926" s="1">
        <v>40644</v>
      </c>
      <c r="D1926">
        <v>2.84</v>
      </c>
    </row>
    <row r="1927" spans="1:6" x14ac:dyDescent="0.3">
      <c r="A1927" s="1">
        <v>40645</v>
      </c>
      <c r="D1927">
        <v>2.95</v>
      </c>
      <c r="F1927">
        <v>4.1900000000000004</v>
      </c>
    </row>
    <row r="1928" spans="1:6" x14ac:dyDescent="0.3">
      <c r="A1928" s="1">
        <v>40646</v>
      </c>
      <c r="D1928">
        <v>2.52</v>
      </c>
    </row>
    <row r="1929" spans="1:6" x14ac:dyDescent="0.3">
      <c r="A1929" s="1">
        <v>40647</v>
      </c>
      <c r="B1929">
        <v>2</v>
      </c>
      <c r="D1929">
        <v>1.8</v>
      </c>
    </row>
    <row r="1930" spans="1:6" x14ac:dyDescent="0.3">
      <c r="A1930" s="1">
        <v>40648</v>
      </c>
      <c r="F1930">
        <v>3.3</v>
      </c>
    </row>
    <row r="1931" spans="1:6" x14ac:dyDescent="0.3">
      <c r="A1931" s="1">
        <v>40649</v>
      </c>
      <c r="D1931">
        <v>3.46</v>
      </c>
    </row>
    <row r="1932" spans="1:6" x14ac:dyDescent="0.3">
      <c r="A1932" s="1">
        <v>40650</v>
      </c>
      <c r="D1932">
        <v>3.26</v>
      </c>
    </row>
    <row r="1933" spans="1:6" x14ac:dyDescent="0.3">
      <c r="A1933" s="1">
        <v>40651</v>
      </c>
      <c r="B1933">
        <v>2.91</v>
      </c>
    </row>
    <row r="1934" spans="1:6" x14ac:dyDescent="0.3">
      <c r="A1934" s="1">
        <v>40652</v>
      </c>
      <c r="B1934">
        <v>2.5499999999999998</v>
      </c>
    </row>
    <row r="1935" spans="1:6" x14ac:dyDescent="0.3">
      <c r="A1935" s="1">
        <v>40653</v>
      </c>
      <c r="F1935">
        <v>4.1399999999999997</v>
      </c>
    </row>
    <row r="1936" spans="1:6" x14ac:dyDescent="0.3">
      <c r="A1936" s="1">
        <v>40654</v>
      </c>
      <c r="D1936">
        <v>2.44</v>
      </c>
    </row>
    <row r="1937" spans="1:6" x14ac:dyDescent="0.3">
      <c r="A1937" s="1">
        <v>40655</v>
      </c>
      <c r="D1937">
        <v>2</v>
      </c>
    </row>
    <row r="1938" spans="1:6" x14ac:dyDescent="0.3">
      <c r="A1938" s="1">
        <v>40656</v>
      </c>
      <c r="B1938">
        <v>1.42</v>
      </c>
    </row>
    <row r="1939" spans="1:6" x14ac:dyDescent="0.3">
      <c r="A1939" s="1">
        <v>40657</v>
      </c>
      <c r="B1939">
        <v>1.4</v>
      </c>
    </row>
    <row r="1940" spans="1:6" x14ac:dyDescent="0.3">
      <c r="A1940" s="1">
        <v>40658</v>
      </c>
      <c r="F1940">
        <v>1.97</v>
      </c>
    </row>
    <row r="1941" spans="1:6" x14ac:dyDescent="0.3">
      <c r="A1941" s="1">
        <v>40659</v>
      </c>
      <c r="D1941">
        <v>2.12</v>
      </c>
    </row>
    <row r="1942" spans="1:6" x14ac:dyDescent="0.3">
      <c r="A1942" s="1">
        <v>40660</v>
      </c>
      <c r="D1942">
        <v>3.5</v>
      </c>
    </row>
    <row r="1943" spans="1:6" x14ac:dyDescent="0.3">
      <c r="A1943" s="1">
        <v>40661</v>
      </c>
      <c r="B1943">
        <v>1.77</v>
      </c>
    </row>
    <row r="1944" spans="1:6" x14ac:dyDescent="0.3">
      <c r="A1944" s="1">
        <v>40662</v>
      </c>
      <c r="B1944">
        <v>1.44</v>
      </c>
    </row>
    <row r="1945" spans="1:6" x14ac:dyDescent="0.3">
      <c r="A1945" s="1">
        <v>40663</v>
      </c>
      <c r="F1945">
        <v>2.09</v>
      </c>
    </row>
    <row r="1946" spans="1:6" x14ac:dyDescent="0.3">
      <c r="A1946" s="1">
        <v>40664</v>
      </c>
    </row>
    <row r="1947" spans="1:6" x14ac:dyDescent="0.3">
      <c r="A1947" s="1">
        <v>40665</v>
      </c>
      <c r="B1947">
        <v>1.1299999999999999</v>
      </c>
      <c r="D1947">
        <v>1.93</v>
      </c>
    </row>
    <row r="1948" spans="1:6" x14ac:dyDescent="0.3">
      <c r="A1948" s="1">
        <v>40666</v>
      </c>
      <c r="B1948">
        <v>1.34</v>
      </c>
      <c r="D1948">
        <v>1.73</v>
      </c>
    </row>
    <row r="1949" spans="1:6" x14ac:dyDescent="0.3">
      <c r="A1949" s="1">
        <v>40667</v>
      </c>
      <c r="B1949">
        <v>1.29</v>
      </c>
    </row>
    <row r="1950" spans="1:6" x14ac:dyDescent="0.3">
      <c r="A1950" s="1">
        <v>40668</v>
      </c>
      <c r="B1950">
        <v>1.1000000000000001</v>
      </c>
      <c r="D1950">
        <v>0.99</v>
      </c>
    </row>
    <row r="1951" spans="1:6" x14ac:dyDescent="0.3">
      <c r="A1951" s="1">
        <v>40669</v>
      </c>
      <c r="D1951">
        <v>0.92</v>
      </c>
      <c r="F1951">
        <v>1.58</v>
      </c>
    </row>
    <row r="1952" spans="1:6" x14ac:dyDescent="0.3">
      <c r="A1952" s="1">
        <v>40670</v>
      </c>
      <c r="D1952">
        <v>0.92</v>
      </c>
    </row>
    <row r="1953" spans="1:6" x14ac:dyDescent="0.3">
      <c r="A1953" s="1">
        <v>40671</v>
      </c>
      <c r="D1953">
        <v>0.97</v>
      </c>
    </row>
    <row r="1954" spans="1:6" x14ac:dyDescent="0.3">
      <c r="A1954" s="1">
        <v>40672</v>
      </c>
    </row>
    <row r="1955" spans="1:6" x14ac:dyDescent="0.3">
      <c r="A1955" s="1">
        <v>40673</v>
      </c>
      <c r="B1955">
        <v>0.78</v>
      </c>
    </row>
    <row r="1956" spans="1:6" x14ac:dyDescent="0.3">
      <c r="A1956" s="1">
        <v>40674</v>
      </c>
      <c r="B1956">
        <v>0.78</v>
      </c>
    </row>
    <row r="1957" spans="1:6" x14ac:dyDescent="0.3">
      <c r="A1957" s="1">
        <v>40675</v>
      </c>
      <c r="F1957">
        <v>1.07</v>
      </c>
    </row>
    <row r="1958" spans="1:6" x14ac:dyDescent="0.3">
      <c r="A1958" s="1">
        <v>40676</v>
      </c>
      <c r="D1958">
        <v>0.8</v>
      </c>
    </row>
    <row r="1959" spans="1:6" x14ac:dyDescent="0.3">
      <c r="A1959" s="1">
        <v>40677</v>
      </c>
      <c r="D1959">
        <v>1.1200000000000001</v>
      </c>
    </row>
    <row r="1960" spans="1:6" x14ac:dyDescent="0.3">
      <c r="A1960" s="1">
        <v>40678</v>
      </c>
    </row>
    <row r="1961" spans="1:6" x14ac:dyDescent="0.3">
      <c r="A1961" s="1">
        <v>40679</v>
      </c>
      <c r="B1961">
        <v>1.6</v>
      </c>
    </row>
    <row r="1962" spans="1:6" x14ac:dyDescent="0.3">
      <c r="A1962" s="1">
        <v>40680</v>
      </c>
      <c r="B1962">
        <v>1.42</v>
      </c>
    </row>
    <row r="1963" spans="1:6" x14ac:dyDescent="0.3">
      <c r="A1963" s="1">
        <v>40681</v>
      </c>
    </row>
    <row r="1964" spans="1:6" x14ac:dyDescent="0.3">
      <c r="A1964" s="1">
        <v>40682</v>
      </c>
    </row>
    <row r="1965" spans="1:6" x14ac:dyDescent="0.3">
      <c r="A1965" s="1">
        <v>40683</v>
      </c>
    </row>
    <row r="1966" spans="1:6" x14ac:dyDescent="0.3">
      <c r="A1966" s="1">
        <v>40684</v>
      </c>
      <c r="D1966">
        <v>0.73</v>
      </c>
    </row>
    <row r="1967" spans="1:6" x14ac:dyDescent="0.3">
      <c r="A1967" s="1">
        <v>40685</v>
      </c>
      <c r="B1967">
        <v>0.69</v>
      </c>
    </row>
    <row r="1968" spans="1:6" x14ac:dyDescent="0.3">
      <c r="A1968" s="1">
        <v>40686</v>
      </c>
      <c r="D1968">
        <v>0.78</v>
      </c>
    </row>
    <row r="1969" spans="1:6" x14ac:dyDescent="0.3">
      <c r="A1969" s="1">
        <v>40687</v>
      </c>
      <c r="D1969">
        <v>0.84</v>
      </c>
    </row>
    <row r="1970" spans="1:6" x14ac:dyDescent="0.3">
      <c r="A1970" s="1">
        <v>40688</v>
      </c>
      <c r="F1970">
        <v>1.2</v>
      </c>
    </row>
    <row r="1971" spans="1:6" x14ac:dyDescent="0.3">
      <c r="A1971" s="1">
        <v>40689</v>
      </c>
      <c r="B1971">
        <v>0.74</v>
      </c>
    </row>
    <row r="1972" spans="1:6" x14ac:dyDescent="0.3">
      <c r="A1972" s="1">
        <v>40690</v>
      </c>
      <c r="B1972">
        <v>1.4</v>
      </c>
    </row>
    <row r="1973" spans="1:6" x14ac:dyDescent="0.3">
      <c r="A1973" s="1">
        <v>40691</v>
      </c>
      <c r="D1973">
        <v>5.29</v>
      </c>
    </row>
    <row r="1974" spans="1:6" x14ac:dyDescent="0.3">
      <c r="A1974" s="1">
        <v>40692</v>
      </c>
      <c r="D1974">
        <v>4.34</v>
      </c>
    </row>
    <row r="1975" spans="1:6" x14ac:dyDescent="0.3">
      <c r="A1975" s="1">
        <v>40693</v>
      </c>
      <c r="B1975">
        <v>1.86</v>
      </c>
    </row>
    <row r="1976" spans="1:6" x14ac:dyDescent="0.3">
      <c r="A1976" s="1">
        <v>40694</v>
      </c>
      <c r="B1976">
        <v>1.38</v>
      </c>
    </row>
    <row r="1977" spans="1:6" x14ac:dyDescent="0.3">
      <c r="A1977" s="1">
        <v>40695</v>
      </c>
      <c r="B1977">
        <v>1.36</v>
      </c>
    </row>
    <row r="1978" spans="1:6" x14ac:dyDescent="0.3">
      <c r="A1978" s="1">
        <v>40696</v>
      </c>
      <c r="D1978">
        <v>1.3</v>
      </c>
    </row>
    <row r="1979" spans="1:6" x14ac:dyDescent="0.3">
      <c r="A1979" s="1">
        <v>40697</v>
      </c>
      <c r="F1979">
        <v>1.33</v>
      </c>
    </row>
    <row r="1980" spans="1:6" x14ac:dyDescent="0.3">
      <c r="A1980" s="1">
        <v>40698</v>
      </c>
      <c r="B1980">
        <v>0.79</v>
      </c>
    </row>
    <row r="1981" spans="1:6" x14ac:dyDescent="0.3">
      <c r="A1981" s="1">
        <v>40699</v>
      </c>
      <c r="B1981">
        <v>0.84</v>
      </c>
    </row>
    <row r="1982" spans="1:6" x14ac:dyDescent="0.3">
      <c r="A1982" s="1">
        <v>40700</v>
      </c>
      <c r="D1982">
        <v>0.78</v>
      </c>
    </row>
    <row r="1983" spans="1:6" x14ac:dyDescent="0.3">
      <c r="A1983" s="1">
        <v>40701</v>
      </c>
      <c r="D1983">
        <v>0.7</v>
      </c>
    </row>
    <row r="1984" spans="1:6" x14ac:dyDescent="0.3">
      <c r="A1984" s="1">
        <v>40702</v>
      </c>
      <c r="F1984">
        <v>0.84</v>
      </c>
    </row>
    <row r="1985" spans="1:6" x14ac:dyDescent="0.3">
      <c r="A1985" s="1">
        <v>40703</v>
      </c>
      <c r="B1985">
        <v>0.59</v>
      </c>
    </row>
    <row r="1986" spans="1:6" x14ac:dyDescent="0.3">
      <c r="A1986" s="1">
        <v>40704</v>
      </c>
      <c r="B1986">
        <v>0.63</v>
      </c>
    </row>
    <row r="1987" spans="1:6" x14ac:dyDescent="0.3">
      <c r="A1987" s="1">
        <v>40705</v>
      </c>
      <c r="B1987">
        <v>1.86</v>
      </c>
      <c r="F1987">
        <v>0.87</v>
      </c>
    </row>
    <row r="1988" spans="1:6" x14ac:dyDescent="0.3">
      <c r="A1988" s="1">
        <v>40706</v>
      </c>
      <c r="F1988">
        <v>0.81</v>
      </c>
    </row>
    <row r="1989" spans="1:6" x14ac:dyDescent="0.3">
      <c r="A1989" s="1">
        <v>40707</v>
      </c>
    </row>
    <row r="1990" spans="1:6" x14ac:dyDescent="0.3">
      <c r="A1990" s="1">
        <v>40708</v>
      </c>
      <c r="B1990">
        <v>0.61</v>
      </c>
      <c r="D1990">
        <v>0.56000000000000005</v>
      </c>
    </row>
    <row r="1991" spans="1:6" x14ac:dyDescent="0.3">
      <c r="A1991" s="1">
        <v>40709</v>
      </c>
      <c r="B1991">
        <v>0.56000000000000005</v>
      </c>
      <c r="D1991">
        <v>0.57999999999999996</v>
      </c>
    </row>
    <row r="1992" spans="1:6" x14ac:dyDescent="0.3">
      <c r="A1992" s="1">
        <v>40710</v>
      </c>
      <c r="B1992">
        <v>0.73</v>
      </c>
      <c r="D1992">
        <v>0.3</v>
      </c>
    </row>
    <row r="1993" spans="1:6" x14ac:dyDescent="0.3">
      <c r="A1993" s="1">
        <v>40711</v>
      </c>
      <c r="B1993">
        <v>0.7</v>
      </c>
      <c r="D1993">
        <v>0.28999999999999998</v>
      </c>
    </row>
    <row r="1994" spans="1:6" x14ac:dyDescent="0.3">
      <c r="A1994" s="1">
        <v>40712</v>
      </c>
      <c r="B1994">
        <v>0.44</v>
      </c>
      <c r="F1994">
        <v>0.7</v>
      </c>
    </row>
    <row r="1995" spans="1:6" x14ac:dyDescent="0.3">
      <c r="A1995" s="1">
        <v>40713</v>
      </c>
    </row>
    <row r="1996" spans="1:6" x14ac:dyDescent="0.3">
      <c r="A1996" s="1">
        <v>40714</v>
      </c>
    </row>
    <row r="1997" spans="1:6" x14ac:dyDescent="0.3">
      <c r="A1997" s="1">
        <v>40715</v>
      </c>
      <c r="B1997">
        <v>0.3</v>
      </c>
      <c r="D1997">
        <v>0.51</v>
      </c>
    </row>
    <row r="1998" spans="1:6" x14ac:dyDescent="0.3">
      <c r="A1998" s="1">
        <v>40716</v>
      </c>
      <c r="D1998">
        <v>0.21</v>
      </c>
      <c r="F1998">
        <v>0.56999999999999995</v>
      </c>
    </row>
    <row r="1999" spans="1:6" x14ac:dyDescent="0.3">
      <c r="A1999" s="1">
        <v>40717</v>
      </c>
      <c r="B1999">
        <v>0.6</v>
      </c>
    </row>
    <row r="2000" spans="1:6" x14ac:dyDescent="0.3">
      <c r="A2000" s="1">
        <v>40718</v>
      </c>
      <c r="D2000">
        <v>0.56000000000000005</v>
      </c>
    </row>
    <row r="2001" spans="1:6" x14ac:dyDescent="0.3">
      <c r="A2001" s="1">
        <v>40719</v>
      </c>
    </row>
    <row r="2002" spans="1:6" x14ac:dyDescent="0.3">
      <c r="A2002" s="1">
        <v>40720</v>
      </c>
    </row>
    <row r="2003" spans="1:6" x14ac:dyDescent="0.3">
      <c r="A2003" s="1">
        <v>40721</v>
      </c>
      <c r="F2003">
        <v>0.52</v>
      </c>
    </row>
    <row r="2004" spans="1:6" x14ac:dyDescent="0.3">
      <c r="A2004" s="1">
        <v>40722</v>
      </c>
      <c r="D2004">
        <v>0.42</v>
      </c>
    </row>
    <row r="2005" spans="1:6" x14ac:dyDescent="0.3">
      <c r="A2005" s="1">
        <v>40723</v>
      </c>
      <c r="D2005">
        <v>0.38</v>
      </c>
    </row>
    <row r="2006" spans="1:6" x14ac:dyDescent="0.3">
      <c r="A2006" s="1">
        <v>40724</v>
      </c>
      <c r="D2006">
        <v>0.4</v>
      </c>
    </row>
    <row r="2007" spans="1:6" x14ac:dyDescent="0.3">
      <c r="A2007" s="1">
        <v>40725</v>
      </c>
      <c r="B2007">
        <v>0.46</v>
      </c>
    </row>
    <row r="2008" spans="1:6" x14ac:dyDescent="0.3">
      <c r="A2008" s="1">
        <v>40726</v>
      </c>
      <c r="B2008">
        <v>0.6</v>
      </c>
    </row>
    <row r="2009" spans="1:6" x14ac:dyDescent="0.3">
      <c r="A2009" s="1">
        <v>40727</v>
      </c>
      <c r="F2009">
        <v>0.59</v>
      </c>
    </row>
    <row r="2010" spans="1:6" x14ac:dyDescent="0.3">
      <c r="A2010" s="1">
        <v>40728</v>
      </c>
      <c r="D2010">
        <v>2.82</v>
      </c>
    </row>
    <row r="2011" spans="1:6" x14ac:dyDescent="0.3">
      <c r="A2011" s="1">
        <v>40729</v>
      </c>
      <c r="D2011">
        <v>5.17</v>
      </c>
    </row>
    <row r="2012" spans="1:6" x14ac:dyDescent="0.3">
      <c r="A2012" s="1">
        <v>40730</v>
      </c>
      <c r="B2012">
        <v>3.22</v>
      </c>
    </row>
    <row r="2013" spans="1:6" x14ac:dyDescent="0.3">
      <c r="A2013" s="1">
        <v>40731</v>
      </c>
      <c r="B2013">
        <v>1.6</v>
      </c>
    </row>
    <row r="2014" spans="1:6" x14ac:dyDescent="0.3">
      <c r="A2014" s="1">
        <v>40732</v>
      </c>
      <c r="F2014">
        <v>1.25</v>
      </c>
    </row>
    <row r="2015" spans="1:6" x14ac:dyDescent="0.3">
      <c r="A2015" s="1">
        <v>40733</v>
      </c>
      <c r="D2015">
        <v>0.89</v>
      </c>
    </row>
    <row r="2016" spans="1:6" x14ac:dyDescent="0.3">
      <c r="A2016" s="1">
        <v>40734</v>
      </c>
      <c r="D2016">
        <v>0.95</v>
      </c>
    </row>
    <row r="2017" spans="1:6" x14ac:dyDescent="0.3">
      <c r="A2017" s="1">
        <v>40735</v>
      </c>
      <c r="B2017">
        <v>1.78</v>
      </c>
    </row>
    <row r="2018" spans="1:6" x14ac:dyDescent="0.3">
      <c r="A2018" s="1">
        <v>40736</v>
      </c>
    </row>
    <row r="2019" spans="1:6" x14ac:dyDescent="0.3">
      <c r="A2019" s="1">
        <v>40737</v>
      </c>
      <c r="F2019">
        <v>1.96</v>
      </c>
    </row>
    <row r="2020" spans="1:6" x14ac:dyDescent="0.3">
      <c r="A2020" s="1">
        <v>40738</v>
      </c>
      <c r="D2020">
        <v>1.4</v>
      </c>
    </row>
    <row r="2021" spans="1:6" x14ac:dyDescent="0.3">
      <c r="A2021" s="1">
        <v>40739</v>
      </c>
      <c r="D2021">
        <v>1.1000000000000001</v>
      </c>
    </row>
    <row r="2022" spans="1:6" x14ac:dyDescent="0.3">
      <c r="A2022" s="1">
        <v>40740</v>
      </c>
      <c r="B2022">
        <v>0.95</v>
      </c>
    </row>
    <row r="2023" spans="1:6" x14ac:dyDescent="0.3">
      <c r="A2023" s="1">
        <v>40741</v>
      </c>
      <c r="B2023">
        <v>0.66</v>
      </c>
    </row>
    <row r="2024" spans="1:6" x14ac:dyDescent="0.3">
      <c r="A2024" s="1">
        <v>40742</v>
      </c>
      <c r="F2024">
        <v>0.73</v>
      </c>
    </row>
    <row r="2025" spans="1:6" x14ac:dyDescent="0.3">
      <c r="A2025" s="1">
        <v>40743</v>
      </c>
      <c r="D2025">
        <v>0.75</v>
      </c>
    </row>
    <row r="2026" spans="1:6" x14ac:dyDescent="0.3">
      <c r="A2026" s="1">
        <v>40744</v>
      </c>
      <c r="D2026">
        <v>0.85</v>
      </c>
    </row>
    <row r="2027" spans="1:6" x14ac:dyDescent="0.3">
      <c r="A2027" s="1">
        <v>40745</v>
      </c>
      <c r="B2027">
        <v>0.79</v>
      </c>
    </row>
    <row r="2028" spans="1:6" x14ac:dyDescent="0.3">
      <c r="A2028" s="1">
        <v>40746</v>
      </c>
      <c r="B2028">
        <v>0.77</v>
      </c>
    </row>
    <row r="2029" spans="1:6" x14ac:dyDescent="0.3">
      <c r="A2029" s="1">
        <v>40747</v>
      </c>
      <c r="F2029">
        <v>0.65</v>
      </c>
    </row>
    <row r="2030" spans="1:6" x14ac:dyDescent="0.3">
      <c r="A2030" s="1">
        <v>40748</v>
      </c>
      <c r="B2030">
        <v>0.89</v>
      </c>
      <c r="D2030">
        <v>0.28000000000000003</v>
      </c>
    </row>
    <row r="2031" spans="1:6" x14ac:dyDescent="0.3">
      <c r="A2031" s="1">
        <v>40749</v>
      </c>
    </row>
    <row r="2032" spans="1:6" x14ac:dyDescent="0.3">
      <c r="A2032" s="1">
        <v>40750</v>
      </c>
      <c r="B2032">
        <v>0.49</v>
      </c>
      <c r="D2032">
        <v>0.47</v>
      </c>
    </row>
    <row r="2033" spans="1:6" x14ac:dyDescent="0.3">
      <c r="A2033" s="1">
        <v>40751</v>
      </c>
      <c r="B2033">
        <v>0.28000000000000003</v>
      </c>
      <c r="F2033">
        <v>0.63</v>
      </c>
    </row>
    <row r="2034" spans="1:6" x14ac:dyDescent="0.3">
      <c r="A2034" s="1">
        <v>40752</v>
      </c>
      <c r="B2034">
        <v>0.22</v>
      </c>
      <c r="D2034">
        <v>0.43</v>
      </c>
    </row>
    <row r="2035" spans="1:6" x14ac:dyDescent="0.3">
      <c r="A2035" s="1">
        <v>40753</v>
      </c>
      <c r="D2035">
        <v>0.43</v>
      </c>
      <c r="F2035">
        <v>0.35</v>
      </c>
    </row>
    <row r="2036" spans="1:6" x14ac:dyDescent="0.3">
      <c r="A2036" s="1">
        <v>40754</v>
      </c>
      <c r="B2036">
        <v>0.28000000000000003</v>
      </c>
      <c r="D2036">
        <v>0.42</v>
      </c>
    </row>
    <row r="2037" spans="1:6" x14ac:dyDescent="0.3">
      <c r="A2037" s="1">
        <v>40755</v>
      </c>
      <c r="B2037">
        <v>0.25</v>
      </c>
      <c r="D2037">
        <v>0.35</v>
      </c>
    </row>
    <row r="2038" spans="1:6" x14ac:dyDescent="0.3">
      <c r="A2038" s="1">
        <v>40756</v>
      </c>
      <c r="B2038">
        <v>0.39</v>
      </c>
      <c r="F2038">
        <v>0.25</v>
      </c>
    </row>
    <row r="2039" spans="1:6" x14ac:dyDescent="0.3">
      <c r="A2039" s="1">
        <v>40757</v>
      </c>
      <c r="B2039">
        <v>0.4</v>
      </c>
      <c r="D2039">
        <v>0.26</v>
      </c>
    </row>
    <row r="2040" spans="1:6" x14ac:dyDescent="0.3">
      <c r="A2040" s="1">
        <v>40758</v>
      </c>
      <c r="D2040">
        <v>0.26</v>
      </c>
    </row>
    <row r="2041" spans="1:6" x14ac:dyDescent="0.3">
      <c r="A2041" s="1">
        <v>40760</v>
      </c>
      <c r="B2041">
        <v>2.36</v>
      </c>
      <c r="D2041">
        <v>0.66</v>
      </c>
    </row>
    <row r="2042" spans="1:6" x14ac:dyDescent="0.3">
      <c r="A2042" s="1">
        <v>40761</v>
      </c>
      <c r="F2042">
        <v>1</v>
      </c>
    </row>
    <row r="2043" spans="1:6" x14ac:dyDescent="0.3">
      <c r="A2043" s="1">
        <v>40762</v>
      </c>
      <c r="D2043">
        <v>0.59</v>
      </c>
    </row>
    <row r="2044" spans="1:6" x14ac:dyDescent="0.3">
      <c r="A2044" s="1">
        <v>40763</v>
      </c>
      <c r="D2044">
        <v>0.49</v>
      </c>
    </row>
    <row r="2045" spans="1:6" x14ac:dyDescent="0.3">
      <c r="A2045" s="1">
        <v>40764</v>
      </c>
      <c r="B2045">
        <v>0.54</v>
      </c>
    </row>
    <row r="2046" spans="1:6" x14ac:dyDescent="0.3">
      <c r="A2046" s="1">
        <v>40765</v>
      </c>
      <c r="B2046">
        <v>0.45</v>
      </c>
    </row>
    <row r="2047" spans="1:6" x14ac:dyDescent="0.3">
      <c r="A2047" s="1">
        <v>40766</v>
      </c>
      <c r="F2047">
        <v>0.43</v>
      </c>
    </row>
    <row r="2048" spans="1:6" x14ac:dyDescent="0.3">
      <c r="A2048" s="1">
        <v>40767</v>
      </c>
      <c r="D2048">
        <v>0.25</v>
      </c>
    </row>
    <row r="2049" spans="1:6" x14ac:dyDescent="0.3">
      <c r="A2049" s="1">
        <v>40768</v>
      </c>
      <c r="D2049">
        <v>0.22</v>
      </c>
    </row>
    <row r="2050" spans="1:6" x14ac:dyDescent="0.3">
      <c r="A2050" s="1">
        <v>40769</v>
      </c>
      <c r="B2050">
        <v>0.27</v>
      </c>
      <c r="F2050">
        <v>0.37</v>
      </c>
    </row>
    <row r="2051" spans="1:6" x14ac:dyDescent="0.3">
      <c r="A2051" s="1">
        <v>40770</v>
      </c>
      <c r="B2051">
        <v>0.27</v>
      </c>
      <c r="D2051">
        <v>0.35</v>
      </c>
    </row>
    <row r="2052" spans="1:6" x14ac:dyDescent="0.3">
      <c r="A2052" s="1">
        <v>40771</v>
      </c>
      <c r="D2052">
        <v>0.25</v>
      </c>
      <c r="F2052">
        <v>0.25</v>
      </c>
    </row>
    <row r="2053" spans="1:6" x14ac:dyDescent="0.3">
      <c r="A2053" s="1">
        <v>40772</v>
      </c>
      <c r="B2053">
        <v>0.37</v>
      </c>
    </row>
    <row r="2054" spans="1:6" x14ac:dyDescent="0.3">
      <c r="A2054" s="1">
        <v>40773</v>
      </c>
      <c r="B2054">
        <v>0.32</v>
      </c>
    </row>
    <row r="2055" spans="1:6" x14ac:dyDescent="0.3">
      <c r="A2055" s="1">
        <v>40774</v>
      </c>
    </row>
    <row r="2056" spans="1:6" x14ac:dyDescent="0.3">
      <c r="A2056" s="1">
        <v>40775</v>
      </c>
      <c r="D2056">
        <v>0.17</v>
      </c>
      <c r="F2056">
        <v>0.35</v>
      </c>
    </row>
    <row r="2057" spans="1:6" x14ac:dyDescent="0.3">
      <c r="A2057" s="1">
        <v>40776</v>
      </c>
      <c r="D2057">
        <v>0.14000000000000001</v>
      </c>
    </row>
    <row r="2058" spans="1:6" x14ac:dyDescent="0.3">
      <c r="A2058" s="1">
        <v>40777</v>
      </c>
      <c r="B2058">
        <v>0.28999999999999998</v>
      </c>
    </row>
    <row r="2059" spans="1:6" x14ac:dyDescent="0.3">
      <c r="A2059" s="1">
        <v>40778</v>
      </c>
      <c r="B2059">
        <v>0.31</v>
      </c>
    </row>
    <row r="2060" spans="1:6" x14ac:dyDescent="0.3">
      <c r="A2060" s="1">
        <v>40779</v>
      </c>
      <c r="F2060">
        <v>0.28999999999999998</v>
      </c>
    </row>
    <row r="2061" spans="1:6" x14ac:dyDescent="0.3">
      <c r="A2061" s="1">
        <v>40780</v>
      </c>
      <c r="D2061">
        <v>0.22</v>
      </c>
    </row>
    <row r="2062" spans="1:6" x14ac:dyDescent="0.3">
      <c r="A2062" s="1">
        <v>40781</v>
      </c>
      <c r="D2062">
        <v>0.2</v>
      </c>
    </row>
    <row r="2063" spans="1:6" x14ac:dyDescent="0.3">
      <c r="A2063" s="1">
        <v>40782</v>
      </c>
      <c r="D2063">
        <v>0.14000000000000001</v>
      </c>
    </row>
    <row r="2064" spans="1:6" x14ac:dyDescent="0.3">
      <c r="A2064" s="1">
        <v>40783</v>
      </c>
      <c r="B2064">
        <v>0.2</v>
      </c>
    </row>
    <row r="2065" spans="1:6" x14ac:dyDescent="0.3">
      <c r="A2065" s="1">
        <v>40784</v>
      </c>
    </row>
    <row r="2066" spans="1:6" x14ac:dyDescent="0.3">
      <c r="A2066" s="1">
        <v>40785</v>
      </c>
    </row>
    <row r="2067" spans="1:6" x14ac:dyDescent="0.3">
      <c r="A2067" s="1">
        <v>40786</v>
      </c>
    </row>
    <row r="2068" spans="1:6" x14ac:dyDescent="0.3">
      <c r="A2068" s="1">
        <v>40787</v>
      </c>
      <c r="B2068">
        <v>0.67</v>
      </c>
    </row>
    <row r="2069" spans="1:6" x14ac:dyDescent="0.3">
      <c r="A2069" s="1">
        <v>40788</v>
      </c>
      <c r="B2069">
        <v>1.73</v>
      </c>
    </row>
    <row r="2070" spans="1:6" x14ac:dyDescent="0.3">
      <c r="A2070" s="1">
        <v>40789</v>
      </c>
    </row>
    <row r="2071" spans="1:6" x14ac:dyDescent="0.3">
      <c r="A2071" s="1">
        <v>40790</v>
      </c>
      <c r="D2071">
        <v>0.79</v>
      </c>
    </row>
    <row r="2072" spans="1:6" x14ac:dyDescent="0.3">
      <c r="A2072" s="1">
        <v>40791</v>
      </c>
      <c r="D2072">
        <v>0.67</v>
      </c>
    </row>
    <row r="2073" spans="1:6" x14ac:dyDescent="0.3">
      <c r="A2073" s="1">
        <v>40792</v>
      </c>
      <c r="B2073">
        <v>0.38</v>
      </c>
    </row>
    <row r="2074" spans="1:6" x14ac:dyDescent="0.3">
      <c r="A2074" s="1">
        <v>40793</v>
      </c>
      <c r="B2074">
        <v>0.38</v>
      </c>
    </row>
    <row r="2075" spans="1:6" x14ac:dyDescent="0.3">
      <c r="A2075" s="1">
        <v>40794</v>
      </c>
      <c r="F2075">
        <v>0.67</v>
      </c>
    </row>
    <row r="2076" spans="1:6" x14ac:dyDescent="0.3">
      <c r="A2076" s="1">
        <v>40795</v>
      </c>
      <c r="B2076">
        <v>0.32</v>
      </c>
    </row>
    <row r="2077" spans="1:6" x14ac:dyDescent="0.3">
      <c r="A2077" s="1">
        <v>40796</v>
      </c>
      <c r="D2077">
        <v>0.67</v>
      </c>
    </row>
    <row r="2078" spans="1:6" x14ac:dyDescent="0.3">
      <c r="A2078" s="1">
        <v>40797</v>
      </c>
      <c r="D2078">
        <v>0.43</v>
      </c>
    </row>
    <row r="2079" spans="1:6" x14ac:dyDescent="0.3">
      <c r="A2079" s="1">
        <v>40798</v>
      </c>
    </row>
    <row r="2080" spans="1:6" x14ac:dyDescent="0.3">
      <c r="A2080" s="1">
        <v>40799</v>
      </c>
      <c r="B2080">
        <v>2.02</v>
      </c>
    </row>
    <row r="2081" spans="1:6" x14ac:dyDescent="0.3">
      <c r="A2081" s="1">
        <v>40800</v>
      </c>
      <c r="B2081">
        <v>1.1599999999999999</v>
      </c>
    </row>
    <row r="2082" spans="1:6" x14ac:dyDescent="0.3">
      <c r="A2082" s="1">
        <v>40801</v>
      </c>
      <c r="F2082">
        <v>1.57</v>
      </c>
    </row>
    <row r="2083" spans="1:6" x14ac:dyDescent="0.3">
      <c r="A2083" s="1">
        <v>40802</v>
      </c>
      <c r="D2083">
        <v>2.38</v>
      </c>
    </row>
    <row r="2084" spans="1:6" x14ac:dyDescent="0.3">
      <c r="A2084" s="1">
        <v>40803</v>
      </c>
      <c r="D2084">
        <v>2.25</v>
      </c>
    </row>
    <row r="2085" spans="1:6" x14ac:dyDescent="0.3">
      <c r="A2085" s="1">
        <v>40804</v>
      </c>
    </row>
    <row r="2086" spans="1:6" x14ac:dyDescent="0.3">
      <c r="A2086" s="1">
        <v>40805</v>
      </c>
    </row>
    <row r="2087" spans="1:6" x14ac:dyDescent="0.3">
      <c r="A2087" s="1">
        <v>40806</v>
      </c>
      <c r="B2087">
        <v>1.06</v>
      </c>
      <c r="F2087">
        <v>1.29</v>
      </c>
    </row>
    <row r="2088" spans="1:6" x14ac:dyDescent="0.3">
      <c r="A2088" s="1">
        <v>40807</v>
      </c>
      <c r="B2088">
        <v>1.06</v>
      </c>
    </row>
    <row r="2089" spans="1:6" x14ac:dyDescent="0.3">
      <c r="A2089" s="1">
        <v>40808</v>
      </c>
      <c r="B2089">
        <v>1.07</v>
      </c>
    </row>
    <row r="2090" spans="1:6" x14ac:dyDescent="0.3">
      <c r="A2090" s="1">
        <v>40809</v>
      </c>
      <c r="D2090">
        <v>1.06</v>
      </c>
    </row>
    <row r="2091" spans="1:6" x14ac:dyDescent="0.3">
      <c r="A2091" s="1">
        <v>40810</v>
      </c>
      <c r="D2091">
        <v>1.7</v>
      </c>
    </row>
    <row r="2092" spans="1:6" x14ac:dyDescent="0.3">
      <c r="A2092" s="1">
        <v>40811</v>
      </c>
      <c r="F2092">
        <v>2.31</v>
      </c>
    </row>
    <row r="2093" spans="1:6" x14ac:dyDescent="0.3">
      <c r="A2093" s="1">
        <v>40812</v>
      </c>
      <c r="B2093">
        <v>1.7</v>
      </c>
    </row>
    <row r="2094" spans="1:6" x14ac:dyDescent="0.3">
      <c r="A2094" s="1">
        <v>40813</v>
      </c>
      <c r="B2094">
        <v>1.44</v>
      </c>
    </row>
    <row r="2095" spans="1:6" x14ac:dyDescent="0.3">
      <c r="A2095" s="1">
        <v>40814</v>
      </c>
      <c r="D2095">
        <v>1.76</v>
      </c>
    </row>
    <row r="2096" spans="1:6" x14ac:dyDescent="0.3">
      <c r="A2096" s="1">
        <v>40815</v>
      </c>
      <c r="F2096">
        <v>2.41</v>
      </c>
    </row>
    <row r="2097" spans="1:6" x14ac:dyDescent="0.3">
      <c r="A2097" s="1">
        <v>40816</v>
      </c>
      <c r="D2097">
        <v>1.27</v>
      </c>
    </row>
    <row r="2098" spans="1:6" x14ac:dyDescent="0.3">
      <c r="A2098" s="1">
        <v>40817</v>
      </c>
      <c r="D2098">
        <v>1.2</v>
      </c>
    </row>
    <row r="2099" spans="1:6" x14ac:dyDescent="0.3">
      <c r="A2099" s="1">
        <v>40818</v>
      </c>
      <c r="B2099">
        <v>0.35</v>
      </c>
    </row>
    <row r="2100" spans="1:6" x14ac:dyDescent="0.3">
      <c r="A2100" s="1">
        <v>40819</v>
      </c>
    </row>
    <row r="2101" spans="1:6" x14ac:dyDescent="0.3">
      <c r="A2101" s="1">
        <v>40820</v>
      </c>
    </row>
    <row r="2102" spans="1:6" x14ac:dyDescent="0.3">
      <c r="A2102" s="1">
        <v>40821</v>
      </c>
      <c r="D2102">
        <v>1.75</v>
      </c>
    </row>
    <row r="2103" spans="1:6" x14ac:dyDescent="0.3">
      <c r="A2103" s="1">
        <v>40822</v>
      </c>
      <c r="D2103">
        <v>1.83</v>
      </c>
    </row>
    <row r="2104" spans="1:6" x14ac:dyDescent="0.3">
      <c r="A2104" s="1">
        <v>40823</v>
      </c>
    </row>
    <row r="2105" spans="1:6" x14ac:dyDescent="0.3">
      <c r="A2105" s="1">
        <v>40824</v>
      </c>
      <c r="F2105">
        <v>1.9</v>
      </c>
    </row>
    <row r="2106" spans="1:6" x14ac:dyDescent="0.3">
      <c r="A2106" s="1">
        <v>40825</v>
      </c>
    </row>
    <row r="2107" spans="1:6" x14ac:dyDescent="0.3">
      <c r="A2107" s="1">
        <v>40826</v>
      </c>
    </row>
    <row r="2108" spans="1:6" x14ac:dyDescent="0.3">
      <c r="A2108" s="1">
        <v>40827</v>
      </c>
    </row>
    <row r="2109" spans="1:6" x14ac:dyDescent="0.3">
      <c r="A2109" s="1">
        <v>40828</v>
      </c>
    </row>
    <row r="2110" spans="1:6" x14ac:dyDescent="0.3">
      <c r="A2110" s="1">
        <v>40829</v>
      </c>
    </row>
    <row r="2111" spans="1:6" x14ac:dyDescent="0.3">
      <c r="A2111" s="1">
        <v>40830</v>
      </c>
    </row>
    <row r="2112" spans="1:6" x14ac:dyDescent="0.3">
      <c r="A2112" s="1">
        <v>40831</v>
      </c>
    </row>
    <row r="2113" spans="1:1" x14ac:dyDescent="0.3">
      <c r="A2113" s="1">
        <v>40832</v>
      </c>
    </row>
    <row r="2114" spans="1:1" x14ac:dyDescent="0.3">
      <c r="A2114" s="1">
        <v>40833</v>
      </c>
    </row>
    <row r="2115" spans="1:1" x14ac:dyDescent="0.3">
      <c r="A2115" s="1">
        <v>40834</v>
      </c>
    </row>
    <row r="2116" spans="1:1" x14ac:dyDescent="0.3">
      <c r="A2116" s="1">
        <v>40835</v>
      </c>
    </row>
    <row r="2117" spans="1:1" x14ac:dyDescent="0.3">
      <c r="A2117" s="1">
        <v>40836</v>
      </c>
    </row>
    <row r="2118" spans="1:1" x14ac:dyDescent="0.3">
      <c r="A2118" s="1">
        <v>40837</v>
      </c>
    </row>
    <row r="2119" spans="1:1" x14ac:dyDescent="0.3">
      <c r="A2119" s="1">
        <v>40838</v>
      </c>
    </row>
    <row r="2120" spans="1:1" x14ac:dyDescent="0.3">
      <c r="A2120" s="1">
        <v>40839</v>
      </c>
    </row>
    <row r="2121" spans="1:1" x14ac:dyDescent="0.3">
      <c r="A2121" s="1">
        <v>40840</v>
      </c>
    </row>
    <row r="2122" spans="1:1" x14ac:dyDescent="0.3">
      <c r="A2122" s="1">
        <v>40841</v>
      </c>
    </row>
    <row r="2123" spans="1:1" x14ac:dyDescent="0.3">
      <c r="A2123" s="1">
        <v>40842</v>
      </c>
    </row>
    <row r="2124" spans="1:1" x14ac:dyDescent="0.3">
      <c r="A2124" s="1">
        <v>40843</v>
      </c>
    </row>
    <row r="2125" spans="1:1" x14ac:dyDescent="0.3">
      <c r="A2125" s="1">
        <v>40844</v>
      </c>
    </row>
    <row r="2126" spans="1:1" x14ac:dyDescent="0.3">
      <c r="A2126" s="1">
        <v>40845</v>
      </c>
    </row>
    <row r="2127" spans="1:1" x14ac:dyDescent="0.3">
      <c r="A2127" s="1">
        <v>40846</v>
      </c>
    </row>
    <row r="2128" spans="1:1" x14ac:dyDescent="0.3">
      <c r="A2128" s="1">
        <v>40847</v>
      </c>
    </row>
    <row r="2129" spans="1:6" x14ac:dyDescent="0.3">
      <c r="A2129" s="1">
        <v>40848</v>
      </c>
    </row>
    <row r="2130" spans="1:6" x14ac:dyDescent="0.3">
      <c r="A2130" s="1">
        <v>40849</v>
      </c>
      <c r="F2130">
        <v>2.58</v>
      </c>
    </row>
    <row r="2131" spans="1:6" x14ac:dyDescent="0.3">
      <c r="A2131" s="1">
        <v>40850</v>
      </c>
      <c r="D2131">
        <v>2.13</v>
      </c>
    </row>
    <row r="2132" spans="1:6" x14ac:dyDescent="0.3">
      <c r="A2132" s="1">
        <v>40851</v>
      </c>
      <c r="D2132">
        <v>1.91</v>
      </c>
    </row>
    <row r="2133" spans="1:6" x14ac:dyDescent="0.3">
      <c r="A2133" s="1">
        <v>40852</v>
      </c>
      <c r="B2133">
        <v>1.63</v>
      </c>
      <c r="F2133">
        <v>1.71</v>
      </c>
    </row>
    <row r="2134" spans="1:6" x14ac:dyDescent="0.3">
      <c r="A2134" s="1">
        <v>40853</v>
      </c>
      <c r="B2134">
        <v>1.66</v>
      </c>
    </row>
    <row r="2135" spans="1:6" x14ac:dyDescent="0.3">
      <c r="A2135" s="1">
        <v>40854</v>
      </c>
    </row>
    <row r="2136" spans="1:6" x14ac:dyDescent="0.3">
      <c r="A2136" s="1">
        <v>40855</v>
      </c>
      <c r="D2136">
        <v>2.91</v>
      </c>
    </row>
    <row r="2137" spans="1:6" x14ac:dyDescent="0.3">
      <c r="A2137" s="1">
        <v>40856</v>
      </c>
      <c r="D2137">
        <v>2.2000000000000002</v>
      </c>
    </row>
    <row r="2138" spans="1:6" x14ac:dyDescent="0.3">
      <c r="A2138" s="1">
        <v>40857</v>
      </c>
      <c r="F2138">
        <v>1.77</v>
      </c>
    </row>
    <row r="2139" spans="1:6" x14ac:dyDescent="0.3">
      <c r="A2139" s="1">
        <v>40858</v>
      </c>
    </row>
    <row r="2140" spans="1:6" x14ac:dyDescent="0.3">
      <c r="A2140" s="1">
        <v>40859</v>
      </c>
    </row>
    <row r="2141" spans="1:6" x14ac:dyDescent="0.3">
      <c r="A2141" s="1">
        <v>40860</v>
      </c>
    </row>
    <row r="2142" spans="1:6" x14ac:dyDescent="0.3">
      <c r="A2142" s="1">
        <v>40861</v>
      </c>
      <c r="D2142">
        <v>1.67</v>
      </c>
    </row>
    <row r="2143" spans="1:6" x14ac:dyDescent="0.3">
      <c r="A2143" s="1">
        <v>40862</v>
      </c>
      <c r="B2143">
        <v>2.04</v>
      </c>
    </row>
    <row r="2144" spans="1:6" x14ac:dyDescent="0.3">
      <c r="A2144" s="1">
        <v>40863</v>
      </c>
      <c r="B2144">
        <v>2.2400000000000002</v>
      </c>
    </row>
    <row r="2145" spans="1:6" x14ac:dyDescent="0.3">
      <c r="A2145" s="1">
        <v>40864</v>
      </c>
    </row>
    <row r="2146" spans="1:6" x14ac:dyDescent="0.3">
      <c r="A2146" s="1">
        <v>40865</v>
      </c>
    </row>
    <row r="2147" spans="1:6" x14ac:dyDescent="0.3">
      <c r="A2147" s="1">
        <v>40866</v>
      </c>
    </row>
    <row r="2148" spans="1:6" x14ac:dyDescent="0.3">
      <c r="A2148" s="1">
        <v>40867</v>
      </c>
    </row>
    <row r="2149" spans="1:6" x14ac:dyDescent="0.3">
      <c r="A2149" s="1">
        <v>40868</v>
      </c>
    </row>
    <row r="2150" spans="1:6" x14ac:dyDescent="0.3">
      <c r="A2150" s="1">
        <v>40869</v>
      </c>
      <c r="B2150">
        <v>1.97</v>
      </c>
    </row>
    <row r="2151" spans="1:6" x14ac:dyDescent="0.3">
      <c r="A2151" s="1">
        <v>40870</v>
      </c>
      <c r="D2151">
        <v>2.57</v>
      </c>
    </row>
    <row r="2152" spans="1:6" x14ac:dyDescent="0.3">
      <c r="A2152" s="1">
        <v>40871</v>
      </c>
      <c r="D2152">
        <v>2.52</v>
      </c>
      <c r="F2152">
        <v>3.22</v>
      </c>
    </row>
    <row r="2153" spans="1:6" x14ac:dyDescent="0.3">
      <c r="A2153" s="1">
        <v>40872</v>
      </c>
      <c r="D2153">
        <v>2.2000000000000002</v>
      </c>
    </row>
    <row r="2154" spans="1:6" x14ac:dyDescent="0.3">
      <c r="A2154" s="1">
        <v>40873</v>
      </c>
      <c r="B2154">
        <v>2.96</v>
      </c>
      <c r="F2154">
        <v>1.96</v>
      </c>
    </row>
    <row r="2155" spans="1:6" x14ac:dyDescent="0.3">
      <c r="A2155" s="1">
        <v>40874</v>
      </c>
      <c r="B2155">
        <v>2.52</v>
      </c>
      <c r="D2155">
        <v>2.5</v>
      </c>
    </row>
    <row r="2156" spans="1:6" x14ac:dyDescent="0.3">
      <c r="A2156" s="1">
        <v>40875</v>
      </c>
      <c r="D2156">
        <v>1.9</v>
      </c>
      <c r="F2156">
        <v>2.44</v>
      </c>
    </row>
    <row r="2157" spans="1:6" x14ac:dyDescent="0.3">
      <c r="A2157" s="1">
        <v>40876</v>
      </c>
      <c r="B2157">
        <v>2.69</v>
      </c>
      <c r="D2157">
        <v>1.52</v>
      </c>
    </row>
    <row r="2158" spans="1:6" x14ac:dyDescent="0.3">
      <c r="A2158" s="1">
        <v>40877</v>
      </c>
      <c r="B2158">
        <v>2.4900000000000002</v>
      </c>
      <c r="D2158">
        <v>1.39</v>
      </c>
    </row>
    <row r="2159" spans="1:6" x14ac:dyDescent="0.3">
      <c r="A2159" s="1">
        <v>40878</v>
      </c>
      <c r="B2159">
        <v>2.25</v>
      </c>
      <c r="F2159">
        <v>4.28</v>
      </c>
    </row>
    <row r="2160" spans="1:6" x14ac:dyDescent="0.3">
      <c r="A2160" s="1">
        <v>40879</v>
      </c>
      <c r="D2160">
        <v>1.89</v>
      </c>
    </row>
    <row r="2161" spans="1:6" x14ac:dyDescent="0.3">
      <c r="A2161" s="1">
        <v>40880</v>
      </c>
      <c r="D2161">
        <v>1.75</v>
      </c>
    </row>
    <row r="2162" spans="1:6" x14ac:dyDescent="0.3">
      <c r="A2162" s="1">
        <v>40881</v>
      </c>
      <c r="B2162">
        <v>1.86</v>
      </c>
    </row>
    <row r="2163" spans="1:6" x14ac:dyDescent="0.3">
      <c r="A2163" s="1">
        <v>40882</v>
      </c>
      <c r="B2163">
        <v>1.5</v>
      </c>
    </row>
    <row r="2164" spans="1:6" x14ac:dyDescent="0.3">
      <c r="A2164" s="1">
        <v>40883</v>
      </c>
      <c r="F2164">
        <v>1.35</v>
      </c>
    </row>
    <row r="2165" spans="1:6" x14ac:dyDescent="0.3">
      <c r="A2165" s="1">
        <v>40884</v>
      </c>
      <c r="D2165">
        <v>1.22</v>
      </c>
    </row>
    <row r="2166" spans="1:6" x14ac:dyDescent="0.3">
      <c r="A2166" s="1">
        <v>40885</v>
      </c>
      <c r="D2166">
        <v>1.88</v>
      </c>
    </row>
    <row r="2167" spans="1:6" x14ac:dyDescent="0.3">
      <c r="A2167" s="1">
        <v>40886</v>
      </c>
    </row>
    <row r="2168" spans="1:6" x14ac:dyDescent="0.3">
      <c r="A2168" s="1">
        <v>40887</v>
      </c>
      <c r="F2168">
        <v>1.26</v>
      </c>
    </row>
    <row r="2169" spans="1:6" x14ac:dyDescent="0.3">
      <c r="A2169" s="1">
        <v>40888</v>
      </c>
      <c r="D2169">
        <v>3.29</v>
      </c>
    </row>
    <row r="2170" spans="1:6" x14ac:dyDescent="0.3">
      <c r="A2170" s="1">
        <v>40889</v>
      </c>
      <c r="D2170">
        <v>2.91</v>
      </c>
    </row>
    <row r="2171" spans="1:6" x14ac:dyDescent="0.3">
      <c r="A2171" s="1">
        <v>40890</v>
      </c>
      <c r="F2171">
        <v>4.29</v>
      </c>
    </row>
    <row r="2172" spans="1:6" x14ac:dyDescent="0.3">
      <c r="A2172" s="1">
        <v>40891</v>
      </c>
    </row>
    <row r="2173" spans="1:6" x14ac:dyDescent="0.3">
      <c r="A2173" s="1">
        <v>40892</v>
      </c>
      <c r="B2173">
        <v>1.79</v>
      </c>
      <c r="D2173">
        <v>3.88</v>
      </c>
    </row>
    <row r="2174" spans="1:6" x14ac:dyDescent="0.3">
      <c r="A2174" s="1">
        <v>40893</v>
      </c>
      <c r="D2174">
        <v>6.06</v>
      </c>
    </row>
    <row r="2175" spans="1:6" x14ac:dyDescent="0.3">
      <c r="A2175" s="1">
        <v>40894</v>
      </c>
      <c r="F2175">
        <v>6.65</v>
      </c>
    </row>
    <row r="2176" spans="1:6" x14ac:dyDescent="0.3">
      <c r="A2176" s="1">
        <v>40895</v>
      </c>
    </row>
    <row r="2177" spans="1:6" x14ac:dyDescent="0.3">
      <c r="A2177" s="1">
        <v>40896</v>
      </c>
    </row>
    <row r="2178" spans="1:6" x14ac:dyDescent="0.3">
      <c r="A2178" s="1">
        <v>40897</v>
      </c>
      <c r="D2178">
        <v>3.5</v>
      </c>
    </row>
    <row r="2179" spans="1:6" x14ac:dyDescent="0.3">
      <c r="A2179" s="1">
        <v>40898</v>
      </c>
      <c r="D2179">
        <v>3.23</v>
      </c>
    </row>
    <row r="2180" spans="1:6" x14ac:dyDescent="0.3">
      <c r="A2180" s="1">
        <v>40899</v>
      </c>
      <c r="F2180">
        <v>3.76</v>
      </c>
    </row>
    <row r="2181" spans="1:6" x14ac:dyDescent="0.3">
      <c r="A2181" s="1">
        <v>40900</v>
      </c>
      <c r="D2181">
        <v>4.1500000000000004</v>
      </c>
    </row>
    <row r="2182" spans="1:6" x14ac:dyDescent="0.3">
      <c r="A2182" s="1">
        <v>40901</v>
      </c>
      <c r="D2182">
        <v>3.47</v>
      </c>
    </row>
    <row r="2183" spans="1:6" x14ac:dyDescent="0.3">
      <c r="A2183" s="1">
        <v>40902</v>
      </c>
    </row>
    <row r="2184" spans="1:6" x14ac:dyDescent="0.3">
      <c r="A2184" s="1">
        <v>40903</v>
      </c>
    </row>
    <row r="2185" spans="1:6" x14ac:dyDescent="0.3">
      <c r="A2185" s="1">
        <v>40904</v>
      </c>
      <c r="F2185">
        <v>3.52</v>
      </c>
    </row>
    <row r="2186" spans="1:6" x14ac:dyDescent="0.3">
      <c r="A2186" s="1">
        <v>40905</v>
      </c>
    </row>
    <row r="2187" spans="1:6" x14ac:dyDescent="0.3">
      <c r="A2187" s="1">
        <v>40906</v>
      </c>
    </row>
    <row r="2188" spans="1:6" x14ac:dyDescent="0.3">
      <c r="A2188" s="1">
        <v>40907</v>
      </c>
    </row>
    <row r="2189" spans="1:6" x14ac:dyDescent="0.3">
      <c r="A2189" s="1">
        <v>40908</v>
      </c>
    </row>
    <row r="2190" spans="1:6" x14ac:dyDescent="0.3">
      <c r="A2190" s="1">
        <v>40909</v>
      </c>
    </row>
    <row r="2191" spans="1:6" x14ac:dyDescent="0.3">
      <c r="A2191" s="1">
        <v>40910</v>
      </c>
    </row>
    <row r="2192" spans="1:6" x14ac:dyDescent="0.3">
      <c r="A2192" s="1">
        <v>40911</v>
      </c>
      <c r="F2192">
        <v>3.09</v>
      </c>
    </row>
    <row r="2193" spans="1:6" x14ac:dyDescent="0.3">
      <c r="A2193" s="1">
        <v>40912</v>
      </c>
      <c r="D2193">
        <v>2.36</v>
      </c>
    </row>
    <row r="2194" spans="1:6" x14ac:dyDescent="0.3">
      <c r="A2194" s="1">
        <v>40913</v>
      </c>
      <c r="D2194">
        <v>2.09</v>
      </c>
    </row>
    <row r="2195" spans="1:6" x14ac:dyDescent="0.3">
      <c r="A2195" s="1">
        <v>40914</v>
      </c>
      <c r="B2195">
        <v>6.06</v>
      </c>
    </row>
    <row r="2196" spans="1:6" x14ac:dyDescent="0.3">
      <c r="A2196" s="1">
        <v>40915</v>
      </c>
      <c r="B2196">
        <v>6.52</v>
      </c>
    </row>
    <row r="2197" spans="1:6" x14ac:dyDescent="0.3">
      <c r="A2197" s="1">
        <v>40916</v>
      </c>
      <c r="F2197">
        <v>5.92</v>
      </c>
    </row>
    <row r="2198" spans="1:6" x14ac:dyDescent="0.3">
      <c r="A2198" s="1">
        <v>40917</v>
      </c>
      <c r="D2198">
        <v>3.74</v>
      </c>
    </row>
    <row r="2199" spans="1:6" x14ac:dyDescent="0.3">
      <c r="A2199" s="1">
        <v>40918</v>
      </c>
      <c r="D2199">
        <v>4.2300000000000004</v>
      </c>
    </row>
    <row r="2200" spans="1:6" x14ac:dyDescent="0.3">
      <c r="A2200" s="1">
        <v>40919</v>
      </c>
      <c r="B2200">
        <v>7.93</v>
      </c>
    </row>
    <row r="2201" spans="1:6" x14ac:dyDescent="0.3">
      <c r="A2201" s="1">
        <v>40920</v>
      </c>
    </row>
    <row r="2202" spans="1:6" x14ac:dyDescent="0.3">
      <c r="A2202" s="1">
        <v>40921</v>
      </c>
      <c r="F2202">
        <v>3.6</v>
      </c>
    </row>
    <row r="2203" spans="1:6" x14ac:dyDescent="0.3">
      <c r="A2203" s="1">
        <v>40922</v>
      </c>
      <c r="D2203">
        <v>2.5499999999999998</v>
      </c>
    </row>
    <row r="2204" spans="1:6" x14ac:dyDescent="0.3">
      <c r="A2204" s="1">
        <v>40923</v>
      </c>
      <c r="D2204">
        <v>8.57</v>
      </c>
    </row>
    <row r="2205" spans="1:6" x14ac:dyDescent="0.3">
      <c r="A2205" s="1">
        <v>40924</v>
      </c>
      <c r="B2205">
        <v>7.25</v>
      </c>
    </row>
    <row r="2206" spans="1:6" x14ac:dyDescent="0.3">
      <c r="A2206" s="1">
        <v>40925</v>
      </c>
      <c r="B2206">
        <v>5.88</v>
      </c>
    </row>
    <row r="2207" spans="1:6" x14ac:dyDescent="0.3">
      <c r="A2207" s="1">
        <v>40926</v>
      </c>
      <c r="F2207">
        <v>5.14</v>
      </c>
    </row>
    <row r="2208" spans="1:6" x14ac:dyDescent="0.3">
      <c r="A2208" s="1">
        <v>40927</v>
      </c>
      <c r="D2208">
        <v>4.12</v>
      </c>
    </row>
    <row r="2209" spans="1:6" x14ac:dyDescent="0.3">
      <c r="A2209" s="1">
        <v>40928</v>
      </c>
      <c r="D2209">
        <v>3.8</v>
      </c>
    </row>
    <row r="2210" spans="1:6" x14ac:dyDescent="0.3">
      <c r="A2210" s="1">
        <v>40929</v>
      </c>
      <c r="B2210">
        <v>11.99</v>
      </c>
    </row>
    <row r="2211" spans="1:6" x14ac:dyDescent="0.3">
      <c r="A2211" s="1">
        <v>40930</v>
      </c>
      <c r="B2211">
        <v>10.210000000000001</v>
      </c>
    </row>
    <row r="2212" spans="1:6" x14ac:dyDescent="0.3">
      <c r="A2212" s="1">
        <v>40931</v>
      </c>
      <c r="F2212">
        <v>3.89</v>
      </c>
    </row>
    <row r="2213" spans="1:6" x14ac:dyDescent="0.3">
      <c r="A2213" s="1">
        <v>40932</v>
      </c>
    </row>
    <row r="2214" spans="1:6" x14ac:dyDescent="0.3">
      <c r="A2214" s="1">
        <v>40933</v>
      </c>
    </row>
    <row r="2215" spans="1:6" x14ac:dyDescent="0.3">
      <c r="A2215" s="1">
        <v>40934</v>
      </c>
    </row>
    <row r="2216" spans="1:6" x14ac:dyDescent="0.3">
      <c r="A2216" s="1">
        <v>40935</v>
      </c>
    </row>
    <row r="2217" spans="1:6" x14ac:dyDescent="0.3">
      <c r="A2217" s="1">
        <v>40936</v>
      </c>
      <c r="D2217">
        <v>2.29</v>
      </c>
    </row>
    <row r="2218" spans="1:6" x14ac:dyDescent="0.3">
      <c r="A2218" s="1">
        <v>40937</v>
      </c>
      <c r="D2218">
        <v>3.23</v>
      </c>
    </row>
    <row r="2219" spans="1:6" x14ac:dyDescent="0.3">
      <c r="A2219" s="1">
        <v>40938</v>
      </c>
      <c r="B2219">
        <v>3</v>
      </c>
    </row>
    <row r="2220" spans="1:6" x14ac:dyDescent="0.3">
      <c r="A2220" s="1">
        <v>40939</v>
      </c>
      <c r="B2220">
        <v>2.79</v>
      </c>
    </row>
    <row r="2221" spans="1:6" x14ac:dyDescent="0.3">
      <c r="A2221" s="1">
        <v>40940</v>
      </c>
      <c r="F2221">
        <v>3.71</v>
      </c>
    </row>
    <row r="2222" spans="1:6" x14ac:dyDescent="0.3">
      <c r="A2222" s="1">
        <v>40941</v>
      </c>
      <c r="D2222">
        <v>2.71</v>
      </c>
    </row>
    <row r="2223" spans="1:6" x14ac:dyDescent="0.3">
      <c r="A2223" s="1">
        <v>40942</v>
      </c>
      <c r="D2223">
        <v>2.83</v>
      </c>
    </row>
    <row r="2224" spans="1:6" x14ac:dyDescent="0.3">
      <c r="A2224" s="1">
        <v>40943</v>
      </c>
    </row>
    <row r="2225" spans="1:6" x14ac:dyDescent="0.3">
      <c r="A2225" s="1">
        <v>40944</v>
      </c>
    </row>
    <row r="2226" spans="1:6" x14ac:dyDescent="0.3">
      <c r="A2226" s="1">
        <v>40945</v>
      </c>
    </row>
    <row r="2227" spans="1:6" x14ac:dyDescent="0.3">
      <c r="A2227" s="1">
        <v>40946</v>
      </c>
    </row>
    <row r="2228" spans="1:6" x14ac:dyDescent="0.3">
      <c r="A2228" s="1">
        <v>40947</v>
      </c>
    </row>
    <row r="2229" spans="1:6" x14ac:dyDescent="0.3">
      <c r="A2229" s="1">
        <v>40948</v>
      </c>
    </row>
    <row r="2230" spans="1:6" x14ac:dyDescent="0.3">
      <c r="A2230" s="1">
        <v>40949</v>
      </c>
    </row>
    <row r="2231" spans="1:6" x14ac:dyDescent="0.3">
      <c r="A2231" s="1">
        <v>40950</v>
      </c>
    </row>
    <row r="2232" spans="1:6" x14ac:dyDescent="0.3">
      <c r="A2232" s="1">
        <v>40951</v>
      </c>
    </row>
    <row r="2233" spans="1:6" x14ac:dyDescent="0.3">
      <c r="A2233" s="1">
        <v>40952</v>
      </c>
      <c r="B2233">
        <v>4.88</v>
      </c>
    </row>
    <row r="2234" spans="1:6" x14ac:dyDescent="0.3">
      <c r="A2234" s="1">
        <v>40953</v>
      </c>
      <c r="F2234">
        <v>8.0299999999999994</v>
      </c>
    </row>
    <row r="2235" spans="1:6" x14ac:dyDescent="0.3">
      <c r="A2235" s="1">
        <v>40954</v>
      </c>
      <c r="D2235">
        <v>3.09</v>
      </c>
    </row>
    <row r="2236" spans="1:6" x14ac:dyDescent="0.3">
      <c r="A2236" s="1">
        <v>40955</v>
      </c>
      <c r="D2236">
        <v>2.52</v>
      </c>
    </row>
    <row r="2237" spans="1:6" x14ac:dyDescent="0.3">
      <c r="A2237" s="1">
        <v>40956</v>
      </c>
      <c r="D2237">
        <v>2.15</v>
      </c>
    </row>
    <row r="2238" spans="1:6" x14ac:dyDescent="0.3">
      <c r="A2238" s="1">
        <v>40957</v>
      </c>
      <c r="D2238">
        <v>1.67</v>
      </c>
    </row>
    <row r="2239" spans="1:6" x14ac:dyDescent="0.3">
      <c r="A2239" s="1">
        <v>40958</v>
      </c>
    </row>
    <row r="2240" spans="1:6" x14ac:dyDescent="0.3">
      <c r="A2240" s="1">
        <v>40959</v>
      </c>
      <c r="F2240">
        <v>2.68</v>
      </c>
    </row>
    <row r="2241" spans="1:6" x14ac:dyDescent="0.3">
      <c r="A2241" s="1">
        <v>40960</v>
      </c>
      <c r="B2241">
        <v>1.82</v>
      </c>
    </row>
    <row r="2242" spans="1:6" x14ac:dyDescent="0.3">
      <c r="A2242" s="1">
        <v>40961</v>
      </c>
      <c r="D2242">
        <v>3.14</v>
      </c>
    </row>
    <row r="2243" spans="1:6" x14ac:dyDescent="0.3">
      <c r="A2243" s="1">
        <v>40962</v>
      </c>
      <c r="D2243">
        <v>2.23</v>
      </c>
    </row>
    <row r="2244" spans="1:6" x14ac:dyDescent="0.3">
      <c r="A2244" s="1">
        <v>40963</v>
      </c>
      <c r="B2244">
        <v>2.4500000000000002</v>
      </c>
    </row>
    <row r="2245" spans="1:6" x14ac:dyDescent="0.3">
      <c r="A2245" s="1">
        <v>40964</v>
      </c>
      <c r="B2245">
        <v>2.4</v>
      </c>
    </row>
    <row r="2246" spans="1:6" x14ac:dyDescent="0.3">
      <c r="A2246" s="1">
        <v>40965</v>
      </c>
      <c r="F2246">
        <v>3.4</v>
      </c>
    </row>
    <row r="2247" spans="1:6" x14ac:dyDescent="0.3">
      <c r="A2247" s="1">
        <v>40966</v>
      </c>
      <c r="D2247">
        <v>3.32</v>
      </c>
    </row>
    <row r="2248" spans="1:6" x14ac:dyDescent="0.3">
      <c r="A2248" s="1">
        <v>40967</v>
      </c>
      <c r="D2248">
        <v>3.61</v>
      </c>
    </row>
    <row r="2249" spans="1:6" x14ac:dyDescent="0.3">
      <c r="A2249" s="1">
        <v>40968</v>
      </c>
      <c r="F2249">
        <v>4.32</v>
      </c>
    </row>
    <row r="2250" spans="1:6" x14ac:dyDescent="0.3">
      <c r="A2250" s="1">
        <v>40969</v>
      </c>
    </row>
    <row r="2251" spans="1:6" x14ac:dyDescent="0.3">
      <c r="A2251" s="1">
        <v>40970</v>
      </c>
      <c r="B2251">
        <v>5.0599999999999996</v>
      </c>
    </row>
    <row r="2252" spans="1:6" x14ac:dyDescent="0.3">
      <c r="A2252" s="1">
        <v>40971</v>
      </c>
    </row>
    <row r="2253" spans="1:6" x14ac:dyDescent="0.3">
      <c r="A2253" s="1">
        <v>40972</v>
      </c>
    </row>
    <row r="2254" spans="1:6" x14ac:dyDescent="0.3">
      <c r="A2254" s="1">
        <v>40973</v>
      </c>
      <c r="F2254">
        <v>4.05</v>
      </c>
    </row>
    <row r="2255" spans="1:6" x14ac:dyDescent="0.3">
      <c r="A2255" s="1">
        <v>40974</v>
      </c>
      <c r="D2255">
        <v>3.39</v>
      </c>
    </row>
    <row r="2256" spans="1:6" x14ac:dyDescent="0.3">
      <c r="A2256" s="1">
        <v>40975</v>
      </c>
      <c r="D2256">
        <v>3.79</v>
      </c>
    </row>
    <row r="2257" spans="1:6" x14ac:dyDescent="0.3">
      <c r="A2257" s="1">
        <v>40976</v>
      </c>
      <c r="B2257">
        <v>3.3</v>
      </c>
    </row>
    <row r="2258" spans="1:6" x14ac:dyDescent="0.3">
      <c r="A2258" s="1">
        <v>40977</v>
      </c>
      <c r="B2258">
        <v>4.7699999999999996</v>
      </c>
    </row>
    <row r="2259" spans="1:6" x14ac:dyDescent="0.3">
      <c r="A2259" s="1">
        <v>40978</v>
      </c>
      <c r="D2259">
        <v>3.38</v>
      </c>
    </row>
    <row r="2260" spans="1:6" x14ac:dyDescent="0.3">
      <c r="A2260" s="1">
        <v>40979</v>
      </c>
      <c r="D2260">
        <v>3.26</v>
      </c>
    </row>
    <row r="2261" spans="1:6" x14ac:dyDescent="0.3">
      <c r="A2261" s="1">
        <v>40980</v>
      </c>
      <c r="F2261">
        <v>4.59</v>
      </c>
    </row>
    <row r="2262" spans="1:6" x14ac:dyDescent="0.3">
      <c r="A2262" s="1">
        <v>40981</v>
      </c>
      <c r="B2262">
        <v>9.52</v>
      </c>
    </row>
    <row r="2263" spans="1:6" x14ac:dyDescent="0.3">
      <c r="A2263" s="1">
        <v>40982</v>
      </c>
    </row>
    <row r="2264" spans="1:6" x14ac:dyDescent="0.3">
      <c r="A2264" s="1">
        <v>40983</v>
      </c>
      <c r="D2264">
        <v>3.81</v>
      </c>
    </row>
    <row r="2265" spans="1:6" x14ac:dyDescent="0.3">
      <c r="A2265" s="1">
        <v>40984</v>
      </c>
      <c r="D2265">
        <v>3.32</v>
      </c>
    </row>
    <row r="2266" spans="1:6" x14ac:dyDescent="0.3">
      <c r="A2266" s="1">
        <v>40985</v>
      </c>
      <c r="F2266">
        <v>3.93</v>
      </c>
    </row>
    <row r="2267" spans="1:6" x14ac:dyDescent="0.3">
      <c r="A2267" s="1">
        <v>40986</v>
      </c>
      <c r="B2267">
        <v>3.34</v>
      </c>
    </row>
    <row r="2268" spans="1:6" x14ac:dyDescent="0.3">
      <c r="A2268" s="1">
        <v>40987</v>
      </c>
    </row>
    <row r="2269" spans="1:6" x14ac:dyDescent="0.3">
      <c r="A2269" s="1">
        <v>40988</v>
      </c>
      <c r="D2269">
        <v>4.24</v>
      </c>
    </row>
    <row r="2270" spans="1:6" x14ac:dyDescent="0.3">
      <c r="A2270" s="1">
        <v>40989</v>
      </c>
      <c r="D2270">
        <v>3.7</v>
      </c>
    </row>
    <row r="2271" spans="1:6" x14ac:dyDescent="0.3">
      <c r="A2271" s="1">
        <v>40990</v>
      </c>
      <c r="F2271">
        <v>4.83</v>
      </c>
    </row>
    <row r="2272" spans="1:6" x14ac:dyDescent="0.3">
      <c r="A2272" s="1">
        <v>40991</v>
      </c>
      <c r="B2272">
        <v>2.99</v>
      </c>
    </row>
    <row r="2273" spans="1:6" x14ac:dyDescent="0.3">
      <c r="A2273" s="1">
        <v>40992</v>
      </c>
      <c r="B2273">
        <v>2.29</v>
      </c>
    </row>
    <row r="2274" spans="1:6" x14ac:dyDescent="0.3">
      <c r="A2274" s="1">
        <v>40993</v>
      </c>
      <c r="D2274">
        <v>5.45</v>
      </c>
    </row>
    <row r="2275" spans="1:6" x14ac:dyDescent="0.3">
      <c r="A2275" s="1">
        <v>40994</v>
      </c>
      <c r="D2275">
        <v>4.9400000000000004</v>
      </c>
    </row>
    <row r="2276" spans="1:6" x14ac:dyDescent="0.3">
      <c r="A2276" s="1">
        <v>40995</v>
      </c>
      <c r="F2276">
        <v>4.92</v>
      </c>
    </row>
    <row r="2277" spans="1:6" x14ac:dyDescent="0.3">
      <c r="A2277" s="1">
        <v>40996</v>
      </c>
      <c r="B2277">
        <v>3.31</v>
      </c>
    </row>
    <row r="2278" spans="1:6" x14ac:dyDescent="0.3">
      <c r="A2278" s="1">
        <v>40997</v>
      </c>
      <c r="B2278">
        <v>3.28</v>
      </c>
    </row>
    <row r="2279" spans="1:6" x14ac:dyDescent="0.3">
      <c r="A2279" s="1">
        <v>40998</v>
      </c>
      <c r="D2279">
        <v>2.8</v>
      </c>
    </row>
    <row r="2280" spans="1:6" x14ac:dyDescent="0.3">
      <c r="A2280" s="1">
        <v>40999</v>
      </c>
      <c r="D2280">
        <v>6.12</v>
      </c>
    </row>
    <row r="2281" spans="1:6" x14ac:dyDescent="0.3">
      <c r="A2281" s="1">
        <v>41000</v>
      </c>
      <c r="F2281">
        <v>10.66</v>
      </c>
    </row>
    <row r="2282" spans="1:6" x14ac:dyDescent="0.3">
      <c r="A2282" s="1">
        <v>41001</v>
      </c>
      <c r="B2282">
        <v>8.5</v>
      </c>
    </row>
    <row r="2283" spans="1:6" x14ac:dyDescent="0.3">
      <c r="A2283" s="1">
        <v>41002</v>
      </c>
    </row>
    <row r="2284" spans="1:6" x14ac:dyDescent="0.3">
      <c r="A2284" s="1">
        <v>41003</v>
      </c>
      <c r="D2284">
        <v>7.13</v>
      </c>
    </row>
    <row r="2285" spans="1:6" x14ac:dyDescent="0.3">
      <c r="A2285" s="1">
        <v>41004</v>
      </c>
      <c r="D2285">
        <v>6.7</v>
      </c>
    </row>
    <row r="2286" spans="1:6" x14ac:dyDescent="0.3">
      <c r="A2286" s="1">
        <v>41005</v>
      </c>
      <c r="B2286">
        <v>6.77</v>
      </c>
      <c r="F2286">
        <v>6.67</v>
      </c>
    </row>
    <row r="2287" spans="1:6" x14ac:dyDescent="0.3">
      <c r="A2287" s="1">
        <v>41006</v>
      </c>
      <c r="B2287">
        <v>5.28</v>
      </c>
    </row>
    <row r="2288" spans="1:6" x14ac:dyDescent="0.3">
      <c r="A2288" s="1">
        <v>41007</v>
      </c>
    </row>
    <row r="2289" spans="1:6" x14ac:dyDescent="0.3">
      <c r="A2289" s="1">
        <v>41008</v>
      </c>
      <c r="D2289">
        <v>5.28</v>
      </c>
    </row>
    <row r="2290" spans="1:6" x14ac:dyDescent="0.3">
      <c r="A2290" s="1">
        <v>41009</v>
      </c>
      <c r="D2290">
        <v>4.3899999999999997</v>
      </c>
    </row>
    <row r="2291" spans="1:6" x14ac:dyDescent="0.3">
      <c r="A2291" s="1">
        <v>41010</v>
      </c>
    </row>
    <row r="2292" spans="1:6" x14ac:dyDescent="0.3">
      <c r="A2292" s="1">
        <v>41011</v>
      </c>
      <c r="B2292">
        <v>3.92</v>
      </c>
      <c r="F2292">
        <v>7.71</v>
      </c>
    </row>
    <row r="2293" spans="1:6" x14ac:dyDescent="0.3">
      <c r="A2293" s="1">
        <v>41012</v>
      </c>
      <c r="B2293">
        <v>4.63</v>
      </c>
    </row>
    <row r="2294" spans="1:6" x14ac:dyDescent="0.3">
      <c r="A2294" s="1">
        <v>41013</v>
      </c>
      <c r="D2294">
        <v>3.38</v>
      </c>
    </row>
    <row r="2295" spans="1:6" x14ac:dyDescent="0.3">
      <c r="A2295" s="1">
        <v>41014</v>
      </c>
      <c r="D2295">
        <v>3.84</v>
      </c>
    </row>
    <row r="2296" spans="1:6" x14ac:dyDescent="0.3">
      <c r="A2296" s="1">
        <v>41015</v>
      </c>
      <c r="F2296">
        <v>5.26</v>
      </c>
    </row>
    <row r="2297" spans="1:6" x14ac:dyDescent="0.3">
      <c r="A2297" s="1">
        <v>41016</v>
      </c>
      <c r="B2297">
        <v>8.56</v>
      </c>
    </row>
    <row r="2298" spans="1:6" x14ac:dyDescent="0.3">
      <c r="A2298" s="1">
        <v>41017</v>
      </c>
      <c r="B2298">
        <v>11.55</v>
      </c>
    </row>
    <row r="2299" spans="1:6" x14ac:dyDescent="0.3">
      <c r="A2299" s="1">
        <v>41018</v>
      </c>
      <c r="D2299">
        <v>4.2</v>
      </c>
    </row>
    <row r="2300" spans="1:6" x14ac:dyDescent="0.3">
      <c r="A2300" s="1">
        <v>41019</v>
      </c>
      <c r="D2300">
        <v>3.8</v>
      </c>
    </row>
    <row r="2301" spans="1:6" x14ac:dyDescent="0.3">
      <c r="A2301" s="1">
        <v>41020</v>
      </c>
      <c r="F2301">
        <v>4.83</v>
      </c>
    </row>
    <row r="2302" spans="1:6" x14ac:dyDescent="0.3">
      <c r="A2302" s="1">
        <v>41021</v>
      </c>
      <c r="B2302">
        <v>4.8</v>
      </c>
    </row>
    <row r="2303" spans="1:6" x14ac:dyDescent="0.3">
      <c r="A2303" s="1">
        <v>41022</v>
      </c>
      <c r="B2303">
        <v>7.05</v>
      </c>
    </row>
    <row r="2304" spans="1:6" x14ac:dyDescent="0.3">
      <c r="A2304" s="1">
        <v>41023</v>
      </c>
      <c r="D2304">
        <v>4.22</v>
      </c>
    </row>
    <row r="2305" spans="1:6" x14ac:dyDescent="0.3">
      <c r="A2305" s="1">
        <v>41024</v>
      </c>
      <c r="D2305">
        <v>3.73</v>
      </c>
    </row>
    <row r="2306" spans="1:6" x14ac:dyDescent="0.3">
      <c r="A2306" s="1">
        <v>41025</v>
      </c>
      <c r="D2306">
        <v>3.35</v>
      </c>
    </row>
    <row r="2307" spans="1:6" x14ac:dyDescent="0.3">
      <c r="A2307" s="1">
        <v>41026</v>
      </c>
      <c r="F2307">
        <v>3.27</v>
      </c>
    </row>
    <row r="2308" spans="1:6" x14ac:dyDescent="0.3">
      <c r="A2308" s="1">
        <v>41027</v>
      </c>
    </row>
    <row r="2309" spans="1:6" x14ac:dyDescent="0.3">
      <c r="A2309" s="1">
        <v>41028</v>
      </c>
    </row>
    <row r="2310" spans="1:6" x14ac:dyDescent="0.3">
      <c r="A2310" s="1">
        <v>41029</v>
      </c>
    </row>
    <row r="2311" spans="1:6" x14ac:dyDescent="0.3">
      <c r="A2311" s="1">
        <v>41030</v>
      </c>
    </row>
    <row r="2312" spans="1:6" x14ac:dyDescent="0.3">
      <c r="A2312" s="1">
        <v>41031</v>
      </c>
    </row>
    <row r="2313" spans="1:6" x14ac:dyDescent="0.3">
      <c r="A2313" s="1">
        <v>41032</v>
      </c>
    </row>
    <row r="2314" spans="1:6" x14ac:dyDescent="0.3">
      <c r="A2314" s="1">
        <v>41033</v>
      </c>
    </row>
    <row r="2315" spans="1:6" x14ac:dyDescent="0.3">
      <c r="A2315" s="1">
        <v>41034</v>
      </c>
    </row>
    <row r="2316" spans="1:6" x14ac:dyDescent="0.3">
      <c r="A2316" s="1">
        <v>41035</v>
      </c>
    </row>
    <row r="2317" spans="1:6" x14ac:dyDescent="0.3">
      <c r="A2317" s="1">
        <v>41036</v>
      </c>
    </row>
    <row r="2318" spans="1:6" x14ac:dyDescent="0.3">
      <c r="A2318" s="1">
        <v>41037</v>
      </c>
    </row>
    <row r="2319" spans="1:6" x14ac:dyDescent="0.3">
      <c r="A2319" s="1">
        <v>41038</v>
      </c>
    </row>
    <row r="2320" spans="1:6" x14ac:dyDescent="0.3">
      <c r="A2320" s="1">
        <v>41039</v>
      </c>
    </row>
    <row r="2321" spans="1:1" x14ac:dyDescent="0.3">
      <c r="A2321" s="1">
        <v>41040</v>
      </c>
    </row>
    <row r="2322" spans="1:1" x14ac:dyDescent="0.3">
      <c r="A2322" s="1">
        <v>41041</v>
      </c>
    </row>
    <row r="2323" spans="1:1" x14ac:dyDescent="0.3">
      <c r="A2323" s="1">
        <v>41042</v>
      </c>
    </row>
    <row r="2324" spans="1:1" x14ac:dyDescent="0.3">
      <c r="A2324" s="1">
        <v>41043</v>
      </c>
    </row>
    <row r="2325" spans="1:1" x14ac:dyDescent="0.3">
      <c r="A2325" s="1">
        <v>41044</v>
      </c>
    </row>
    <row r="2326" spans="1:1" x14ac:dyDescent="0.3">
      <c r="A2326" s="1">
        <v>41045</v>
      </c>
    </row>
    <row r="2327" spans="1:1" x14ac:dyDescent="0.3">
      <c r="A2327" s="1">
        <v>41046</v>
      </c>
    </row>
    <row r="2328" spans="1:1" x14ac:dyDescent="0.3">
      <c r="A2328" s="1">
        <v>41047</v>
      </c>
    </row>
    <row r="2329" spans="1:1" x14ac:dyDescent="0.3">
      <c r="A2329" s="1">
        <v>41048</v>
      </c>
    </row>
    <row r="2330" spans="1:1" x14ac:dyDescent="0.3">
      <c r="A2330" s="1">
        <v>41049</v>
      </c>
    </row>
    <row r="2331" spans="1:1" x14ac:dyDescent="0.3">
      <c r="A2331" s="1">
        <v>41050</v>
      </c>
    </row>
    <row r="2332" spans="1:1" x14ac:dyDescent="0.3">
      <c r="A2332" s="1">
        <v>41051</v>
      </c>
    </row>
    <row r="2333" spans="1:1" x14ac:dyDescent="0.3">
      <c r="A2333" s="1">
        <v>41052</v>
      </c>
    </row>
    <row r="2334" spans="1:1" x14ac:dyDescent="0.3">
      <c r="A2334" s="1">
        <v>41053</v>
      </c>
    </row>
    <row r="2335" spans="1:1" x14ac:dyDescent="0.3">
      <c r="A2335" s="1">
        <v>41054</v>
      </c>
    </row>
    <row r="2336" spans="1:1" x14ac:dyDescent="0.3">
      <c r="A2336" s="1">
        <v>41055</v>
      </c>
    </row>
    <row r="2337" spans="1:6" x14ac:dyDescent="0.3">
      <c r="A2337" s="1">
        <v>41056</v>
      </c>
    </row>
    <row r="2338" spans="1:6" x14ac:dyDescent="0.3">
      <c r="A2338" s="1">
        <v>41057</v>
      </c>
    </row>
    <row r="2339" spans="1:6" x14ac:dyDescent="0.3">
      <c r="A2339" s="1">
        <v>41058</v>
      </c>
    </row>
    <row r="2340" spans="1:6" x14ac:dyDescent="0.3">
      <c r="A2340" s="1">
        <v>41059</v>
      </c>
    </row>
    <row r="2341" spans="1:6" x14ac:dyDescent="0.3">
      <c r="A2341" s="1">
        <v>41060</v>
      </c>
    </row>
    <row r="2342" spans="1:6" x14ac:dyDescent="0.3">
      <c r="A2342" s="1">
        <v>41061</v>
      </c>
    </row>
    <row r="2343" spans="1:6" x14ac:dyDescent="0.3">
      <c r="A2343" s="1">
        <v>41062</v>
      </c>
    </row>
    <row r="2344" spans="1:6" x14ac:dyDescent="0.3">
      <c r="A2344" s="1">
        <v>41063</v>
      </c>
    </row>
    <row r="2345" spans="1:6" x14ac:dyDescent="0.3">
      <c r="A2345" s="1">
        <v>41064</v>
      </c>
    </row>
    <row r="2346" spans="1:6" x14ac:dyDescent="0.3">
      <c r="A2346" s="1">
        <v>41065</v>
      </c>
      <c r="B2346">
        <v>0.37</v>
      </c>
    </row>
    <row r="2347" spans="1:6" x14ac:dyDescent="0.3">
      <c r="A2347" s="1">
        <v>41066</v>
      </c>
      <c r="B2347">
        <v>0.46</v>
      </c>
    </row>
    <row r="2348" spans="1:6" x14ac:dyDescent="0.3">
      <c r="A2348" s="1">
        <v>41067</v>
      </c>
    </row>
    <row r="2349" spans="1:6" x14ac:dyDescent="0.3">
      <c r="A2349" s="1">
        <v>41068</v>
      </c>
      <c r="D2349">
        <v>0.53</v>
      </c>
    </row>
    <row r="2350" spans="1:6" x14ac:dyDescent="0.3">
      <c r="A2350" s="1">
        <v>41069</v>
      </c>
      <c r="F2350">
        <v>0.8</v>
      </c>
    </row>
    <row r="2351" spans="1:6" x14ac:dyDescent="0.3">
      <c r="A2351" s="1">
        <v>41070</v>
      </c>
      <c r="B2351">
        <v>0.5</v>
      </c>
    </row>
    <row r="2352" spans="1:6" x14ac:dyDescent="0.3">
      <c r="A2352" s="1">
        <v>41071</v>
      </c>
      <c r="B2352">
        <v>0.48</v>
      </c>
    </row>
    <row r="2353" spans="1:6" x14ac:dyDescent="0.3">
      <c r="A2353" s="1">
        <v>41072</v>
      </c>
      <c r="D2353">
        <v>0.41</v>
      </c>
    </row>
    <row r="2354" spans="1:6" x14ac:dyDescent="0.3">
      <c r="A2354" s="1">
        <v>41073</v>
      </c>
      <c r="D2354">
        <v>0.26</v>
      </c>
    </row>
    <row r="2355" spans="1:6" x14ac:dyDescent="0.3">
      <c r="A2355" s="1">
        <v>41074</v>
      </c>
    </row>
    <row r="2356" spans="1:6" x14ac:dyDescent="0.3">
      <c r="A2356" s="1">
        <v>41075</v>
      </c>
      <c r="B2356">
        <v>0.35</v>
      </c>
      <c r="F2356">
        <v>0.62</v>
      </c>
    </row>
    <row r="2357" spans="1:6" x14ac:dyDescent="0.3">
      <c r="A2357" s="1">
        <v>41076</v>
      </c>
    </row>
    <row r="2358" spans="1:6" x14ac:dyDescent="0.3">
      <c r="A2358" s="1">
        <v>41077</v>
      </c>
      <c r="D2358">
        <v>0.32</v>
      </c>
    </row>
    <row r="2359" spans="1:6" x14ac:dyDescent="0.3">
      <c r="A2359" s="1">
        <v>41078</v>
      </c>
    </row>
    <row r="2360" spans="1:6" x14ac:dyDescent="0.3">
      <c r="A2360" s="1">
        <v>41079</v>
      </c>
    </row>
    <row r="2361" spans="1:6" x14ac:dyDescent="0.3">
      <c r="A2361" s="1">
        <v>41080</v>
      </c>
      <c r="B2361">
        <v>0.28999999999999998</v>
      </c>
      <c r="F2361">
        <v>0.43</v>
      </c>
    </row>
    <row r="2362" spans="1:6" x14ac:dyDescent="0.3">
      <c r="A2362" s="1">
        <v>41081</v>
      </c>
      <c r="B2362">
        <v>0.3</v>
      </c>
    </row>
    <row r="2363" spans="1:6" x14ac:dyDescent="0.3">
      <c r="A2363" s="1">
        <v>41082</v>
      </c>
      <c r="D2363">
        <v>0.31</v>
      </c>
    </row>
    <row r="2364" spans="1:6" x14ac:dyDescent="0.3">
      <c r="A2364" s="1">
        <v>41083</v>
      </c>
      <c r="D2364">
        <v>4.18</v>
      </c>
    </row>
    <row r="2365" spans="1:6" x14ac:dyDescent="0.3">
      <c r="A2365" s="1">
        <v>41084</v>
      </c>
      <c r="F2365">
        <v>3.14</v>
      </c>
    </row>
    <row r="2366" spans="1:6" x14ac:dyDescent="0.3">
      <c r="A2366" s="1">
        <v>41085</v>
      </c>
      <c r="B2366">
        <v>2.27</v>
      </c>
    </row>
    <row r="2367" spans="1:6" x14ac:dyDescent="0.3">
      <c r="A2367" s="1">
        <v>41086</v>
      </c>
      <c r="B2367">
        <v>2.25</v>
      </c>
    </row>
    <row r="2368" spans="1:6" x14ac:dyDescent="0.3">
      <c r="A2368" s="1">
        <v>41087</v>
      </c>
      <c r="D2368">
        <v>3.63</v>
      </c>
    </row>
    <row r="2369" spans="1:6" x14ac:dyDescent="0.3">
      <c r="A2369" s="1">
        <v>41088</v>
      </c>
      <c r="D2369">
        <v>3.57</v>
      </c>
    </row>
    <row r="2370" spans="1:6" x14ac:dyDescent="0.3">
      <c r="A2370" s="1">
        <v>41089</v>
      </c>
    </row>
    <row r="2371" spans="1:6" x14ac:dyDescent="0.3">
      <c r="A2371" s="1">
        <v>41090</v>
      </c>
      <c r="F2371">
        <v>1.95</v>
      </c>
    </row>
    <row r="2372" spans="1:6" x14ac:dyDescent="0.3">
      <c r="A2372" s="1">
        <v>41091</v>
      </c>
      <c r="B2372">
        <v>0.82</v>
      </c>
    </row>
    <row r="2373" spans="1:6" x14ac:dyDescent="0.3">
      <c r="A2373" s="1">
        <v>41092</v>
      </c>
      <c r="B2373">
        <v>0.69</v>
      </c>
    </row>
    <row r="2374" spans="1:6" x14ac:dyDescent="0.3">
      <c r="A2374" s="1">
        <v>41093</v>
      </c>
      <c r="D2374">
        <v>0.87</v>
      </c>
    </row>
    <row r="2375" spans="1:6" x14ac:dyDescent="0.3">
      <c r="A2375" s="1">
        <v>41094</v>
      </c>
      <c r="D2375">
        <v>1.1100000000000001</v>
      </c>
    </row>
    <row r="2376" spans="1:6" x14ac:dyDescent="0.3">
      <c r="A2376" s="1">
        <v>41095</v>
      </c>
      <c r="F2376">
        <v>1.27</v>
      </c>
    </row>
    <row r="2377" spans="1:6" x14ac:dyDescent="0.3">
      <c r="A2377" s="1">
        <v>41096</v>
      </c>
      <c r="B2377">
        <v>0.59</v>
      </c>
    </row>
    <row r="2378" spans="1:6" x14ac:dyDescent="0.3">
      <c r="A2378" s="1">
        <v>41097</v>
      </c>
      <c r="B2378">
        <v>0.52</v>
      </c>
    </row>
    <row r="2379" spans="1:6" x14ac:dyDescent="0.3">
      <c r="A2379" s="1">
        <v>41098</v>
      </c>
      <c r="D2379">
        <v>2.4700000000000002</v>
      </c>
    </row>
    <row r="2380" spans="1:6" x14ac:dyDescent="0.3">
      <c r="A2380" s="1">
        <v>41099</v>
      </c>
      <c r="D2380">
        <v>1.77</v>
      </c>
    </row>
    <row r="2381" spans="1:6" x14ac:dyDescent="0.3">
      <c r="A2381" s="1">
        <v>41100</v>
      </c>
    </row>
    <row r="2382" spans="1:6" x14ac:dyDescent="0.3">
      <c r="A2382" s="1">
        <v>41101</v>
      </c>
      <c r="B2382">
        <v>1.08</v>
      </c>
    </row>
    <row r="2383" spans="1:6" x14ac:dyDescent="0.3">
      <c r="A2383" s="1">
        <v>41102</v>
      </c>
      <c r="B2383">
        <v>0.82</v>
      </c>
    </row>
    <row r="2384" spans="1:6" x14ac:dyDescent="0.3">
      <c r="A2384" s="1">
        <v>41103</v>
      </c>
      <c r="D2384">
        <v>0.81</v>
      </c>
    </row>
    <row r="2385" spans="1:6" x14ac:dyDescent="0.3">
      <c r="A2385" s="1">
        <v>41104</v>
      </c>
      <c r="D2385">
        <v>0.76</v>
      </c>
    </row>
    <row r="2386" spans="1:6" x14ac:dyDescent="0.3">
      <c r="A2386" s="1">
        <v>41105</v>
      </c>
      <c r="F2386">
        <v>0.93</v>
      </c>
    </row>
    <row r="2387" spans="1:6" x14ac:dyDescent="0.3">
      <c r="A2387" s="1">
        <v>41106</v>
      </c>
      <c r="B2387">
        <v>0.52</v>
      </c>
    </row>
    <row r="2388" spans="1:6" x14ac:dyDescent="0.3">
      <c r="A2388" s="1">
        <v>41107</v>
      </c>
      <c r="B2388">
        <v>0.54</v>
      </c>
    </row>
    <row r="2389" spans="1:6" x14ac:dyDescent="0.3">
      <c r="A2389" s="1">
        <v>41108</v>
      </c>
      <c r="F2389">
        <v>1.34</v>
      </c>
    </row>
    <row r="2390" spans="1:6" x14ac:dyDescent="0.3">
      <c r="A2390" s="1">
        <v>41109</v>
      </c>
    </row>
    <row r="2391" spans="1:6" x14ac:dyDescent="0.3">
      <c r="A2391" s="1">
        <v>41110</v>
      </c>
      <c r="D2391">
        <v>1.47</v>
      </c>
    </row>
    <row r="2392" spans="1:6" x14ac:dyDescent="0.3">
      <c r="A2392" s="1">
        <v>41111</v>
      </c>
      <c r="D2392">
        <v>1.33</v>
      </c>
    </row>
    <row r="2393" spans="1:6" x14ac:dyDescent="0.3">
      <c r="A2393" s="1">
        <v>41112</v>
      </c>
      <c r="B2393">
        <v>0.56999999999999995</v>
      </c>
    </row>
    <row r="2394" spans="1:6" x14ac:dyDescent="0.3">
      <c r="A2394" s="1">
        <v>41113</v>
      </c>
    </row>
    <row r="2395" spans="1:6" x14ac:dyDescent="0.3">
      <c r="A2395" s="1">
        <v>41114</v>
      </c>
      <c r="F2395">
        <v>0.77</v>
      </c>
    </row>
    <row r="2396" spans="1:6" x14ac:dyDescent="0.3">
      <c r="A2396" s="1">
        <v>41115</v>
      </c>
      <c r="D2396">
        <v>0.47</v>
      </c>
    </row>
    <row r="2397" spans="1:6" x14ac:dyDescent="0.3">
      <c r="A2397" s="1">
        <v>41116</v>
      </c>
      <c r="D2397">
        <v>0.53</v>
      </c>
    </row>
    <row r="2398" spans="1:6" x14ac:dyDescent="0.3">
      <c r="A2398" s="1">
        <v>41117</v>
      </c>
      <c r="F2398">
        <v>0.71</v>
      </c>
    </row>
    <row r="2399" spans="1:6" x14ac:dyDescent="0.3">
      <c r="A2399" s="1">
        <v>41118</v>
      </c>
      <c r="B2399">
        <v>0.56999999999999995</v>
      </c>
    </row>
    <row r="2400" spans="1:6" x14ac:dyDescent="0.3">
      <c r="A2400" s="1">
        <v>41119</v>
      </c>
      <c r="B2400">
        <v>0.56999999999999995</v>
      </c>
    </row>
    <row r="2401" spans="1:6" x14ac:dyDescent="0.3">
      <c r="A2401" s="1">
        <v>41120</v>
      </c>
    </row>
    <row r="2402" spans="1:6" x14ac:dyDescent="0.3">
      <c r="A2402" s="1">
        <v>41121</v>
      </c>
      <c r="D2402">
        <v>0.34</v>
      </c>
    </row>
    <row r="2403" spans="1:6" x14ac:dyDescent="0.3">
      <c r="A2403" s="1">
        <v>41122</v>
      </c>
      <c r="D2403">
        <v>0.44</v>
      </c>
    </row>
    <row r="2404" spans="1:6" x14ac:dyDescent="0.3">
      <c r="A2404" s="1">
        <v>41123</v>
      </c>
      <c r="B2404">
        <v>0.55000000000000004</v>
      </c>
    </row>
    <row r="2405" spans="1:6" x14ac:dyDescent="0.3">
      <c r="A2405" s="1">
        <v>41124</v>
      </c>
      <c r="B2405">
        <v>0.51</v>
      </c>
    </row>
    <row r="2406" spans="1:6" x14ac:dyDescent="0.3">
      <c r="A2406" s="1">
        <v>41125</v>
      </c>
      <c r="B2406">
        <v>0.48</v>
      </c>
      <c r="F2406">
        <v>0.57999999999999996</v>
      </c>
    </row>
    <row r="2407" spans="1:6" x14ac:dyDescent="0.3">
      <c r="A2407" s="1">
        <v>41126</v>
      </c>
    </row>
    <row r="2408" spans="1:6" x14ac:dyDescent="0.3">
      <c r="A2408" s="1">
        <v>41127</v>
      </c>
      <c r="D2408">
        <v>0.49</v>
      </c>
    </row>
    <row r="2409" spans="1:6" x14ac:dyDescent="0.3">
      <c r="A2409" s="1">
        <v>41128</v>
      </c>
      <c r="D2409">
        <v>0.43</v>
      </c>
    </row>
    <row r="2410" spans="1:6" x14ac:dyDescent="0.3">
      <c r="A2410" s="1">
        <v>41129</v>
      </c>
    </row>
    <row r="2411" spans="1:6" x14ac:dyDescent="0.3">
      <c r="A2411" s="1">
        <v>41130</v>
      </c>
      <c r="F2411">
        <v>0.41</v>
      </c>
    </row>
    <row r="2412" spans="1:6" x14ac:dyDescent="0.3">
      <c r="A2412" s="1">
        <v>41131</v>
      </c>
      <c r="B2412">
        <v>0.24</v>
      </c>
    </row>
    <row r="2413" spans="1:6" x14ac:dyDescent="0.3">
      <c r="A2413" s="1">
        <v>41132</v>
      </c>
      <c r="B2413">
        <v>0.24</v>
      </c>
    </row>
    <row r="2414" spans="1:6" x14ac:dyDescent="0.3">
      <c r="A2414" s="1">
        <v>41133</v>
      </c>
    </row>
    <row r="2415" spans="1:6" x14ac:dyDescent="0.3">
      <c r="A2415" s="1">
        <v>41134</v>
      </c>
      <c r="D2415">
        <v>0.25</v>
      </c>
    </row>
    <row r="2416" spans="1:6" x14ac:dyDescent="0.3">
      <c r="A2416" s="1">
        <v>41135</v>
      </c>
      <c r="D2416">
        <v>0.23</v>
      </c>
    </row>
    <row r="2417" spans="1:6" x14ac:dyDescent="0.3">
      <c r="A2417" s="1">
        <v>41136</v>
      </c>
      <c r="F2417">
        <v>0.31</v>
      </c>
    </row>
    <row r="2418" spans="1:6" x14ac:dyDescent="0.3">
      <c r="A2418" s="1">
        <v>41137</v>
      </c>
      <c r="B2418">
        <v>0.3</v>
      </c>
    </row>
    <row r="2419" spans="1:6" x14ac:dyDescent="0.3">
      <c r="A2419" s="1">
        <v>41138</v>
      </c>
    </row>
    <row r="2420" spans="1:6" x14ac:dyDescent="0.3">
      <c r="A2420" s="1">
        <v>41139</v>
      </c>
      <c r="F2420">
        <v>0.31</v>
      </c>
    </row>
    <row r="2421" spans="1:6" x14ac:dyDescent="0.3">
      <c r="A2421" s="1">
        <v>41140</v>
      </c>
      <c r="D2421">
        <v>0.28000000000000003</v>
      </c>
    </row>
    <row r="2422" spans="1:6" x14ac:dyDescent="0.3">
      <c r="A2422" s="1">
        <v>41141</v>
      </c>
      <c r="D2422">
        <v>0.34</v>
      </c>
    </row>
    <row r="2423" spans="1:6" x14ac:dyDescent="0.3">
      <c r="A2423" s="1">
        <v>41142</v>
      </c>
      <c r="B2423">
        <v>0.35</v>
      </c>
    </row>
    <row r="2424" spans="1:6" x14ac:dyDescent="0.3">
      <c r="A2424" s="1">
        <v>41143</v>
      </c>
      <c r="B2424">
        <v>0.39</v>
      </c>
    </row>
    <row r="2425" spans="1:6" x14ac:dyDescent="0.3">
      <c r="A2425" s="1">
        <v>41144</v>
      </c>
      <c r="D2425">
        <v>0.39</v>
      </c>
    </row>
    <row r="2426" spans="1:6" x14ac:dyDescent="0.3">
      <c r="A2426" s="1">
        <v>41145</v>
      </c>
      <c r="D2426">
        <v>0.36</v>
      </c>
    </row>
    <row r="2427" spans="1:6" x14ac:dyDescent="0.3">
      <c r="A2427" s="1">
        <v>41146</v>
      </c>
      <c r="B2427">
        <v>0.48</v>
      </c>
    </row>
    <row r="2428" spans="1:6" x14ac:dyDescent="0.3">
      <c r="A2428" s="1">
        <v>41147</v>
      </c>
      <c r="B2428">
        <v>1.57</v>
      </c>
    </row>
    <row r="2429" spans="1:6" x14ac:dyDescent="0.3">
      <c r="A2429" s="1">
        <v>41148</v>
      </c>
      <c r="F2429">
        <v>1.69</v>
      </c>
    </row>
    <row r="2430" spans="1:6" x14ac:dyDescent="0.3">
      <c r="A2430" s="1">
        <v>41149</v>
      </c>
      <c r="B2430">
        <v>1.55</v>
      </c>
    </row>
    <row r="2431" spans="1:6" x14ac:dyDescent="0.3">
      <c r="A2431" s="1">
        <v>41150</v>
      </c>
      <c r="B2431">
        <v>0.76</v>
      </c>
    </row>
    <row r="2432" spans="1:6" x14ac:dyDescent="0.3">
      <c r="A2432" s="1">
        <v>41151</v>
      </c>
      <c r="D2432">
        <v>0.84</v>
      </c>
    </row>
    <row r="2433" spans="1:6" x14ac:dyDescent="0.3">
      <c r="A2433" s="1">
        <v>41152</v>
      </c>
      <c r="D2433">
        <v>0.69</v>
      </c>
      <c r="F2433">
        <v>0.81</v>
      </c>
    </row>
    <row r="2434" spans="1:6" x14ac:dyDescent="0.3">
      <c r="A2434" s="1">
        <v>41153</v>
      </c>
      <c r="D2434">
        <v>0.56999999999999995</v>
      </c>
    </row>
    <row r="2435" spans="1:6" x14ac:dyDescent="0.3">
      <c r="A2435" s="1">
        <v>41154</v>
      </c>
      <c r="B2435">
        <v>0.33</v>
      </c>
    </row>
    <row r="2436" spans="1:6" x14ac:dyDescent="0.3">
      <c r="A2436" s="1">
        <v>41155</v>
      </c>
      <c r="B2436">
        <v>0.35</v>
      </c>
      <c r="F2436">
        <v>0.51</v>
      </c>
    </row>
    <row r="2437" spans="1:6" x14ac:dyDescent="0.3">
      <c r="A2437" s="1">
        <v>41156</v>
      </c>
      <c r="D2437">
        <v>0.44</v>
      </c>
      <c r="F2437">
        <v>0.56999999999999995</v>
      </c>
    </row>
    <row r="2438" spans="1:6" x14ac:dyDescent="0.3">
      <c r="A2438" s="1">
        <v>41157</v>
      </c>
      <c r="D2438">
        <v>0.4</v>
      </c>
      <c r="F2438">
        <v>0.63</v>
      </c>
    </row>
    <row r="2439" spans="1:6" x14ac:dyDescent="0.3">
      <c r="A2439" s="1">
        <v>41158</v>
      </c>
      <c r="B2439">
        <v>0.38</v>
      </c>
      <c r="F2439">
        <v>0.57999999999999996</v>
      </c>
    </row>
    <row r="2440" spans="1:6" x14ac:dyDescent="0.3">
      <c r="A2440" s="1">
        <v>41159</v>
      </c>
      <c r="B2440">
        <v>0.4</v>
      </c>
      <c r="F2440">
        <v>0.64</v>
      </c>
    </row>
    <row r="2441" spans="1:6" x14ac:dyDescent="0.3">
      <c r="A2441" s="1">
        <v>41160</v>
      </c>
      <c r="D2441">
        <v>0.85</v>
      </c>
    </row>
    <row r="2442" spans="1:6" x14ac:dyDescent="0.3">
      <c r="A2442" s="1">
        <v>41161</v>
      </c>
      <c r="F2442">
        <v>0.73</v>
      </c>
    </row>
    <row r="2443" spans="1:6" x14ac:dyDescent="0.3">
      <c r="A2443" s="1">
        <v>41162</v>
      </c>
      <c r="D2443">
        <v>1.32</v>
      </c>
    </row>
    <row r="2444" spans="1:6" x14ac:dyDescent="0.3">
      <c r="A2444" s="1">
        <v>41163</v>
      </c>
      <c r="B2444">
        <v>0.72</v>
      </c>
    </row>
    <row r="2445" spans="1:6" x14ac:dyDescent="0.3">
      <c r="A2445" s="1">
        <v>41164</v>
      </c>
      <c r="B2445">
        <v>0.53</v>
      </c>
    </row>
    <row r="2446" spans="1:6" x14ac:dyDescent="0.3">
      <c r="A2446" s="1">
        <v>41165</v>
      </c>
      <c r="D2446">
        <v>0.74</v>
      </c>
    </row>
    <row r="2447" spans="1:6" x14ac:dyDescent="0.3">
      <c r="A2447" s="1">
        <v>41166</v>
      </c>
      <c r="D2447">
        <v>0.67</v>
      </c>
    </row>
    <row r="2448" spans="1:6" x14ac:dyDescent="0.3">
      <c r="A2448" s="1">
        <v>41167</v>
      </c>
      <c r="D2448">
        <v>0.75</v>
      </c>
    </row>
    <row r="2449" spans="1:6" x14ac:dyDescent="0.3">
      <c r="A2449" s="1">
        <v>41168</v>
      </c>
      <c r="B2449">
        <v>0.36</v>
      </c>
    </row>
    <row r="2450" spans="1:6" x14ac:dyDescent="0.3">
      <c r="A2450" s="1">
        <v>41169</v>
      </c>
      <c r="F2450">
        <v>0.5</v>
      </c>
    </row>
    <row r="2451" spans="1:6" x14ac:dyDescent="0.3">
      <c r="A2451" s="1">
        <v>41170</v>
      </c>
      <c r="F2451">
        <v>0.55000000000000004</v>
      </c>
    </row>
    <row r="2452" spans="1:6" x14ac:dyDescent="0.3">
      <c r="A2452" s="1">
        <v>41171</v>
      </c>
      <c r="D2452">
        <v>0.47</v>
      </c>
    </row>
    <row r="2453" spans="1:6" x14ac:dyDescent="0.3">
      <c r="A2453" s="1">
        <v>41172</v>
      </c>
      <c r="B2453">
        <v>0.3</v>
      </c>
    </row>
    <row r="2454" spans="1:6" x14ac:dyDescent="0.3">
      <c r="A2454" s="1">
        <v>41173</v>
      </c>
      <c r="B2454">
        <v>0.42</v>
      </c>
    </row>
    <row r="2455" spans="1:6" x14ac:dyDescent="0.3">
      <c r="A2455" s="1">
        <v>41174</v>
      </c>
      <c r="D2455">
        <v>0.46</v>
      </c>
    </row>
    <row r="2456" spans="1:6" x14ac:dyDescent="0.3">
      <c r="A2456" s="1">
        <v>41175</v>
      </c>
      <c r="D2456">
        <v>0.5</v>
      </c>
    </row>
    <row r="2457" spans="1:6" x14ac:dyDescent="0.3">
      <c r="A2457" s="1">
        <v>41176</v>
      </c>
      <c r="B2457">
        <v>0.76</v>
      </c>
    </row>
    <row r="2458" spans="1:6" x14ac:dyDescent="0.3">
      <c r="A2458" s="1">
        <v>41177</v>
      </c>
      <c r="B2458">
        <v>0.85</v>
      </c>
      <c r="F2458">
        <v>0.69</v>
      </c>
    </row>
    <row r="2459" spans="1:6" x14ac:dyDescent="0.3">
      <c r="A2459" s="1">
        <v>41178</v>
      </c>
      <c r="D2459">
        <v>0.97</v>
      </c>
      <c r="F2459">
        <v>0.94</v>
      </c>
    </row>
    <row r="2460" spans="1:6" x14ac:dyDescent="0.3">
      <c r="A2460" s="1">
        <v>41179</v>
      </c>
      <c r="D2460">
        <v>1.1100000000000001</v>
      </c>
      <c r="F2460">
        <v>1.0900000000000001</v>
      </c>
    </row>
    <row r="2461" spans="1:6" x14ac:dyDescent="0.3">
      <c r="A2461" s="1">
        <v>41180</v>
      </c>
      <c r="B2461">
        <v>1.24</v>
      </c>
    </row>
    <row r="2462" spans="1:6" x14ac:dyDescent="0.3">
      <c r="A2462" s="1">
        <v>41181</v>
      </c>
    </row>
    <row r="2463" spans="1:6" x14ac:dyDescent="0.3">
      <c r="A2463" s="1">
        <v>41182</v>
      </c>
    </row>
    <row r="2464" spans="1:6" x14ac:dyDescent="0.3">
      <c r="A2464" s="1">
        <v>41183</v>
      </c>
      <c r="B2464">
        <v>1.05</v>
      </c>
      <c r="F2464">
        <v>0.96</v>
      </c>
    </row>
    <row r="2465" spans="1:6" x14ac:dyDescent="0.3">
      <c r="A2465" s="1">
        <v>41184</v>
      </c>
      <c r="B2465">
        <v>0.9</v>
      </c>
      <c r="F2465">
        <v>0.87</v>
      </c>
    </row>
    <row r="2466" spans="1:6" x14ac:dyDescent="0.3">
      <c r="A2466" s="1">
        <v>41185</v>
      </c>
      <c r="D2466">
        <v>0.83</v>
      </c>
      <c r="F2466">
        <v>0.76</v>
      </c>
    </row>
    <row r="2467" spans="1:6" x14ac:dyDescent="0.3">
      <c r="A2467" s="1">
        <v>41186</v>
      </c>
      <c r="D2467">
        <v>0.77</v>
      </c>
    </row>
    <row r="2468" spans="1:6" x14ac:dyDescent="0.3">
      <c r="A2468" s="1">
        <v>41187</v>
      </c>
      <c r="B2468">
        <v>0.57999999999999996</v>
      </c>
      <c r="F2468">
        <v>0.64</v>
      </c>
    </row>
    <row r="2469" spans="1:6" x14ac:dyDescent="0.3">
      <c r="A2469" s="1">
        <v>41188</v>
      </c>
      <c r="B2469">
        <v>0.56999999999999995</v>
      </c>
      <c r="F2469">
        <v>0.75</v>
      </c>
    </row>
    <row r="2470" spans="1:6" x14ac:dyDescent="0.3">
      <c r="A2470" s="1">
        <v>41189</v>
      </c>
      <c r="D2470">
        <v>1.03</v>
      </c>
    </row>
    <row r="2471" spans="1:6" x14ac:dyDescent="0.3">
      <c r="A2471" s="1">
        <v>41190</v>
      </c>
      <c r="D2471">
        <v>1.64</v>
      </c>
      <c r="F2471">
        <v>1.78</v>
      </c>
    </row>
    <row r="2472" spans="1:6" x14ac:dyDescent="0.3">
      <c r="A2472" s="1">
        <v>41191</v>
      </c>
      <c r="B2472">
        <v>1.95</v>
      </c>
      <c r="F2472">
        <v>1.87</v>
      </c>
    </row>
    <row r="2473" spans="1:6" x14ac:dyDescent="0.3">
      <c r="A2473" s="1">
        <v>41192</v>
      </c>
      <c r="B2473">
        <v>3.41</v>
      </c>
      <c r="F2473">
        <v>3.15</v>
      </c>
    </row>
    <row r="2474" spans="1:6" x14ac:dyDescent="0.3">
      <c r="A2474" s="1">
        <v>41193</v>
      </c>
      <c r="D2474">
        <v>2.37</v>
      </c>
    </row>
    <row r="2475" spans="1:6" x14ac:dyDescent="0.3">
      <c r="A2475" s="1">
        <v>41194</v>
      </c>
    </row>
    <row r="2476" spans="1:6" x14ac:dyDescent="0.3">
      <c r="A2476" s="1">
        <v>41195</v>
      </c>
      <c r="B2476">
        <v>6.09</v>
      </c>
    </row>
    <row r="2477" spans="1:6" x14ac:dyDescent="0.3">
      <c r="A2477" s="1">
        <v>41196</v>
      </c>
      <c r="B2477">
        <v>2.4900000000000002</v>
      </c>
      <c r="F2477">
        <v>3.23</v>
      </c>
    </row>
    <row r="2478" spans="1:6" x14ac:dyDescent="0.3">
      <c r="A2478" s="1">
        <v>41197</v>
      </c>
      <c r="D2478">
        <v>2.14</v>
      </c>
      <c r="F2478">
        <v>2.52</v>
      </c>
    </row>
    <row r="2479" spans="1:6" x14ac:dyDescent="0.3">
      <c r="A2479" s="1">
        <v>41198</v>
      </c>
      <c r="D2479">
        <v>1.91</v>
      </c>
    </row>
    <row r="2480" spans="1:6" x14ac:dyDescent="0.3">
      <c r="A2480" s="1">
        <v>41199</v>
      </c>
      <c r="B2480">
        <v>1.28</v>
      </c>
    </row>
    <row r="2481" spans="1:6" x14ac:dyDescent="0.3">
      <c r="A2481" s="1">
        <v>41200</v>
      </c>
      <c r="B2481">
        <v>5.53</v>
      </c>
      <c r="F2481">
        <v>2.93</v>
      </c>
    </row>
    <row r="2482" spans="1:6" x14ac:dyDescent="0.3">
      <c r="A2482" s="1">
        <v>41201</v>
      </c>
      <c r="B2482">
        <v>10.56</v>
      </c>
      <c r="D2482">
        <v>2.86</v>
      </c>
    </row>
    <row r="2483" spans="1:6" x14ac:dyDescent="0.3">
      <c r="A2483" s="1">
        <v>41202</v>
      </c>
      <c r="B2483">
        <v>9.51</v>
      </c>
      <c r="D2483">
        <v>2.94</v>
      </c>
    </row>
    <row r="2484" spans="1:6" x14ac:dyDescent="0.3">
      <c r="A2484" s="1">
        <v>41203</v>
      </c>
    </row>
    <row r="2485" spans="1:6" x14ac:dyDescent="0.3">
      <c r="A2485" s="1">
        <v>41204</v>
      </c>
    </row>
    <row r="2486" spans="1:6" x14ac:dyDescent="0.3">
      <c r="A2486" s="1">
        <v>41205</v>
      </c>
      <c r="D2486">
        <v>4.16</v>
      </c>
      <c r="F2486">
        <v>4.47</v>
      </c>
    </row>
    <row r="2487" spans="1:6" x14ac:dyDescent="0.3">
      <c r="A2487" s="1">
        <v>41206</v>
      </c>
      <c r="F2487">
        <v>4.1900000000000004</v>
      </c>
    </row>
    <row r="2488" spans="1:6" x14ac:dyDescent="0.3">
      <c r="A2488" s="1">
        <v>41207</v>
      </c>
      <c r="B2488">
        <v>10.84</v>
      </c>
    </row>
    <row r="2489" spans="1:6" x14ac:dyDescent="0.3">
      <c r="A2489" s="1">
        <v>41208</v>
      </c>
      <c r="D2489">
        <v>4.1900000000000004</v>
      </c>
      <c r="F2489">
        <v>4.22</v>
      </c>
    </row>
    <row r="2490" spans="1:6" x14ac:dyDescent="0.3">
      <c r="A2490" s="1">
        <v>41209</v>
      </c>
    </row>
    <row r="2491" spans="1:6" x14ac:dyDescent="0.3">
      <c r="A2491" s="1">
        <v>41210</v>
      </c>
      <c r="D2491">
        <v>2.66</v>
      </c>
      <c r="F2491">
        <v>3.13</v>
      </c>
    </row>
    <row r="2492" spans="1:6" x14ac:dyDescent="0.3">
      <c r="A2492" s="1">
        <v>41212</v>
      </c>
      <c r="D2492">
        <v>2.19</v>
      </c>
      <c r="F2492">
        <v>2.1800000000000002</v>
      </c>
    </row>
    <row r="2493" spans="1:6" x14ac:dyDescent="0.3">
      <c r="A2493" s="1">
        <v>41213</v>
      </c>
      <c r="B2493">
        <v>1.45</v>
      </c>
      <c r="F2493">
        <v>2.23</v>
      </c>
    </row>
    <row r="2494" spans="1:6" x14ac:dyDescent="0.3">
      <c r="A2494" s="1">
        <v>41214</v>
      </c>
      <c r="B2494">
        <v>3.37</v>
      </c>
      <c r="D2494">
        <v>1.87</v>
      </c>
      <c r="F2494">
        <v>1.99</v>
      </c>
    </row>
    <row r="2495" spans="1:6" x14ac:dyDescent="0.3">
      <c r="A2495" s="1">
        <v>41216</v>
      </c>
    </row>
    <row r="2496" spans="1:6" x14ac:dyDescent="0.3">
      <c r="A2496" s="1">
        <v>41217</v>
      </c>
      <c r="B2496">
        <v>7.01</v>
      </c>
    </row>
    <row r="2497" spans="1:6" x14ac:dyDescent="0.3">
      <c r="A2497" s="1">
        <v>41218</v>
      </c>
      <c r="B2497">
        <v>5.08</v>
      </c>
    </row>
    <row r="2498" spans="1:6" x14ac:dyDescent="0.3">
      <c r="A2498" s="1">
        <v>41219</v>
      </c>
      <c r="D2498">
        <v>2.46</v>
      </c>
      <c r="F2498">
        <v>3.55</v>
      </c>
    </row>
    <row r="2499" spans="1:6" x14ac:dyDescent="0.3">
      <c r="A2499" s="1">
        <v>41220</v>
      </c>
      <c r="D2499">
        <v>4.4000000000000004</v>
      </c>
      <c r="F2499">
        <v>5.5</v>
      </c>
    </row>
    <row r="2500" spans="1:6" x14ac:dyDescent="0.3">
      <c r="A2500" s="1">
        <v>41221</v>
      </c>
      <c r="B2500">
        <v>9.9700000000000006</v>
      </c>
    </row>
    <row r="2501" spans="1:6" x14ac:dyDescent="0.3">
      <c r="A2501" s="1">
        <v>41222</v>
      </c>
      <c r="F2501">
        <v>4.1900000000000004</v>
      </c>
    </row>
    <row r="2502" spans="1:6" x14ac:dyDescent="0.3">
      <c r="A2502" s="1">
        <v>41223</v>
      </c>
      <c r="D2502">
        <v>5.01</v>
      </c>
    </row>
    <row r="2503" spans="1:6" x14ac:dyDescent="0.3">
      <c r="A2503" s="1">
        <v>41224</v>
      </c>
      <c r="D2503">
        <v>3.68</v>
      </c>
    </row>
    <row r="2504" spans="1:6" x14ac:dyDescent="0.3">
      <c r="A2504" s="1">
        <v>41225</v>
      </c>
      <c r="B2504">
        <v>2.38</v>
      </c>
    </row>
    <row r="2505" spans="1:6" x14ac:dyDescent="0.3">
      <c r="A2505" s="1">
        <v>41226</v>
      </c>
      <c r="B2505">
        <v>2.19</v>
      </c>
      <c r="F2505">
        <v>3.52</v>
      </c>
    </row>
    <row r="2506" spans="1:6" x14ac:dyDescent="0.3">
      <c r="A2506" s="1">
        <v>41227</v>
      </c>
      <c r="D2506">
        <v>1.81</v>
      </c>
      <c r="F2506">
        <v>3.1</v>
      </c>
    </row>
    <row r="2507" spans="1:6" x14ac:dyDescent="0.3">
      <c r="A2507" s="1">
        <v>41228</v>
      </c>
      <c r="D2507">
        <v>1.91</v>
      </c>
      <c r="F2507">
        <v>3.2</v>
      </c>
    </row>
    <row r="2508" spans="1:6" x14ac:dyDescent="0.3">
      <c r="A2508" s="1">
        <v>41229</v>
      </c>
      <c r="B2508">
        <v>3.05</v>
      </c>
    </row>
    <row r="2509" spans="1:6" x14ac:dyDescent="0.3">
      <c r="A2509" s="1">
        <v>41230</v>
      </c>
      <c r="B2509">
        <v>2.97</v>
      </c>
    </row>
    <row r="2510" spans="1:6" x14ac:dyDescent="0.3">
      <c r="A2510" s="1">
        <v>41231</v>
      </c>
      <c r="D2510">
        <v>2.5099999999999998</v>
      </c>
    </row>
    <row r="2511" spans="1:6" x14ac:dyDescent="0.3">
      <c r="A2511" s="1">
        <v>41232</v>
      </c>
      <c r="D2511">
        <v>1.94</v>
      </c>
    </row>
    <row r="2512" spans="1:6" x14ac:dyDescent="0.3">
      <c r="A2512" s="1">
        <v>41233</v>
      </c>
      <c r="B2512">
        <v>2.62</v>
      </c>
    </row>
    <row r="2513" spans="1:6" x14ac:dyDescent="0.3">
      <c r="A2513" s="1">
        <v>41234</v>
      </c>
      <c r="B2513">
        <v>1.81</v>
      </c>
    </row>
    <row r="2514" spans="1:6" x14ac:dyDescent="0.3">
      <c r="A2514" s="1">
        <v>41235</v>
      </c>
    </row>
    <row r="2515" spans="1:6" x14ac:dyDescent="0.3">
      <c r="A2515" s="1">
        <v>41236</v>
      </c>
    </row>
    <row r="2516" spans="1:6" x14ac:dyDescent="0.3">
      <c r="A2516" s="1">
        <v>41237</v>
      </c>
    </row>
    <row r="2517" spans="1:6" x14ac:dyDescent="0.3">
      <c r="A2517" s="1">
        <v>41238</v>
      </c>
    </row>
    <row r="2518" spans="1:6" x14ac:dyDescent="0.3">
      <c r="A2518" s="1">
        <v>41239</v>
      </c>
    </row>
    <row r="2519" spans="1:6" x14ac:dyDescent="0.3">
      <c r="A2519" s="1">
        <v>41240</v>
      </c>
    </row>
    <row r="2520" spans="1:6" x14ac:dyDescent="0.3">
      <c r="A2520" s="1">
        <v>41241</v>
      </c>
    </row>
    <row r="2521" spans="1:6" x14ac:dyDescent="0.3">
      <c r="A2521" s="1">
        <v>41242</v>
      </c>
    </row>
    <row r="2522" spans="1:6" x14ac:dyDescent="0.3">
      <c r="A2522" s="1">
        <v>41243</v>
      </c>
    </row>
    <row r="2523" spans="1:6" x14ac:dyDescent="0.3">
      <c r="A2523" s="1">
        <v>41244</v>
      </c>
      <c r="D2523">
        <v>3.04</v>
      </c>
    </row>
    <row r="2524" spans="1:6" x14ac:dyDescent="0.3">
      <c r="A2524" s="1">
        <v>41245</v>
      </c>
      <c r="D2524">
        <v>3.5</v>
      </c>
    </row>
    <row r="2525" spans="1:6" x14ac:dyDescent="0.3">
      <c r="A2525" s="1">
        <v>41246</v>
      </c>
      <c r="F2525">
        <v>4.16</v>
      </c>
    </row>
    <row r="2526" spans="1:6" x14ac:dyDescent="0.3">
      <c r="A2526" s="1">
        <v>41247</v>
      </c>
      <c r="B2526">
        <v>9.68</v>
      </c>
      <c r="F2526">
        <v>4.46</v>
      </c>
    </row>
    <row r="2527" spans="1:6" x14ac:dyDescent="0.3">
      <c r="A2527" s="1">
        <v>41248</v>
      </c>
      <c r="B2527">
        <v>7.73</v>
      </c>
      <c r="D2527">
        <v>2.78</v>
      </c>
    </row>
    <row r="2528" spans="1:6" x14ac:dyDescent="0.3">
      <c r="A2528" s="1">
        <v>41249</v>
      </c>
      <c r="F2528">
        <v>3.36</v>
      </c>
    </row>
    <row r="2529" spans="1:6" x14ac:dyDescent="0.3">
      <c r="A2529" s="1">
        <v>41250</v>
      </c>
      <c r="B2529">
        <v>5.53</v>
      </c>
    </row>
    <row r="2530" spans="1:6" x14ac:dyDescent="0.3">
      <c r="A2530" s="1">
        <v>41251</v>
      </c>
      <c r="D2530">
        <v>1.45</v>
      </c>
    </row>
    <row r="2531" spans="1:6" x14ac:dyDescent="0.3">
      <c r="A2531" s="1">
        <v>41252</v>
      </c>
      <c r="D2531">
        <v>1.68</v>
      </c>
    </row>
    <row r="2532" spans="1:6" x14ac:dyDescent="0.3">
      <c r="A2532" s="1">
        <v>41253</v>
      </c>
      <c r="F2532">
        <v>2.1</v>
      </c>
    </row>
    <row r="2533" spans="1:6" x14ac:dyDescent="0.3">
      <c r="A2533" s="1">
        <v>41254</v>
      </c>
      <c r="B2533">
        <v>1.85</v>
      </c>
      <c r="F2533">
        <v>3.32</v>
      </c>
    </row>
    <row r="2534" spans="1:6" x14ac:dyDescent="0.3">
      <c r="A2534" s="1">
        <v>41255</v>
      </c>
      <c r="B2534">
        <v>4.49</v>
      </c>
      <c r="D2534">
        <v>3.49</v>
      </c>
    </row>
    <row r="2535" spans="1:6" x14ac:dyDescent="0.3">
      <c r="A2535" s="1">
        <v>41256</v>
      </c>
      <c r="D2535">
        <v>2.59</v>
      </c>
    </row>
    <row r="2536" spans="1:6" x14ac:dyDescent="0.3">
      <c r="A2536" s="1">
        <v>41257</v>
      </c>
      <c r="F2536">
        <v>2.71</v>
      </c>
    </row>
    <row r="2537" spans="1:6" x14ac:dyDescent="0.3">
      <c r="A2537" s="1">
        <v>41258</v>
      </c>
      <c r="B2537">
        <v>1.82</v>
      </c>
    </row>
    <row r="2538" spans="1:6" x14ac:dyDescent="0.3">
      <c r="A2538" s="1">
        <v>41259</v>
      </c>
      <c r="D2538">
        <v>1.52</v>
      </c>
    </row>
    <row r="2539" spans="1:6" x14ac:dyDescent="0.3">
      <c r="A2539" s="1">
        <v>41260</v>
      </c>
      <c r="D2539">
        <v>1.27</v>
      </c>
      <c r="F2539">
        <v>1.46</v>
      </c>
    </row>
    <row r="2540" spans="1:6" x14ac:dyDescent="0.3">
      <c r="A2540" s="1">
        <v>41261</v>
      </c>
      <c r="F2540">
        <v>1.65</v>
      </c>
    </row>
    <row r="2541" spans="1:6" x14ac:dyDescent="0.3">
      <c r="A2541" s="1">
        <v>41262</v>
      </c>
      <c r="B2541">
        <v>1.2</v>
      </c>
      <c r="F2541">
        <v>1.26</v>
      </c>
    </row>
    <row r="2542" spans="1:6" x14ac:dyDescent="0.3">
      <c r="A2542" s="1">
        <v>41263</v>
      </c>
      <c r="B2542">
        <v>1.27</v>
      </c>
      <c r="D2542">
        <v>0.83</v>
      </c>
    </row>
    <row r="2543" spans="1:6" x14ac:dyDescent="0.3">
      <c r="A2543" s="1">
        <v>41264</v>
      </c>
      <c r="B2543">
        <v>1.1499999999999999</v>
      </c>
      <c r="F2543">
        <v>1.27</v>
      </c>
    </row>
    <row r="2544" spans="1:6" x14ac:dyDescent="0.3">
      <c r="A2544" s="1">
        <v>41265</v>
      </c>
      <c r="B2544">
        <v>3.15</v>
      </c>
      <c r="D2544">
        <v>1.44</v>
      </c>
    </row>
    <row r="2545" spans="1:6" x14ac:dyDescent="0.3">
      <c r="A2545" s="1">
        <v>41266</v>
      </c>
      <c r="D2545">
        <v>1.47</v>
      </c>
      <c r="F2545">
        <v>2.06</v>
      </c>
    </row>
    <row r="2546" spans="1:6" x14ac:dyDescent="0.3">
      <c r="A2546" s="1">
        <v>41267</v>
      </c>
      <c r="F2546">
        <v>2.76</v>
      </c>
    </row>
    <row r="2547" spans="1:6" x14ac:dyDescent="0.3">
      <c r="A2547" s="1">
        <v>41268</v>
      </c>
      <c r="F2547">
        <v>4.46</v>
      </c>
    </row>
    <row r="2548" spans="1:6" x14ac:dyDescent="0.3">
      <c r="A2548" s="1">
        <v>41269</v>
      </c>
    </row>
    <row r="2549" spans="1:6" x14ac:dyDescent="0.3">
      <c r="A2549" s="1">
        <v>41270</v>
      </c>
      <c r="D2549">
        <v>2.46</v>
      </c>
      <c r="F2549">
        <v>3.1</v>
      </c>
    </row>
    <row r="2550" spans="1:6" x14ac:dyDescent="0.3">
      <c r="A2550" s="1">
        <v>41271</v>
      </c>
      <c r="B2550">
        <v>3.38</v>
      </c>
      <c r="D2550">
        <v>3.54</v>
      </c>
    </row>
    <row r="2551" spans="1:6" x14ac:dyDescent="0.3">
      <c r="A2551" s="1">
        <v>41272</v>
      </c>
      <c r="F2551">
        <v>4.3099999999999996</v>
      </c>
    </row>
    <row r="2552" spans="1:6" x14ac:dyDescent="0.3">
      <c r="A2552" s="1">
        <v>41273</v>
      </c>
    </row>
    <row r="2553" spans="1:6" x14ac:dyDescent="0.3">
      <c r="A2553" s="1">
        <v>41274</v>
      </c>
      <c r="F2553">
        <v>3.83</v>
      </c>
    </row>
    <row r="2554" spans="1:6" x14ac:dyDescent="0.3">
      <c r="A2554" s="1">
        <v>41275</v>
      </c>
    </row>
    <row r="2555" spans="1:6" x14ac:dyDescent="0.3">
      <c r="A2555" s="1">
        <v>41276</v>
      </c>
      <c r="B2555">
        <v>6.72</v>
      </c>
      <c r="D2555">
        <v>3.16</v>
      </c>
    </row>
    <row r="2556" spans="1:6" x14ac:dyDescent="0.3">
      <c r="A2556" s="1">
        <v>41277</v>
      </c>
      <c r="B2556">
        <v>5.32</v>
      </c>
      <c r="F2556">
        <v>6.35</v>
      </c>
    </row>
    <row r="2557" spans="1:6" x14ac:dyDescent="0.3">
      <c r="A2557" s="1">
        <v>41278</v>
      </c>
      <c r="B2557">
        <v>6.09</v>
      </c>
      <c r="F2557">
        <v>4.83</v>
      </c>
    </row>
    <row r="2558" spans="1:6" x14ac:dyDescent="0.3">
      <c r="A2558" s="1">
        <v>41279</v>
      </c>
      <c r="B2558">
        <v>6.07</v>
      </c>
      <c r="D2558">
        <v>3.17</v>
      </c>
    </row>
    <row r="2559" spans="1:6" x14ac:dyDescent="0.3">
      <c r="A2559" s="1">
        <v>41280</v>
      </c>
      <c r="D2559">
        <v>4.26</v>
      </c>
    </row>
    <row r="2560" spans="1:6" x14ac:dyDescent="0.3">
      <c r="A2560" s="1">
        <v>41281</v>
      </c>
      <c r="B2560">
        <v>4.3499999999999996</v>
      </c>
      <c r="F2560">
        <v>2.9</v>
      </c>
    </row>
    <row r="2561" spans="1:6" x14ac:dyDescent="0.3">
      <c r="A2561" s="1">
        <v>41282</v>
      </c>
      <c r="B2561">
        <v>4.07</v>
      </c>
    </row>
    <row r="2562" spans="1:6" x14ac:dyDescent="0.3">
      <c r="A2562" s="1">
        <v>41283</v>
      </c>
      <c r="D2562">
        <v>3.12</v>
      </c>
      <c r="F2562">
        <v>3.57</v>
      </c>
    </row>
    <row r="2563" spans="1:6" x14ac:dyDescent="0.3">
      <c r="A2563" s="1">
        <v>41284</v>
      </c>
      <c r="D2563">
        <v>3.65</v>
      </c>
    </row>
    <row r="2564" spans="1:6" x14ac:dyDescent="0.3">
      <c r="A2564" s="1">
        <v>41285</v>
      </c>
      <c r="B2564">
        <v>6.11</v>
      </c>
      <c r="F2564">
        <v>3.85</v>
      </c>
    </row>
    <row r="2565" spans="1:6" x14ac:dyDescent="0.3">
      <c r="A2565" s="1">
        <v>41286</v>
      </c>
      <c r="B2565">
        <v>3.94</v>
      </c>
    </row>
    <row r="2566" spans="1:6" x14ac:dyDescent="0.3">
      <c r="A2566" s="1">
        <v>41287</v>
      </c>
      <c r="D2566">
        <v>3.18</v>
      </c>
    </row>
    <row r="2567" spans="1:6" x14ac:dyDescent="0.3">
      <c r="A2567" s="1">
        <v>41288</v>
      </c>
      <c r="F2567">
        <v>4.7699999999999996</v>
      </c>
    </row>
    <row r="2568" spans="1:6" x14ac:dyDescent="0.3">
      <c r="A2568" s="1">
        <v>41289</v>
      </c>
      <c r="B2568">
        <v>2.75</v>
      </c>
    </row>
    <row r="2569" spans="1:6" x14ac:dyDescent="0.3">
      <c r="A2569" s="1">
        <v>41290</v>
      </c>
      <c r="B2569">
        <v>2.56</v>
      </c>
    </row>
    <row r="2570" spans="1:6" x14ac:dyDescent="0.3">
      <c r="A2570" s="1">
        <v>41291</v>
      </c>
      <c r="D2570">
        <v>2.69</v>
      </c>
    </row>
    <row r="2571" spans="1:6" x14ac:dyDescent="0.3">
      <c r="A2571" s="1">
        <v>41292</v>
      </c>
      <c r="D2571">
        <v>2.2999999999999998</v>
      </c>
    </row>
    <row r="2572" spans="1:6" x14ac:dyDescent="0.3">
      <c r="A2572" s="1">
        <v>41293</v>
      </c>
    </row>
    <row r="2573" spans="1:6" x14ac:dyDescent="0.3">
      <c r="A2573" s="1">
        <v>41294</v>
      </c>
      <c r="D2573">
        <v>2.13</v>
      </c>
    </row>
    <row r="2574" spans="1:6" x14ac:dyDescent="0.3">
      <c r="A2574" s="1">
        <v>41295</v>
      </c>
      <c r="B2574">
        <v>1.65</v>
      </c>
    </row>
    <row r="2575" spans="1:6" x14ac:dyDescent="0.3">
      <c r="A2575" s="1">
        <v>41296</v>
      </c>
      <c r="B2575">
        <v>3.12</v>
      </c>
    </row>
    <row r="2576" spans="1:6" x14ac:dyDescent="0.3">
      <c r="A2576" s="1">
        <v>41297</v>
      </c>
      <c r="F2576">
        <v>5.84</v>
      </c>
    </row>
    <row r="2577" spans="1:6" x14ac:dyDescent="0.3">
      <c r="A2577" s="1">
        <v>41298</v>
      </c>
      <c r="D2577">
        <v>6.1</v>
      </c>
    </row>
    <row r="2578" spans="1:6" x14ac:dyDescent="0.3">
      <c r="A2578" s="1">
        <v>41299</v>
      </c>
      <c r="D2578">
        <v>5.96</v>
      </c>
    </row>
    <row r="2579" spans="1:6" x14ac:dyDescent="0.3">
      <c r="A2579" s="1">
        <v>41300</v>
      </c>
      <c r="B2579">
        <v>5.18</v>
      </c>
    </row>
    <row r="2580" spans="1:6" x14ac:dyDescent="0.3">
      <c r="A2580" s="1">
        <v>41301</v>
      </c>
      <c r="B2580">
        <v>4.43</v>
      </c>
    </row>
    <row r="2581" spans="1:6" x14ac:dyDescent="0.3">
      <c r="A2581" s="1">
        <v>41302</v>
      </c>
      <c r="F2581">
        <v>4.84</v>
      </c>
    </row>
    <row r="2582" spans="1:6" x14ac:dyDescent="0.3">
      <c r="A2582" s="1">
        <v>41303</v>
      </c>
      <c r="D2582">
        <v>4.0599999999999996</v>
      </c>
    </row>
    <row r="2583" spans="1:6" x14ac:dyDescent="0.3">
      <c r="A2583" s="1">
        <v>41304</v>
      </c>
      <c r="D2583">
        <v>3.97</v>
      </c>
    </row>
    <row r="2584" spans="1:6" x14ac:dyDescent="0.3">
      <c r="A2584" s="1">
        <v>41305</v>
      </c>
      <c r="B2584">
        <v>2.81</v>
      </c>
    </row>
    <row r="2585" spans="1:6" x14ac:dyDescent="0.3">
      <c r="A2585" s="1">
        <v>41306</v>
      </c>
      <c r="B2585">
        <v>2.4700000000000002</v>
      </c>
    </row>
    <row r="2586" spans="1:6" x14ac:dyDescent="0.3">
      <c r="A2586" s="1">
        <v>41307</v>
      </c>
      <c r="B2586">
        <v>2.73</v>
      </c>
    </row>
    <row r="2587" spans="1:6" x14ac:dyDescent="0.3">
      <c r="A2587" s="1">
        <v>41308</v>
      </c>
      <c r="B2587">
        <v>2.4300000000000002</v>
      </c>
    </row>
    <row r="2588" spans="1:6" x14ac:dyDescent="0.3">
      <c r="A2588" s="1">
        <v>41309</v>
      </c>
      <c r="D2588">
        <v>4.22</v>
      </c>
    </row>
    <row r="2589" spans="1:6" x14ac:dyDescent="0.3">
      <c r="A2589" s="1">
        <v>41310</v>
      </c>
      <c r="D2589">
        <v>3.41</v>
      </c>
      <c r="F2589">
        <v>3.44</v>
      </c>
    </row>
    <row r="2590" spans="1:6" x14ac:dyDescent="0.3">
      <c r="A2590" s="1">
        <v>41311</v>
      </c>
      <c r="B2590">
        <v>5.12</v>
      </c>
      <c r="D2590">
        <v>3.96</v>
      </c>
    </row>
    <row r="2591" spans="1:6" x14ac:dyDescent="0.3">
      <c r="A2591" s="1">
        <v>41312</v>
      </c>
      <c r="B2591">
        <v>8.0399999999999991</v>
      </c>
      <c r="F2591">
        <v>4.7</v>
      </c>
    </row>
    <row r="2592" spans="1:6" x14ac:dyDescent="0.3">
      <c r="A2592" s="1">
        <v>41313</v>
      </c>
      <c r="B2592">
        <v>11.13</v>
      </c>
      <c r="F2592">
        <v>4.3899999999999997</v>
      </c>
    </row>
    <row r="2593" spans="1:6" x14ac:dyDescent="0.3">
      <c r="A2593" s="1">
        <v>41314</v>
      </c>
      <c r="B2593">
        <v>5.01</v>
      </c>
      <c r="D2593">
        <v>3.31</v>
      </c>
    </row>
    <row r="2594" spans="1:6" x14ac:dyDescent="0.3">
      <c r="A2594" s="1">
        <v>41315</v>
      </c>
      <c r="D2594">
        <v>2.98</v>
      </c>
    </row>
    <row r="2595" spans="1:6" x14ac:dyDescent="0.3">
      <c r="A2595" s="1">
        <v>41316</v>
      </c>
      <c r="B2595">
        <v>3.01</v>
      </c>
      <c r="F2595">
        <v>2.85</v>
      </c>
    </row>
    <row r="2596" spans="1:6" x14ac:dyDescent="0.3">
      <c r="A2596" s="1">
        <v>41317</v>
      </c>
      <c r="D2596">
        <v>1.66</v>
      </c>
    </row>
    <row r="2597" spans="1:6" x14ac:dyDescent="0.3">
      <c r="A2597" s="1">
        <v>41318</v>
      </c>
      <c r="D2597">
        <v>2.02</v>
      </c>
      <c r="F2597">
        <v>2.2000000000000002</v>
      </c>
    </row>
    <row r="2598" spans="1:6" x14ac:dyDescent="0.3">
      <c r="A2598" s="1">
        <v>41319</v>
      </c>
      <c r="B2598">
        <v>1.7</v>
      </c>
      <c r="F2598">
        <v>1.72</v>
      </c>
    </row>
    <row r="2599" spans="1:6" x14ac:dyDescent="0.3">
      <c r="A2599" s="1">
        <v>41320</v>
      </c>
      <c r="B2599">
        <v>10.54</v>
      </c>
    </row>
    <row r="2600" spans="1:6" x14ac:dyDescent="0.3">
      <c r="A2600" s="1">
        <v>41321</v>
      </c>
      <c r="D2600">
        <v>2.57</v>
      </c>
    </row>
    <row r="2601" spans="1:6" x14ac:dyDescent="0.3">
      <c r="A2601" s="1">
        <v>41322</v>
      </c>
      <c r="D2601">
        <v>1.89</v>
      </c>
    </row>
    <row r="2602" spans="1:6" x14ac:dyDescent="0.3">
      <c r="A2602" s="1">
        <v>41323</v>
      </c>
      <c r="B2602">
        <v>2.46</v>
      </c>
    </row>
    <row r="2603" spans="1:6" x14ac:dyDescent="0.3">
      <c r="A2603" s="1">
        <v>41324</v>
      </c>
      <c r="B2603">
        <v>7.33</v>
      </c>
    </row>
    <row r="2604" spans="1:6" x14ac:dyDescent="0.3">
      <c r="A2604" s="1">
        <v>41325</v>
      </c>
      <c r="D2604">
        <v>2.64</v>
      </c>
      <c r="F2604">
        <v>3.65</v>
      </c>
    </row>
    <row r="2605" spans="1:6" x14ac:dyDescent="0.3">
      <c r="A2605" s="1">
        <v>41326</v>
      </c>
      <c r="D2605">
        <v>2.19</v>
      </c>
    </row>
    <row r="2606" spans="1:6" x14ac:dyDescent="0.3">
      <c r="A2606" s="1">
        <v>41327</v>
      </c>
      <c r="B2606">
        <v>2.93</v>
      </c>
      <c r="F2606">
        <v>3.63</v>
      </c>
    </row>
    <row r="2607" spans="1:6" x14ac:dyDescent="0.3">
      <c r="A2607" s="1">
        <v>41328</v>
      </c>
      <c r="B2607">
        <v>14.93</v>
      </c>
    </row>
    <row r="2608" spans="1:6" x14ac:dyDescent="0.3">
      <c r="A2608" s="1">
        <v>41329</v>
      </c>
      <c r="D2608">
        <v>4.99</v>
      </c>
    </row>
    <row r="2609" spans="1:6" x14ac:dyDescent="0.3">
      <c r="A2609" s="1">
        <v>41330</v>
      </c>
    </row>
    <row r="2610" spans="1:6" x14ac:dyDescent="0.3">
      <c r="A2610" s="1">
        <v>41331</v>
      </c>
      <c r="B2610">
        <v>3.3</v>
      </c>
    </row>
    <row r="2611" spans="1:6" x14ac:dyDescent="0.3">
      <c r="A2611" s="1">
        <v>41332</v>
      </c>
      <c r="B2611">
        <v>3.57</v>
      </c>
      <c r="F2611">
        <v>3.86</v>
      </c>
    </row>
    <row r="2612" spans="1:6" x14ac:dyDescent="0.3">
      <c r="A2612" s="1">
        <v>41333</v>
      </c>
      <c r="D2612">
        <v>3.86</v>
      </c>
      <c r="F2612">
        <v>4.83</v>
      </c>
    </row>
    <row r="2613" spans="1:6" x14ac:dyDescent="0.3">
      <c r="A2613" s="1">
        <v>41334</v>
      </c>
      <c r="D2613">
        <v>3.49</v>
      </c>
      <c r="F2613">
        <v>5.0199999999999996</v>
      </c>
    </row>
    <row r="2614" spans="1:6" x14ac:dyDescent="0.3">
      <c r="A2614" s="1">
        <v>41335</v>
      </c>
      <c r="B2614">
        <v>8.6999999999999993</v>
      </c>
    </row>
    <row r="2615" spans="1:6" x14ac:dyDescent="0.3">
      <c r="A2615" s="1">
        <v>41336</v>
      </c>
      <c r="B2615">
        <v>7.13</v>
      </c>
    </row>
    <row r="2616" spans="1:6" x14ac:dyDescent="0.3">
      <c r="A2616" s="1">
        <v>41337</v>
      </c>
      <c r="F2616">
        <v>7.39</v>
      </c>
    </row>
    <row r="2617" spans="1:6" x14ac:dyDescent="0.3">
      <c r="A2617" s="1">
        <v>41338</v>
      </c>
      <c r="D2617">
        <v>6.49</v>
      </c>
    </row>
    <row r="2618" spans="1:6" x14ac:dyDescent="0.3">
      <c r="A2618" s="1">
        <v>41339</v>
      </c>
    </row>
    <row r="2619" spans="1:6" x14ac:dyDescent="0.3">
      <c r="A2619" s="1">
        <v>41340</v>
      </c>
      <c r="F2619">
        <v>6.59</v>
      </c>
    </row>
    <row r="2620" spans="1:6" x14ac:dyDescent="0.3">
      <c r="A2620" s="1">
        <v>41341</v>
      </c>
      <c r="F2620">
        <v>6.65</v>
      </c>
    </row>
    <row r="2621" spans="1:6" x14ac:dyDescent="0.3">
      <c r="A2621" s="1">
        <v>41342</v>
      </c>
    </row>
    <row r="2622" spans="1:6" x14ac:dyDescent="0.3">
      <c r="A2622" s="1">
        <v>41343</v>
      </c>
      <c r="B2622">
        <v>4.7699999999999996</v>
      </c>
    </row>
    <row r="2623" spans="1:6" x14ac:dyDescent="0.3">
      <c r="A2623" s="1">
        <v>41344</v>
      </c>
      <c r="B2623">
        <v>2.67</v>
      </c>
    </row>
    <row r="2624" spans="1:6" x14ac:dyDescent="0.3">
      <c r="A2624" s="1">
        <v>41345</v>
      </c>
      <c r="D2624">
        <v>1.82</v>
      </c>
    </row>
    <row r="2625" spans="1:6" x14ac:dyDescent="0.3">
      <c r="A2625" s="1">
        <v>41346</v>
      </c>
      <c r="D2625">
        <v>2.66</v>
      </c>
    </row>
    <row r="2626" spans="1:6" x14ac:dyDescent="0.3">
      <c r="A2626" s="1">
        <v>41347</v>
      </c>
    </row>
    <row r="2627" spans="1:6" x14ac:dyDescent="0.3">
      <c r="A2627" s="1">
        <v>41348</v>
      </c>
    </row>
    <row r="2628" spans="1:6" x14ac:dyDescent="0.3">
      <c r="A2628" s="1">
        <v>41349</v>
      </c>
    </row>
    <row r="2629" spans="1:6" x14ac:dyDescent="0.3">
      <c r="A2629" s="1">
        <v>41350</v>
      </c>
    </row>
    <row r="2630" spans="1:6" x14ac:dyDescent="0.3">
      <c r="A2630" s="1">
        <v>41351</v>
      </c>
    </row>
    <row r="2631" spans="1:6" x14ac:dyDescent="0.3">
      <c r="A2631" s="1">
        <v>41352</v>
      </c>
    </row>
    <row r="2632" spans="1:6" x14ac:dyDescent="0.3">
      <c r="A2632" s="1">
        <v>41353</v>
      </c>
    </row>
    <row r="2633" spans="1:6" x14ac:dyDescent="0.3">
      <c r="A2633" s="1">
        <v>41354</v>
      </c>
      <c r="B2633">
        <v>9.6199999999999992</v>
      </c>
    </row>
    <row r="2634" spans="1:6" x14ac:dyDescent="0.3">
      <c r="A2634" s="1">
        <v>41355</v>
      </c>
      <c r="B2634">
        <v>8.33</v>
      </c>
    </row>
    <row r="2635" spans="1:6" x14ac:dyDescent="0.3">
      <c r="A2635" s="1">
        <v>41356</v>
      </c>
      <c r="D2635">
        <v>3.5</v>
      </c>
    </row>
    <row r="2636" spans="1:6" x14ac:dyDescent="0.3">
      <c r="A2636" s="1">
        <v>41357</v>
      </c>
      <c r="D2636">
        <v>3.58</v>
      </c>
    </row>
    <row r="2637" spans="1:6" x14ac:dyDescent="0.3">
      <c r="A2637" s="1">
        <v>41358</v>
      </c>
      <c r="B2637">
        <v>5.79</v>
      </c>
      <c r="D2637">
        <v>4</v>
      </c>
    </row>
    <row r="2638" spans="1:6" x14ac:dyDescent="0.3">
      <c r="A2638" s="1">
        <v>41359</v>
      </c>
      <c r="B2638">
        <v>7.48</v>
      </c>
    </row>
    <row r="2639" spans="1:6" x14ac:dyDescent="0.3">
      <c r="A2639" s="1">
        <v>41360</v>
      </c>
      <c r="D2639">
        <v>3.32</v>
      </c>
    </row>
    <row r="2640" spans="1:6" x14ac:dyDescent="0.3">
      <c r="A2640" s="1">
        <v>41361</v>
      </c>
      <c r="F2640">
        <v>4</v>
      </c>
    </row>
    <row r="2641" spans="1:6" x14ac:dyDescent="0.3">
      <c r="A2641" s="1">
        <v>41362</v>
      </c>
      <c r="B2641">
        <v>11.24</v>
      </c>
    </row>
    <row r="2642" spans="1:6" x14ac:dyDescent="0.3">
      <c r="A2642" s="1">
        <v>41363</v>
      </c>
      <c r="B2642">
        <v>5.97</v>
      </c>
      <c r="F2642">
        <v>3.95</v>
      </c>
    </row>
    <row r="2643" spans="1:6" x14ac:dyDescent="0.3">
      <c r="A2643" s="1">
        <v>41364</v>
      </c>
      <c r="D2643">
        <v>2.17</v>
      </c>
    </row>
    <row r="2644" spans="1:6" x14ac:dyDescent="0.3">
      <c r="A2644" s="1">
        <v>41365</v>
      </c>
      <c r="D2644">
        <v>4.7300000000000004</v>
      </c>
    </row>
    <row r="2645" spans="1:6" x14ac:dyDescent="0.3">
      <c r="A2645" s="1">
        <v>41366</v>
      </c>
      <c r="B2645">
        <v>8.5399999999999991</v>
      </c>
    </row>
    <row r="2646" spans="1:6" x14ac:dyDescent="0.3">
      <c r="A2646" s="1">
        <v>41367</v>
      </c>
      <c r="B2646">
        <v>6.82</v>
      </c>
      <c r="F2646">
        <v>6.08</v>
      </c>
    </row>
    <row r="2647" spans="1:6" x14ac:dyDescent="0.3">
      <c r="A2647" s="1">
        <v>41368</v>
      </c>
      <c r="D2647">
        <v>3.38</v>
      </c>
    </row>
    <row r="2648" spans="1:6" x14ac:dyDescent="0.3">
      <c r="A2648" s="1">
        <v>41369</v>
      </c>
      <c r="D2648">
        <v>2.52</v>
      </c>
      <c r="F2648">
        <v>4.8600000000000003</v>
      </c>
    </row>
    <row r="2649" spans="1:6" x14ac:dyDescent="0.3">
      <c r="A2649" s="1">
        <v>41370</v>
      </c>
      <c r="B2649">
        <v>5.53</v>
      </c>
    </row>
    <row r="2650" spans="1:6" x14ac:dyDescent="0.3">
      <c r="A2650" s="1">
        <v>41371</v>
      </c>
      <c r="B2650">
        <v>4.03</v>
      </c>
      <c r="F2650">
        <v>4.28</v>
      </c>
    </row>
    <row r="2651" spans="1:6" x14ac:dyDescent="0.3">
      <c r="A2651" s="1">
        <v>41372</v>
      </c>
      <c r="D2651">
        <v>2.2400000000000002</v>
      </c>
    </row>
    <row r="2652" spans="1:6" x14ac:dyDescent="0.3">
      <c r="A2652" s="1">
        <v>41373</v>
      </c>
      <c r="D2652">
        <v>3.55</v>
      </c>
    </row>
    <row r="2653" spans="1:6" x14ac:dyDescent="0.3">
      <c r="A2653" s="1">
        <v>41374</v>
      </c>
      <c r="B2653">
        <v>6.08</v>
      </c>
    </row>
    <row r="2654" spans="1:6" x14ac:dyDescent="0.3">
      <c r="A2654" s="1">
        <v>41375</v>
      </c>
      <c r="B2654">
        <v>2.52</v>
      </c>
      <c r="F2654">
        <v>3.74</v>
      </c>
    </row>
    <row r="2655" spans="1:6" x14ac:dyDescent="0.3">
      <c r="A2655" s="1">
        <v>41376</v>
      </c>
      <c r="D2655">
        <v>1.65</v>
      </c>
      <c r="F2655">
        <v>3.54</v>
      </c>
    </row>
    <row r="2656" spans="1:6" x14ac:dyDescent="0.3">
      <c r="A2656" s="1">
        <v>41377</v>
      </c>
      <c r="D2656">
        <v>1.23</v>
      </c>
    </row>
    <row r="2657" spans="1:6" x14ac:dyDescent="0.3">
      <c r="A2657" s="1">
        <v>41378</v>
      </c>
    </row>
    <row r="2658" spans="1:6" x14ac:dyDescent="0.3">
      <c r="A2658" s="1">
        <v>41379</v>
      </c>
      <c r="B2658">
        <v>3.6</v>
      </c>
    </row>
    <row r="2659" spans="1:6" x14ac:dyDescent="0.3">
      <c r="A2659" s="1">
        <v>41380</v>
      </c>
      <c r="D2659">
        <v>1.8</v>
      </c>
    </row>
    <row r="2660" spans="1:6" x14ac:dyDescent="0.3">
      <c r="A2660" s="1">
        <v>41381</v>
      </c>
      <c r="D2660">
        <v>1.82</v>
      </c>
    </row>
    <row r="2661" spans="1:6" x14ac:dyDescent="0.3">
      <c r="A2661" s="1">
        <v>41382</v>
      </c>
      <c r="B2661">
        <v>3.2</v>
      </c>
    </row>
    <row r="2662" spans="1:6" x14ac:dyDescent="0.3">
      <c r="A2662" s="1">
        <v>41383</v>
      </c>
      <c r="B2662">
        <v>2.46</v>
      </c>
    </row>
    <row r="2663" spans="1:6" x14ac:dyDescent="0.3">
      <c r="A2663" s="1">
        <v>41384</v>
      </c>
      <c r="D2663">
        <v>2.16</v>
      </c>
    </row>
    <row r="2664" spans="1:6" x14ac:dyDescent="0.3">
      <c r="A2664" s="1">
        <v>41385</v>
      </c>
      <c r="D2664">
        <v>1.74</v>
      </c>
    </row>
    <row r="2665" spans="1:6" x14ac:dyDescent="0.3">
      <c r="A2665" s="1">
        <v>41386</v>
      </c>
      <c r="F2665">
        <v>2.09</v>
      </c>
    </row>
    <row r="2666" spans="1:6" x14ac:dyDescent="0.3">
      <c r="A2666" s="1">
        <v>41387</v>
      </c>
    </row>
    <row r="2667" spans="1:6" x14ac:dyDescent="0.3">
      <c r="A2667" s="1">
        <v>41388</v>
      </c>
      <c r="D2667">
        <v>1.1599999999999999</v>
      </c>
    </row>
    <row r="2668" spans="1:6" x14ac:dyDescent="0.3">
      <c r="A2668" s="1">
        <v>41389</v>
      </c>
      <c r="B2668">
        <v>1.02</v>
      </c>
    </row>
    <row r="2669" spans="1:6" x14ac:dyDescent="0.3">
      <c r="A2669" s="1">
        <v>41390</v>
      </c>
    </row>
    <row r="2670" spans="1:6" x14ac:dyDescent="0.3">
      <c r="A2670" s="1">
        <v>41391</v>
      </c>
    </row>
    <row r="2671" spans="1:6" x14ac:dyDescent="0.3">
      <c r="A2671" s="1">
        <v>41392</v>
      </c>
      <c r="D2671">
        <v>0.64</v>
      </c>
    </row>
    <row r="2672" spans="1:6" x14ac:dyDescent="0.3">
      <c r="A2672" s="1">
        <v>41393</v>
      </c>
      <c r="B2672">
        <v>0.63</v>
      </c>
      <c r="D2672">
        <v>0.59</v>
      </c>
    </row>
    <row r="2673" spans="1:6" x14ac:dyDescent="0.3">
      <c r="A2673" s="1">
        <v>41394</v>
      </c>
      <c r="B2673">
        <v>0.68</v>
      </c>
    </row>
    <row r="2674" spans="1:6" x14ac:dyDescent="0.3">
      <c r="A2674" s="1">
        <v>41395</v>
      </c>
    </row>
    <row r="2675" spans="1:6" x14ac:dyDescent="0.3">
      <c r="A2675" s="1">
        <v>41396</v>
      </c>
      <c r="D2675">
        <v>0.49</v>
      </c>
    </row>
    <row r="2676" spans="1:6" x14ac:dyDescent="0.3">
      <c r="A2676" s="1">
        <v>41397</v>
      </c>
      <c r="B2676">
        <v>0.79</v>
      </c>
      <c r="D2676">
        <v>0.47</v>
      </c>
    </row>
    <row r="2677" spans="1:6" x14ac:dyDescent="0.3">
      <c r="A2677" s="1">
        <v>41398</v>
      </c>
      <c r="B2677">
        <v>0.74</v>
      </c>
    </row>
    <row r="2678" spans="1:6" x14ac:dyDescent="0.3">
      <c r="A2678" s="1">
        <v>41399</v>
      </c>
      <c r="D2678">
        <v>0.53</v>
      </c>
      <c r="F2678">
        <v>2.19</v>
      </c>
    </row>
    <row r="2679" spans="1:6" x14ac:dyDescent="0.3">
      <c r="A2679" s="1">
        <v>41400</v>
      </c>
      <c r="D2679">
        <v>0.85</v>
      </c>
      <c r="F2679">
        <v>6.85</v>
      </c>
    </row>
    <row r="2680" spans="1:6" x14ac:dyDescent="0.3">
      <c r="A2680" s="1">
        <v>41401</v>
      </c>
    </row>
    <row r="2681" spans="1:6" x14ac:dyDescent="0.3">
      <c r="A2681" s="1">
        <v>41402</v>
      </c>
      <c r="B2681">
        <v>7.98</v>
      </c>
    </row>
    <row r="2682" spans="1:6" x14ac:dyDescent="0.3">
      <c r="A2682" s="1">
        <v>41403</v>
      </c>
      <c r="D2682">
        <v>4.0199999999999996</v>
      </c>
    </row>
    <row r="2683" spans="1:6" x14ac:dyDescent="0.3">
      <c r="A2683" s="1">
        <v>41404</v>
      </c>
      <c r="D2683">
        <v>2.87</v>
      </c>
    </row>
    <row r="2684" spans="1:6" x14ac:dyDescent="0.3">
      <c r="A2684" s="1">
        <v>41405</v>
      </c>
      <c r="B2684">
        <v>0.91</v>
      </c>
    </row>
    <row r="2685" spans="1:6" x14ac:dyDescent="0.3">
      <c r="A2685" s="1">
        <v>41406</v>
      </c>
      <c r="B2685">
        <v>0.66</v>
      </c>
    </row>
    <row r="2686" spans="1:6" x14ac:dyDescent="0.3">
      <c r="A2686" s="1">
        <v>41407</v>
      </c>
      <c r="D2686">
        <v>0.97</v>
      </c>
      <c r="F2686">
        <v>1.94</v>
      </c>
    </row>
    <row r="2687" spans="1:6" x14ac:dyDescent="0.3">
      <c r="A2687" s="1">
        <v>41408</v>
      </c>
      <c r="D2687">
        <v>0.76</v>
      </c>
      <c r="F2687">
        <v>1.3</v>
      </c>
    </row>
    <row r="2688" spans="1:6" x14ac:dyDescent="0.3">
      <c r="A2688" s="1">
        <v>41409</v>
      </c>
      <c r="B2688">
        <v>1.27</v>
      </c>
    </row>
    <row r="2689" spans="1:6" x14ac:dyDescent="0.3">
      <c r="A2689" s="1">
        <v>41410</v>
      </c>
      <c r="B2689">
        <v>0.92</v>
      </c>
      <c r="F2689">
        <v>1.65</v>
      </c>
    </row>
    <row r="2690" spans="1:6" x14ac:dyDescent="0.3">
      <c r="A2690" s="1">
        <v>41411</v>
      </c>
      <c r="D2690">
        <v>0.81</v>
      </c>
      <c r="F2690">
        <v>1.59</v>
      </c>
    </row>
    <row r="2691" spans="1:6" x14ac:dyDescent="0.3">
      <c r="A2691" s="1">
        <v>41412</v>
      </c>
      <c r="B2691">
        <v>0.95</v>
      </c>
    </row>
    <row r="2692" spans="1:6" x14ac:dyDescent="0.3">
      <c r="A2692" s="1">
        <v>41413</v>
      </c>
      <c r="B2692">
        <v>0.68</v>
      </c>
    </row>
    <row r="2693" spans="1:6" x14ac:dyDescent="0.3">
      <c r="A2693" s="1">
        <v>41414</v>
      </c>
      <c r="B2693">
        <v>2.08</v>
      </c>
      <c r="F2693">
        <v>2.02</v>
      </c>
    </row>
    <row r="2694" spans="1:6" x14ac:dyDescent="0.3">
      <c r="A2694" s="1">
        <v>41415</v>
      </c>
      <c r="D2694">
        <v>1.48</v>
      </c>
      <c r="F2694">
        <v>2.5299999999999998</v>
      </c>
    </row>
    <row r="2695" spans="1:6" x14ac:dyDescent="0.3">
      <c r="A2695" s="1">
        <v>41416</v>
      </c>
      <c r="B2695">
        <v>1.91</v>
      </c>
      <c r="D2695">
        <v>1.48</v>
      </c>
    </row>
    <row r="2696" spans="1:6" x14ac:dyDescent="0.3">
      <c r="A2696" s="1">
        <v>41417</v>
      </c>
      <c r="B2696">
        <v>0.94</v>
      </c>
    </row>
    <row r="2697" spans="1:6" x14ac:dyDescent="0.3">
      <c r="A2697" s="1">
        <v>41418</v>
      </c>
      <c r="B2697">
        <v>1.01</v>
      </c>
    </row>
    <row r="2698" spans="1:6" x14ac:dyDescent="0.3">
      <c r="A2698" s="1">
        <v>41419</v>
      </c>
      <c r="D2698">
        <v>1.07</v>
      </c>
      <c r="F2698">
        <v>1.64</v>
      </c>
    </row>
    <row r="2699" spans="1:6" x14ac:dyDescent="0.3">
      <c r="A2699" s="1">
        <v>41420</v>
      </c>
      <c r="B2699">
        <v>8.65</v>
      </c>
      <c r="D2699">
        <v>1.57</v>
      </c>
    </row>
    <row r="2700" spans="1:6" x14ac:dyDescent="0.3">
      <c r="A2700" s="1">
        <v>41421</v>
      </c>
      <c r="B2700">
        <v>1.47</v>
      </c>
      <c r="F2700">
        <v>2.2200000000000002</v>
      </c>
    </row>
    <row r="2701" spans="1:6" x14ac:dyDescent="0.3">
      <c r="A2701" s="1">
        <v>41422</v>
      </c>
      <c r="B2701">
        <v>1.02</v>
      </c>
      <c r="F2701">
        <v>3</v>
      </c>
    </row>
    <row r="2702" spans="1:6" x14ac:dyDescent="0.3">
      <c r="A2702" s="1">
        <v>41423</v>
      </c>
      <c r="D2702">
        <v>0.93</v>
      </c>
      <c r="F2702">
        <v>1.55</v>
      </c>
    </row>
    <row r="2703" spans="1:6" x14ac:dyDescent="0.3">
      <c r="A2703" s="1">
        <v>41424</v>
      </c>
      <c r="B2703">
        <v>0.84</v>
      </c>
      <c r="D2703">
        <v>1.01</v>
      </c>
    </row>
    <row r="2704" spans="1:6" x14ac:dyDescent="0.3">
      <c r="A2704" s="1">
        <v>41425</v>
      </c>
      <c r="B2704">
        <v>0.78</v>
      </c>
      <c r="F2704">
        <v>1.4</v>
      </c>
    </row>
    <row r="2705" spans="1:6" x14ac:dyDescent="0.3">
      <c r="A2705" s="1">
        <v>41426</v>
      </c>
      <c r="B2705">
        <v>1.06</v>
      </c>
      <c r="F2705">
        <v>1.84</v>
      </c>
    </row>
    <row r="2706" spans="1:6" x14ac:dyDescent="0.3">
      <c r="A2706" s="1">
        <v>41427</v>
      </c>
      <c r="D2706">
        <v>1.42</v>
      </c>
      <c r="F2706">
        <v>1.82</v>
      </c>
    </row>
    <row r="2707" spans="1:6" x14ac:dyDescent="0.3">
      <c r="A2707" s="1">
        <v>41428</v>
      </c>
      <c r="B2707">
        <v>0.83</v>
      </c>
      <c r="D2707">
        <v>1.01</v>
      </c>
    </row>
    <row r="2708" spans="1:6" x14ac:dyDescent="0.3">
      <c r="A2708" s="1">
        <v>41429</v>
      </c>
      <c r="B2708">
        <v>0.89</v>
      </c>
    </row>
    <row r="2709" spans="1:6" x14ac:dyDescent="0.3">
      <c r="A2709" s="1">
        <v>41430</v>
      </c>
      <c r="B2709">
        <v>0.57999999999999996</v>
      </c>
    </row>
    <row r="2710" spans="1:6" x14ac:dyDescent="0.3">
      <c r="A2710" s="1">
        <v>41431</v>
      </c>
      <c r="D2710">
        <v>1</v>
      </c>
      <c r="F2710">
        <v>1.19</v>
      </c>
    </row>
    <row r="2711" spans="1:6" x14ac:dyDescent="0.3">
      <c r="A2711" s="1">
        <v>41432</v>
      </c>
    </row>
    <row r="2712" spans="1:6" x14ac:dyDescent="0.3">
      <c r="A2712" s="1">
        <v>41433</v>
      </c>
      <c r="B2712">
        <v>3.91</v>
      </c>
    </row>
    <row r="2713" spans="1:6" x14ac:dyDescent="0.3">
      <c r="A2713" s="1">
        <v>41434</v>
      </c>
      <c r="B2713">
        <v>3.26</v>
      </c>
    </row>
    <row r="2714" spans="1:6" x14ac:dyDescent="0.3">
      <c r="A2714" s="1">
        <v>41435</v>
      </c>
      <c r="D2714">
        <v>2.15</v>
      </c>
    </row>
    <row r="2715" spans="1:6" x14ac:dyDescent="0.3">
      <c r="A2715" s="1">
        <v>41436</v>
      </c>
      <c r="B2715">
        <v>1.61</v>
      </c>
      <c r="D2715">
        <v>1.96</v>
      </c>
    </row>
    <row r="2716" spans="1:6" x14ac:dyDescent="0.3">
      <c r="A2716" s="1">
        <v>41437</v>
      </c>
      <c r="B2716">
        <v>1.35</v>
      </c>
    </row>
    <row r="2717" spans="1:6" x14ac:dyDescent="0.3">
      <c r="A2717" s="1">
        <v>41438</v>
      </c>
      <c r="B2717">
        <v>4.0599999999999996</v>
      </c>
    </row>
    <row r="2718" spans="1:6" x14ac:dyDescent="0.3">
      <c r="A2718" s="1">
        <v>41439</v>
      </c>
    </row>
    <row r="2719" spans="1:6" x14ac:dyDescent="0.3">
      <c r="A2719" s="1">
        <v>41440</v>
      </c>
    </row>
    <row r="2720" spans="1:6" x14ac:dyDescent="0.3">
      <c r="A2720" s="1">
        <v>41441</v>
      </c>
    </row>
    <row r="2721" spans="1:6" x14ac:dyDescent="0.3">
      <c r="A2721" s="1">
        <v>41442</v>
      </c>
    </row>
    <row r="2722" spans="1:6" x14ac:dyDescent="0.3">
      <c r="A2722" s="1">
        <v>41443</v>
      </c>
    </row>
    <row r="2723" spans="1:6" x14ac:dyDescent="0.3">
      <c r="A2723" s="1">
        <v>41444</v>
      </c>
    </row>
    <row r="2724" spans="1:6" x14ac:dyDescent="0.3">
      <c r="A2724" s="1">
        <v>41445</v>
      </c>
    </row>
    <row r="2725" spans="1:6" x14ac:dyDescent="0.3">
      <c r="A2725" s="1">
        <v>41446</v>
      </c>
      <c r="B2725">
        <v>0.85</v>
      </c>
    </row>
    <row r="2726" spans="1:6" x14ac:dyDescent="0.3">
      <c r="A2726" s="1">
        <v>41447</v>
      </c>
      <c r="B2726">
        <v>0.98</v>
      </c>
      <c r="D2726">
        <v>0.86</v>
      </c>
    </row>
    <row r="2727" spans="1:6" x14ac:dyDescent="0.3">
      <c r="A2727" s="1">
        <v>41448</v>
      </c>
      <c r="B2727">
        <v>0.78</v>
      </c>
      <c r="F2727">
        <v>0.95</v>
      </c>
    </row>
    <row r="2728" spans="1:6" x14ac:dyDescent="0.3">
      <c r="A2728" s="1">
        <v>41449</v>
      </c>
      <c r="B2728">
        <v>0.72</v>
      </c>
    </row>
    <row r="2729" spans="1:6" x14ac:dyDescent="0.3">
      <c r="A2729" s="1">
        <v>41450</v>
      </c>
      <c r="B2729">
        <v>0.71</v>
      </c>
    </row>
    <row r="2730" spans="1:6" x14ac:dyDescent="0.3">
      <c r="A2730" s="1">
        <v>41451</v>
      </c>
      <c r="D2730">
        <v>0.64</v>
      </c>
      <c r="F2730">
        <v>0.79</v>
      </c>
    </row>
    <row r="2731" spans="1:6" x14ac:dyDescent="0.3">
      <c r="A2731" s="1">
        <v>41452</v>
      </c>
      <c r="D2731">
        <v>0.59</v>
      </c>
      <c r="F2731">
        <v>0.73</v>
      </c>
    </row>
    <row r="2732" spans="1:6" x14ac:dyDescent="0.3">
      <c r="A2732" s="1">
        <v>41453</v>
      </c>
      <c r="B2732">
        <v>0.66</v>
      </c>
    </row>
    <row r="2733" spans="1:6" x14ac:dyDescent="0.3">
      <c r="A2733" s="1">
        <v>41454</v>
      </c>
      <c r="B2733">
        <v>0.51</v>
      </c>
    </row>
    <row r="2734" spans="1:6" x14ac:dyDescent="0.3">
      <c r="A2734" s="1">
        <v>41455</v>
      </c>
    </row>
    <row r="2735" spans="1:6" x14ac:dyDescent="0.3">
      <c r="A2735" s="1">
        <v>41456</v>
      </c>
      <c r="B2735">
        <v>1.06</v>
      </c>
      <c r="F2735">
        <v>0.83</v>
      </c>
    </row>
    <row r="2736" spans="1:6" x14ac:dyDescent="0.3">
      <c r="A2736" s="1">
        <v>41457</v>
      </c>
      <c r="D2736">
        <v>0.54</v>
      </c>
    </row>
    <row r="2737" spans="1:4" x14ac:dyDescent="0.3">
      <c r="A2737" s="1">
        <v>41458</v>
      </c>
      <c r="B2737">
        <v>0.56999999999999995</v>
      </c>
      <c r="D2737">
        <v>0.52</v>
      </c>
    </row>
    <row r="2738" spans="1:4" x14ac:dyDescent="0.3">
      <c r="A2738" s="1">
        <v>41459</v>
      </c>
      <c r="B2738">
        <v>0.98</v>
      </c>
    </row>
    <row r="2739" spans="1:4" x14ac:dyDescent="0.3">
      <c r="A2739" s="1">
        <v>41460</v>
      </c>
    </row>
    <row r="2740" spans="1:4" x14ac:dyDescent="0.3">
      <c r="A2740" s="1">
        <v>41461</v>
      </c>
    </row>
    <row r="2741" spans="1:4" x14ac:dyDescent="0.3">
      <c r="A2741" s="1">
        <v>41462</v>
      </c>
    </row>
    <row r="2742" spans="1:4" x14ac:dyDescent="0.3">
      <c r="A2742" s="1">
        <v>41463</v>
      </c>
    </row>
    <row r="2743" spans="1:4" x14ac:dyDescent="0.3">
      <c r="A2743" s="1">
        <v>41464</v>
      </c>
      <c r="D2743">
        <v>7.56</v>
      </c>
    </row>
    <row r="2744" spans="1:4" x14ac:dyDescent="0.3">
      <c r="A2744" s="1">
        <v>41465</v>
      </c>
      <c r="D2744">
        <v>4.78</v>
      </c>
    </row>
    <row r="2745" spans="1:4" x14ac:dyDescent="0.3">
      <c r="A2745" s="1">
        <v>41466</v>
      </c>
      <c r="B2745">
        <v>1.42</v>
      </c>
    </row>
    <row r="2746" spans="1:4" x14ac:dyDescent="0.3">
      <c r="A2746" s="1">
        <v>41467</v>
      </c>
    </row>
    <row r="2747" spans="1:4" x14ac:dyDescent="0.3">
      <c r="A2747" s="1">
        <v>41468</v>
      </c>
    </row>
    <row r="2748" spans="1:4" x14ac:dyDescent="0.3">
      <c r="A2748" s="1">
        <v>41469</v>
      </c>
      <c r="D2748">
        <v>1.06</v>
      </c>
    </row>
    <row r="2749" spans="1:4" x14ac:dyDescent="0.3">
      <c r="A2749" s="1">
        <v>41470</v>
      </c>
      <c r="D2749">
        <v>1.58</v>
      </c>
    </row>
    <row r="2750" spans="1:4" x14ac:dyDescent="0.3">
      <c r="A2750" s="1">
        <v>41471</v>
      </c>
      <c r="B2750">
        <v>3.22</v>
      </c>
    </row>
    <row r="2751" spans="1:4" x14ac:dyDescent="0.3">
      <c r="A2751" s="1">
        <v>41472</v>
      </c>
      <c r="B2751">
        <v>1.33</v>
      </c>
      <c r="D2751">
        <v>1.17</v>
      </c>
    </row>
    <row r="2752" spans="1:4" x14ac:dyDescent="0.3">
      <c r="A2752" s="1">
        <v>41473</v>
      </c>
      <c r="D2752">
        <v>1.07</v>
      </c>
    </row>
    <row r="2753" spans="1:6" x14ac:dyDescent="0.3">
      <c r="A2753" s="1">
        <v>41474</v>
      </c>
      <c r="B2753">
        <v>0.88</v>
      </c>
    </row>
    <row r="2754" spans="1:6" x14ac:dyDescent="0.3">
      <c r="A2754" s="1">
        <v>41475</v>
      </c>
      <c r="B2754">
        <v>1.0900000000000001</v>
      </c>
    </row>
    <row r="2755" spans="1:6" x14ac:dyDescent="0.3">
      <c r="A2755" s="1">
        <v>41476</v>
      </c>
      <c r="D2755">
        <v>0.63</v>
      </c>
      <c r="F2755">
        <v>1.1299999999999999</v>
      </c>
    </row>
    <row r="2756" spans="1:6" x14ac:dyDescent="0.3">
      <c r="A2756" s="1">
        <v>41477</v>
      </c>
      <c r="D2756">
        <v>0.56999999999999995</v>
      </c>
      <c r="F2756">
        <v>1.1299999999999999</v>
      </c>
    </row>
    <row r="2757" spans="1:6" x14ac:dyDescent="0.3">
      <c r="A2757" s="1">
        <v>41478</v>
      </c>
      <c r="B2757">
        <v>0.9</v>
      </c>
    </row>
    <row r="2758" spans="1:6" x14ac:dyDescent="0.3">
      <c r="A2758" s="1">
        <v>41479</v>
      </c>
      <c r="B2758">
        <v>0.63</v>
      </c>
    </row>
    <row r="2759" spans="1:6" x14ac:dyDescent="0.3">
      <c r="A2759" s="1">
        <v>41480</v>
      </c>
      <c r="D2759">
        <v>1.66</v>
      </c>
    </row>
    <row r="2760" spans="1:6" x14ac:dyDescent="0.3">
      <c r="A2760" s="1">
        <v>41481</v>
      </c>
      <c r="D2760">
        <v>1.56</v>
      </c>
    </row>
    <row r="2761" spans="1:6" x14ac:dyDescent="0.3">
      <c r="A2761" s="1">
        <v>41482</v>
      </c>
      <c r="B2761">
        <v>0.84</v>
      </c>
    </row>
    <row r="2762" spans="1:6" x14ac:dyDescent="0.3">
      <c r="A2762" s="1">
        <v>41483</v>
      </c>
      <c r="B2762">
        <v>0.64</v>
      </c>
    </row>
    <row r="2763" spans="1:6" x14ac:dyDescent="0.3">
      <c r="A2763" s="1">
        <v>41484</v>
      </c>
      <c r="D2763">
        <v>0.66</v>
      </c>
    </row>
    <row r="2764" spans="1:6" x14ac:dyDescent="0.3">
      <c r="A2764" s="1">
        <v>41485</v>
      </c>
      <c r="D2764">
        <v>0.59</v>
      </c>
    </row>
    <row r="2765" spans="1:6" x14ac:dyDescent="0.3">
      <c r="A2765" s="1">
        <v>41486</v>
      </c>
      <c r="B2765">
        <v>0.47</v>
      </c>
    </row>
    <row r="2766" spans="1:6" x14ac:dyDescent="0.3">
      <c r="A2766" s="1">
        <v>41487</v>
      </c>
      <c r="B2766">
        <v>0.51</v>
      </c>
    </row>
    <row r="2767" spans="1:6" x14ac:dyDescent="0.3">
      <c r="A2767" s="1">
        <v>41488</v>
      </c>
      <c r="D2767">
        <v>0.42</v>
      </c>
    </row>
    <row r="2768" spans="1:6" x14ac:dyDescent="0.3">
      <c r="A2768" s="1">
        <v>41489</v>
      </c>
      <c r="D2768">
        <v>0.53</v>
      </c>
    </row>
    <row r="2769" spans="1:6" x14ac:dyDescent="0.3">
      <c r="A2769" s="1">
        <v>41490</v>
      </c>
      <c r="B2769">
        <v>0.75</v>
      </c>
    </row>
    <row r="2770" spans="1:6" x14ac:dyDescent="0.3">
      <c r="A2770" s="1">
        <v>41491</v>
      </c>
      <c r="B2770">
        <v>0.83</v>
      </c>
    </row>
    <row r="2771" spans="1:6" x14ac:dyDescent="0.3">
      <c r="A2771" s="1">
        <v>41492</v>
      </c>
      <c r="D2771">
        <v>0.69</v>
      </c>
    </row>
    <row r="2772" spans="1:6" x14ac:dyDescent="0.3">
      <c r="A2772" s="1">
        <v>41493</v>
      </c>
      <c r="D2772">
        <v>0.65</v>
      </c>
    </row>
    <row r="2773" spans="1:6" x14ac:dyDescent="0.3">
      <c r="A2773" s="1">
        <v>41494</v>
      </c>
      <c r="B2773">
        <v>0.73</v>
      </c>
    </row>
    <row r="2774" spans="1:6" x14ac:dyDescent="0.3">
      <c r="A2774" s="1">
        <v>41495</v>
      </c>
      <c r="B2774">
        <v>0.46</v>
      </c>
    </row>
    <row r="2775" spans="1:6" x14ac:dyDescent="0.3">
      <c r="A2775" s="1">
        <v>41496</v>
      </c>
      <c r="D2775">
        <v>0.52</v>
      </c>
    </row>
    <row r="2776" spans="1:6" x14ac:dyDescent="0.3">
      <c r="A2776" s="1">
        <v>41497</v>
      </c>
    </row>
    <row r="2777" spans="1:6" x14ac:dyDescent="0.3">
      <c r="A2777" s="1">
        <v>41498</v>
      </c>
      <c r="D2777">
        <v>0.42</v>
      </c>
    </row>
    <row r="2778" spans="1:6" x14ac:dyDescent="0.3">
      <c r="A2778" s="1">
        <v>41499</v>
      </c>
      <c r="D2778">
        <v>0.39</v>
      </c>
    </row>
    <row r="2779" spans="1:6" x14ac:dyDescent="0.3">
      <c r="A2779" s="1">
        <v>41500</v>
      </c>
      <c r="B2779">
        <v>0.41</v>
      </c>
    </row>
    <row r="2780" spans="1:6" x14ac:dyDescent="0.3">
      <c r="A2780" s="1">
        <v>41501</v>
      </c>
      <c r="B2780">
        <v>1.03</v>
      </c>
    </row>
    <row r="2781" spans="1:6" x14ac:dyDescent="0.3">
      <c r="A2781" s="1">
        <v>41502</v>
      </c>
      <c r="D2781">
        <v>0.67</v>
      </c>
    </row>
    <row r="2782" spans="1:6" x14ac:dyDescent="0.3">
      <c r="A2782" s="1">
        <v>41503</v>
      </c>
      <c r="D2782">
        <v>0.64</v>
      </c>
      <c r="F2782">
        <v>0.82</v>
      </c>
    </row>
    <row r="2783" spans="1:6" x14ac:dyDescent="0.3">
      <c r="A2783" s="1">
        <v>41504</v>
      </c>
      <c r="B2783">
        <v>0.57999999999999996</v>
      </c>
      <c r="F2783">
        <v>0.68</v>
      </c>
    </row>
    <row r="2784" spans="1:6" x14ac:dyDescent="0.3">
      <c r="A2784" s="1">
        <v>41505</v>
      </c>
      <c r="B2784">
        <v>0.45</v>
      </c>
      <c r="F2784">
        <v>0.74</v>
      </c>
    </row>
    <row r="2785" spans="1:6" x14ac:dyDescent="0.3">
      <c r="A2785" s="1">
        <v>41506</v>
      </c>
      <c r="D2785">
        <v>0.52</v>
      </c>
      <c r="F2785">
        <v>0.56999999999999995</v>
      </c>
    </row>
    <row r="2786" spans="1:6" x14ac:dyDescent="0.3">
      <c r="A2786" s="1">
        <v>41507</v>
      </c>
      <c r="B2786">
        <v>0.41</v>
      </c>
      <c r="D2786">
        <v>0.46</v>
      </c>
    </row>
    <row r="2787" spans="1:6" x14ac:dyDescent="0.3">
      <c r="A2787" s="1">
        <v>41508</v>
      </c>
      <c r="B2787">
        <v>0.48</v>
      </c>
    </row>
    <row r="2788" spans="1:6" x14ac:dyDescent="0.3">
      <c r="A2788" s="1">
        <v>41509</v>
      </c>
      <c r="B2788">
        <v>0.36</v>
      </c>
    </row>
    <row r="2789" spans="1:6" x14ac:dyDescent="0.3">
      <c r="A2789" s="1">
        <v>41510</v>
      </c>
      <c r="B2789">
        <v>0.41</v>
      </c>
      <c r="D2789">
        <v>0.32</v>
      </c>
    </row>
    <row r="2790" spans="1:6" x14ac:dyDescent="0.3">
      <c r="A2790" s="1">
        <v>41511</v>
      </c>
      <c r="B2790">
        <v>0.4</v>
      </c>
      <c r="D2790">
        <v>0.35</v>
      </c>
    </row>
    <row r="2791" spans="1:6" x14ac:dyDescent="0.3">
      <c r="A2791" s="1">
        <v>41512</v>
      </c>
      <c r="B2791">
        <v>0.61</v>
      </c>
    </row>
    <row r="2792" spans="1:6" x14ac:dyDescent="0.3">
      <c r="A2792" s="1">
        <v>41513</v>
      </c>
      <c r="B2792">
        <v>1.5</v>
      </c>
      <c r="F2792">
        <v>1.2</v>
      </c>
    </row>
    <row r="2793" spans="1:6" x14ac:dyDescent="0.3">
      <c r="A2793" s="1">
        <v>41514</v>
      </c>
      <c r="B2793">
        <v>7.23</v>
      </c>
      <c r="D2793">
        <v>1.61</v>
      </c>
    </row>
    <row r="2794" spans="1:6" x14ac:dyDescent="0.3">
      <c r="A2794" s="1">
        <v>41515</v>
      </c>
      <c r="D2794">
        <v>1.8</v>
      </c>
    </row>
    <row r="2795" spans="1:6" x14ac:dyDescent="0.3">
      <c r="A2795" s="1">
        <v>41516</v>
      </c>
      <c r="B2795">
        <v>4.53</v>
      </c>
    </row>
    <row r="2796" spans="1:6" x14ac:dyDescent="0.3">
      <c r="A2796" s="1">
        <v>41517</v>
      </c>
      <c r="B2796">
        <v>1.75</v>
      </c>
    </row>
    <row r="2797" spans="1:6" x14ac:dyDescent="0.3">
      <c r="A2797" s="1">
        <v>41518</v>
      </c>
      <c r="D2797">
        <v>0.75</v>
      </c>
      <c r="F2797">
        <v>1.49</v>
      </c>
    </row>
    <row r="2798" spans="1:6" x14ac:dyDescent="0.3">
      <c r="A2798" s="1">
        <v>41519</v>
      </c>
      <c r="D2798">
        <v>0.63</v>
      </c>
      <c r="F2798">
        <v>1.26</v>
      </c>
    </row>
    <row r="2799" spans="1:6" x14ac:dyDescent="0.3">
      <c r="A2799" s="1">
        <v>41520</v>
      </c>
      <c r="B2799">
        <v>0.66</v>
      </c>
    </row>
    <row r="2800" spans="1:6" x14ac:dyDescent="0.3">
      <c r="A2800" s="1">
        <v>41521</v>
      </c>
      <c r="B2800">
        <v>0.66</v>
      </c>
    </row>
    <row r="2801" spans="1:6" x14ac:dyDescent="0.3">
      <c r="A2801" s="1">
        <v>41522</v>
      </c>
      <c r="D2801">
        <v>0.32</v>
      </c>
      <c r="F2801">
        <v>0.68</v>
      </c>
    </row>
    <row r="2802" spans="1:6" x14ac:dyDescent="0.3">
      <c r="A2802" s="1">
        <v>41523</v>
      </c>
      <c r="D2802">
        <v>0.3</v>
      </c>
      <c r="F2802">
        <v>0.73</v>
      </c>
    </row>
    <row r="2803" spans="1:6" x14ac:dyDescent="0.3">
      <c r="A2803" s="1">
        <v>41524</v>
      </c>
      <c r="B2803">
        <v>0.35</v>
      </c>
    </row>
    <row r="2804" spans="1:6" x14ac:dyDescent="0.3">
      <c r="A2804" s="1">
        <v>41525</v>
      </c>
      <c r="B2804">
        <v>0.37</v>
      </c>
      <c r="F2804">
        <v>0.48</v>
      </c>
    </row>
    <row r="2805" spans="1:6" x14ac:dyDescent="0.3">
      <c r="A2805" s="1">
        <v>41526</v>
      </c>
      <c r="D2805">
        <v>0.25</v>
      </c>
      <c r="F2805">
        <v>0.54</v>
      </c>
    </row>
    <row r="2806" spans="1:6" x14ac:dyDescent="0.3">
      <c r="A2806" s="1">
        <v>41527</v>
      </c>
      <c r="D2806">
        <v>0.32</v>
      </c>
    </row>
    <row r="2807" spans="1:6" x14ac:dyDescent="0.3">
      <c r="A2807" s="1">
        <v>41528</v>
      </c>
      <c r="B2807">
        <v>0.38</v>
      </c>
    </row>
    <row r="2808" spans="1:6" x14ac:dyDescent="0.3">
      <c r="A2808" s="1">
        <v>41529</v>
      </c>
    </row>
    <row r="2809" spans="1:6" x14ac:dyDescent="0.3">
      <c r="A2809" s="1">
        <v>41530</v>
      </c>
    </row>
    <row r="2810" spans="1:6" x14ac:dyDescent="0.3">
      <c r="A2810" s="1">
        <v>41531</v>
      </c>
    </row>
    <row r="2811" spans="1:6" x14ac:dyDescent="0.3">
      <c r="A2811" s="1">
        <v>41532</v>
      </c>
      <c r="D2811">
        <v>0.2</v>
      </c>
    </row>
    <row r="2812" spans="1:6" x14ac:dyDescent="0.3">
      <c r="A2812" s="1">
        <v>41533</v>
      </c>
      <c r="B2812">
        <v>0.8</v>
      </c>
    </row>
    <row r="2813" spans="1:6" x14ac:dyDescent="0.3">
      <c r="A2813" s="1">
        <v>41534</v>
      </c>
      <c r="B2813">
        <v>0.96</v>
      </c>
    </row>
    <row r="2814" spans="1:6" x14ac:dyDescent="0.3">
      <c r="A2814" s="1">
        <v>41535</v>
      </c>
      <c r="D2814">
        <v>0.69</v>
      </c>
    </row>
    <row r="2815" spans="1:6" x14ac:dyDescent="0.3">
      <c r="A2815" s="1">
        <v>41536</v>
      </c>
      <c r="B2815">
        <v>1.74</v>
      </c>
      <c r="D2815">
        <v>2.0099999999999998</v>
      </c>
    </row>
    <row r="2816" spans="1:6" x14ac:dyDescent="0.3">
      <c r="A2816" s="1">
        <v>41537</v>
      </c>
      <c r="B2816">
        <v>6.21</v>
      </c>
    </row>
    <row r="2817" spans="1:6" x14ac:dyDescent="0.3">
      <c r="A2817" s="1">
        <v>41538</v>
      </c>
      <c r="B2817">
        <v>5.25</v>
      </c>
    </row>
    <row r="2818" spans="1:6" x14ac:dyDescent="0.3">
      <c r="A2818" s="1">
        <v>41539</v>
      </c>
      <c r="D2818">
        <v>1.1499999999999999</v>
      </c>
    </row>
    <row r="2819" spans="1:6" x14ac:dyDescent="0.3">
      <c r="A2819" s="1">
        <v>41540</v>
      </c>
      <c r="D2819">
        <v>0.92</v>
      </c>
    </row>
    <row r="2820" spans="1:6" x14ac:dyDescent="0.3">
      <c r="A2820" s="1">
        <v>41541</v>
      </c>
      <c r="F2820">
        <v>1.28</v>
      </c>
    </row>
    <row r="2821" spans="1:6" x14ac:dyDescent="0.3">
      <c r="A2821" s="1">
        <v>41542</v>
      </c>
      <c r="F2821">
        <v>2.06</v>
      </c>
    </row>
    <row r="2822" spans="1:6" x14ac:dyDescent="0.3">
      <c r="A2822" s="1">
        <v>41543</v>
      </c>
    </row>
    <row r="2823" spans="1:6" x14ac:dyDescent="0.3">
      <c r="A2823" s="1">
        <v>41544</v>
      </c>
    </row>
    <row r="2824" spans="1:6" x14ac:dyDescent="0.3">
      <c r="A2824" s="1">
        <v>41545</v>
      </c>
    </row>
    <row r="2825" spans="1:6" x14ac:dyDescent="0.3">
      <c r="A2825" s="1">
        <v>41546</v>
      </c>
    </row>
    <row r="2826" spans="1:6" x14ac:dyDescent="0.3">
      <c r="A2826" s="1">
        <v>41547</v>
      </c>
      <c r="D2826">
        <v>0.52</v>
      </c>
    </row>
    <row r="2827" spans="1:6" x14ac:dyDescent="0.3">
      <c r="A2827" s="1">
        <v>41548</v>
      </c>
      <c r="D2827">
        <v>0.41</v>
      </c>
      <c r="F2827">
        <v>0.73</v>
      </c>
    </row>
    <row r="2828" spans="1:6" x14ac:dyDescent="0.3">
      <c r="A2828" s="1">
        <v>41549</v>
      </c>
      <c r="B2828">
        <v>0.3</v>
      </c>
    </row>
    <row r="2829" spans="1:6" x14ac:dyDescent="0.3">
      <c r="A2829" s="1">
        <v>41550</v>
      </c>
      <c r="B2829">
        <v>1.06</v>
      </c>
    </row>
    <row r="2830" spans="1:6" x14ac:dyDescent="0.3">
      <c r="A2830" s="1">
        <v>41551</v>
      </c>
      <c r="D2830">
        <v>0.69</v>
      </c>
    </row>
    <row r="2831" spans="1:6" x14ac:dyDescent="0.3">
      <c r="A2831" s="1">
        <v>41552</v>
      </c>
      <c r="D2831">
        <v>1.45</v>
      </c>
      <c r="F2831">
        <v>1.37</v>
      </c>
    </row>
    <row r="2832" spans="1:6" x14ac:dyDescent="0.3">
      <c r="A2832" s="1">
        <v>41553</v>
      </c>
      <c r="B2832">
        <v>8.49</v>
      </c>
    </row>
    <row r="2833" spans="1:6" x14ac:dyDescent="0.3">
      <c r="A2833" s="1">
        <v>41554</v>
      </c>
      <c r="B2833">
        <v>7.92</v>
      </c>
    </row>
    <row r="2834" spans="1:6" x14ac:dyDescent="0.3">
      <c r="A2834" s="1">
        <v>41555</v>
      </c>
      <c r="D2834">
        <v>2.34</v>
      </c>
      <c r="F2834">
        <v>2.97</v>
      </c>
    </row>
    <row r="2835" spans="1:6" x14ac:dyDescent="0.3">
      <c r="A2835" s="1">
        <v>41556</v>
      </c>
      <c r="D2835">
        <v>1.5</v>
      </c>
      <c r="F2835">
        <v>2.29</v>
      </c>
    </row>
    <row r="2836" spans="1:6" x14ac:dyDescent="0.3">
      <c r="A2836" s="1">
        <v>41557</v>
      </c>
      <c r="B2836">
        <v>1.66</v>
      </c>
      <c r="F2836">
        <v>2.25</v>
      </c>
    </row>
    <row r="2837" spans="1:6" x14ac:dyDescent="0.3">
      <c r="A2837" s="1">
        <v>41558</v>
      </c>
      <c r="B2837">
        <v>1.26</v>
      </c>
      <c r="F2837">
        <v>1.93</v>
      </c>
    </row>
    <row r="2838" spans="1:6" x14ac:dyDescent="0.3">
      <c r="A2838" s="1">
        <v>41559</v>
      </c>
      <c r="B2838">
        <v>2.0299999999999998</v>
      </c>
      <c r="D2838">
        <v>1.42</v>
      </c>
    </row>
    <row r="2839" spans="1:6" x14ac:dyDescent="0.3">
      <c r="A2839" s="1">
        <v>41560</v>
      </c>
      <c r="B2839">
        <v>2.93</v>
      </c>
      <c r="D2839">
        <v>1.44</v>
      </c>
    </row>
    <row r="2840" spans="1:6" x14ac:dyDescent="0.3">
      <c r="A2840" s="1">
        <v>41561</v>
      </c>
      <c r="B2840">
        <v>8.5</v>
      </c>
      <c r="F2840">
        <v>2.0499999999999998</v>
      </c>
    </row>
    <row r="2841" spans="1:6" x14ac:dyDescent="0.3">
      <c r="A2841" s="1">
        <v>41562</v>
      </c>
      <c r="B2841">
        <v>12.5</v>
      </c>
      <c r="F2841">
        <v>5.22</v>
      </c>
    </row>
    <row r="2842" spans="1:6" x14ac:dyDescent="0.3">
      <c r="A2842" s="1">
        <v>41563</v>
      </c>
      <c r="D2842">
        <v>4.4400000000000004</v>
      </c>
      <c r="F2842">
        <v>4.4800000000000004</v>
      </c>
    </row>
    <row r="2843" spans="1:6" x14ac:dyDescent="0.3">
      <c r="A2843" s="1">
        <v>41565</v>
      </c>
      <c r="B2843">
        <v>15.93</v>
      </c>
      <c r="F2843">
        <v>4.75</v>
      </c>
    </row>
    <row r="2844" spans="1:6" x14ac:dyDescent="0.3">
      <c r="A2844" s="1">
        <v>41566</v>
      </c>
      <c r="B2844">
        <v>1.56</v>
      </c>
    </row>
    <row r="2845" spans="1:6" x14ac:dyDescent="0.3">
      <c r="A2845" s="1">
        <v>41567</v>
      </c>
      <c r="D2845">
        <v>2.25</v>
      </c>
    </row>
    <row r="2846" spans="1:6" x14ac:dyDescent="0.3">
      <c r="A2846" s="1">
        <v>41568</v>
      </c>
      <c r="D2846">
        <v>1.8</v>
      </c>
    </row>
    <row r="2847" spans="1:6" x14ac:dyDescent="0.3">
      <c r="A2847" s="1">
        <v>41569</v>
      </c>
    </row>
    <row r="2848" spans="1:6" x14ac:dyDescent="0.3">
      <c r="A2848" s="1">
        <v>41570</v>
      </c>
    </row>
    <row r="2849" spans="1:6" x14ac:dyDescent="0.3">
      <c r="A2849" s="1">
        <v>41571</v>
      </c>
      <c r="D2849">
        <v>1.1499999999999999</v>
      </c>
    </row>
    <row r="2850" spans="1:6" x14ac:dyDescent="0.3">
      <c r="A2850" s="1">
        <v>41572</v>
      </c>
      <c r="D2850">
        <v>1.31</v>
      </c>
    </row>
    <row r="2851" spans="1:6" x14ac:dyDescent="0.3">
      <c r="A2851" s="1">
        <v>41573</v>
      </c>
    </row>
    <row r="2852" spans="1:6" x14ac:dyDescent="0.3">
      <c r="A2852" s="1">
        <v>41574</v>
      </c>
      <c r="B2852">
        <v>4.84</v>
      </c>
    </row>
    <row r="2853" spans="1:6" x14ac:dyDescent="0.3">
      <c r="A2853" s="1">
        <v>41575</v>
      </c>
    </row>
    <row r="2854" spans="1:6" x14ac:dyDescent="0.3">
      <c r="A2854" s="1">
        <v>41576</v>
      </c>
      <c r="D2854">
        <v>2.38</v>
      </c>
      <c r="F2854">
        <v>2.73</v>
      </c>
    </row>
    <row r="2855" spans="1:6" x14ac:dyDescent="0.3">
      <c r="A2855" s="1">
        <v>41577</v>
      </c>
      <c r="D2855">
        <v>2.0699999999999998</v>
      </c>
    </row>
    <row r="2856" spans="1:6" x14ac:dyDescent="0.3">
      <c r="A2856" s="1">
        <v>41578</v>
      </c>
    </row>
    <row r="2857" spans="1:6" x14ac:dyDescent="0.3">
      <c r="A2857" s="1">
        <v>41579</v>
      </c>
      <c r="B2857">
        <v>5.25</v>
      </c>
    </row>
    <row r="2858" spans="1:6" x14ac:dyDescent="0.3">
      <c r="A2858" s="1">
        <v>41580</v>
      </c>
      <c r="D2858">
        <v>1.49</v>
      </c>
      <c r="F2858">
        <v>2.27</v>
      </c>
    </row>
    <row r="2859" spans="1:6" x14ac:dyDescent="0.3">
      <c r="A2859" s="1">
        <v>41581</v>
      </c>
      <c r="D2859">
        <v>1.46</v>
      </c>
      <c r="F2859">
        <v>2.11</v>
      </c>
    </row>
    <row r="2860" spans="1:6" x14ac:dyDescent="0.3">
      <c r="A2860" s="1">
        <v>41582</v>
      </c>
      <c r="B2860">
        <v>1.74</v>
      </c>
      <c r="F2860">
        <v>1.74</v>
      </c>
    </row>
    <row r="2861" spans="1:6" x14ac:dyDescent="0.3">
      <c r="A2861" s="1">
        <v>41583</v>
      </c>
      <c r="B2861">
        <v>1.65</v>
      </c>
      <c r="F2861">
        <v>1.47</v>
      </c>
    </row>
    <row r="2862" spans="1:6" x14ac:dyDescent="0.3">
      <c r="A2862" s="1">
        <v>41584</v>
      </c>
      <c r="D2862">
        <v>1.06</v>
      </c>
      <c r="F2862">
        <v>1.43</v>
      </c>
    </row>
    <row r="2863" spans="1:6" x14ac:dyDescent="0.3">
      <c r="A2863" s="1">
        <v>41585</v>
      </c>
      <c r="D2863">
        <v>0.7</v>
      </c>
      <c r="F2863">
        <v>1.33</v>
      </c>
    </row>
    <row r="2864" spans="1:6" x14ac:dyDescent="0.3">
      <c r="A2864" s="1">
        <v>41586</v>
      </c>
      <c r="B2864">
        <v>1</v>
      </c>
    </row>
    <row r="2865" spans="1:6" x14ac:dyDescent="0.3">
      <c r="A2865" s="1">
        <v>41587</v>
      </c>
      <c r="B2865">
        <v>0.75</v>
      </c>
    </row>
    <row r="2866" spans="1:6" x14ac:dyDescent="0.3">
      <c r="A2866" s="1">
        <v>41588</v>
      </c>
      <c r="D2866">
        <v>0.57999999999999996</v>
      </c>
    </row>
    <row r="2867" spans="1:6" x14ac:dyDescent="0.3">
      <c r="A2867" s="1">
        <v>41589</v>
      </c>
      <c r="D2867">
        <v>1.07</v>
      </c>
    </row>
    <row r="2868" spans="1:6" x14ac:dyDescent="0.3">
      <c r="A2868" s="1">
        <v>41590</v>
      </c>
      <c r="B2868">
        <v>1.89</v>
      </c>
    </row>
    <row r="2869" spans="1:6" x14ac:dyDescent="0.3">
      <c r="A2869" s="1">
        <v>41591</v>
      </c>
      <c r="B2869">
        <v>8.08</v>
      </c>
    </row>
    <row r="2870" spans="1:6" x14ac:dyDescent="0.3">
      <c r="A2870" s="1">
        <v>41592</v>
      </c>
      <c r="D2870">
        <v>1.77</v>
      </c>
    </row>
    <row r="2871" spans="1:6" x14ac:dyDescent="0.3">
      <c r="A2871" s="1">
        <v>41593</v>
      </c>
      <c r="D2871">
        <v>1.29</v>
      </c>
    </row>
    <row r="2872" spans="1:6" x14ac:dyDescent="0.3">
      <c r="A2872" s="1">
        <v>41594</v>
      </c>
      <c r="B2872">
        <v>3.47</v>
      </c>
      <c r="D2872">
        <v>0.96</v>
      </c>
      <c r="F2872">
        <v>1.66</v>
      </c>
    </row>
    <row r="2873" spans="1:6" x14ac:dyDescent="0.3">
      <c r="A2873" s="1">
        <v>41595</v>
      </c>
      <c r="B2873">
        <v>2.99</v>
      </c>
      <c r="D2873">
        <v>1.1599999999999999</v>
      </c>
    </row>
    <row r="2874" spans="1:6" x14ac:dyDescent="0.3">
      <c r="A2874" s="1">
        <v>41596</v>
      </c>
    </row>
    <row r="2875" spans="1:6" x14ac:dyDescent="0.3">
      <c r="A2875" s="1">
        <v>41597</v>
      </c>
      <c r="F2875">
        <v>1.1599999999999999</v>
      </c>
    </row>
    <row r="2876" spans="1:6" x14ac:dyDescent="0.3">
      <c r="A2876" s="1">
        <v>41598</v>
      </c>
      <c r="B2876">
        <v>4.3600000000000003</v>
      </c>
    </row>
    <row r="2877" spans="1:6" x14ac:dyDescent="0.3">
      <c r="A2877" s="1">
        <v>41599</v>
      </c>
      <c r="B2877">
        <v>3.33</v>
      </c>
    </row>
    <row r="2878" spans="1:6" x14ac:dyDescent="0.3">
      <c r="A2878" s="1">
        <v>41600</v>
      </c>
      <c r="B2878">
        <v>2.92</v>
      </c>
    </row>
    <row r="2879" spans="1:6" x14ac:dyDescent="0.3">
      <c r="A2879" s="1">
        <v>41601</v>
      </c>
      <c r="D2879">
        <v>0.57999999999999996</v>
      </c>
    </row>
    <row r="2880" spans="1:6" x14ac:dyDescent="0.3">
      <c r="A2880" s="1">
        <v>41602</v>
      </c>
      <c r="D2880">
        <v>0.53</v>
      </c>
      <c r="F2880">
        <v>1.18</v>
      </c>
    </row>
    <row r="2881" spans="1:6" x14ac:dyDescent="0.3">
      <c r="A2881" s="1">
        <v>41603</v>
      </c>
      <c r="B2881">
        <v>7.97</v>
      </c>
      <c r="F2881">
        <v>2.09</v>
      </c>
    </row>
    <row r="2882" spans="1:6" x14ac:dyDescent="0.3">
      <c r="A2882" s="1">
        <v>41604</v>
      </c>
      <c r="B2882">
        <v>11</v>
      </c>
    </row>
    <row r="2883" spans="1:6" x14ac:dyDescent="0.3">
      <c r="A2883" s="1">
        <v>41605</v>
      </c>
      <c r="D2883">
        <v>1.17</v>
      </c>
      <c r="F2883">
        <v>1.79</v>
      </c>
    </row>
    <row r="2884" spans="1:6" x14ac:dyDescent="0.3">
      <c r="A2884" s="1">
        <v>41606</v>
      </c>
      <c r="D2884">
        <v>1.07</v>
      </c>
    </row>
    <row r="2885" spans="1:6" x14ac:dyDescent="0.3">
      <c r="A2885" s="1">
        <v>41607</v>
      </c>
      <c r="B2885">
        <v>1.68</v>
      </c>
    </row>
    <row r="2886" spans="1:6" x14ac:dyDescent="0.3">
      <c r="A2886" s="1">
        <v>41608</v>
      </c>
      <c r="B2886">
        <v>1.67</v>
      </c>
    </row>
    <row r="2887" spans="1:6" x14ac:dyDescent="0.3">
      <c r="A2887" s="1">
        <v>41609</v>
      </c>
      <c r="D2887">
        <v>1.55</v>
      </c>
    </row>
    <row r="2888" spans="1:6" x14ac:dyDescent="0.3">
      <c r="A2888" s="1">
        <v>41610</v>
      </c>
      <c r="D2888">
        <v>1.35</v>
      </c>
    </row>
    <row r="2889" spans="1:6" x14ac:dyDescent="0.3">
      <c r="A2889" s="1">
        <v>41611</v>
      </c>
      <c r="B2889">
        <v>6.59</v>
      </c>
    </row>
    <row r="2890" spans="1:6" x14ac:dyDescent="0.3">
      <c r="A2890" s="1">
        <v>41612</v>
      </c>
      <c r="B2890">
        <v>1.94</v>
      </c>
    </row>
    <row r="2891" spans="1:6" x14ac:dyDescent="0.3">
      <c r="A2891" s="1">
        <v>41613</v>
      </c>
      <c r="D2891">
        <v>2.06</v>
      </c>
    </row>
    <row r="2892" spans="1:6" x14ac:dyDescent="0.3">
      <c r="A2892" s="1">
        <v>41614</v>
      </c>
      <c r="D2892">
        <v>2.4300000000000002</v>
      </c>
    </row>
    <row r="2893" spans="1:6" x14ac:dyDescent="0.3">
      <c r="A2893" s="1">
        <v>41615</v>
      </c>
      <c r="B2893">
        <v>1.73</v>
      </c>
    </row>
    <row r="2894" spans="1:6" x14ac:dyDescent="0.3">
      <c r="A2894" s="1">
        <v>41616</v>
      </c>
      <c r="B2894">
        <v>1.27</v>
      </c>
    </row>
    <row r="2895" spans="1:6" x14ac:dyDescent="0.3">
      <c r="A2895" s="1">
        <v>41617</v>
      </c>
      <c r="D2895">
        <v>1.5</v>
      </c>
    </row>
    <row r="2896" spans="1:6" x14ac:dyDescent="0.3">
      <c r="A2896" s="1">
        <v>41618</v>
      </c>
      <c r="D2896">
        <v>4.8499999999999996</v>
      </c>
      <c r="F2896">
        <v>4.6500000000000004</v>
      </c>
    </row>
    <row r="2897" spans="1:6" x14ac:dyDescent="0.3">
      <c r="A2897" s="1">
        <v>41619</v>
      </c>
    </row>
    <row r="2898" spans="1:6" x14ac:dyDescent="0.3">
      <c r="A2898" s="1">
        <v>41620</v>
      </c>
    </row>
    <row r="2899" spans="1:6" x14ac:dyDescent="0.3">
      <c r="A2899" s="1">
        <v>41621</v>
      </c>
      <c r="D2899">
        <v>1.17</v>
      </c>
      <c r="F2899">
        <v>2.21</v>
      </c>
    </row>
    <row r="2900" spans="1:6" x14ac:dyDescent="0.3">
      <c r="A2900" s="1">
        <v>41622</v>
      </c>
      <c r="D2900">
        <v>1.69</v>
      </c>
    </row>
    <row r="2901" spans="1:6" x14ac:dyDescent="0.3">
      <c r="A2901" s="1">
        <v>41623</v>
      </c>
    </row>
    <row r="2902" spans="1:6" x14ac:dyDescent="0.3">
      <c r="A2902" s="1">
        <v>41624</v>
      </c>
      <c r="B2902">
        <v>2.0499999999999998</v>
      </c>
    </row>
    <row r="2903" spans="1:6" x14ac:dyDescent="0.3">
      <c r="A2903" s="1">
        <v>41625</v>
      </c>
      <c r="B2903">
        <v>1.72</v>
      </c>
    </row>
    <row r="2904" spans="1:6" x14ac:dyDescent="0.3">
      <c r="A2904" s="1">
        <v>41626</v>
      </c>
    </row>
    <row r="2905" spans="1:6" x14ac:dyDescent="0.3">
      <c r="A2905" s="1">
        <v>41627</v>
      </c>
      <c r="B2905">
        <v>2.4</v>
      </c>
    </row>
    <row r="2906" spans="1:6" x14ac:dyDescent="0.3">
      <c r="A2906" s="1">
        <v>41628</v>
      </c>
      <c r="D2906">
        <v>1.51</v>
      </c>
      <c r="F2906">
        <v>3.01</v>
      </c>
    </row>
    <row r="2907" spans="1:6" x14ac:dyDescent="0.3">
      <c r="A2907" s="1">
        <v>41629</v>
      </c>
      <c r="D2907">
        <v>1.65</v>
      </c>
      <c r="F2907">
        <v>2.3199999999999998</v>
      </c>
    </row>
    <row r="2908" spans="1:6" x14ac:dyDescent="0.3">
      <c r="A2908" s="1">
        <v>41630</v>
      </c>
      <c r="B2908">
        <v>2.2200000000000002</v>
      </c>
    </row>
    <row r="2909" spans="1:6" x14ac:dyDescent="0.3">
      <c r="A2909" s="1">
        <v>41631</v>
      </c>
      <c r="B2909">
        <v>5.47</v>
      </c>
    </row>
    <row r="2910" spans="1:6" x14ac:dyDescent="0.3">
      <c r="A2910" s="1">
        <v>41632</v>
      </c>
      <c r="D2910">
        <v>1.05</v>
      </c>
      <c r="F2910">
        <v>1.46</v>
      </c>
    </row>
    <row r="2911" spans="1:6" x14ac:dyDescent="0.3">
      <c r="A2911" s="1">
        <v>41633</v>
      </c>
    </row>
    <row r="2912" spans="1:6" x14ac:dyDescent="0.3">
      <c r="A2912" s="1">
        <v>41634</v>
      </c>
      <c r="B2912">
        <v>1.54</v>
      </c>
      <c r="F2912">
        <v>1.45</v>
      </c>
    </row>
    <row r="2913" spans="1:6" x14ac:dyDescent="0.3">
      <c r="A2913" s="1">
        <v>41635</v>
      </c>
      <c r="B2913">
        <v>1.05</v>
      </c>
    </row>
    <row r="2914" spans="1:6" x14ac:dyDescent="0.3">
      <c r="A2914" s="1">
        <v>41636</v>
      </c>
      <c r="D2914">
        <v>1.07</v>
      </c>
      <c r="F2914">
        <v>1.17</v>
      </c>
    </row>
    <row r="2915" spans="1:6" x14ac:dyDescent="0.3">
      <c r="A2915" s="1">
        <v>41637</v>
      </c>
      <c r="D2915">
        <v>1.05</v>
      </c>
    </row>
    <row r="2916" spans="1:6" x14ac:dyDescent="0.3">
      <c r="A2916" s="1">
        <v>41638</v>
      </c>
      <c r="B2916">
        <v>1.35</v>
      </c>
    </row>
    <row r="2917" spans="1:6" x14ac:dyDescent="0.3">
      <c r="A2917" s="1">
        <v>41639</v>
      </c>
      <c r="B2917">
        <v>0.95</v>
      </c>
    </row>
    <row r="2918" spans="1:6" x14ac:dyDescent="0.3">
      <c r="A2918" s="1">
        <v>41640</v>
      </c>
    </row>
    <row r="2919" spans="1:6" x14ac:dyDescent="0.3">
      <c r="A2919" s="1">
        <v>41641</v>
      </c>
      <c r="D2919">
        <v>1.86</v>
      </c>
    </row>
    <row r="2920" spans="1:6" x14ac:dyDescent="0.3">
      <c r="A2920" s="1">
        <v>41642</v>
      </c>
      <c r="B2920">
        <v>0.9</v>
      </c>
      <c r="F2920">
        <v>1.49</v>
      </c>
    </row>
    <row r="2921" spans="1:6" x14ac:dyDescent="0.3">
      <c r="A2921" s="1">
        <v>41643</v>
      </c>
      <c r="B2921">
        <v>1.04</v>
      </c>
      <c r="F2921">
        <v>1.57</v>
      </c>
    </row>
    <row r="2922" spans="1:6" x14ac:dyDescent="0.3">
      <c r="A2922" s="1">
        <v>41644</v>
      </c>
      <c r="B2922">
        <v>8.24</v>
      </c>
    </row>
    <row r="2923" spans="1:6" x14ac:dyDescent="0.3">
      <c r="A2923" s="1">
        <v>41645</v>
      </c>
      <c r="D2923">
        <v>3.93</v>
      </c>
    </row>
    <row r="2924" spans="1:6" x14ac:dyDescent="0.3">
      <c r="A2924" s="1">
        <v>41646</v>
      </c>
      <c r="D2924">
        <v>4.26</v>
      </c>
      <c r="F2924">
        <v>4.33</v>
      </c>
    </row>
    <row r="2925" spans="1:6" x14ac:dyDescent="0.3">
      <c r="A2925" s="1">
        <v>41647</v>
      </c>
    </row>
    <row r="2926" spans="1:6" x14ac:dyDescent="0.3">
      <c r="A2926" s="1">
        <v>41648</v>
      </c>
    </row>
    <row r="2927" spans="1:6" x14ac:dyDescent="0.3">
      <c r="A2927" s="1">
        <v>41649</v>
      </c>
    </row>
    <row r="2928" spans="1:6" x14ac:dyDescent="0.3">
      <c r="A2928" s="1">
        <v>41650</v>
      </c>
    </row>
    <row r="2929" spans="1:6" x14ac:dyDescent="0.3">
      <c r="A2929" s="1">
        <v>41651</v>
      </c>
    </row>
    <row r="2930" spans="1:6" x14ac:dyDescent="0.3">
      <c r="A2930" s="1">
        <v>41652</v>
      </c>
    </row>
    <row r="2931" spans="1:6" x14ac:dyDescent="0.3">
      <c r="A2931" s="1">
        <v>41653</v>
      </c>
    </row>
    <row r="2932" spans="1:6" x14ac:dyDescent="0.3">
      <c r="A2932" s="1">
        <v>41654</v>
      </c>
    </row>
    <row r="2933" spans="1:6" x14ac:dyDescent="0.3">
      <c r="A2933" s="1">
        <v>41655</v>
      </c>
    </row>
    <row r="2934" spans="1:6" x14ac:dyDescent="0.3">
      <c r="A2934" s="1">
        <v>41656</v>
      </c>
    </row>
    <row r="2935" spans="1:6" x14ac:dyDescent="0.3">
      <c r="A2935" s="1">
        <v>41657</v>
      </c>
      <c r="D2935">
        <v>2.1</v>
      </c>
    </row>
    <row r="2936" spans="1:6" x14ac:dyDescent="0.3">
      <c r="A2936" s="1">
        <v>41658</v>
      </c>
      <c r="D2936">
        <v>2.2999999999999998</v>
      </c>
    </row>
    <row r="2937" spans="1:6" x14ac:dyDescent="0.3">
      <c r="A2937" s="1">
        <v>41659</v>
      </c>
      <c r="B2937">
        <v>2.42</v>
      </c>
    </row>
    <row r="2938" spans="1:6" x14ac:dyDescent="0.3">
      <c r="A2938" s="1">
        <v>41660</v>
      </c>
      <c r="B2938">
        <v>2.52</v>
      </c>
      <c r="F2938">
        <v>3.74</v>
      </c>
    </row>
    <row r="2939" spans="1:6" x14ac:dyDescent="0.3">
      <c r="A2939" s="1">
        <v>41661</v>
      </c>
      <c r="D2939">
        <v>1.65</v>
      </c>
    </row>
    <row r="2940" spans="1:6" x14ac:dyDescent="0.3">
      <c r="A2940" s="1">
        <v>41662</v>
      </c>
      <c r="D2940">
        <v>1.39</v>
      </c>
    </row>
    <row r="2941" spans="1:6" x14ac:dyDescent="0.3">
      <c r="A2941" s="1">
        <v>41663</v>
      </c>
      <c r="B2941">
        <v>1.8</v>
      </c>
    </row>
    <row r="2942" spans="1:6" x14ac:dyDescent="0.3">
      <c r="A2942" s="1">
        <v>41664</v>
      </c>
      <c r="B2942">
        <v>1.69</v>
      </c>
    </row>
    <row r="2943" spans="1:6" x14ac:dyDescent="0.3">
      <c r="A2943" s="1">
        <v>41665</v>
      </c>
      <c r="D2943">
        <v>1.63</v>
      </c>
      <c r="F2943">
        <v>2.4500000000000002</v>
      </c>
    </row>
    <row r="2944" spans="1:6" x14ac:dyDescent="0.3">
      <c r="A2944" s="1">
        <v>41666</v>
      </c>
      <c r="D2944">
        <v>1.55</v>
      </c>
    </row>
    <row r="2945" spans="1:6" x14ac:dyDescent="0.3">
      <c r="A2945" s="1">
        <v>41667</v>
      </c>
      <c r="B2945">
        <v>1.31</v>
      </c>
      <c r="F2945">
        <v>1.94</v>
      </c>
    </row>
    <row r="2946" spans="1:6" x14ac:dyDescent="0.3">
      <c r="A2946" s="1">
        <v>41668</v>
      </c>
      <c r="B2946">
        <v>1.25</v>
      </c>
      <c r="F2946">
        <v>1.53</v>
      </c>
    </row>
    <row r="2947" spans="1:6" x14ac:dyDescent="0.3">
      <c r="A2947" s="1">
        <v>41669</v>
      </c>
      <c r="D2947">
        <v>0.64</v>
      </c>
      <c r="F2947">
        <v>1.26</v>
      </c>
    </row>
    <row r="2948" spans="1:6" x14ac:dyDescent="0.3">
      <c r="A2948" s="1">
        <v>41670</v>
      </c>
      <c r="D2948">
        <v>0.95</v>
      </c>
    </row>
    <row r="2949" spans="1:6" x14ac:dyDescent="0.3">
      <c r="A2949" s="1">
        <v>41671</v>
      </c>
      <c r="B2949">
        <v>0.75</v>
      </c>
    </row>
    <row r="2950" spans="1:6" x14ac:dyDescent="0.3">
      <c r="A2950" s="1">
        <v>41672</v>
      </c>
      <c r="B2950">
        <v>1.1100000000000001</v>
      </c>
      <c r="D2950">
        <v>1.06</v>
      </c>
      <c r="F2950">
        <v>1.46</v>
      </c>
    </row>
    <row r="2951" spans="1:6" x14ac:dyDescent="0.3">
      <c r="A2951" s="1">
        <v>41673</v>
      </c>
      <c r="D2951">
        <v>1.17</v>
      </c>
      <c r="F2951">
        <v>1.61</v>
      </c>
    </row>
    <row r="2952" spans="1:6" x14ac:dyDescent="0.3">
      <c r="A2952" s="1">
        <v>41674</v>
      </c>
    </row>
    <row r="2953" spans="1:6" x14ac:dyDescent="0.3">
      <c r="A2953" s="1">
        <v>41675</v>
      </c>
    </row>
    <row r="2954" spans="1:6" x14ac:dyDescent="0.3">
      <c r="A2954" s="1">
        <v>41676</v>
      </c>
      <c r="B2954">
        <v>2.46</v>
      </c>
      <c r="F2954">
        <v>2.0299999999999998</v>
      </c>
    </row>
    <row r="2955" spans="1:6" x14ac:dyDescent="0.3">
      <c r="A2955" s="1">
        <v>41677</v>
      </c>
      <c r="B2955">
        <v>2.89</v>
      </c>
      <c r="F2955">
        <v>3.59</v>
      </c>
    </row>
    <row r="2956" spans="1:6" x14ac:dyDescent="0.3">
      <c r="A2956" s="1">
        <v>41678</v>
      </c>
    </row>
    <row r="2957" spans="1:6" x14ac:dyDescent="0.3">
      <c r="A2957" s="1">
        <v>41679</v>
      </c>
    </row>
    <row r="2958" spans="1:6" x14ac:dyDescent="0.3">
      <c r="A2958" s="1">
        <v>41680</v>
      </c>
      <c r="D2958">
        <v>2.11</v>
      </c>
    </row>
    <row r="2959" spans="1:6" x14ac:dyDescent="0.3">
      <c r="A2959" s="1">
        <v>41681</v>
      </c>
      <c r="D2959">
        <v>2.1800000000000002</v>
      </c>
      <c r="F2959">
        <v>3.07</v>
      </c>
    </row>
    <row r="2960" spans="1:6" x14ac:dyDescent="0.3">
      <c r="A2960" s="1">
        <v>41682</v>
      </c>
      <c r="B2960">
        <v>2.42</v>
      </c>
    </row>
    <row r="2961" spans="1:6" x14ac:dyDescent="0.3">
      <c r="A2961" s="1">
        <v>41683</v>
      </c>
      <c r="B2961">
        <v>2.2000000000000002</v>
      </c>
    </row>
    <row r="2962" spans="1:6" x14ac:dyDescent="0.3">
      <c r="A2962" s="1">
        <v>41684</v>
      </c>
      <c r="D2962">
        <v>2.37</v>
      </c>
      <c r="F2962">
        <v>2.85</v>
      </c>
    </row>
    <row r="2963" spans="1:6" x14ac:dyDescent="0.3">
      <c r="A2963" s="1">
        <v>41685</v>
      </c>
      <c r="D2963">
        <v>5.23</v>
      </c>
    </row>
    <row r="2964" spans="1:6" x14ac:dyDescent="0.3">
      <c r="A2964" s="1">
        <v>41686</v>
      </c>
      <c r="B2964">
        <v>9.8000000000000007</v>
      </c>
    </row>
    <row r="2965" spans="1:6" x14ac:dyDescent="0.3">
      <c r="A2965" s="1">
        <v>41687</v>
      </c>
      <c r="B2965">
        <v>12.05</v>
      </c>
    </row>
    <row r="2966" spans="1:6" x14ac:dyDescent="0.3">
      <c r="A2966" s="1">
        <v>41688</v>
      </c>
      <c r="D2966">
        <v>2.37</v>
      </c>
      <c r="F2966">
        <v>4.16</v>
      </c>
    </row>
    <row r="2967" spans="1:6" x14ac:dyDescent="0.3">
      <c r="A2967" s="1">
        <v>41689</v>
      </c>
      <c r="D2967">
        <v>2.09</v>
      </c>
      <c r="F2967">
        <v>2.9</v>
      </c>
    </row>
    <row r="2968" spans="1:6" x14ac:dyDescent="0.3">
      <c r="A2968" s="1">
        <v>41690</v>
      </c>
      <c r="B2968">
        <v>2.67</v>
      </c>
      <c r="F2968">
        <v>2.88</v>
      </c>
    </row>
    <row r="2969" spans="1:6" x14ac:dyDescent="0.3">
      <c r="A2969" s="1">
        <v>41691</v>
      </c>
      <c r="B2969">
        <v>2.85</v>
      </c>
    </row>
    <row r="2970" spans="1:6" x14ac:dyDescent="0.3">
      <c r="A2970" s="1">
        <v>41692</v>
      </c>
      <c r="D2970">
        <v>4.12</v>
      </c>
    </row>
    <row r="2971" spans="1:6" x14ac:dyDescent="0.3">
      <c r="A2971" s="1">
        <v>41693</v>
      </c>
      <c r="D2971">
        <v>3.05</v>
      </c>
    </row>
    <row r="2972" spans="1:6" x14ac:dyDescent="0.3">
      <c r="A2972" s="1">
        <v>41694</v>
      </c>
      <c r="B2972">
        <v>11.34</v>
      </c>
    </row>
    <row r="2973" spans="1:6" x14ac:dyDescent="0.3">
      <c r="A2973" s="1">
        <v>41695</v>
      </c>
      <c r="B2973">
        <v>23.98</v>
      </c>
      <c r="F2973">
        <v>8.56</v>
      </c>
    </row>
    <row r="2974" spans="1:6" x14ac:dyDescent="0.3">
      <c r="A2974" s="1">
        <v>41696</v>
      </c>
      <c r="D2974">
        <v>5.86</v>
      </c>
      <c r="F2974">
        <v>7.59</v>
      </c>
    </row>
    <row r="2975" spans="1:6" x14ac:dyDescent="0.3">
      <c r="A2975" s="1">
        <v>41697</v>
      </c>
      <c r="D2975">
        <v>5.0599999999999996</v>
      </c>
      <c r="F2975">
        <v>6.08</v>
      </c>
    </row>
    <row r="2976" spans="1:6" x14ac:dyDescent="0.3">
      <c r="A2976" s="1">
        <v>41698</v>
      </c>
      <c r="B2976">
        <v>16.059999999999999</v>
      </c>
    </row>
    <row r="2977" spans="1:6" x14ac:dyDescent="0.3">
      <c r="A2977" s="1">
        <v>41699</v>
      </c>
      <c r="B2977">
        <v>13.51</v>
      </c>
      <c r="F2977">
        <v>5.65</v>
      </c>
    </row>
    <row r="2978" spans="1:6" x14ac:dyDescent="0.3">
      <c r="A2978" s="1">
        <v>41700</v>
      </c>
      <c r="D2978">
        <v>3.14</v>
      </c>
    </row>
    <row r="2979" spans="1:6" x14ac:dyDescent="0.3">
      <c r="A2979" s="1">
        <v>41701</v>
      </c>
      <c r="D2979">
        <v>3.45</v>
      </c>
      <c r="F2979">
        <v>4.2300000000000004</v>
      </c>
    </row>
    <row r="2980" spans="1:6" x14ac:dyDescent="0.3">
      <c r="A2980" s="1">
        <v>41702</v>
      </c>
      <c r="B2980">
        <v>3.51</v>
      </c>
    </row>
    <row r="2981" spans="1:6" x14ac:dyDescent="0.3">
      <c r="A2981" s="1">
        <v>41703</v>
      </c>
      <c r="B2981">
        <v>15.88</v>
      </c>
      <c r="F2981">
        <v>3.84</v>
      </c>
    </row>
    <row r="2982" spans="1:6" x14ac:dyDescent="0.3">
      <c r="A2982" s="1">
        <v>41704</v>
      </c>
      <c r="D2982">
        <v>2.35</v>
      </c>
      <c r="F2982">
        <v>3.67</v>
      </c>
    </row>
    <row r="2983" spans="1:6" x14ac:dyDescent="0.3">
      <c r="A2983" s="1">
        <v>41705</v>
      </c>
      <c r="D2983">
        <v>2.7</v>
      </c>
      <c r="F2983">
        <v>3.6</v>
      </c>
    </row>
    <row r="2984" spans="1:6" x14ac:dyDescent="0.3">
      <c r="A2984" s="1">
        <v>41706</v>
      </c>
      <c r="B2984">
        <v>3.21</v>
      </c>
      <c r="F2984">
        <v>3.43</v>
      </c>
    </row>
    <row r="2985" spans="1:6" x14ac:dyDescent="0.3">
      <c r="A2985" s="1">
        <v>41707</v>
      </c>
      <c r="B2985">
        <v>7.68</v>
      </c>
      <c r="F2985">
        <v>3.6</v>
      </c>
    </row>
    <row r="2986" spans="1:6" x14ac:dyDescent="0.3">
      <c r="A2986" s="1">
        <v>41708</v>
      </c>
      <c r="D2986">
        <v>1.72</v>
      </c>
    </row>
    <row r="2987" spans="1:6" x14ac:dyDescent="0.3">
      <c r="A2987" s="1">
        <v>41709</v>
      </c>
      <c r="D2987">
        <v>1.31</v>
      </c>
      <c r="F2987">
        <v>2.34</v>
      </c>
    </row>
    <row r="2988" spans="1:6" x14ac:dyDescent="0.3">
      <c r="A2988" s="1">
        <v>41710</v>
      </c>
      <c r="B2988">
        <v>2.09</v>
      </c>
    </row>
    <row r="2989" spans="1:6" x14ac:dyDescent="0.3">
      <c r="A2989" s="1">
        <v>41711</v>
      </c>
      <c r="B2989">
        <v>2.38</v>
      </c>
      <c r="F2989">
        <v>2.36</v>
      </c>
    </row>
    <row r="2990" spans="1:6" x14ac:dyDescent="0.3">
      <c r="A2990" s="1">
        <v>41712</v>
      </c>
      <c r="D2990">
        <v>1.81</v>
      </c>
      <c r="F2990">
        <v>2.96</v>
      </c>
    </row>
    <row r="2991" spans="1:6" x14ac:dyDescent="0.3">
      <c r="A2991" s="1">
        <v>41713</v>
      </c>
      <c r="D2991">
        <v>1.69</v>
      </c>
    </row>
    <row r="2992" spans="1:6" x14ac:dyDescent="0.3">
      <c r="A2992" s="1">
        <v>41714</v>
      </c>
      <c r="B2992">
        <v>11.44</v>
      </c>
    </row>
    <row r="2993" spans="1:6" x14ac:dyDescent="0.3">
      <c r="A2993" s="1">
        <v>41715</v>
      </c>
      <c r="B2993">
        <v>12.09</v>
      </c>
    </row>
    <row r="2994" spans="1:6" x14ac:dyDescent="0.3">
      <c r="A2994" s="1">
        <v>41716</v>
      </c>
      <c r="D2994">
        <v>4.51</v>
      </c>
    </row>
    <row r="2995" spans="1:6" x14ac:dyDescent="0.3">
      <c r="A2995" s="1">
        <v>41717</v>
      </c>
      <c r="D2995">
        <v>7.87</v>
      </c>
    </row>
    <row r="2996" spans="1:6" x14ac:dyDescent="0.3">
      <c r="A2996" s="1">
        <v>41718</v>
      </c>
      <c r="B2996">
        <v>14.44</v>
      </c>
    </row>
    <row r="2997" spans="1:6" x14ac:dyDescent="0.3">
      <c r="A2997" s="1">
        <v>41719</v>
      </c>
      <c r="B2997">
        <v>10.52</v>
      </c>
    </row>
    <row r="2998" spans="1:6" x14ac:dyDescent="0.3">
      <c r="A2998" s="1">
        <v>41720</v>
      </c>
      <c r="D2998">
        <v>4.13</v>
      </c>
    </row>
    <row r="2999" spans="1:6" x14ac:dyDescent="0.3">
      <c r="A2999" s="1">
        <v>41721</v>
      </c>
      <c r="D2999">
        <v>3.9</v>
      </c>
      <c r="F2999">
        <v>5.81</v>
      </c>
    </row>
    <row r="3000" spans="1:6" x14ac:dyDescent="0.3">
      <c r="A3000" s="1">
        <v>41722</v>
      </c>
      <c r="B3000">
        <v>17.239999999999998</v>
      </c>
      <c r="F3000">
        <v>6.23</v>
      </c>
    </row>
    <row r="3001" spans="1:6" x14ac:dyDescent="0.3">
      <c r="A3001" s="1">
        <v>41723</v>
      </c>
      <c r="B3001">
        <v>12.62</v>
      </c>
    </row>
    <row r="3002" spans="1:6" x14ac:dyDescent="0.3">
      <c r="A3002" s="1">
        <v>41724</v>
      </c>
      <c r="D3002">
        <v>3.63</v>
      </c>
    </row>
    <row r="3003" spans="1:6" x14ac:dyDescent="0.3">
      <c r="A3003" s="1">
        <v>41725</v>
      </c>
      <c r="D3003">
        <v>4.3</v>
      </c>
    </row>
    <row r="3004" spans="1:6" x14ac:dyDescent="0.3">
      <c r="A3004" s="1">
        <v>41726</v>
      </c>
    </row>
    <row r="3005" spans="1:6" x14ac:dyDescent="0.3">
      <c r="A3005" s="1">
        <v>41727</v>
      </c>
      <c r="F3005">
        <v>4.09</v>
      </c>
    </row>
    <row r="3006" spans="1:6" x14ac:dyDescent="0.3">
      <c r="A3006" s="1">
        <v>41728</v>
      </c>
      <c r="F3006">
        <v>3.26</v>
      </c>
    </row>
    <row r="3007" spans="1:6" x14ac:dyDescent="0.3">
      <c r="A3007" s="1">
        <v>41729</v>
      </c>
      <c r="D3007">
        <v>1.31</v>
      </c>
    </row>
    <row r="3008" spans="1:6" x14ac:dyDescent="0.3">
      <c r="A3008" s="1">
        <v>41730</v>
      </c>
      <c r="D3008">
        <v>1.29</v>
      </c>
      <c r="F3008">
        <v>2.71</v>
      </c>
    </row>
    <row r="3009" spans="1:6" x14ac:dyDescent="0.3">
      <c r="A3009" s="1">
        <v>41731</v>
      </c>
      <c r="B3009">
        <v>1.34</v>
      </c>
    </row>
    <row r="3010" spans="1:6" x14ac:dyDescent="0.3">
      <c r="A3010" s="1">
        <v>41732</v>
      </c>
      <c r="F3010">
        <v>8.0500000000000007</v>
      </c>
    </row>
    <row r="3011" spans="1:6" x14ac:dyDescent="0.3">
      <c r="A3011" s="1">
        <v>41733</v>
      </c>
      <c r="D3011">
        <v>4.04</v>
      </c>
      <c r="F3011">
        <v>7.97</v>
      </c>
    </row>
    <row r="3012" spans="1:6" x14ac:dyDescent="0.3">
      <c r="A3012" s="1">
        <v>41734</v>
      </c>
    </row>
    <row r="3013" spans="1:6" x14ac:dyDescent="0.3">
      <c r="A3013" s="1">
        <v>41735</v>
      </c>
      <c r="D3013">
        <v>2.34</v>
      </c>
    </row>
    <row r="3014" spans="1:6" x14ac:dyDescent="0.3">
      <c r="A3014" s="1">
        <v>41736</v>
      </c>
      <c r="B3014">
        <v>6.83</v>
      </c>
    </row>
    <row r="3015" spans="1:6" x14ac:dyDescent="0.3">
      <c r="A3015" s="1">
        <v>41737</v>
      </c>
    </row>
    <row r="3016" spans="1:6" x14ac:dyDescent="0.3">
      <c r="A3016" s="1">
        <v>41738</v>
      </c>
      <c r="F3016">
        <v>4.1900000000000004</v>
      </c>
    </row>
    <row r="3017" spans="1:6" x14ac:dyDescent="0.3">
      <c r="A3017" s="1">
        <v>41739</v>
      </c>
      <c r="D3017">
        <v>1.9</v>
      </c>
    </row>
    <row r="3018" spans="1:6" x14ac:dyDescent="0.3">
      <c r="A3018" s="1">
        <v>41740</v>
      </c>
      <c r="D3018">
        <v>1.82</v>
      </c>
    </row>
    <row r="3019" spans="1:6" x14ac:dyDescent="0.3">
      <c r="A3019" s="1">
        <v>41741</v>
      </c>
      <c r="B3019">
        <v>1.75</v>
      </c>
    </row>
    <row r="3020" spans="1:6" x14ac:dyDescent="0.3">
      <c r="A3020" s="1">
        <v>41742</v>
      </c>
      <c r="B3020">
        <v>2.1800000000000002</v>
      </c>
    </row>
    <row r="3021" spans="1:6" x14ac:dyDescent="0.3">
      <c r="A3021" s="1">
        <v>41743</v>
      </c>
      <c r="D3021">
        <v>2.42</v>
      </c>
    </row>
    <row r="3022" spans="1:6" x14ac:dyDescent="0.3">
      <c r="A3022" s="1">
        <v>41744</v>
      </c>
      <c r="D3022">
        <v>2.39</v>
      </c>
    </row>
    <row r="3023" spans="1:6" x14ac:dyDescent="0.3">
      <c r="A3023" s="1">
        <v>41745</v>
      </c>
      <c r="B3023">
        <v>2.0499999999999998</v>
      </c>
    </row>
    <row r="3024" spans="1:6" x14ac:dyDescent="0.3">
      <c r="A3024" s="1">
        <v>41746</v>
      </c>
      <c r="B3024">
        <v>1.61</v>
      </c>
    </row>
    <row r="3025" spans="1:4" x14ac:dyDescent="0.3">
      <c r="A3025" s="1">
        <v>41747</v>
      </c>
      <c r="D3025">
        <v>1.54</v>
      </c>
    </row>
    <row r="3026" spans="1:4" x14ac:dyDescent="0.3">
      <c r="A3026" s="1">
        <v>41748</v>
      </c>
      <c r="D3026">
        <v>1.85</v>
      </c>
    </row>
    <row r="3027" spans="1:4" x14ac:dyDescent="0.3">
      <c r="A3027" s="1">
        <v>41749</v>
      </c>
      <c r="B3027">
        <v>1.6</v>
      </c>
    </row>
    <row r="3028" spans="1:4" x14ac:dyDescent="0.3">
      <c r="A3028" s="1">
        <v>41750</v>
      </c>
      <c r="B3028">
        <v>1.53</v>
      </c>
    </row>
    <row r="3029" spans="1:4" x14ac:dyDescent="0.3">
      <c r="A3029" s="1">
        <v>41751</v>
      </c>
      <c r="D3029">
        <v>2.11</v>
      </c>
    </row>
    <row r="3030" spans="1:4" x14ac:dyDescent="0.3">
      <c r="A3030" s="1">
        <v>41752</v>
      </c>
      <c r="D3030">
        <v>1.68</v>
      </c>
    </row>
    <row r="3031" spans="1:4" x14ac:dyDescent="0.3">
      <c r="A3031" s="1">
        <v>41753</v>
      </c>
      <c r="B3031">
        <v>3.9</v>
      </c>
    </row>
    <row r="3032" spans="1:4" x14ac:dyDescent="0.3">
      <c r="A3032" s="1">
        <v>41754</v>
      </c>
      <c r="B3032">
        <v>2.79</v>
      </c>
    </row>
    <row r="3033" spans="1:4" x14ac:dyDescent="0.3">
      <c r="A3033" s="1">
        <v>41755</v>
      </c>
      <c r="D3033">
        <v>2.11</v>
      </c>
    </row>
    <row r="3034" spans="1:4" x14ac:dyDescent="0.3">
      <c r="A3034" s="1">
        <v>41756</v>
      </c>
      <c r="D3034">
        <v>3.47</v>
      </c>
    </row>
    <row r="3035" spans="1:4" x14ac:dyDescent="0.3">
      <c r="A3035" s="1">
        <v>41757</v>
      </c>
      <c r="B3035">
        <v>3.55</v>
      </c>
    </row>
    <row r="3036" spans="1:4" x14ac:dyDescent="0.3">
      <c r="A3036" s="1">
        <v>41758</v>
      </c>
    </row>
    <row r="3037" spans="1:4" x14ac:dyDescent="0.3">
      <c r="A3037" s="1">
        <v>41759</v>
      </c>
      <c r="D3037">
        <v>7.46</v>
      </c>
    </row>
    <row r="3038" spans="1:4" x14ac:dyDescent="0.3">
      <c r="A3038" s="1">
        <v>41760</v>
      </c>
    </row>
    <row r="3039" spans="1:4" x14ac:dyDescent="0.3">
      <c r="A3039" s="1">
        <v>41761</v>
      </c>
      <c r="D3039">
        <v>3.39</v>
      </c>
    </row>
    <row r="3040" spans="1:4" x14ac:dyDescent="0.3">
      <c r="A3040" s="1">
        <v>41762</v>
      </c>
    </row>
    <row r="3041" spans="1:6" x14ac:dyDescent="0.3">
      <c r="A3041" s="1">
        <v>41763</v>
      </c>
      <c r="B3041">
        <v>3.33</v>
      </c>
    </row>
    <row r="3042" spans="1:6" x14ac:dyDescent="0.3">
      <c r="A3042" s="1">
        <v>41764</v>
      </c>
      <c r="B3042">
        <v>2.02</v>
      </c>
    </row>
    <row r="3043" spans="1:6" x14ac:dyDescent="0.3">
      <c r="A3043" s="1">
        <v>41765</v>
      </c>
      <c r="D3043">
        <v>1.63</v>
      </c>
    </row>
    <row r="3044" spans="1:6" x14ac:dyDescent="0.3">
      <c r="A3044" s="1">
        <v>41766</v>
      </c>
    </row>
    <row r="3045" spans="1:6" x14ac:dyDescent="0.3">
      <c r="A3045" s="1">
        <v>41767</v>
      </c>
    </row>
    <row r="3046" spans="1:6" x14ac:dyDescent="0.3">
      <c r="A3046" s="1">
        <v>41768</v>
      </c>
    </row>
    <row r="3047" spans="1:6" x14ac:dyDescent="0.3">
      <c r="A3047" s="1">
        <v>41769</v>
      </c>
    </row>
    <row r="3048" spans="1:6" x14ac:dyDescent="0.3">
      <c r="A3048" s="1">
        <v>41770</v>
      </c>
      <c r="D3048">
        <v>4.01</v>
      </c>
    </row>
    <row r="3049" spans="1:6" x14ac:dyDescent="0.3">
      <c r="A3049" s="1">
        <v>41771</v>
      </c>
    </row>
    <row r="3050" spans="1:6" x14ac:dyDescent="0.3">
      <c r="A3050" s="1">
        <v>41772</v>
      </c>
      <c r="B3050">
        <v>1.22</v>
      </c>
    </row>
    <row r="3051" spans="1:6" x14ac:dyDescent="0.3">
      <c r="A3051" s="1">
        <v>41773</v>
      </c>
      <c r="D3051">
        <v>0.91</v>
      </c>
    </row>
    <row r="3052" spans="1:6" x14ac:dyDescent="0.3">
      <c r="A3052" s="1">
        <v>41774</v>
      </c>
      <c r="D3052">
        <v>0.78</v>
      </c>
    </row>
    <row r="3053" spans="1:6" x14ac:dyDescent="0.3">
      <c r="A3053" s="1">
        <v>41775</v>
      </c>
      <c r="B3053">
        <v>1.89</v>
      </c>
      <c r="F3053">
        <v>4.1900000000000004</v>
      </c>
    </row>
    <row r="3054" spans="1:6" x14ac:dyDescent="0.3">
      <c r="A3054" s="1">
        <v>41776</v>
      </c>
      <c r="B3054">
        <v>1.82</v>
      </c>
    </row>
    <row r="3055" spans="1:6" x14ac:dyDescent="0.3">
      <c r="A3055" s="1">
        <v>41777</v>
      </c>
      <c r="F3055">
        <v>2.16</v>
      </c>
    </row>
    <row r="3056" spans="1:6" x14ac:dyDescent="0.3">
      <c r="A3056" s="1">
        <v>41778</v>
      </c>
      <c r="D3056">
        <v>3.44</v>
      </c>
    </row>
    <row r="3057" spans="1:6" x14ac:dyDescent="0.3">
      <c r="A3057" s="1">
        <v>41779</v>
      </c>
      <c r="D3057">
        <v>4.26</v>
      </c>
    </row>
    <row r="3058" spans="1:6" x14ac:dyDescent="0.3">
      <c r="A3058" s="1">
        <v>41780</v>
      </c>
      <c r="B3058">
        <v>1.97</v>
      </c>
    </row>
    <row r="3059" spans="1:6" x14ac:dyDescent="0.3">
      <c r="A3059" s="1">
        <v>41781</v>
      </c>
      <c r="B3059">
        <v>2.92</v>
      </c>
    </row>
    <row r="3060" spans="1:6" x14ac:dyDescent="0.3">
      <c r="A3060" s="1">
        <v>41782</v>
      </c>
      <c r="D3060">
        <v>1.04</v>
      </c>
    </row>
    <row r="3061" spans="1:6" x14ac:dyDescent="0.3">
      <c r="A3061" s="1">
        <v>41783</v>
      </c>
      <c r="D3061">
        <v>0.86</v>
      </c>
      <c r="F3061">
        <v>1.78</v>
      </c>
    </row>
    <row r="3062" spans="1:6" x14ac:dyDescent="0.3">
      <c r="A3062" s="1">
        <v>41784</v>
      </c>
      <c r="B3062">
        <v>0.61</v>
      </c>
    </row>
    <row r="3063" spans="1:6" x14ac:dyDescent="0.3">
      <c r="A3063" s="1">
        <v>41785</v>
      </c>
      <c r="B3063">
        <v>2.68</v>
      </c>
    </row>
    <row r="3064" spans="1:6" x14ac:dyDescent="0.3">
      <c r="A3064" s="1">
        <v>41786</v>
      </c>
      <c r="D3064">
        <v>1.55</v>
      </c>
    </row>
    <row r="3065" spans="1:6" x14ac:dyDescent="0.3">
      <c r="A3065" s="1">
        <v>41787</v>
      </c>
      <c r="D3065">
        <v>1.1100000000000001</v>
      </c>
    </row>
    <row r="3066" spans="1:6" x14ac:dyDescent="0.3">
      <c r="A3066" s="1">
        <v>41788</v>
      </c>
      <c r="D3066">
        <v>0.91</v>
      </c>
    </row>
    <row r="3067" spans="1:6" x14ac:dyDescent="0.3">
      <c r="A3067" s="1">
        <v>41789</v>
      </c>
      <c r="B3067">
        <v>0.59</v>
      </c>
    </row>
    <row r="3068" spans="1:6" x14ac:dyDescent="0.3">
      <c r="A3068" s="1">
        <v>41790</v>
      </c>
      <c r="B3068">
        <v>0.52</v>
      </c>
    </row>
    <row r="3069" spans="1:6" x14ac:dyDescent="0.3">
      <c r="A3069" s="1">
        <v>41791</v>
      </c>
      <c r="D3069">
        <v>0.71</v>
      </c>
    </row>
    <row r="3070" spans="1:6" x14ac:dyDescent="0.3">
      <c r="A3070" s="1">
        <v>41792</v>
      </c>
      <c r="D3070">
        <v>0.77</v>
      </c>
      <c r="F3070">
        <v>1.1100000000000001</v>
      </c>
    </row>
    <row r="3071" spans="1:6" x14ac:dyDescent="0.3">
      <c r="A3071" s="1">
        <v>41793</v>
      </c>
      <c r="B3071">
        <v>0.83</v>
      </c>
      <c r="F3071">
        <v>1.04</v>
      </c>
    </row>
    <row r="3072" spans="1:6" x14ac:dyDescent="0.3">
      <c r="A3072" s="1">
        <v>41794</v>
      </c>
      <c r="B3072">
        <v>0.8</v>
      </c>
    </row>
    <row r="3073" spans="1:6" x14ac:dyDescent="0.3">
      <c r="A3073" s="1">
        <v>41795</v>
      </c>
      <c r="D3073">
        <v>0.64</v>
      </c>
      <c r="F3073">
        <v>0.74</v>
      </c>
    </row>
    <row r="3074" spans="1:6" x14ac:dyDescent="0.3">
      <c r="A3074" s="1">
        <v>41796</v>
      </c>
      <c r="D3074">
        <v>0.57999999999999996</v>
      </c>
    </row>
    <row r="3075" spans="1:6" x14ac:dyDescent="0.3">
      <c r="A3075" s="1">
        <v>41797</v>
      </c>
      <c r="B3075">
        <v>1.95</v>
      </c>
    </row>
    <row r="3076" spans="1:6" x14ac:dyDescent="0.3">
      <c r="A3076" s="1">
        <v>41798</v>
      </c>
      <c r="B3076">
        <v>0.56999999999999995</v>
      </c>
    </row>
    <row r="3077" spans="1:6" x14ac:dyDescent="0.3">
      <c r="A3077" s="1">
        <v>41799</v>
      </c>
      <c r="D3077">
        <v>0.46</v>
      </c>
    </row>
    <row r="3078" spans="1:6" x14ac:dyDescent="0.3">
      <c r="A3078" s="1">
        <v>41800</v>
      </c>
      <c r="D3078">
        <v>0.43</v>
      </c>
    </row>
    <row r="3079" spans="1:6" x14ac:dyDescent="0.3">
      <c r="A3079" s="1">
        <v>41801</v>
      </c>
      <c r="B3079">
        <v>0.57999999999999996</v>
      </c>
    </row>
    <row r="3080" spans="1:6" x14ac:dyDescent="0.3">
      <c r="A3080" s="1">
        <v>41802</v>
      </c>
      <c r="B3080">
        <v>0.47</v>
      </c>
    </row>
    <row r="3081" spans="1:6" x14ac:dyDescent="0.3">
      <c r="A3081" s="1">
        <v>41803</v>
      </c>
    </row>
    <row r="3082" spans="1:6" x14ac:dyDescent="0.3">
      <c r="A3082" s="1">
        <v>41804</v>
      </c>
    </row>
    <row r="3083" spans="1:6" x14ac:dyDescent="0.3">
      <c r="A3083" s="1">
        <v>41805</v>
      </c>
      <c r="F3083">
        <v>3.15</v>
      </c>
    </row>
    <row r="3084" spans="1:6" x14ac:dyDescent="0.3">
      <c r="A3084" s="1">
        <v>41806</v>
      </c>
      <c r="D3084">
        <v>3.12</v>
      </c>
      <c r="F3084">
        <v>3.39</v>
      </c>
    </row>
    <row r="3085" spans="1:6" x14ac:dyDescent="0.3">
      <c r="A3085" s="1">
        <v>41807</v>
      </c>
      <c r="D3085">
        <v>4.45</v>
      </c>
      <c r="F3085">
        <v>4.45</v>
      </c>
    </row>
    <row r="3086" spans="1:6" x14ac:dyDescent="0.3">
      <c r="A3086" s="1">
        <v>41808</v>
      </c>
      <c r="B3086">
        <v>2.68</v>
      </c>
    </row>
    <row r="3087" spans="1:6" x14ac:dyDescent="0.3">
      <c r="A3087" s="1">
        <v>41809</v>
      </c>
      <c r="B3087">
        <v>1.53</v>
      </c>
    </row>
    <row r="3088" spans="1:6" x14ac:dyDescent="0.3">
      <c r="A3088" s="1">
        <v>41810</v>
      </c>
      <c r="F3088">
        <v>2.15</v>
      </c>
    </row>
    <row r="3089" spans="1:6" x14ac:dyDescent="0.3">
      <c r="A3089" s="1">
        <v>41811</v>
      </c>
      <c r="F3089">
        <v>1.9</v>
      </c>
    </row>
    <row r="3090" spans="1:6" x14ac:dyDescent="0.3">
      <c r="A3090" s="1">
        <v>41812</v>
      </c>
      <c r="F3090">
        <v>1.44</v>
      </c>
    </row>
    <row r="3091" spans="1:6" x14ac:dyDescent="0.3">
      <c r="A3091" s="1">
        <v>41813</v>
      </c>
      <c r="F3091">
        <v>1.35</v>
      </c>
    </row>
    <row r="3092" spans="1:6" x14ac:dyDescent="0.3">
      <c r="A3092" s="1">
        <v>41814</v>
      </c>
      <c r="D3092">
        <v>0.76</v>
      </c>
      <c r="F3092">
        <v>1.1599999999999999</v>
      </c>
    </row>
    <row r="3093" spans="1:6" x14ac:dyDescent="0.3">
      <c r="A3093" s="1">
        <v>41815</v>
      </c>
      <c r="D3093">
        <v>0.74</v>
      </c>
      <c r="F3093">
        <v>1.62</v>
      </c>
    </row>
    <row r="3094" spans="1:6" x14ac:dyDescent="0.3">
      <c r="A3094" s="1">
        <v>41816</v>
      </c>
      <c r="B3094">
        <v>1.01</v>
      </c>
      <c r="F3094">
        <v>1.54</v>
      </c>
    </row>
    <row r="3095" spans="1:6" x14ac:dyDescent="0.3">
      <c r="A3095" s="1">
        <v>41817</v>
      </c>
      <c r="B3095">
        <v>0.76</v>
      </c>
      <c r="F3095">
        <v>1.49</v>
      </c>
    </row>
    <row r="3096" spans="1:6" x14ac:dyDescent="0.3">
      <c r="A3096" s="1">
        <v>41818</v>
      </c>
      <c r="D3096">
        <v>0.54</v>
      </c>
      <c r="F3096">
        <v>0.72</v>
      </c>
    </row>
    <row r="3097" spans="1:6" x14ac:dyDescent="0.3">
      <c r="A3097" s="1">
        <v>41819</v>
      </c>
      <c r="D3097">
        <v>0.6</v>
      </c>
      <c r="F3097">
        <v>0.7</v>
      </c>
    </row>
    <row r="3098" spans="1:6" x14ac:dyDescent="0.3">
      <c r="A3098" s="1">
        <v>41820</v>
      </c>
      <c r="B3098">
        <v>0.72</v>
      </c>
      <c r="F3098">
        <v>0.87</v>
      </c>
    </row>
    <row r="3099" spans="1:6" x14ac:dyDescent="0.3">
      <c r="A3099" s="1">
        <v>41821</v>
      </c>
      <c r="B3099">
        <v>0.56999999999999995</v>
      </c>
      <c r="F3099">
        <v>0.78</v>
      </c>
    </row>
    <row r="3100" spans="1:6" x14ac:dyDescent="0.3">
      <c r="A3100" s="1">
        <v>41822</v>
      </c>
      <c r="F3100">
        <v>0.65</v>
      </c>
    </row>
    <row r="3101" spans="1:6" x14ac:dyDescent="0.3">
      <c r="A3101" s="1">
        <v>41823</v>
      </c>
      <c r="D3101">
        <v>0.46</v>
      </c>
      <c r="F3101">
        <v>0.73</v>
      </c>
    </row>
    <row r="3102" spans="1:6" x14ac:dyDescent="0.3">
      <c r="A3102" s="1">
        <v>41824</v>
      </c>
      <c r="D3102">
        <v>0.45</v>
      </c>
      <c r="F3102">
        <v>0.62</v>
      </c>
    </row>
    <row r="3103" spans="1:6" x14ac:dyDescent="0.3">
      <c r="A3103" s="1">
        <v>41825</v>
      </c>
      <c r="B3103">
        <v>0.44</v>
      </c>
      <c r="F3103">
        <v>0.68</v>
      </c>
    </row>
    <row r="3104" spans="1:6" x14ac:dyDescent="0.3">
      <c r="A3104" s="1">
        <v>41826</v>
      </c>
      <c r="B3104">
        <v>0.42</v>
      </c>
      <c r="F3104">
        <v>0.72</v>
      </c>
    </row>
    <row r="3105" spans="1:6" x14ac:dyDescent="0.3">
      <c r="A3105" s="1">
        <v>41827</v>
      </c>
      <c r="D3105">
        <v>0.9</v>
      </c>
      <c r="F3105">
        <v>1.04</v>
      </c>
    </row>
    <row r="3106" spans="1:6" x14ac:dyDescent="0.3">
      <c r="A3106" s="1">
        <v>41828</v>
      </c>
      <c r="D3106">
        <v>1.24</v>
      </c>
      <c r="F3106">
        <v>1.61</v>
      </c>
    </row>
    <row r="3107" spans="1:6" x14ac:dyDescent="0.3">
      <c r="A3107" s="1">
        <v>41829</v>
      </c>
      <c r="B3107">
        <v>0.61</v>
      </c>
      <c r="F3107">
        <v>2.09</v>
      </c>
    </row>
    <row r="3108" spans="1:6" x14ac:dyDescent="0.3">
      <c r="A3108" s="1">
        <v>41830</v>
      </c>
      <c r="B3108">
        <v>0.83</v>
      </c>
      <c r="F3108">
        <v>2.77</v>
      </c>
    </row>
    <row r="3109" spans="1:6" x14ac:dyDescent="0.3">
      <c r="A3109" s="1">
        <v>41831</v>
      </c>
      <c r="D3109">
        <v>1.22</v>
      </c>
      <c r="F3109">
        <v>1.4</v>
      </c>
    </row>
    <row r="3110" spans="1:6" x14ac:dyDescent="0.3">
      <c r="A3110" s="1">
        <v>41832</v>
      </c>
      <c r="D3110">
        <v>0.99</v>
      </c>
      <c r="F3110">
        <v>1.29</v>
      </c>
    </row>
    <row r="3111" spans="1:6" x14ac:dyDescent="0.3">
      <c r="A3111" s="1">
        <v>41833</v>
      </c>
      <c r="B3111">
        <v>0.44</v>
      </c>
      <c r="F3111">
        <v>1.33</v>
      </c>
    </row>
    <row r="3112" spans="1:6" x14ac:dyDescent="0.3">
      <c r="A3112" s="1">
        <v>41834</v>
      </c>
      <c r="B3112">
        <v>0.41</v>
      </c>
      <c r="F3112">
        <v>1.1599999999999999</v>
      </c>
    </row>
    <row r="3113" spans="1:6" x14ac:dyDescent="0.3">
      <c r="A3113" s="1">
        <v>41835</v>
      </c>
      <c r="D3113">
        <v>0.54</v>
      </c>
      <c r="F3113">
        <v>1.1299999999999999</v>
      </c>
    </row>
    <row r="3114" spans="1:6" x14ac:dyDescent="0.3">
      <c r="A3114" s="1">
        <v>41836</v>
      </c>
      <c r="D3114">
        <v>0.5</v>
      </c>
    </row>
    <row r="3115" spans="1:6" x14ac:dyDescent="0.3">
      <c r="A3115" s="1">
        <v>41837</v>
      </c>
      <c r="B3115">
        <v>0.3</v>
      </c>
    </row>
    <row r="3116" spans="1:6" x14ac:dyDescent="0.3">
      <c r="A3116" s="1">
        <v>41838</v>
      </c>
      <c r="B3116">
        <v>0.27</v>
      </c>
    </row>
    <row r="3117" spans="1:6" x14ac:dyDescent="0.3">
      <c r="A3117" s="1">
        <v>41839</v>
      </c>
      <c r="D3117">
        <v>0.4</v>
      </c>
    </row>
    <row r="3118" spans="1:6" x14ac:dyDescent="0.3">
      <c r="A3118" s="1">
        <v>41840</v>
      </c>
      <c r="D3118">
        <v>0.88</v>
      </c>
    </row>
    <row r="3119" spans="1:6" x14ac:dyDescent="0.3">
      <c r="A3119" s="1">
        <v>41841</v>
      </c>
      <c r="B3119">
        <v>1.4</v>
      </c>
    </row>
    <row r="3120" spans="1:6" x14ac:dyDescent="0.3">
      <c r="A3120" s="1">
        <v>41842</v>
      </c>
      <c r="B3120">
        <v>0.86</v>
      </c>
    </row>
    <row r="3121" spans="1:6" x14ac:dyDescent="0.3">
      <c r="A3121" s="1">
        <v>41843</v>
      </c>
      <c r="D3121">
        <v>0.72</v>
      </c>
    </row>
    <row r="3122" spans="1:6" x14ac:dyDescent="0.3">
      <c r="A3122" s="1">
        <v>41844</v>
      </c>
      <c r="D3122">
        <v>0.64</v>
      </c>
    </row>
    <row r="3123" spans="1:6" x14ac:dyDescent="0.3">
      <c r="A3123" s="1">
        <v>41845</v>
      </c>
      <c r="B3123">
        <v>0.98</v>
      </c>
    </row>
    <row r="3124" spans="1:6" x14ac:dyDescent="0.3">
      <c r="A3124" s="1">
        <v>41846</v>
      </c>
      <c r="B3124">
        <v>1.73</v>
      </c>
    </row>
    <row r="3125" spans="1:6" x14ac:dyDescent="0.3">
      <c r="A3125" s="1">
        <v>41847</v>
      </c>
      <c r="D3125">
        <v>0.74</v>
      </c>
    </row>
    <row r="3126" spans="1:6" x14ac:dyDescent="0.3">
      <c r="A3126" s="1">
        <v>41848</v>
      </c>
      <c r="D3126">
        <v>1.17</v>
      </c>
    </row>
    <row r="3127" spans="1:6" x14ac:dyDescent="0.3">
      <c r="A3127" s="1">
        <v>41849</v>
      </c>
      <c r="B3127">
        <v>1.1399999999999999</v>
      </c>
    </row>
    <row r="3128" spans="1:6" x14ac:dyDescent="0.3">
      <c r="A3128" s="1">
        <v>41850</v>
      </c>
      <c r="B3128">
        <v>0.92</v>
      </c>
    </row>
    <row r="3129" spans="1:6" x14ac:dyDescent="0.3">
      <c r="A3129" s="1">
        <v>41851</v>
      </c>
      <c r="D3129">
        <v>0.73</v>
      </c>
    </row>
    <row r="3130" spans="1:6" x14ac:dyDescent="0.3">
      <c r="A3130" s="1">
        <v>41852</v>
      </c>
      <c r="B3130">
        <v>1.34</v>
      </c>
    </row>
    <row r="3131" spans="1:6" x14ac:dyDescent="0.3">
      <c r="A3131" s="1">
        <v>41853</v>
      </c>
      <c r="D3131">
        <v>0.52</v>
      </c>
      <c r="F3131">
        <v>1.26</v>
      </c>
    </row>
    <row r="3132" spans="1:6" x14ac:dyDescent="0.3">
      <c r="A3132" s="1">
        <v>41854</v>
      </c>
      <c r="D3132">
        <v>0.37</v>
      </c>
      <c r="F3132">
        <v>1.2</v>
      </c>
    </row>
    <row r="3133" spans="1:6" x14ac:dyDescent="0.3">
      <c r="A3133" s="1">
        <v>41855</v>
      </c>
      <c r="B3133">
        <v>0.4</v>
      </c>
      <c r="F3133">
        <v>1.6</v>
      </c>
    </row>
    <row r="3134" spans="1:6" x14ac:dyDescent="0.3">
      <c r="A3134" s="1">
        <v>41856</v>
      </c>
      <c r="B3134">
        <v>0.3</v>
      </c>
      <c r="F3134">
        <v>1.17</v>
      </c>
    </row>
    <row r="3135" spans="1:6" x14ac:dyDescent="0.3">
      <c r="A3135" s="1">
        <v>41857</v>
      </c>
      <c r="F3135">
        <v>1.1000000000000001</v>
      </c>
    </row>
    <row r="3136" spans="1:6" x14ac:dyDescent="0.3">
      <c r="A3136" s="1">
        <v>41858</v>
      </c>
    </row>
    <row r="3137" spans="1:6" x14ac:dyDescent="0.3">
      <c r="A3137" s="1">
        <v>41859</v>
      </c>
    </row>
    <row r="3138" spans="1:6" x14ac:dyDescent="0.3">
      <c r="A3138" s="1">
        <v>41860</v>
      </c>
    </row>
    <row r="3139" spans="1:6" x14ac:dyDescent="0.3">
      <c r="A3139" s="1">
        <v>41861</v>
      </c>
    </row>
    <row r="3140" spans="1:6" x14ac:dyDescent="0.3">
      <c r="A3140" s="1">
        <v>41862</v>
      </c>
      <c r="F3140">
        <v>2.54</v>
      </c>
    </row>
    <row r="3141" spans="1:6" x14ac:dyDescent="0.3">
      <c r="A3141" s="1">
        <v>41863</v>
      </c>
    </row>
    <row r="3142" spans="1:6" x14ac:dyDescent="0.3">
      <c r="A3142" s="1">
        <v>41864</v>
      </c>
    </row>
    <row r="3143" spans="1:6" x14ac:dyDescent="0.3">
      <c r="A3143" s="1">
        <v>41865</v>
      </c>
    </row>
    <row r="3144" spans="1:6" x14ac:dyDescent="0.3">
      <c r="A3144" s="1">
        <v>41866</v>
      </c>
      <c r="F3144">
        <v>1.1200000000000001</v>
      </c>
    </row>
    <row r="3145" spans="1:6" x14ac:dyDescent="0.3">
      <c r="A3145" s="1">
        <v>41867</v>
      </c>
      <c r="D3145">
        <v>1.6</v>
      </c>
      <c r="F3145">
        <v>1.98</v>
      </c>
    </row>
    <row r="3146" spans="1:6" x14ac:dyDescent="0.3">
      <c r="A3146" s="1">
        <v>41868</v>
      </c>
      <c r="D3146">
        <v>1.29</v>
      </c>
    </row>
    <row r="3147" spans="1:6" x14ac:dyDescent="0.3">
      <c r="A3147" s="1">
        <v>41869</v>
      </c>
      <c r="B3147">
        <v>1.86</v>
      </c>
    </row>
    <row r="3148" spans="1:6" x14ac:dyDescent="0.3">
      <c r="A3148" s="1">
        <v>41870</v>
      </c>
      <c r="B3148">
        <v>0.83</v>
      </c>
      <c r="F3148">
        <v>1.5</v>
      </c>
    </row>
    <row r="3149" spans="1:6" x14ac:dyDescent="0.3">
      <c r="A3149" s="1">
        <v>41871</v>
      </c>
      <c r="D3149">
        <v>0.83</v>
      </c>
    </row>
    <row r="3150" spans="1:6" x14ac:dyDescent="0.3">
      <c r="A3150" s="1">
        <v>41872</v>
      </c>
      <c r="D3150">
        <v>0.7</v>
      </c>
      <c r="F3150">
        <v>0.94</v>
      </c>
    </row>
    <row r="3151" spans="1:6" x14ac:dyDescent="0.3">
      <c r="A3151" s="1">
        <v>41873</v>
      </c>
      <c r="B3151">
        <v>0.51</v>
      </c>
      <c r="F3151">
        <v>0.9</v>
      </c>
    </row>
    <row r="3152" spans="1:6" x14ac:dyDescent="0.3">
      <c r="A3152" s="1">
        <v>41874</v>
      </c>
      <c r="B3152">
        <v>0.43</v>
      </c>
    </row>
    <row r="3153" spans="1:6" x14ac:dyDescent="0.3">
      <c r="A3153" s="1">
        <v>41875</v>
      </c>
      <c r="D3153">
        <v>0.53</v>
      </c>
    </row>
    <row r="3154" spans="1:6" x14ac:dyDescent="0.3">
      <c r="A3154" s="1">
        <v>41876</v>
      </c>
      <c r="D3154">
        <v>0.43</v>
      </c>
    </row>
    <row r="3155" spans="1:6" x14ac:dyDescent="0.3">
      <c r="A3155" s="1">
        <v>41877</v>
      </c>
      <c r="B3155">
        <v>0.39</v>
      </c>
    </row>
    <row r="3156" spans="1:6" x14ac:dyDescent="0.3">
      <c r="A3156" s="1">
        <v>41878</v>
      </c>
      <c r="F3156">
        <v>0.69</v>
      </c>
    </row>
    <row r="3157" spans="1:6" x14ac:dyDescent="0.3">
      <c r="A3157" s="1">
        <v>41879</v>
      </c>
      <c r="F3157">
        <v>0.86</v>
      </c>
    </row>
    <row r="3158" spans="1:6" x14ac:dyDescent="0.3">
      <c r="A3158" s="1">
        <v>41880</v>
      </c>
      <c r="B3158">
        <v>0.48</v>
      </c>
      <c r="F3158">
        <v>0.81</v>
      </c>
    </row>
    <row r="3159" spans="1:6" x14ac:dyDescent="0.3">
      <c r="A3159" s="1">
        <v>41881</v>
      </c>
      <c r="D3159">
        <v>0.92</v>
      </c>
    </row>
    <row r="3160" spans="1:6" x14ac:dyDescent="0.3">
      <c r="A3160" s="1">
        <v>41882</v>
      </c>
      <c r="D3160">
        <v>0.98</v>
      </c>
    </row>
    <row r="3161" spans="1:6" x14ac:dyDescent="0.3">
      <c r="A3161" s="1">
        <v>41883</v>
      </c>
      <c r="B3161">
        <v>1.34</v>
      </c>
    </row>
    <row r="3162" spans="1:6" x14ac:dyDescent="0.3">
      <c r="A3162" s="1">
        <v>41884</v>
      </c>
      <c r="B3162">
        <v>0.75</v>
      </c>
    </row>
    <row r="3163" spans="1:6" x14ac:dyDescent="0.3">
      <c r="A3163" s="1">
        <v>41885</v>
      </c>
      <c r="D3163">
        <v>0.7</v>
      </c>
    </row>
    <row r="3164" spans="1:6" x14ac:dyDescent="0.3">
      <c r="A3164" s="1">
        <v>41886</v>
      </c>
      <c r="D3164">
        <v>0.62</v>
      </c>
    </row>
    <row r="3165" spans="1:6" x14ac:dyDescent="0.3">
      <c r="A3165" s="1">
        <v>41887</v>
      </c>
      <c r="B3165">
        <v>0.57999999999999996</v>
      </c>
    </row>
    <row r="3166" spans="1:6" x14ac:dyDescent="0.3">
      <c r="A3166" s="1">
        <v>41888</v>
      </c>
      <c r="B3166">
        <v>1.32</v>
      </c>
    </row>
    <row r="3167" spans="1:6" x14ac:dyDescent="0.3">
      <c r="A3167" s="1">
        <v>41889</v>
      </c>
    </row>
    <row r="3168" spans="1:6" x14ac:dyDescent="0.3">
      <c r="A3168" s="1">
        <v>41890</v>
      </c>
      <c r="D3168">
        <v>0.53</v>
      </c>
    </row>
    <row r="3169" spans="1:6" x14ac:dyDescent="0.3">
      <c r="A3169" s="1">
        <v>41891</v>
      </c>
      <c r="D3169">
        <v>0.45</v>
      </c>
    </row>
    <row r="3170" spans="1:6" x14ac:dyDescent="0.3">
      <c r="A3170" s="1">
        <v>41892</v>
      </c>
      <c r="B3170">
        <v>0.55000000000000004</v>
      </c>
    </row>
    <row r="3171" spans="1:6" x14ac:dyDescent="0.3">
      <c r="A3171" s="1">
        <v>41893</v>
      </c>
      <c r="B3171">
        <v>0.9</v>
      </c>
    </row>
    <row r="3172" spans="1:6" x14ac:dyDescent="0.3">
      <c r="A3172" s="1">
        <v>41894</v>
      </c>
    </row>
    <row r="3173" spans="1:6" x14ac:dyDescent="0.3">
      <c r="A3173" s="1">
        <v>41895</v>
      </c>
    </row>
    <row r="3174" spans="1:6" x14ac:dyDescent="0.3">
      <c r="A3174" s="1">
        <v>41896</v>
      </c>
      <c r="D3174">
        <v>0.77</v>
      </c>
    </row>
    <row r="3175" spans="1:6" x14ac:dyDescent="0.3">
      <c r="A3175" s="1">
        <v>41897</v>
      </c>
      <c r="B3175">
        <v>1.28</v>
      </c>
    </row>
    <row r="3176" spans="1:6" x14ac:dyDescent="0.3">
      <c r="A3176" s="1">
        <v>41898</v>
      </c>
      <c r="B3176">
        <v>9.31</v>
      </c>
    </row>
    <row r="3177" spans="1:6" x14ac:dyDescent="0.3">
      <c r="A3177" s="1">
        <v>41899</v>
      </c>
      <c r="D3177">
        <v>1.18</v>
      </c>
      <c r="F3177">
        <v>1.84</v>
      </c>
    </row>
    <row r="3178" spans="1:6" x14ac:dyDescent="0.3">
      <c r="A3178" s="1">
        <v>41900</v>
      </c>
      <c r="D3178">
        <v>1.1599999999999999</v>
      </c>
      <c r="F3178">
        <v>1.93</v>
      </c>
    </row>
    <row r="3179" spans="1:6" x14ac:dyDescent="0.3">
      <c r="A3179" s="1">
        <v>41901</v>
      </c>
      <c r="B3179">
        <v>1.02</v>
      </c>
    </row>
    <row r="3180" spans="1:6" x14ac:dyDescent="0.3">
      <c r="A3180" s="1">
        <v>41902</v>
      </c>
      <c r="F3180">
        <v>1.61</v>
      </c>
    </row>
    <row r="3181" spans="1:6" x14ac:dyDescent="0.3">
      <c r="A3181" s="1">
        <v>41903</v>
      </c>
      <c r="D3181">
        <v>0.97</v>
      </c>
      <c r="F3181">
        <v>1.57</v>
      </c>
    </row>
    <row r="3182" spans="1:6" x14ac:dyDescent="0.3">
      <c r="A3182" s="1">
        <v>41904</v>
      </c>
      <c r="D3182">
        <v>0.88</v>
      </c>
      <c r="F3182">
        <v>1.49</v>
      </c>
    </row>
    <row r="3183" spans="1:6" x14ac:dyDescent="0.3">
      <c r="A3183" s="1">
        <v>41905</v>
      </c>
      <c r="B3183">
        <v>2.23</v>
      </c>
      <c r="F3183">
        <v>1.61</v>
      </c>
    </row>
    <row r="3184" spans="1:6" x14ac:dyDescent="0.3">
      <c r="A3184" s="1">
        <v>41906</v>
      </c>
      <c r="B3184">
        <v>1.42</v>
      </c>
      <c r="F3184">
        <v>1.84</v>
      </c>
    </row>
    <row r="3185" spans="1:6" x14ac:dyDescent="0.3">
      <c r="A3185" s="1">
        <v>41907</v>
      </c>
      <c r="D3185">
        <v>1.22</v>
      </c>
      <c r="F3185">
        <v>1.98</v>
      </c>
    </row>
    <row r="3186" spans="1:6" x14ac:dyDescent="0.3">
      <c r="A3186" s="1">
        <v>41908</v>
      </c>
      <c r="F3186">
        <v>1.48</v>
      </c>
    </row>
    <row r="3187" spans="1:6" x14ac:dyDescent="0.3">
      <c r="A3187" s="1">
        <v>41909</v>
      </c>
      <c r="D3187">
        <v>1.22</v>
      </c>
    </row>
    <row r="3188" spans="1:6" x14ac:dyDescent="0.3">
      <c r="A3188" s="1">
        <v>41910</v>
      </c>
      <c r="D3188">
        <v>2.25</v>
      </c>
    </row>
    <row r="3189" spans="1:6" x14ac:dyDescent="0.3">
      <c r="A3189" s="1">
        <v>41911</v>
      </c>
      <c r="B3189">
        <v>3.2</v>
      </c>
      <c r="F3189">
        <v>3.16</v>
      </c>
    </row>
    <row r="3190" spans="1:6" x14ac:dyDescent="0.3">
      <c r="A3190" s="1">
        <v>41912</v>
      </c>
      <c r="B3190">
        <v>2.1800000000000002</v>
      </c>
      <c r="F3190">
        <v>2.46</v>
      </c>
    </row>
    <row r="3191" spans="1:6" x14ac:dyDescent="0.3">
      <c r="A3191" s="1">
        <v>41913</v>
      </c>
    </row>
    <row r="3192" spans="1:6" x14ac:dyDescent="0.3">
      <c r="A3192" s="1">
        <v>41914</v>
      </c>
      <c r="D3192">
        <v>2.04</v>
      </c>
    </row>
    <row r="3193" spans="1:6" x14ac:dyDescent="0.3">
      <c r="A3193" s="1">
        <v>41915</v>
      </c>
      <c r="D3193">
        <v>1.84</v>
      </c>
    </row>
    <row r="3194" spans="1:6" x14ac:dyDescent="0.3">
      <c r="A3194" s="1">
        <v>41916</v>
      </c>
      <c r="B3194">
        <v>3.36</v>
      </c>
    </row>
    <row r="3195" spans="1:6" x14ac:dyDescent="0.3">
      <c r="A3195" s="1">
        <v>41917</v>
      </c>
      <c r="B3195">
        <v>2.74</v>
      </c>
    </row>
    <row r="3196" spans="1:6" x14ac:dyDescent="0.3">
      <c r="A3196" s="1">
        <v>41918</v>
      </c>
      <c r="D3196">
        <v>1.33</v>
      </c>
      <c r="F3196">
        <v>2.77</v>
      </c>
    </row>
    <row r="3197" spans="1:6" x14ac:dyDescent="0.3">
      <c r="A3197" s="1">
        <v>41919</v>
      </c>
      <c r="D3197">
        <v>1.1399999999999999</v>
      </c>
    </row>
    <row r="3198" spans="1:6" x14ac:dyDescent="0.3">
      <c r="A3198" s="1">
        <v>41920</v>
      </c>
      <c r="B3198">
        <v>1.9</v>
      </c>
    </row>
    <row r="3199" spans="1:6" x14ac:dyDescent="0.3">
      <c r="A3199" s="1">
        <v>41921</v>
      </c>
      <c r="B3199">
        <v>4.29</v>
      </c>
    </row>
    <row r="3200" spans="1:6" x14ac:dyDescent="0.3">
      <c r="A3200" s="1">
        <v>41922</v>
      </c>
    </row>
    <row r="3201" spans="1:4" x14ac:dyDescent="0.3">
      <c r="A3201" s="1">
        <v>41923</v>
      </c>
      <c r="D3201">
        <v>2.33</v>
      </c>
    </row>
    <row r="3202" spans="1:4" x14ac:dyDescent="0.3">
      <c r="A3202" s="1">
        <v>41924</v>
      </c>
      <c r="B3202">
        <v>3.09</v>
      </c>
    </row>
    <row r="3203" spans="1:4" x14ac:dyDescent="0.3">
      <c r="A3203" s="1">
        <v>41925</v>
      </c>
      <c r="B3203">
        <v>2.29</v>
      </c>
    </row>
    <row r="3204" spans="1:4" x14ac:dyDescent="0.3">
      <c r="A3204" s="1">
        <v>41926</v>
      </c>
    </row>
    <row r="3205" spans="1:4" x14ac:dyDescent="0.3">
      <c r="A3205" s="1">
        <v>41927</v>
      </c>
      <c r="D3205">
        <v>2.33</v>
      </c>
    </row>
    <row r="3206" spans="1:4" x14ac:dyDescent="0.3">
      <c r="A3206" s="1">
        <v>41928</v>
      </c>
    </row>
    <row r="3207" spans="1:4" x14ac:dyDescent="0.3">
      <c r="A3207" s="1">
        <v>41929</v>
      </c>
    </row>
    <row r="3208" spans="1:4" x14ac:dyDescent="0.3">
      <c r="A3208" s="1">
        <v>41930</v>
      </c>
    </row>
    <row r="3209" spans="1:4" x14ac:dyDescent="0.3">
      <c r="A3209" s="1">
        <v>41931</v>
      </c>
    </row>
    <row r="3210" spans="1:4" x14ac:dyDescent="0.3">
      <c r="A3210" s="1">
        <v>41932</v>
      </c>
    </row>
    <row r="3211" spans="1:4" x14ac:dyDescent="0.3">
      <c r="A3211" s="1">
        <v>41933</v>
      </c>
    </row>
    <row r="3212" spans="1:4" x14ac:dyDescent="0.3">
      <c r="A3212" s="1">
        <v>41934</v>
      </c>
    </row>
    <row r="3213" spans="1:4" x14ac:dyDescent="0.3">
      <c r="A3213" s="1">
        <v>41935</v>
      </c>
    </row>
    <row r="3214" spans="1:4" x14ac:dyDescent="0.3">
      <c r="A3214" s="1">
        <v>41936</v>
      </c>
    </row>
    <row r="3215" spans="1:4" x14ac:dyDescent="0.3">
      <c r="A3215" s="1">
        <v>41937</v>
      </c>
    </row>
    <row r="3216" spans="1:4" x14ac:dyDescent="0.3">
      <c r="A3216" s="1">
        <v>41938</v>
      </c>
    </row>
    <row r="3217" spans="1:1" x14ac:dyDescent="0.3">
      <c r="A3217" s="1">
        <v>41939</v>
      </c>
    </row>
    <row r="3218" spans="1:1" x14ac:dyDescent="0.3">
      <c r="A3218" s="1">
        <v>41940</v>
      </c>
    </row>
    <row r="3219" spans="1:1" x14ac:dyDescent="0.3">
      <c r="A3219" s="1">
        <v>41941</v>
      </c>
    </row>
    <row r="3220" spans="1:1" x14ac:dyDescent="0.3">
      <c r="A3220" s="1">
        <v>41942</v>
      </c>
    </row>
    <row r="3221" spans="1:1" x14ac:dyDescent="0.3">
      <c r="A3221" s="1">
        <v>41943</v>
      </c>
    </row>
    <row r="3222" spans="1:1" x14ac:dyDescent="0.3">
      <c r="A3222" s="1">
        <v>41944</v>
      </c>
    </row>
    <row r="3223" spans="1:1" x14ac:dyDescent="0.3">
      <c r="A3223" s="1">
        <v>41945</v>
      </c>
    </row>
    <row r="3224" spans="1:1" x14ac:dyDescent="0.3">
      <c r="A3224" s="1">
        <v>41946</v>
      </c>
    </row>
    <row r="3225" spans="1:1" x14ac:dyDescent="0.3">
      <c r="A3225" s="1">
        <v>41947</v>
      </c>
    </row>
    <row r="3226" spans="1:1" x14ac:dyDescent="0.3">
      <c r="A3226" s="1">
        <v>41948</v>
      </c>
    </row>
    <row r="3227" spans="1:1" x14ac:dyDescent="0.3">
      <c r="A3227" s="1">
        <v>41949</v>
      </c>
    </row>
    <row r="3228" spans="1:1" x14ac:dyDescent="0.3">
      <c r="A3228" s="1">
        <v>41950</v>
      </c>
    </row>
    <row r="3229" spans="1:1" x14ac:dyDescent="0.3">
      <c r="A3229" s="1">
        <v>41951</v>
      </c>
    </row>
    <row r="3230" spans="1:1" x14ac:dyDescent="0.3">
      <c r="A3230" s="1">
        <v>41952</v>
      </c>
    </row>
    <row r="3231" spans="1:1" x14ac:dyDescent="0.3">
      <c r="A3231" s="1">
        <v>41953</v>
      </c>
    </row>
    <row r="3232" spans="1:1" x14ac:dyDescent="0.3">
      <c r="A3232" s="1">
        <v>41954</v>
      </c>
    </row>
    <row r="3233" spans="1:2" x14ac:dyDescent="0.3">
      <c r="A3233" s="1">
        <v>41955</v>
      </c>
    </row>
    <row r="3234" spans="1:2" x14ac:dyDescent="0.3">
      <c r="A3234" s="1">
        <v>41956</v>
      </c>
    </row>
    <row r="3235" spans="1:2" x14ac:dyDescent="0.3">
      <c r="A3235" s="1">
        <v>41957</v>
      </c>
    </row>
    <row r="3236" spans="1:2" x14ac:dyDescent="0.3">
      <c r="A3236" s="1">
        <v>41958</v>
      </c>
    </row>
    <row r="3237" spans="1:2" x14ac:dyDescent="0.3">
      <c r="A3237" s="1">
        <v>41959</v>
      </c>
    </row>
    <row r="3238" spans="1:2" x14ac:dyDescent="0.3">
      <c r="A3238" s="1">
        <v>41960</v>
      </c>
    </row>
    <row r="3239" spans="1:2" x14ac:dyDescent="0.3">
      <c r="A3239" s="1">
        <v>41961</v>
      </c>
    </row>
    <row r="3240" spans="1:2" x14ac:dyDescent="0.3">
      <c r="A3240" s="1">
        <v>41962</v>
      </c>
    </row>
    <row r="3241" spans="1:2" x14ac:dyDescent="0.3">
      <c r="A3241" s="1">
        <v>41963</v>
      </c>
    </row>
    <row r="3242" spans="1:2" x14ac:dyDescent="0.3">
      <c r="A3242" s="1">
        <v>41964</v>
      </c>
    </row>
    <row r="3243" spans="1:2" x14ac:dyDescent="0.3">
      <c r="A3243" s="1">
        <v>41965</v>
      </c>
    </row>
    <row r="3244" spans="1:2" x14ac:dyDescent="0.3">
      <c r="A3244" s="1">
        <v>41966</v>
      </c>
    </row>
    <row r="3245" spans="1:2" x14ac:dyDescent="0.3">
      <c r="A3245" s="1">
        <v>41967</v>
      </c>
    </row>
    <row r="3246" spans="1:2" x14ac:dyDescent="0.3">
      <c r="A3246" s="1">
        <v>41968</v>
      </c>
    </row>
    <row r="3247" spans="1:2" x14ac:dyDescent="0.3">
      <c r="A3247" s="1">
        <v>41969</v>
      </c>
    </row>
    <row r="3248" spans="1:2" x14ac:dyDescent="0.3">
      <c r="A3248" s="1">
        <v>41970</v>
      </c>
      <c r="B3248">
        <v>0.78</v>
      </c>
    </row>
    <row r="3249" spans="1:6" x14ac:dyDescent="0.3">
      <c r="A3249" s="1">
        <v>41971</v>
      </c>
      <c r="B3249">
        <v>0.81</v>
      </c>
    </row>
    <row r="3250" spans="1:6" x14ac:dyDescent="0.3">
      <c r="A3250" s="1">
        <v>41972</v>
      </c>
      <c r="B3250">
        <v>1.1399999999999999</v>
      </c>
    </row>
    <row r="3251" spans="1:6" x14ac:dyDescent="0.3">
      <c r="A3251" s="1">
        <v>41973</v>
      </c>
    </row>
    <row r="3252" spans="1:6" x14ac:dyDescent="0.3">
      <c r="A3252" s="1">
        <v>41974</v>
      </c>
    </row>
    <row r="3253" spans="1:6" x14ac:dyDescent="0.3">
      <c r="A3253" s="1">
        <v>41975</v>
      </c>
    </row>
    <row r="3254" spans="1:6" x14ac:dyDescent="0.3">
      <c r="A3254" s="1">
        <v>41976</v>
      </c>
    </row>
    <row r="3255" spans="1:6" x14ac:dyDescent="0.3">
      <c r="A3255" s="1">
        <v>41977</v>
      </c>
    </row>
    <row r="3256" spans="1:6" x14ac:dyDescent="0.3">
      <c r="A3256" s="1">
        <v>41978</v>
      </c>
    </row>
    <row r="3257" spans="1:6" x14ac:dyDescent="0.3">
      <c r="A3257" s="1">
        <v>41979</v>
      </c>
    </row>
    <row r="3258" spans="1:6" x14ac:dyDescent="0.3">
      <c r="A3258" s="1">
        <v>41980</v>
      </c>
    </row>
    <row r="3259" spans="1:6" x14ac:dyDescent="0.3">
      <c r="A3259" s="1">
        <v>41981</v>
      </c>
      <c r="F3259">
        <v>5.83</v>
      </c>
    </row>
    <row r="3260" spans="1:6" x14ac:dyDescent="0.3">
      <c r="A3260" s="1">
        <v>41982</v>
      </c>
      <c r="B3260">
        <v>1.61</v>
      </c>
      <c r="F3260">
        <v>3.78</v>
      </c>
    </row>
    <row r="3261" spans="1:6" x14ac:dyDescent="0.3">
      <c r="A3261" s="1">
        <v>41983</v>
      </c>
      <c r="F3261">
        <v>6.27</v>
      </c>
    </row>
    <row r="3262" spans="1:6" x14ac:dyDescent="0.3">
      <c r="A3262" s="1">
        <v>41984</v>
      </c>
      <c r="F3262">
        <v>4.4800000000000004</v>
      </c>
    </row>
    <row r="3263" spans="1:6" x14ac:dyDescent="0.3">
      <c r="A3263" s="1">
        <v>41985</v>
      </c>
      <c r="F3263">
        <v>1.31</v>
      </c>
    </row>
    <row r="3264" spans="1:6" x14ac:dyDescent="0.3">
      <c r="A3264" s="1">
        <v>41986</v>
      </c>
      <c r="B3264">
        <v>1.59</v>
      </c>
      <c r="F3264">
        <v>3.22</v>
      </c>
    </row>
    <row r="3265" spans="1:6" x14ac:dyDescent="0.3">
      <c r="A3265" s="1">
        <v>41987</v>
      </c>
      <c r="B3265">
        <v>10.1</v>
      </c>
      <c r="F3265">
        <v>3.19</v>
      </c>
    </row>
    <row r="3266" spans="1:6" x14ac:dyDescent="0.3">
      <c r="A3266" s="1">
        <v>41988</v>
      </c>
      <c r="F3266">
        <v>2.35</v>
      </c>
    </row>
    <row r="3267" spans="1:6" x14ac:dyDescent="0.3">
      <c r="A3267" s="1">
        <v>41989</v>
      </c>
      <c r="F3267">
        <v>2.63</v>
      </c>
    </row>
    <row r="3268" spans="1:6" x14ac:dyDescent="0.3">
      <c r="A3268" s="1">
        <v>41990</v>
      </c>
      <c r="B3268">
        <v>1.88</v>
      </c>
      <c r="F3268">
        <v>3.18</v>
      </c>
    </row>
    <row r="3269" spans="1:6" x14ac:dyDescent="0.3">
      <c r="A3269" s="1">
        <v>41991</v>
      </c>
    </row>
    <row r="3270" spans="1:6" x14ac:dyDescent="0.3">
      <c r="A3270" s="1">
        <v>41992</v>
      </c>
      <c r="B3270">
        <v>8.14</v>
      </c>
    </row>
    <row r="3271" spans="1:6" x14ac:dyDescent="0.3">
      <c r="A3271" s="1">
        <v>41993</v>
      </c>
      <c r="F3271">
        <v>2.4900000000000002</v>
      </c>
    </row>
    <row r="3272" spans="1:6" x14ac:dyDescent="0.3">
      <c r="A3272" s="1">
        <v>41994</v>
      </c>
      <c r="F3272">
        <v>2.74</v>
      </c>
    </row>
    <row r="3273" spans="1:6" x14ac:dyDescent="0.3">
      <c r="A3273" s="1">
        <v>41995</v>
      </c>
      <c r="B3273">
        <v>3.55</v>
      </c>
      <c r="F3273">
        <v>2.36</v>
      </c>
    </row>
    <row r="3274" spans="1:6" x14ac:dyDescent="0.3">
      <c r="A3274" s="1">
        <v>41996</v>
      </c>
      <c r="B3274">
        <v>1.79</v>
      </c>
      <c r="F3274">
        <v>2.85</v>
      </c>
    </row>
    <row r="3275" spans="1:6" x14ac:dyDescent="0.3">
      <c r="A3275" s="1">
        <v>41997</v>
      </c>
      <c r="F3275">
        <v>3.66</v>
      </c>
    </row>
    <row r="3276" spans="1:6" x14ac:dyDescent="0.3">
      <c r="A3276" s="1">
        <v>41998</v>
      </c>
      <c r="F3276">
        <v>4.62</v>
      </c>
    </row>
    <row r="3277" spans="1:6" x14ac:dyDescent="0.3">
      <c r="A3277" s="1">
        <v>41999</v>
      </c>
      <c r="B3277">
        <v>3.18</v>
      </c>
      <c r="F3277">
        <v>4.3</v>
      </c>
    </row>
    <row r="3278" spans="1:6" x14ac:dyDescent="0.3">
      <c r="A3278" s="1">
        <v>42000</v>
      </c>
      <c r="B3278">
        <v>4.08</v>
      </c>
      <c r="F3278">
        <v>3.31</v>
      </c>
    </row>
    <row r="3279" spans="1:6" x14ac:dyDescent="0.3">
      <c r="A3279" s="1">
        <v>42001</v>
      </c>
      <c r="F3279">
        <v>3.65</v>
      </c>
    </row>
    <row r="3280" spans="1:6" x14ac:dyDescent="0.3">
      <c r="A3280" s="1">
        <v>42002</v>
      </c>
      <c r="F3280">
        <v>7.4</v>
      </c>
    </row>
    <row r="3281" spans="1:6" x14ac:dyDescent="0.3">
      <c r="A3281" s="1">
        <v>42003</v>
      </c>
      <c r="B3281">
        <v>4.93</v>
      </c>
      <c r="F3281">
        <v>6.62</v>
      </c>
    </row>
    <row r="3282" spans="1:6" x14ac:dyDescent="0.3">
      <c r="A3282" s="1">
        <v>42004</v>
      </c>
      <c r="F3282">
        <v>6.12</v>
      </c>
    </row>
    <row r="3283" spans="1:6" x14ac:dyDescent="0.3">
      <c r="A3283" s="1">
        <v>42005</v>
      </c>
      <c r="F3283">
        <v>6.2</v>
      </c>
    </row>
    <row r="3284" spans="1:6" x14ac:dyDescent="0.3">
      <c r="A3284" s="1">
        <v>42006</v>
      </c>
      <c r="D3284">
        <v>3.96</v>
      </c>
      <c r="F3284">
        <v>4.99</v>
      </c>
    </row>
    <row r="3285" spans="1:6" x14ac:dyDescent="0.3">
      <c r="A3285" s="1">
        <v>42007</v>
      </c>
      <c r="D3285">
        <v>3.3</v>
      </c>
    </row>
    <row r="3286" spans="1:6" x14ac:dyDescent="0.3">
      <c r="A3286" s="1">
        <v>42008</v>
      </c>
      <c r="B3286">
        <v>3.58</v>
      </c>
    </row>
    <row r="3287" spans="1:6" x14ac:dyDescent="0.3">
      <c r="A3287" s="1">
        <v>42009</v>
      </c>
    </row>
    <row r="3288" spans="1:6" x14ac:dyDescent="0.3">
      <c r="A3288" s="1">
        <v>42010</v>
      </c>
      <c r="D3288">
        <v>4.6900000000000004</v>
      </c>
    </row>
    <row r="3289" spans="1:6" x14ac:dyDescent="0.3">
      <c r="A3289" s="1">
        <v>42011</v>
      </c>
      <c r="D3289">
        <v>4.3899999999999997</v>
      </c>
    </row>
    <row r="3290" spans="1:6" x14ac:dyDescent="0.3">
      <c r="A3290" s="1">
        <v>42012</v>
      </c>
      <c r="B3290">
        <v>5.38</v>
      </c>
    </row>
    <row r="3291" spans="1:6" x14ac:dyDescent="0.3">
      <c r="A3291" s="1">
        <v>42013</v>
      </c>
      <c r="B3291">
        <v>7.02</v>
      </c>
    </row>
    <row r="3292" spans="1:6" x14ac:dyDescent="0.3">
      <c r="A3292" s="1">
        <v>42014</v>
      </c>
    </row>
    <row r="3293" spans="1:6" x14ac:dyDescent="0.3">
      <c r="A3293" s="1">
        <v>42015</v>
      </c>
    </row>
    <row r="3294" spans="1:6" x14ac:dyDescent="0.3">
      <c r="A3294" s="1">
        <v>42016</v>
      </c>
      <c r="B3294">
        <v>12.12</v>
      </c>
    </row>
    <row r="3295" spans="1:6" x14ac:dyDescent="0.3">
      <c r="A3295" s="1">
        <v>42017</v>
      </c>
      <c r="B3295">
        <v>9.0500000000000007</v>
      </c>
    </row>
    <row r="3296" spans="1:6" x14ac:dyDescent="0.3">
      <c r="A3296" s="1">
        <v>42018</v>
      </c>
      <c r="D3296">
        <v>3.48</v>
      </c>
      <c r="F3296">
        <v>4.91</v>
      </c>
    </row>
    <row r="3297" spans="1:6" x14ac:dyDescent="0.3">
      <c r="A3297" s="1">
        <v>42019</v>
      </c>
      <c r="D3297">
        <v>2.82</v>
      </c>
    </row>
    <row r="3298" spans="1:6" x14ac:dyDescent="0.3">
      <c r="A3298" s="1">
        <v>42020</v>
      </c>
      <c r="B3298">
        <v>4.6399999999999997</v>
      </c>
    </row>
    <row r="3299" spans="1:6" x14ac:dyDescent="0.3">
      <c r="A3299" s="1">
        <v>42021</v>
      </c>
      <c r="B3299">
        <v>3.75</v>
      </c>
      <c r="F3299">
        <v>2.77</v>
      </c>
    </row>
    <row r="3300" spans="1:6" x14ac:dyDescent="0.3">
      <c r="A3300" s="1">
        <v>42022</v>
      </c>
      <c r="D3300">
        <v>2.11</v>
      </c>
      <c r="F3300">
        <v>2.2999999999999998</v>
      </c>
    </row>
    <row r="3301" spans="1:6" x14ac:dyDescent="0.3">
      <c r="A3301" s="1">
        <v>42024</v>
      </c>
      <c r="F3301">
        <v>3.98</v>
      </c>
    </row>
    <row r="3302" spans="1:6" x14ac:dyDescent="0.3">
      <c r="A3302" s="1">
        <v>42025</v>
      </c>
      <c r="B3302">
        <v>8.4700000000000006</v>
      </c>
      <c r="F3302">
        <v>7.64</v>
      </c>
    </row>
    <row r="3303" spans="1:6" x14ac:dyDescent="0.3">
      <c r="A3303" s="1">
        <v>42026</v>
      </c>
      <c r="D3303">
        <v>9.17</v>
      </c>
    </row>
    <row r="3304" spans="1:6" x14ac:dyDescent="0.3">
      <c r="A3304" s="1">
        <v>42027</v>
      </c>
      <c r="D3304">
        <v>7.02</v>
      </c>
      <c r="F3304">
        <v>9.59</v>
      </c>
    </row>
    <row r="3305" spans="1:6" x14ac:dyDescent="0.3">
      <c r="A3305" s="1">
        <v>42028</v>
      </c>
      <c r="B3305">
        <v>15.04</v>
      </c>
      <c r="F3305">
        <v>9.14</v>
      </c>
    </row>
    <row r="3306" spans="1:6" x14ac:dyDescent="0.3">
      <c r="A3306" s="1">
        <v>42029</v>
      </c>
      <c r="B3306">
        <v>12.15</v>
      </c>
      <c r="F3306">
        <v>7.74</v>
      </c>
    </row>
    <row r="3307" spans="1:6" x14ac:dyDescent="0.3">
      <c r="A3307" s="1">
        <v>42030</v>
      </c>
      <c r="D3307">
        <v>4.62</v>
      </c>
      <c r="F3307">
        <v>5.81</v>
      </c>
    </row>
    <row r="3308" spans="1:6" x14ac:dyDescent="0.3">
      <c r="A3308" s="1">
        <v>42031</v>
      </c>
      <c r="F3308">
        <v>8.84</v>
      </c>
    </row>
    <row r="3309" spans="1:6" x14ac:dyDescent="0.3">
      <c r="A3309" s="1">
        <v>42032</v>
      </c>
      <c r="B3309">
        <v>14.57</v>
      </c>
      <c r="D3309">
        <v>5.55</v>
      </c>
      <c r="F3309">
        <v>10.55</v>
      </c>
    </row>
    <row r="3310" spans="1:6" x14ac:dyDescent="0.3">
      <c r="A3310" s="1">
        <v>42033</v>
      </c>
      <c r="B3310">
        <v>10.68</v>
      </c>
      <c r="F3310">
        <v>9.0299999999999994</v>
      </c>
    </row>
    <row r="3311" spans="1:6" x14ac:dyDescent="0.3">
      <c r="A3311" s="1">
        <v>42034</v>
      </c>
      <c r="D3311">
        <v>5.0999999999999996</v>
      </c>
      <c r="F3311">
        <v>7.17</v>
      </c>
    </row>
    <row r="3312" spans="1:6" x14ac:dyDescent="0.3">
      <c r="A3312" s="1">
        <v>42035</v>
      </c>
      <c r="D3312">
        <v>5.03</v>
      </c>
      <c r="F3312">
        <v>6.43</v>
      </c>
    </row>
    <row r="3313" spans="1:6" x14ac:dyDescent="0.3">
      <c r="A3313" s="1">
        <v>42036</v>
      </c>
      <c r="B3313">
        <v>6.6</v>
      </c>
      <c r="F3313">
        <v>13.03</v>
      </c>
    </row>
    <row r="3314" spans="1:6" x14ac:dyDescent="0.3">
      <c r="A3314" s="1">
        <v>42037</v>
      </c>
      <c r="B3314">
        <v>15.65</v>
      </c>
      <c r="F3314">
        <v>13.35</v>
      </c>
    </row>
    <row r="3315" spans="1:6" x14ac:dyDescent="0.3">
      <c r="A3315" s="1">
        <v>42038</v>
      </c>
      <c r="D3315">
        <v>8.94</v>
      </c>
      <c r="F3315">
        <v>13.24</v>
      </c>
    </row>
    <row r="3316" spans="1:6" x14ac:dyDescent="0.3">
      <c r="A3316" s="1">
        <v>42039</v>
      </c>
      <c r="D3316">
        <v>6.75</v>
      </c>
      <c r="F3316">
        <v>9.52</v>
      </c>
    </row>
    <row r="3317" spans="1:6" x14ac:dyDescent="0.3">
      <c r="A3317" s="1">
        <v>42040</v>
      </c>
      <c r="B3317">
        <v>4.51</v>
      </c>
      <c r="F3317">
        <v>5.88</v>
      </c>
    </row>
    <row r="3318" spans="1:6" x14ac:dyDescent="0.3">
      <c r="A3318" s="1">
        <v>42041</v>
      </c>
      <c r="B3318">
        <v>3.79</v>
      </c>
      <c r="F3318">
        <v>4.68</v>
      </c>
    </row>
    <row r="3319" spans="1:6" x14ac:dyDescent="0.3">
      <c r="A3319" s="1">
        <v>42042</v>
      </c>
      <c r="D3319">
        <v>3.39</v>
      </c>
      <c r="F3319">
        <v>4.66</v>
      </c>
    </row>
    <row r="3320" spans="1:6" x14ac:dyDescent="0.3">
      <c r="A3320" s="1">
        <v>42043</v>
      </c>
      <c r="D3320">
        <v>3.6</v>
      </c>
      <c r="F3320">
        <v>4.7699999999999996</v>
      </c>
    </row>
    <row r="3321" spans="1:6" x14ac:dyDescent="0.3">
      <c r="A3321" s="1">
        <v>42044</v>
      </c>
      <c r="B3321">
        <v>3.61</v>
      </c>
      <c r="F3321">
        <v>3.37</v>
      </c>
    </row>
    <row r="3322" spans="1:6" x14ac:dyDescent="0.3">
      <c r="A3322" s="1">
        <v>42045</v>
      </c>
      <c r="B3322">
        <v>2.82</v>
      </c>
      <c r="F3322">
        <v>2.92</v>
      </c>
    </row>
    <row r="3323" spans="1:6" x14ac:dyDescent="0.3">
      <c r="A3323" s="1">
        <v>42046</v>
      </c>
      <c r="D3323">
        <v>1.84</v>
      </c>
      <c r="F3323">
        <v>2.38</v>
      </c>
    </row>
    <row r="3324" spans="1:6" x14ac:dyDescent="0.3">
      <c r="A3324" s="1">
        <v>42047</v>
      </c>
      <c r="D3324">
        <v>1.67</v>
      </c>
      <c r="F3324">
        <v>2.13</v>
      </c>
    </row>
    <row r="3325" spans="1:6" x14ac:dyDescent="0.3">
      <c r="A3325" s="1">
        <v>42048</v>
      </c>
      <c r="B3325">
        <v>4.66</v>
      </c>
      <c r="F3325">
        <v>2.78</v>
      </c>
    </row>
    <row r="3326" spans="1:6" x14ac:dyDescent="0.3">
      <c r="A3326" s="1">
        <v>42049</v>
      </c>
      <c r="B3326">
        <v>7.12</v>
      </c>
    </row>
    <row r="3327" spans="1:6" x14ac:dyDescent="0.3">
      <c r="A3327" s="1">
        <v>42050</v>
      </c>
      <c r="D3327">
        <v>3.35</v>
      </c>
    </row>
    <row r="3328" spans="1:6" x14ac:dyDescent="0.3">
      <c r="A3328" s="1">
        <v>42051</v>
      </c>
      <c r="D3328">
        <v>3.43</v>
      </c>
    </row>
    <row r="3329" spans="1:6" x14ac:dyDescent="0.3">
      <c r="A3329" s="1">
        <v>42052</v>
      </c>
    </row>
    <row r="3330" spans="1:6" x14ac:dyDescent="0.3">
      <c r="A3330" s="1">
        <v>42053</v>
      </c>
      <c r="F3330">
        <v>2.0699999999999998</v>
      </c>
    </row>
    <row r="3331" spans="1:6" x14ac:dyDescent="0.3">
      <c r="A3331" s="1">
        <v>42054</v>
      </c>
      <c r="F3331">
        <v>1.65</v>
      </c>
    </row>
    <row r="3332" spans="1:6" x14ac:dyDescent="0.3">
      <c r="A3332" s="1">
        <v>42055</v>
      </c>
    </row>
    <row r="3333" spans="1:6" x14ac:dyDescent="0.3">
      <c r="A3333" s="1">
        <v>42056</v>
      </c>
      <c r="D3333">
        <v>2.13</v>
      </c>
    </row>
    <row r="3334" spans="1:6" x14ac:dyDescent="0.3">
      <c r="A3334" s="1">
        <v>42057</v>
      </c>
      <c r="D3334">
        <v>1.4</v>
      </c>
    </row>
    <row r="3335" spans="1:6" x14ac:dyDescent="0.3">
      <c r="A3335" s="1">
        <v>42058</v>
      </c>
      <c r="B3335">
        <v>1.61</v>
      </c>
    </row>
    <row r="3336" spans="1:6" x14ac:dyDescent="0.3">
      <c r="A3336" s="1">
        <v>42059</v>
      </c>
      <c r="B3336">
        <v>2.2000000000000002</v>
      </c>
    </row>
    <row r="3337" spans="1:6" x14ac:dyDescent="0.3">
      <c r="A3337" s="1">
        <v>42060</v>
      </c>
      <c r="D3337">
        <v>2.21</v>
      </c>
    </row>
    <row r="3338" spans="1:6" x14ac:dyDescent="0.3">
      <c r="A3338" s="1">
        <v>42061</v>
      </c>
      <c r="D3338">
        <v>4.8099999999999996</v>
      </c>
    </row>
    <row r="3339" spans="1:6" x14ac:dyDescent="0.3">
      <c r="A3339" s="1">
        <v>42062</v>
      </c>
      <c r="B3339">
        <v>5.08</v>
      </c>
    </row>
    <row r="3340" spans="1:6" x14ac:dyDescent="0.3">
      <c r="A3340" s="1">
        <v>42063</v>
      </c>
    </row>
    <row r="3341" spans="1:6" x14ac:dyDescent="0.3">
      <c r="A3341" s="1">
        <v>42064</v>
      </c>
    </row>
    <row r="3342" spans="1:6" x14ac:dyDescent="0.3">
      <c r="A3342" s="1">
        <v>42065</v>
      </c>
    </row>
    <row r="3343" spans="1:6" x14ac:dyDescent="0.3">
      <c r="A3343" s="1">
        <v>42066</v>
      </c>
    </row>
    <row r="3344" spans="1:6" x14ac:dyDescent="0.3">
      <c r="A3344" s="1">
        <v>42067</v>
      </c>
    </row>
    <row r="3345" spans="1:6" x14ac:dyDescent="0.3">
      <c r="A3345" s="1">
        <v>42068</v>
      </c>
    </row>
    <row r="3346" spans="1:6" x14ac:dyDescent="0.3">
      <c r="A3346" s="1">
        <v>42069</v>
      </c>
    </row>
    <row r="3347" spans="1:6" x14ac:dyDescent="0.3">
      <c r="A3347" s="1">
        <v>42070</v>
      </c>
    </row>
    <row r="3348" spans="1:6" x14ac:dyDescent="0.3">
      <c r="A3348" s="1">
        <v>42071</v>
      </c>
    </row>
    <row r="3349" spans="1:6" x14ac:dyDescent="0.3">
      <c r="A3349" s="1">
        <v>42072</v>
      </c>
      <c r="B3349">
        <v>6.42</v>
      </c>
      <c r="F3349">
        <v>4.3099999999999996</v>
      </c>
    </row>
    <row r="3350" spans="1:6" x14ac:dyDescent="0.3">
      <c r="A3350" s="1">
        <v>42073</v>
      </c>
      <c r="F3350">
        <v>6.08</v>
      </c>
    </row>
    <row r="3351" spans="1:6" x14ac:dyDescent="0.3">
      <c r="A3351" s="1">
        <v>42074</v>
      </c>
      <c r="F3351">
        <v>6.17</v>
      </c>
    </row>
    <row r="3352" spans="1:6" x14ac:dyDescent="0.3">
      <c r="A3352" s="1">
        <v>42075</v>
      </c>
      <c r="B3352">
        <v>4.71</v>
      </c>
      <c r="F3352">
        <v>6.07</v>
      </c>
    </row>
    <row r="3353" spans="1:6" x14ac:dyDescent="0.3">
      <c r="A3353" s="1">
        <v>42076</v>
      </c>
      <c r="D3353">
        <v>5.22</v>
      </c>
      <c r="F3353">
        <v>5.93</v>
      </c>
    </row>
    <row r="3354" spans="1:6" x14ac:dyDescent="0.3">
      <c r="A3354" s="1">
        <v>42077</v>
      </c>
      <c r="D3354">
        <v>5.79</v>
      </c>
      <c r="F3354">
        <v>5.73</v>
      </c>
    </row>
    <row r="3355" spans="1:6" x14ac:dyDescent="0.3">
      <c r="A3355" s="1">
        <v>42078</v>
      </c>
      <c r="B3355">
        <v>3.95</v>
      </c>
      <c r="F3355">
        <v>9.0500000000000007</v>
      </c>
    </row>
    <row r="3356" spans="1:6" x14ac:dyDescent="0.3">
      <c r="A3356" s="1">
        <v>42079</v>
      </c>
      <c r="B3356">
        <v>4.05</v>
      </c>
      <c r="F3356">
        <v>5.51</v>
      </c>
    </row>
    <row r="3357" spans="1:6" x14ac:dyDescent="0.3">
      <c r="A3357" s="1">
        <v>42080</v>
      </c>
      <c r="D3357">
        <v>3.34</v>
      </c>
      <c r="F3357">
        <v>4.5</v>
      </c>
    </row>
    <row r="3358" spans="1:6" x14ac:dyDescent="0.3">
      <c r="A3358" s="1">
        <v>42081</v>
      </c>
      <c r="D3358">
        <v>3.27</v>
      </c>
      <c r="F3358">
        <v>4.1500000000000004</v>
      </c>
    </row>
    <row r="3359" spans="1:6" x14ac:dyDescent="0.3">
      <c r="A3359" s="1">
        <v>42082</v>
      </c>
      <c r="B3359">
        <v>9.32</v>
      </c>
      <c r="F3359">
        <v>7.76</v>
      </c>
    </row>
    <row r="3360" spans="1:6" x14ac:dyDescent="0.3">
      <c r="A3360" s="1">
        <v>42083</v>
      </c>
      <c r="B3360">
        <v>8.6199999999999992</v>
      </c>
      <c r="F3360">
        <v>7.34</v>
      </c>
    </row>
    <row r="3361" spans="1:6" x14ac:dyDescent="0.3">
      <c r="A3361" s="1">
        <v>42084</v>
      </c>
      <c r="D3361">
        <v>3.33</v>
      </c>
      <c r="F3361">
        <v>6.44</v>
      </c>
    </row>
    <row r="3362" spans="1:6" x14ac:dyDescent="0.3">
      <c r="A3362" s="1">
        <v>42085</v>
      </c>
      <c r="D3362">
        <v>3.25</v>
      </c>
      <c r="F3362">
        <v>8.17</v>
      </c>
    </row>
    <row r="3363" spans="1:6" x14ac:dyDescent="0.3">
      <c r="A3363" s="1">
        <v>42086</v>
      </c>
      <c r="B3363">
        <v>5.25</v>
      </c>
      <c r="F3363">
        <v>4.74</v>
      </c>
    </row>
    <row r="3364" spans="1:6" x14ac:dyDescent="0.3">
      <c r="A3364" s="1">
        <v>42087</v>
      </c>
      <c r="B3364">
        <v>3.79</v>
      </c>
      <c r="F3364">
        <v>5.5</v>
      </c>
    </row>
    <row r="3365" spans="1:6" x14ac:dyDescent="0.3">
      <c r="A3365" s="1">
        <v>42088</v>
      </c>
      <c r="D3365">
        <v>3.23</v>
      </c>
      <c r="F3365">
        <v>7.29</v>
      </c>
    </row>
    <row r="3366" spans="1:6" x14ac:dyDescent="0.3">
      <c r="A3366" s="1">
        <v>42089</v>
      </c>
      <c r="D3366">
        <v>2.8</v>
      </c>
      <c r="F3366">
        <v>7.5</v>
      </c>
    </row>
    <row r="3367" spans="1:6" x14ac:dyDescent="0.3">
      <c r="A3367" s="1">
        <v>42090</v>
      </c>
      <c r="B3367">
        <v>4</v>
      </c>
      <c r="F3367">
        <v>7.44</v>
      </c>
    </row>
    <row r="3368" spans="1:6" x14ac:dyDescent="0.3">
      <c r="A3368" s="1">
        <v>42091</v>
      </c>
    </row>
    <row r="3369" spans="1:6" x14ac:dyDescent="0.3">
      <c r="A3369" s="1">
        <v>42092</v>
      </c>
    </row>
    <row r="3370" spans="1:6" x14ac:dyDescent="0.3">
      <c r="A3370" s="1">
        <v>42093</v>
      </c>
    </row>
    <row r="3371" spans="1:6" x14ac:dyDescent="0.3">
      <c r="A3371" s="1">
        <v>42094</v>
      </c>
    </row>
    <row r="3372" spans="1:6" x14ac:dyDescent="0.3">
      <c r="A3372" s="1">
        <v>42095</v>
      </c>
    </row>
    <row r="3373" spans="1:6" x14ac:dyDescent="0.3">
      <c r="A3373" s="1">
        <v>42096</v>
      </c>
    </row>
    <row r="3374" spans="1:6" x14ac:dyDescent="0.3">
      <c r="A3374" s="1">
        <v>42097</v>
      </c>
    </row>
    <row r="3375" spans="1:6" x14ac:dyDescent="0.3">
      <c r="A3375" s="1">
        <v>42098</v>
      </c>
    </row>
    <row r="3376" spans="1:6" x14ac:dyDescent="0.3">
      <c r="A3376" s="1">
        <v>42099</v>
      </c>
    </row>
    <row r="3377" spans="1:6" x14ac:dyDescent="0.3">
      <c r="A3377" s="1">
        <v>42100</v>
      </c>
    </row>
    <row r="3378" spans="1:6" x14ac:dyDescent="0.3">
      <c r="A3378" s="1">
        <v>42101</v>
      </c>
    </row>
    <row r="3379" spans="1:6" x14ac:dyDescent="0.3">
      <c r="A3379" s="1">
        <v>42102</v>
      </c>
    </row>
    <row r="3380" spans="1:6" x14ac:dyDescent="0.3">
      <c r="A3380" s="1">
        <v>42103</v>
      </c>
    </row>
    <row r="3381" spans="1:6" x14ac:dyDescent="0.3">
      <c r="A3381" s="1">
        <v>42104</v>
      </c>
    </row>
    <row r="3382" spans="1:6" x14ac:dyDescent="0.3">
      <c r="A3382" s="1">
        <v>42105</v>
      </c>
    </row>
    <row r="3383" spans="1:6" x14ac:dyDescent="0.3">
      <c r="A3383" s="1">
        <v>42106</v>
      </c>
    </row>
    <row r="3384" spans="1:6" x14ac:dyDescent="0.3">
      <c r="A3384" s="1">
        <v>42107</v>
      </c>
    </row>
    <row r="3385" spans="1:6" x14ac:dyDescent="0.3">
      <c r="A3385" s="1">
        <v>42108</v>
      </c>
    </row>
    <row r="3386" spans="1:6" x14ac:dyDescent="0.3">
      <c r="A3386" s="1">
        <v>42109</v>
      </c>
    </row>
    <row r="3387" spans="1:6" x14ac:dyDescent="0.3">
      <c r="A3387" s="1">
        <v>42110</v>
      </c>
    </row>
    <row r="3388" spans="1:6" x14ac:dyDescent="0.3">
      <c r="A3388" s="1">
        <v>42111</v>
      </c>
    </row>
    <row r="3389" spans="1:6" x14ac:dyDescent="0.3">
      <c r="A3389" s="1">
        <v>42112</v>
      </c>
    </row>
    <row r="3390" spans="1:6" x14ac:dyDescent="0.3">
      <c r="A3390" s="1">
        <v>42113</v>
      </c>
    </row>
    <row r="3391" spans="1:6" x14ac:dyDescent="0.3">
      <c r="A3391" s="1">
        <v>42114</v>
      </c>
      <c r="F3391">
        <v>5.22</v>
      </c>
    </row>
    <row r="3392" spans="1:6" x14ac:dyDescent="0.3">
      <c r="A3392" s="1">
        <v>42115</v>
      </c>
      <c r="F3392">
        <v>3.82</v>
      </c>
    </row>
    <row r="3393" spans="1:6" x14ac:dyDescent="0.3">
      <c r="A3393" s="1">
        <v>42116</v>
      </c>
      <c r="F3393">
        <v>3.66</v>
      </c>
    </row>
    <row r="3394" spans="1:6" x14ac:dyDescent="0.3">
      <c r="A3394" s="1">
        <v>42117</v>
      </c>
    </row>
    <row r="3395" spans="1:6" x14ac:dyDescent="0.3">
      <c r="A3395" s="1">
        <v>42118</v>
      </c>
    </row>
    <row r="3396" spans="1:6" x14ac:dyDescent="0.3">
      <c r="A3396" s="1">
        <v>42119</v>
      </c>
    </row>
    <row r="3397" spans="1:6" x14ac:dyDescent="0.3">
      <c r="A3397" s="1">
        <v>42120</v>
      </c>
    </row>
    <row r="3398" spans="1:6" x14ac:dyDescent="0.3">
      <c r="A3398" s="1">
        <v>42121</v>
      </c>
      <c r="B3398">
        <v>5.4</v>
      </c>
      <c r="F3398">
        <v>11.9</v>
      </c>
    </row>
    <row r="3399" spans="1:6" x14ac:dyDescent="0.3">
      <c r="A3399" s="1">
        <v>42122</v>
      </c>
      <c r="B3399">
        <v>3.72</v>
      </c>
      <c r="F3399">
        <v>9.4499999999999993</v>
      </c>
    </row>
    <row r="3400" spans="1:6" x14ac:dyDescent="0.3">
      <c r="A3400" s="1">
        <v>42123</v>
      </c>
      <c r="D3400">
        <v>3.92</v>
      </c>
      <c r="F3400">
        <v>6.78</v>
      </c>
    </row>
    <row r="3401" spans="1:6" x14ac:dyDescent="0.3">
      <c r="A3401" s="1">
        <v>42124</v>
      </c>
      <c r="D3401">
        <v>3.62</v>
      </c>
      <c r="F3401">
        <v>6.05</v>
      </c>
    </row>
    <row r="3402" spans="1:6" x14ac:dyDescent="0.3">
      <c r="A3402" s="1">
        <v>42125</v>
      </c>
      <c r="F3402">
        <v>5.89</v>
      </c>
    </row>
    <row r="3403" spans="1:6" x14ac:dyDescent="0.3">
      <c r="A3403" s="1">
        <v>42126</v>
      </c>
      <c r="B3403">
        <v>2.17</v>
      </c>
      <c r="F3403">
        <v>3.4</v>
      </c>
    </row>
    <row r="3404" spans="1:6" x14ac:dyDescent="0.3">
      <c r="A3404" s="1">
        <v>42127</v>
      </c>
      <c r="B3404">
        <v>1.74</v>
      </c>
      <c r="F3404">
        <v>3.49</v>
      </c>
    </row>
    <row r="3405" spans="1:6" x14ac:dyDescent="0.3">
      <c r="A3405" s="1">
        <v>42128</v>
      </c>
      <c r="D3405">
        <v>1.55</v>
      </c>
      <c r="F3405">
        <v>3.99</v>
      </c>
    </row>
    <row r="3406" spans="1:6" x14ac:dyDescent="0.3">
      <c r="A3406" s="1">
        <v>42129</v>
      </c>
      <c r="D3406">
        <v>2.4700000000000002</v>
      </c>
      <c r="F3406">
        <v>5.39</v>
      </c>
    </row>
    <row r="3407" spans="1:6" x14ac:dyDescent="0.3">
      <c r="A3407" s="1">
        <v>42130</v>
      </c>
      <c r="B3407">
        <v>2.58</v>
      </c>
      <c r="F3407">
        <v>4.2</v>
      </c>
    </row>
    <row r="3408" spans="1:6" x14ac:dyDescent="0.3">
      <c r="A3408" s="1">
        <v>42131</v>
      </c>
      <c r="B3408">
        <v>2.54</v>
      </c>
      <c r="F3408">
        <v>4.6900000000000004</v>
      </c>
    </row>
    <row r="3409" spans="1:6" x14ac:dyDescent="0.3">
      <c r="A3409" s="1">
        <v>42132</v>
      </c>
      <c r="F3409">
        <v>4.58</v>
      </c>
    </row>
    <row r="3410" spans="1:6" x14ac:dyDescent="0.3">
      <c r="A3410" s="1">
        <v>42133</v>
      </c>
    </row>
    <row r="3411" spans="1:6" x14ac:dyDescent="0.3">
      <c r="A3411" s="1">
        <v>42134</v>
      </c>
    </row>
    <row r="3412" spans="1:6" x14ac:dyDescent="0.3">
      <c r="A3412" s="1">
        <v>42135</v>
      </c>
    </row>
    <row r="3413" spans="1:6" x14ac:dyDescent="0.3">
      <c r="A3413" s="1">
        <v>42136</v>
      </c>
    </row>
    <row r="3414" spans="1:6" x14ac:dyDescent="0.3">
      <c r="A3414" s="1">
        <v>42137</v>
      </c>
    </row>
    <row r="3415" spans="1:6" x14ac:dyDescent="0.3">
      <c r="A3415" s="1">
        <v>42138</v>
      </c>
    </row>
    <row r="3416" spans="1:6" x14ac:dyDescent="0.3">
      <c r="A3416" s="1">
        <v>42139</v>
      </c>
    </row>
    <row r="3417" spans="1:6" x14ac:dyDescent="0.3">
      <c r="A3417" s="1">
        <v>42140</v>
      </c>
    </row>
    <row r="3418" spans="1:6" x14ac:dyDescent="0.3">
      <c r="A3418" s="1">
        <v>42141</v>
      </c>
    </row>
    <row r="3419" spans="1:6" x14ac:dyDescent="0.3">
      <c r="A3419" s="1">
        <v>42142</v>
      </c>
    </row>
    <row r="3420" spans="1:6" x14ac:dyDescent="0.3">
      <c r="A3420" s="1">
        <v>42143</v>
      </c>
    </row>
    <row r="3421" spans="1:6" x14ac:dyDescent="0.3">
      <c r="A3421" s="1">
        <v>42144</v>
      </c>
    </row>
    <row r="3422" spans="1:6" x14ac:dyDescent="0.3">
      <c r="A3422" s="1">
        <v>42145</v>
      </c>
    </row>
    <row r="3423" spans="1:6" x14ac:dyDescent="0.3">
      <c r="A3423" s="1">
        <v>42146</v>
      </c>
    </row>
    <row r="3424" spans="1:6" x14ac:dyDescent="0.3">
      <c r="A3424" s="1">
        <v>42147</v>
      </c>
    </row>
    <row r="3425" spans="1:6" x14ac:dyDescent="0.3">
      <c r="A3425" s="1">
        <v>42148</v>
      </c>
      <c r="D3425">
        <v>2.38</v>
      </c>
    </row>
    <row r="3426" spans="1:6" x14ac:dyDescent="0.3">
      <c r="A3426" s="1">
        <v>42149</v>
      </c>
      <c r="B3426">
        <v>1.65</v>
      </c>
      <c r="F3426">
        <v>1.94</v>
      </c>
    </row>
    <row r="3427" spans="1:6" x14ac:dyDescent="0.3">
      <c r="A3427" s="1">
        <v>42150</v>
      </c>
      <c r="B3427">
        <v>1.69</v>
      </c>
    </row>
    <row r="3428" spans="1:6" x14ac:dyDescent="0.3">
      <c r="A3428" s="1">
        <v>42151</v>
      </c>
      <c r="D3428">
        <v>1.35</v>
      </c>
      <c r="F3428">
        <v>1.75</v>
      </c>
    </row>
    <row r="3429" spans="1:6" x14ac:dyDescent="0.3">
      <c r="A3429" s="1">
        <v>42152</v>
      </c>
      <c r="D3429">
        <v>1.52</v>
      </c>
      <c r="F3429">
        <v>1.59</v>
      </c>
    </row>
    <row r="3430" spans="1:6" x14ac:dyDescent="0.3">
      <c r="A3430" s="1">
        <v>42153</v>
      </c>
    </row>
    <row r="3431" spans="1:6" x14ac:dyDescent="0.3">
      <c r="A3431" s="1">
        <v>42154</v>
      </c>
      <c r="F3431">
        <v>3.05</v>
      </c>
    </row>
    <row r="3432" spans="1:6" x14ac:dyDescent="0.3">
      <c r="A3432" s="1">
        <v>42155</v>
      </c>
      <c r="B3432">
        <v>1.26</v>
      </c>
      <c r="F3432">
        <v>2.7</v>
      </c>
    </row>
    <row r="3433" spans="1:6" x14ac:dyDescent="0.3">
      <c r="A3433" s="1">
        <v>42156</v>
      </c>
      <c r="B3433">
        <v>1.46</v>
      </c>
    </row>
    <row r="3434" spans="1:6" x14ac:dyDescent="0.3">
      <c r="A3434" s="1">
        <v>42157</v>
      </c>
      <c r="D3434">
        <v>2.12</v>
      </c>
      <c r="F3434">
        <v>2.5499999999999998</v>
      </c>
    </row>
    <row r="3435" spans="1:6" x14ac:dyDescent="0.3">
      <c r="A3435" s="1">
        <v>42158</v>
      </c>
      <c r="D3435">
        <v>2.67</v>
      </c>
      <c r="F3435">
        <v>3.13</v>
      </c>
    </row>
    <row r="3436" spans="1:6" x14ac:dyDescent="0.3">
      <c r="A3436" s="1">
        <v>42159</v>
      </c>
      <c r="B3436">
        <v>1.95</v>
      </c>
      <c r="F3436">
        <v>2.72</v>
      </c>
    </row>
    <row r="3437" spans="1:6" x14ac:dyDescent="0.3">
      <c r="A3437" s="1">
        <v>42160</v>
      </c>
      <c r="B3437">
        <v>10.44</v>
      </c>
      <c r="F3437">
        <v>6.6</v>
      </c>
    </row>
    <row r="3438" spans="1:6" x14ac:dyDescent="0.3">
      <c r="A3438" s="1">
        <v>42161</v>
      </c>
      <c r="D3438">
        <v>2.58</v>
      </c>
      <c r="F3438">
        <v>3.62</v>
      </c>
    </row>
    <row r="3439" spans="1:6" x14ac:dyDescent="0.3">
      <c r="A3439" s="1">
        <v>42162</v>
      </c>
      <c r="F3439">
        <v>3.84</v>
      </c>
    </row>
    <row r="3440" spans="1:6" x14ac:dyDescent="0.3">
      <c r="A3440" s="1">
        <v>42163</v>
      </c>
      <c r="F3440">
        <v>2.58</v>
      </c>
    </row>
    <row r="3441" spans="1:6" x14ac:dyDescent="0.3">
      <c r="A3441" s="1">
        <v>42164</v>
      </c>
    </row>
    <row r="3442" spans="1:6" x14ac:dyDescent="0.3">
      <c r="A3442" s="1">
        <v>42165</v>
      </c>
      <c r="F3442">
        <v>4.4800000000000004</v>
      </c>
    </row>
    <row r="3443" spans="1:6" x14ac:dyDescent="0.3">
      <c r="A3443" s="1">
        <v>42166</v>
      </c>
    </row>
    <row r="3444" spans="1:6" x14ac:dyDescent="0.3">
      <c r="A3444" s="1">
        <v>42167</v>
      </c>
    </row>
    <row r="3445" spans="1:6" x14ac:dyDescent="0.3">
      <c r="A3445" s="1">
        <v>42168</v>
      </c>
    </row>
    <row r="3446" spans="1:6" x14ac:dyDescent="0.3">
      <c r="A3446" s="1">
        <v>42169</v>
      </c>
    </row>
    <row r="3447" spans="1:6" x14ac:dyDescent="0.3">
      <c r="A3447" s="1">
        <v>42170</v>
      </c>
    </row>
    <row r="3448" spans="1:6" x14ac:dyDescent="0.3">
      <c r="A3448" s="1">
        <v>42171</v>
      </c>
    </row>
    <row r="3449" spans="1:6" x14ac:dyDescent="0.3">
      <c r="A3449" s="1">
        <v>42172</v>
      </c>
    </row>
    <row r="3450" spans="1:6" x14ac:dyDescent="0.3">
      <c r="A3450" s="1">
        <v>42173</v>
      </c>
    </row>
    <row r="3451" spans="1:6" x14ac:dyDescent="0.3">
      <c r="A3451" s="1">
        <v>42174</v>
      </c>
      <c r="D3451">
        <v>1.81</v>
      </c>
      <c r="F3451">
        <v>1.87</v>
      </c>
    </row>
    <row r="3452" spans="1:6" x14ac:dyDescent="0.3">
      <c r="A3452" s="1">
        <v>42175</v>
      </c>
      <c r="F3452">
        <v>2.4300000000000002</v>
      </c>
    </row>
    <row r="3453" spans="1:6" x14ac:dyDescent="0.3">
      <c r="A3453" s="1">
        <v>42176</v>
      </c>
      <c r="F3453">
        <v>1.24</v>
      </c>
    </row>
    <row r="3454" spans="1:6" x14ac:dyDescent="0.3">
      <c r="A3454" s="1">
        <v>42177</v>
      </c>
      <c r="F3454">
        <v>2.13</v>
      </c>
    </row>
    <row r="3455" spans="1:6" x14ac:dyDescent="0.3">
      <c r="A3455" s="1">
        <v>42178</v>
      </c>
      <c r="F3455">
        <v>0.98</v>
      </c>
    </row>
    <row r="3456" spans="1:6" x14ac:dyDescent="0.3">
      <c r="A3456" s="1">
        <v>42179</v>
      </c>
      <c r="F3456">
        <v>1.84</v>
      </c>
    </row>
    <row r="3457" spans="1:6" x14ac:dyDescent="0.3">
      <c r="A3457" s="1">
        <v>42180</v>
      </c>
      <c r="F3457">
        <v>1.84</v>
      </c>
    </row>
    <row r="3458" spans="1:6" x14ac:dyDescent="0.3">
      <c r="A3458" s="1">
        <v>42181</v>
      </c>
      <c r="F3458">
        <v>2.2799999999999998</v>
      </c>
    </row>
    <row r="3459" spans="1:6" x14ac:dyDescent="0.3">
      <c r="A3459" s="1">
        <v>42182</v>
      </c>
      <c r="F3459">
        <v>3.6</v>
      </c>
    </row>
    <row r="3460" spans="1:6" x14ac:dyDescent="0.3">
      <c r="A3460" s="1">
        <v>42183</v>
      </c>
      <c r="F3460">
        <v>3.15</v>
      </c>
    </row>
    <row r="3461" spans="1:6" x14ac:dyDescent="0.3">
      <c r="A3461" s="1">
        <v>42184</v>
      </c>
      <c r="F3461">
        <v>6.01</v>
      </c>
    </row>
    <row r="3462" spans="1:6" x14ac:dyDescent="0.3">
      <c r="A3462" s="1">
        <v>42185</v>
      </c>
      <c r="F3462">
        <v>1.27</v>
      </c>
    </row>
    <row r="3463" spans="1:6" x14ac:dyDescent="0.3">
      <c r="A3463" s="1">
        <v>42186</v>
      </c>
      <c r="B3463">
        <v>0.62</v>
      </c>
      <c r="F3463">
        <v>1.1499999999999999</v>
      </c>
    </row>
    <row r="3464" spans="1:6" x14ac:dyDescent="0.3">
      <c r="A3464" s="1">
        <v>42187</v>
      </c>
      <c r="B3464">
        <v>0.55000000000000004</v>
      </c>
      <c r="F3464">
        <v>1.8</v>
      </c>
    </row>
    <row r="3465" spans="1:6" x14ac:dyDescent="0.3">
      <c r="A3465" s="1">
        <v>42188</v>
      </c>
      <c r="F3465">
        <v>1.75</v>
      </c>
    </row>
    <row r="3466" spans="1:6" x14ac:dyDescent="0.3">
      <c r="A3466" s="1">
        <v>42189</v>
      </c>
      <c r="F3466">
        <v>0.97</v>
      </c>
    </row>
    <row r="3467" spans="1:6" x14ac:dyDescent="0.3">
      <c r="A3467" s="1">
        <v>42190</v>
      </c>
      <c r="D3467">
        <v>1.1000000000000001</v>
      </c>
      <c r="F3467">
        <v>1.2</v>
      </c>
    </row>
    <row r="3468" spans="1:6" x14ac:dyDescent="0.3">
      <c r="A3468" s="1">
        <v>42191</v>
      </c>
      <c r="B3468">
        <v>0.93</v>
      </c>
      <c r="F3468">
        <v>1.26</v>
      </c>
    </row>
    <row r="3469" spans="1:6" x14ac:dyDescent="0.3">
      <c r="A3469" s="1">
        <v>42192</v>
      </c>
      <c r="B3469">
        <v>0.74</v>
      </c>
      <c r="F3469">
        <v>1.07</v>
      </c>
    </row>
    <row r="3470" spans="1:6" x14ac:dyDescent="0.3">
      <c r="A3470" s="1">
        <v>42193</v>
      </c>
      <c r="D3470">
        <v>0.66</v>
      </c>
      <c r="F3470">
        <v>1.02</v>
      </c>
    </row>
    <row r="3471" spans="1:6" x14ac:dyDescent="0.3">
      <c r="A3471" s="1">
        <v>42194</v>
      </c>
      <c r="D3471">
        <v>0.78</v>
      </c>
      <c r="F3471">
        <v>0.97</v>
      </c>
    </row>
    <row r="3472" spans="1:6" x14ac:dyDescent="0.3">
      <c r="A3472" s="1">
        <v>42195</v>
      </c>
      <c r="B3472">
        <v>0.44</v>
      </c>
      <c r="F3472">
        <v>0.87</v>
      </c>
    </row>
    <row r="3473" spans="1:6" x14ac:dyDescent="0.3">
      <c r="A3473" s="1">
        <v>42196</v>
      </c>
      <c r="B3473">
        <v>0.49</v>
      </c>
      <c r="F3473">
        <v>0.81</v>
      </c>
    </row>
    <row r="3474" spans="1:6" x14ac:dyDescent="0.3">
      <c r="A3474" s="1">
        <v>42199</v>
      </c>
    </row>
    <row r="3475" spans="1:6" x14ac:dyDescent="0.3">
      <c r="A3475" s="1">
        <v>42200</v>
      </c>
    </row>
    <row r="3476" spans="1:6" x14ac:dyDescent="0.3">
      <c r="A3476" s="1">
        <v>42201</v>
      </c>
    </row>
    <row r="3477" spans="1:6" x14ac:dyDescent="0.3">
      <c r="A3477" s="1">
        <v>42202</v>
      </c>
    </row>
    <row r="3478" spans="1:6" x14ac:dyDescent="0.3">
      <c r="A3478" s="1">
        <v>42204</v>
      </c>
      <c r="F3478">
        <v>0.87</v>
      </c>
    </row>
    <row r="3479" spans="1:6" x14ac:dyDescent="0.3">
      <c r="A3479" s="1">
        <v>42206</v>
      </c>
      <c r="F3479">
        <v>0.82</v>
      </c>
    </row>
    <row r="3480" spans="1:6" x14ac:dyDescent="0.3">
      <c r="A3480" s="1">
        <v>42207</v>
      </c>
    </row>
    <row r="3481" spans="1:6" x14ac:dyDescent="0.3">
      <c r="A3481" s="1">
        <v>42208</v>
      </c>
      <c r="F3481">
        <v>0.71</v>
      </c>
    </row>
    <row r="3482" spans="1:6" x14ac:dyDescent="0.3">
      <c r="A3482" s="1">
        <v>42209</v>
      </c>
      <c r="B3482">
        <v>0.46</v>
      </c>
      <c r="F3482">
        <v>0.65</v>
      </c>
    </row>
    <row r="3483" spans="1:6" x14ac:dyDescent="0.3">
      <c r="A3483" s="1">
        <v>42210</v>
      </c>
      <c r="B3483">
        <v>0.42</v>
      </c>
      <c r="F3483">
        <v>0.56000000000000005</v>
      </c>
    </row>
    <row r="3484" spans="1:6" x14ac:dyDescent="0.3">
      <c r="A3484" s="1">
        <v>42211</v>
      </c>
      <c r="D3484">
        <v>0.35</v>
      </c>
      <c r="F3484">
        <v>0.56999999999999995</v>
      </c>
    </row>
    <row r="3485" spans="1:6" x14ac:dyDescent="0.3">
      <c r="A3485" s="1">
        <v>42212</v>
      </c>
      <c r="D3485">
        <v>0.79</v>
      </c>
      <c r="F3485">
        <v>0.72</v>
      </c>
    </row>
    <row r="3486" spans="1:6" x14ac:dyDescent="0.3">
      <c r="A3486" s="1">
        <v>42213</v>
      </c>
      <c r="B3486">
        <v>0.52</v>
      </c>
      <c r="F3486">
        <v>0.63</v>
      </c>
    </row>
    <row r="3487" spans="1:6" x14ac:dyDescent="0.3">
      <c r="A3487" s="1">
        <v>42214</v>
      </c>
      <c r="B3487">
        <v>0.75</v>
      </c>
      <c r="F3487">
        <v>0.63</v>
      </c>
    </row>
    <row r="3488" spans="1:6" x14ac:dyDescent="0.3">
      <c r="A3488" s="1">
        <v>42217</v>
      </c>
      <c r="B3488">
        <v>0.54</v>
      </c>
    </row>
    <row r="3489" spans="1:6" x14ac:dyDescent="0.3">
      <c r="A3489" s="1">
        <v>42218</v>
      </c>
      <c r="B3489">
        <v>0.57999999999999996</v>
      </c>
    </row>
    <row r="3490" spans="1:6" x14ac:dyDescent="0.3">
      <c r="A3490" s="1">
        <v>42219</v>
      </c>
      <c r="D3490">
        <v>0.85</v>
      </c>
    </row>
    <row r="3491" spans="1:6" x14ac:dyDescent="0.3">
      <c r="A3491" s="1">
        <v>42220</v>
      </c>
      <c r="D3491">
        <v>1.08</v>
      </c>
    </row>
    <row r="3492" spans="1:6" x14ac:dyDescent="0.3">
      <c r="A3492" s="1">
        <v>42221</v>
      </c>
    </row>
    <row r="3493" spans="1:6" x14ac:dyDescent="0.3">
      <c r="A3493" s="1">
        <v>42222</v>
      </c>
      <c r="B3493">
        <v>0.82</v>
      </c>
    </row>
    <row r="3494" spans="1:6" x14ac:dyDescent="0.3">
      <c r="A3494" s="1">
        <v>42223</v>
      </c>
      <c r="D3494">
        <v>0.78</v>
      </c>
    </row>
    <row r="3495" spans="1:6" x14ac:dyDescent="0.3">
      <c r="A3495" s="1">
        <v>42224</v>
      </c>
      <c r="D3495">
        <v>0.99</v>
      </c>
    </row>
    <row r="3496" spans="1:6" x14ac:dyDescent="0.3">
      <c r="A3496" s="1">
        <v>42225</v>
      </c>
      <c r="B3496">
        <v>0.57999999999999996</v>
      </c>
      <c r="F3496">
        <v>0.32</v>
      </c>
    </row>
    <row r="3497" spans="1:6" x14ac:dyDescent="0.3">
      <c r="A3497" s="1">
        <v>42226</v>
      </c>
      <c r="B3497">
        <v>0.5</v>
      </c>
    </row>
    <row r="3498" spans="1:6" x14ac:dyDescent="0.3">
      <c r="A3498" s="1">
        <v>42228</v>
      </c>
      <c r="F3498">
        <v>1.21</v>
      </c>
    </row>
    <row r="3499" spans="1:6" x14ac:dyDescent="0.3">
      <c r="A3499" s="1">
        <v>42229</v>
      </c>
      <c r="B3499">
        <v>2.11</v>
      </c>
    </row>
    <row r="3500" spans="1:6" x14ac:dyDescent="0.3">
      <c r="A3500" s="1">
        <v>42230</v>
      </c>
      <c r="B3500">
        <v>1.01</v>
      </c>
    </row>
    <row r="3501" spans="1:6" x14ac:dyDescent="0.3">
      <c r="A3501" s="1">
        <v>42233</v>
      </c>
      <c r="B3501">
        <v>0.6</v>
      </c>
      <c r="F3501">
        <v>0.74</v>
      </c>
    </row>
    <row r="3502" spans="1:6" x14ac:dyDescent="0.3">
      <c r="A3502" s="1">
        <v>42234</v>
      </c>
      <c r="B3502">
        <v>0.61</v>
      </c>
      <c r="F3502">
        <v>0.76</v>
      </c>
    </row>
    <row r="3503" spans="1:6" x14ac:dyDescent="0.3">
      <c r="A3503" s="1">
        <v>42235</v>
      </c>
      <c r="D3503">
        <v>0.67</v>
      </c>
      <c r="F3503">
        <v>0.68</v>
      </c>
    </row>
    <row r="3504" spans="1:6" x14ac:dyDescent="0.3">
      <c r="A3504" s="1">
        <v>42236</v>
      </c>
      <c r="D3504">
        <v>0.38</v>
      </c>
      <c r="F3504">
        <v>0.65</v>
      </c>
    </row>
    <row r="3505" spans="1:6" x14ac:dyDescent="0.3">
      <c r="A3505" s="1">
        <v>42237</v>
      </c>
      <c r="B3505">
        <v>0.44</v>
      </c>
      <c r="F3505">
        <v>0.62</v>
      </c>
    </row>
    <row r="3506" spans="1:6" x14ac:dyDescent="0.3">
      <c r="A3506" s="1">
        <v>42238</v>
      </c>
      <c r="B3506">
        <v>0.59</v>
      </c>
      <c r="F3506">
        <v>0.57999999999999996</v>
      </c>
    </row>
    <row r="3507" spans="1:6" x14ac:dyDescent="0.3">
      <c r="A3507" s="1">
        <v>42239</v>
      </c>
      <c r="D3507">
        <v>0.71</v>
      </c>
      <c r="F3507">
        <v>0.53</v>
      </c>
    </row>
    <row r="3508" spans="1:6" x14ac:dyDescent="0.3">
      <c r="A3508" s="1">
        <v>42240</v>
      </c>
      <c r="D3508">
        <v>0.48</v>
      </c>
      <c r="F3508">
        <v>0.51</v>
      </c>
    </row>
    <row r="3509" spans="1:6" x14ac:dyDescent="0.3">
      <c r="A3509" s="1">
        <v>42241</v>
      </c>
      <c r="B3509">
        <v>0.61</v>
      </c>
      <c r="F3509">
        <v>0.47</v>
      </c>
    </row>
    <row r="3510" spans="1:6" x14ac:dyDescent="0.3">
      <c r="A3510" s="1">
        <v>42242</v>
      </c>
    </row>
    <row r="3511" spans="1:6" x14ac:dyDescent="0.3">
      <c r="A3511" s="1">
        <v>42243</v>
      </c>
      <c r="E3511">
        <v>0.69</v>
      </c>
      <c r="F3511">
        <v>0.33</v>
      </c>
    </row>
    <row r="3512" spans="1:6" x14ac:dyDescent="0.3">
      <c r="A3512" s="1">
        <v>42244</v>
      </c>
      <c r="B3512">
        <v>0.65</v>
      </c>
      <c r="E3512">
        <v>0.69</v>
      </c>
      <c r="F3512">
        <v>0.43</v>
      </c>
    </row>
    <row r="3513" spans="1:6" x14ac:dyDescent="0.3">
      <c r="A3513" s="1">
        <v>42247</v>
      </c>
      <c r="B3513">
        <v>0.71</v>
      </c>
      <c r="E3513">
        <v>0.74</v>
      </c>
      <c r="F3513">
        <v>0.47</v>
      </c>
    </row>
    <row r="3514" spans="1:6" x14ac:dyDescent="0.3">
      <c r="A3514" s="1">
        <v>42248</v>
      </c>
      <c r="B3514">
        <v>0.74</v>
      </c>
      <c r="E3514">
        <v>0.75</v>
      </c>
      <c r="F3514">
        <v>0.54</v>
      </c>
    </row>
    <row r="3515" spans="1:6" x14ac:dyDescent="0.3">
      <c r="A3515" s="1">
        <v>42251</v>
      </c>
      <c r="E3515">
        <v>0.84</v>
      </c>
      <c r="F3515">
        <v>0.59</v>
      </c>
    </row>
    <row r="3516" spans="1:6" x14ac:dyDescent="0.3">
      <c r="A3516" s="1">
        <v>42252</v>
      </c>
      <c r="B3516">
        <v>0.51</v>
      </c>
      <c r="E3516">
        <v>1.02</v>
      </c>
      <c r="F3516">
        <v>0.56000000000000005</v>
      </c>
    </row>
    <row r="3517" spans="1:6" x14ac:dyDescent="0.3">
      <c r="A3517" s="1">
        <v>42253</v>
      </c>
      <c r="B3517">
        <v>0.61</v>
      </c>
      <c r="E3517">
        <v>0.95</v>
      </c>
      <c r="F3517">
        <v>0.55000000000000004</v>
      </c>
    </row>
    <row r="3518" spans="1:6" x14ac:dyDescent="0.3">
      <c r="A3518" s="1">
        <v>42254</v>
      </c>
      <c r="D3518">
        <v>0.66</v>
      </c>
      <c r="E3518">
        <v>0.91</v>
      </c>
      <c r="F3518">
        <v>0.56000000000000005</v>
      </c>
    </row>
    <row r="3519" spans="1:6" x14ac:dyDescent="0.3">
      <c r="A3519" s="1">
        <v>42255</v>
      </c>
      <c r="D3519">
        <v>0.63</v>
      </c>
      <c r="E3519">
        <v>0.84</v>
      </c>
      <c r="F3519">
        <v>0.56999999999999995</v>
      </c>
    </row>
    <row r="3520" spans="1:6" x14ac:dyDescent="0.3">
      <c r="A3520" s="1">
        <v>42256</v>
      </c>
      <c r="E3520">
        <v>0.96</v>
      </c>
      <c r="F3520">
        <v>0.6</v>
      </c>
    </row>
    <row r="3521" spans="1:6" x14ac:dyDescent="0.3">
      <c r="A3521" s="1">
        <v>42257</v>
      </c>
      <c r="B3521">
        <v>0.35</v>
      </c>
      <c r="E3521">
        <v>0.89</v>
      </c>
      <c r="F3521">
        <v>0.61</v>
      </c>
    </row>
    <row r="3522" spans="1:6" x14ac:dyDescent="0.3">
      <c r="A3522" s="1">
        <v>42258</v>
      </c>
      <c r="B3522">
        <v>0.39</v>
      </c>
      <c r="E3522">
        <v>0.9</v>
      </c>
      <c r="F3522">
        <v>0.61</v>
      </c>
    </row>
    <row r="3523" spans="1:6" x14ac:dyDescent="0.3">
      <c r="A3523" s="1">
        <v>42259</v>
      </c>
      <c r="E3523">
        <v>1.71</v>
      </c>
      <c r="F3523">
        <v>1</v>
      </c>
    </row>
    <row r="3524" spans="1:6" x14ac:dyDescent="0.3">
      <c r="A3524" s="1">
        <v>42260</v>
      </c>
    </row>
    <row r="3525" spans="1:6" x14ac:dyDescent="0.3">
      <c r="A3525" s="1">
        <v>42261</v>
      </c>
      <c r="D3525">
        <v>1.27</v>
      </c>
    </row>
    <row r="3526" spans="1:6" x14ac:dyDescent="0.3">
      <c r="A3526" s="1">
        <v>42262</v>
      </c>
      <c r="D3526">
        <v>1.37</v>
      </c>
    </row>
    <row r="3527" spans="1:6" x14ac:dyDescent="0.3">
      <c r="A3527" s="1">
        <v>42263</v>
      </c>
      <c r="B3527">
        <v>0.61</v>
      </c>
    </row>
    <row r="3528" spans="1:6" x14ac:dyDescent="0.3">
      <c r="A3528" s="1">
        <v>42264</v>
      </c>
      <c r="B3528">
        <v>0.41</v>
      </c>
    </row>
    <row r="3529" spans="1:6" x14ac:dyDescent="0.3">
      <c r="A3529" s="1">
        <v>42265</v>
      </c>
      <c r="D3529">
        <v>0.43</v>
      </c>
    </row>
    <row r="3530" spans="1:6" x14ac:dyDescent="0.3">
      <c r="A3530" s="1">
        <v>42266</v>
      </c>
      <c r="D3530">
        <v>0.79</v>
      </c>
    </row>
    <row r="3531" spans="1:6" x14ac:dyDescent="0.3">
      <c r="A3531" s="1">
        <v>42267</v>
      </c>
      <c r="B3531">
        <v>0.44</v>
      </c>
    </row>
    <row r="3532" spans="1:6" x14ac:dyDescent="0.3">
      <c r="A3532" s="1">
        <v>42268</v>
      </c>
      <c r="B3532">
        <v>0.34</v>
      </c>
    </row>
    <row r="3533" spans="1:6" x14ac:dyDescent="0.3">
      <c r="A3533" s="1">
        <v>42271</v>
      </c>
      <c r="B3533">
        <v>0.4</v>
      </c>
    </row>
    <row r="3534" spans="1:6" x14ac:dyDescent="0.3">
      <c r="A3534" s="1">
        <v>42272</v>
      </c>
      <c r="B3534">
        <v>0.69</v>
      </c>
    </row>
    <row r="3535" spans="1:6" x14ac:dyDescent="0.3">
      <c r="A3535" s="1">
        <v>42273</v>
      </c>
      <c r="D3535">
        <v>0.38</v>
      </c>
      <c r="E3535">
        <v>0.85</v>
      </c>
      <c r="F3535">
        <v>0.46</v>
      </c>
    </row>
    <row r="3536" spans="1:6" x14ac:dyDescent="0.3">
      <c r="A3536" s="1">
        <v>42274</v>
      </c>
      <c r="D3536">
        <v>0.37</v>
      </c>
      <c r="E3536">
        <v>0.95</v>
      </c>
      <c r="F3536">
        <v>0.5</v>
      </c>
    </row>
    <row r="3537" spans="1:6" x14ac:dyDescent="0.3">
      <c r="A3537" s="1">
        <v>42275</v>
      </c>
      <c r="B3537">
        <v>0.3</v>
      </c>
      <c r="F3537">
        <v>0.5</v>
      </c>
    </row>
    <row r="3538" spans="1:6" x14ac:dyDescent="0.3">
      <c r="A3538" s="1">
        <v>42276</v>
      </c>
      <c r="B3538">
        <v>0.33</v>
      </c>
      <c r="F3538">
        <v>0.51</v>
      </c>
    </row>
    <row r="3539" spans="1:6" x14ac:dyDescent="0.3">
      <c r="A3539" s="1">
        <v>42277</v>
      </c>
      <c r="D3539">
        <v>0.66</v>
      </c>
      <c r="F3539">
        <v>0.56000000000000005</v>
      </c>
    </row>
    <row r="3540" spans="1:6" x14ac:dyDescent="0.3">
      <c r="A3540" s="1">
        <v>42278</v>
      </c>
      <c r="D3540">
        <v>0.73</v>
      </c>
      <c r="F3540">
        <v>0.69</v>
      </c>
    </row>
    <row r="3541" spans="1:6" x14ac:dyDescent="0.3">
      <c r="A3541" s="1">
        <v>42279</v>
      </c>
      <c r="B3541">
        <v>0.38</v>
      </c>
      <c r="F3541">
        <v>0.56999999999999995</v>
      </c>
    </row>
    <row r="3542" spans="1:6" x14ac:dyDescent="0.3">
      <c r="A3542" s="1">
        <v>42280</v>
      </c>
      <c r="B3542">
        <v>0.65</v>
      </c>
      <c r="F3542">
        <v>0.45</v>
      </c>
    </row>
    <row r="3543" spans="1:6" x14ac:dyDescent="0.3">
      <c r="A3543" s="1">
        <v>42281</v>
      </c>
      <c r="D3543">
        <v>0.72</v>
      </c>
      <c r="E3543">
        <v>0.97</v>
      </c>
      <c r="F3543">
        <v>0.56000000000000005</v>
      </c>
    </row>
    <row r="3544" spans="1:6" x14ac:dyDescent="0.3">
      <c r="A3544" s="1">
        <v>42282</v>
      </c>
      <c r="D3544">
        <v>0.84</v>
      </c>
      <c r="E3544">
        <v>4.88</v>
      </c>
      <c r="F3544">
        <v>1.4</v>
      </c>
    </row>
    <row r="3545" spans="1:6" x14ac:dyDescent="0.3">
      <c r="A3545" s="1">
        <v>42283</v>
      </c>
      <c r="B3545">
        <v>3.56</v>
      </c>
      <c r="E3545">
        <v>5.59</v>
      </c>
      <c r="F3545">
        <v>1.58</v>
      </c>
    </row>
    <row r="3546" spans="1:6" x14ac:dyDescent="0.3">
      <c r="A3546" s="1">
        <v>42284</v>
      </c>
      <c r="B3546">
        <v>1.39</v>
      </c>
      <c r="E3546">
        <v>4.82</v>
      </c>
      <c r="F3546">
        <v>1.55</v>
      </c>
    </row>
    <row r="3547" spans="1:6" x14ac:dyDescent="0.3">
      <c r="A3547" s="1">
        <v>42285</v>
      </c>
      <c r="D3547">
        <v>0.91</v>
      </c>
      <c r="E3547">
        <v>4.7699999999999996</v>
      </c>
      <c r="F3547">
        <v>1.49</v>
      </c>
    </row>
    <row r="3548" spans="1:6" x14ac:dyDescent="0.3">
      <c r="A3548" s="1">
        <v>42286</v>
      </c>
      <c r="D3548">
        <v>0.85</v>
      </c>
      <c r="E3548">
        <v>3.22</v>
      </c>
      <c r="F3548">
        <v>1.2</v>
      </c>
    </row>
    <row r="3549" spans="1:6" x14ac:dyDescent="0.3">
      <c r="A3549" s="1">
        <v>42287</v>
      </c>
      <c r="B3549">
        <v>0.54</v>
      </c>
      <c r="E3549">
        <v>2.78</v>
      </c>
      <c r="F3549">
        <v>1.1200000000000001</v>
      </c>
    </row>
    <row r="3550" spans="1:6" x14ac:dyDescent="0.3">
      <c r="A3550" s="1">
        <v>42288</v>
      </c>
      <c r="B3550">
        <v>0.86</v>
      </c>
      <c r="E3550">
        <v>2.2799999999999998</v>
      </c>
      <c r="F3550">
        <v>0.93</v>
      </c>
    </row>
    <row r="3551" spans="1:6" x14ac:dyDescent="0.3">
      <c r="A3551" s="1">
        <v>42289</v>
      </c>
      <c r="E3551">
        <v>1.34</v>
      </c>
      <c r="F3551">
        <v>0.83</v>
      </c>
    </row>
    <row r="3552" spans="1:6" x14ac:dyDescent="0.3">
      <c r="A3552" s="1">
        <v>42290</v>
      </c>
      <c r="E3552">
        <v>1.33</v>
      </c>
      <c r="F3552">
        <v>0.84</v>
      </c>
    </row>
    <row r="3553" spans="1:6" x14ac:dyDescent="0.3">
      <c r="A3553" s="1">
        <v>42291</v>
      </c>
      <c r="E3553">
        <v>0.93</v>
      </c>
      <c r="F3553">
        <v>0.67</v>
      </c>
    </row>
    <row r="3554" spans="1:6" x14ac:dyDescent="0.3">
      <c r="A3554" s="1">
        <v>42292</v>
      </c>
      <c r="E3554">
        <v>0.96</v>
      </c>
      <c r="F3554">
        <v>0.62</v>
      </c>
    </row>
    <row r="3555" spans="1:6" x14ac:dyDescent="0.3">
      <c r="A3555" s="1">
        <v>42293</v>
      </c>
      <c r="E3555">
        <v>0.92</v>
      </c>
      <c r="F3555">
        <v>0.56999999999999995</v>
      </c>
    </row>
    <row r="3556" spans="1:6" x14ac:dyDescent="0.3">
      <c r="A3556" s="1">
        <v>42294</v>
      </c>
      <c r="E3556">
        <v>3.65</v>
      </c>
      <c r="F3556">
        <v>1.28</v>
      </c>
    </row>
    <row r="3557" spans="1:6" x14ac:dyDescent="0.3">
      <c r="A3557" s="1">
        <v>42295</v>
      </c>
      <c r="B3557">
        <v>3.48</v>
      </c>
      <c r="E3557">
        <v>7.58</v>
      </c>
      <c r="F3557">
        <v>1.1299999999999999</v>
      </c>
    </row>
    <row r="3558" spans="1:6" x14ac:dyDescent="0.3">
      <c r="A3558" s="1">
        <v>42296</v>
      </c>
      <c r="B3558">
        <v>0.67</v>
      </c>
      <c r="E3558">
        <v>8.48</v>
      </c>
      <c r="F3558">
        <v>1.69</v>
      </c>
    </row>
    <row r="3559" spans="1:6" x14ac:dyDescent="0.3">
      <c r="A3559" s="1">
        <v>42297</v>
      </c>
      <c r="E3559">
        <v>7.05</v>
      </c>
      <c r="F3559">
        <v>2.4300000000000002</v>
      </c>
    </row>
    <row r="3560" spans="1:6" x14ac:dyDescent="0.3">
      <c r="A3560" s="1">
        <v>42298</v>
      </c>
      <c r="E3560">
        <v>3.51</v>
      </c>
      <c r="F3560">
        <v>1.44</v>
      </c>
    </row>
    <row r="3561" spans="1:6" x14ac:dyDescent="0.3">
      <c r="A3561" s="1">
        <v>42299</v>
      </c>
      <c r="B3561">
        <v>0.54</v>
      </c>
      <c r="E3561">
        <v>2.99</v>
      </c>
      <c r="F3561">
        <v>1.41</v>
      </c>
    </row>
    <row r="3562" spans="1:6" x14ac:dyDescent="0.3">
      <c r="A3562" s="1">
        <v>42300</v>
      </c>
      <c r="E3562">
        <v>3.58</v>
      </c>
      <c r="F3562">
        <v>0.83</v>
      </c>
    </row>
    <row r="3563" spans="1:6" x14ac:dyDescent="0.3">
      <c r="A3563" s="1">
        <v>42301</v>
      </c>
      <c r="E3563">
        <v>6.85</v>
      </c>
      <c r="F3563">
        <v>2.98</v>
      </c>
    </row>
    <row r="3564" spans="1:6" x14ac:dyDescent="0.3">
      <c r="A3564" s="1">
        <v>42302</v>
      </c>
      <c r="E3564">
        <v>5.65</v>
      </c>
      <c r="F3564">
        <v>2.39</v>
      </c>
    </row>
    <row r="3565" spans="1:6" x14ac:dyDescent="0.3">
      <c r="A3565" s="1">
        <v>42303</v>
      </c>
      <c r="D3565">
        <v>1.94</v>
      </c>
    </row>
    <row r="3566" spans="1:6" x14ac:dyDescent="0.3">
      <c r="A3566" s="1">
        <v>42304</v>
      </c>
      <c r="D3566">
        <v>2.0499999999999998</v>
      </c>
    </row>
    <row r="3567" spans="1:6" x14ac:dyDescent="0.3">
      <c r="A3567" s="1">
        <v>42305</v>
      </c>
      <c r="B3567">
        <v>0.68</v>
      </c>
    </row>
    <row r="3568" spans="1:6" x14ac:dyDescent="0.3">
      <c r="A3568" s="1">
        <v>42306</v>
      </c>
      <c r="B3568">
        <v>0.63</v>
      </c>
    </row>
    <row r="3569" spans="1:6" x14ac:dyDescent="0.3">
      <c r="A3569" s="1">
        <v>42307</v>
      </c>
      <c r="E3569">
        <v>2.86</v>
      </c>
      <c r="F3569">
        <v>0.81</v>
      </c>
    </row>
    <row r="3570" spans="1:6" x14ac:dyDescent="0.3">
      <c r="A3570" s="1">
        <v>42308</v>
      </c>
      <c r="E3570">
        <v>6.86</v>
      </c>
      <c r="F3570">
        <v>1.52</v>
      </c>
    </row>
    <row r="3571" spans="1:6" x14ac:dyDescent="0.3">
      <c r="A3571" s="1">
        <v>42309</v>
      </c>
      <c r="D3571">
        <v>0.91</v>
      </c>
    </row>
    <row r="3572" spans="1:6" x14ac:dyDescent="0.3">
      <c r="A3572" s="1">
        <v>42310</v>
      </c>
    </row>
    <row r="3573" spans="1:6" x14ac:dyDescent="0.3">
      <c r="A3573" s="1">
        <v>42311</v>
      </c>
      <c r="D3573">
        <v>0.64</v>
      </c>
    </row>
    <row r="3574" spans="1:6" x14ac:dyDescent="0.3">
      <c r="A3574" s="1">
        <v>42312</v>
      </c>
      <c r="B3574">
        <v>1.04</v>
      </c>
    </row>
    <row r="3575" spans="1:6" x14ac:dyDescent="0.3">
      <c r="A3575" s="1">
        <v>42313</v>
      </c>
      <c r="B3575">
        <v>0.41</v>
      </c>
    </row>
    <row r="3576" spans="1:6" x14ac:dyDescent="0.3">
      <c r="A3576" s="1">
        <v>42314</v>
      </c>
      <c r="E3576">
        <v>2.58</v>
      </c>
      <c r="F3576">
        <v>0.56000000000000005</v>
      </c>
    </row>
    <row r="3577" spans="1:6" x14ac:dyDescent="0.3">
      <c r="A3577" s="1">
        <v>42315</v>
      </c>
      <c r="E3577">
        <v>2.64</v>
      </c>
      <c r="F3577">
        <v>0.51</v>
      </c>
    </row>
    <row r="3578" spans="1:6" x14ac:dyDescent="0.3">
      <c r="A3578" s="1">
        <v>42316</v>
      </c>
      <c r="D3578">
        <v>0.44</v>
      </c>
      <c r="E3578">
        <v>2.58</v>
      </c>
      <c r="F3578">
        <v>1.04</v>
      </c>
    </row>
    <row r="3579" spans="1:6" x14ac:dyDescent="0.3">
      <c r="A3579" s="1">
        <v>42317</v>
      </c>
      <c r="D3579">
        <v>0.44</v>
      </c>
      <c r="F3579">
        <v>6.11</v>
      </c>
    </row>
    <row r="3580" spans="1:6" x14ac:dyDescent="0.3">
      <c r="A3580" s="1">
        <v>42318</v>
      </c>
      <c r="F3580">
        <v>4.2</v>
      </c>
    </row>
    <row r="3581" spans="1:6" x14ac:dyDescent="0.3">
      <c r="A3581" s="1">
        <v>42319</v>
      </c>
      <c r="E3581">
        <v>8.5500000000000007</v>
      </c>
      <c r="F3581">
        <v>3.08</v>
      </c>
    </row>
    <row r="3582" spans="1:6" x14ac:dyDescent="0.3">
      <c r="A3582" s="1">
        <v>42320</v>
      </c>
      <c r="B3582">
        <v>1.34</v>
      </c>
      <c r="E3582">
        <v>7.48</v>
      </c>
      <c r="F3582">
        <v>3.54</v>
      </c>
    </row>
    <row r="3583" spans="1:6" x14ac:dyDescent="0.3">
      <c r="A3583" s="1">
        <v>42321</v>
      </c>
      <c r="E3583">
        <v>8.52</v>
      </c>
      <c r="F3583">
        <v>2.64</v>
      </c>
    </row>
    <row r="3584" spans="1:6" x14ac:dyDescent="0.3">
      <c r="A3584" s="1">
        <v>42322</v>
      </c>
      <c r="E3584">
        <v>8.66</v>
      </c>
      <c r="F3584">
        <v>2.98</v>
      </c>
    </row>
    <row r="3585" spans="1:6" x14ac:dyDescent="0.3">
      <c r="A3585" s="1">
        <v>42323</v>
      </c>
      <c r="D3585">
        <v>2.69</v>
      </c>
      <c r="E3585">
        <v>8.48</v>
      </c>
      <c r="F3585">
        <v>3.52</v>
      </c>
    </row>
    <row r="3586" spans="1:6" x14ac:dyDescent="0.3">
      <c r="A3586" s="1">
        <v>42324</v>
      </c>
      <c r="D3586">
        <v>2.66</v>
      </c>
      <c r="E3586">
        <v>4.9800000000000004</v>
      </c>
      <c r="F3586">
        <v>3.88</v>
      </c>
    </row>
    <row r="3587" spans="1:6" x14ac:dyDescent="0.3">
      <c r="A3587" s="1">
        <v>42325</v>
      </c>
      <c r="B3587">
        <v>3.88</v>
      </c>
      <c r="E3587">
        <v>8.5299999999999994</v>
      </c>
      <c r="F3587">
        <v>3.25</v>
      </c>
    </row>
    <row r="3588" spans="1:6" x14ac:dyDescent="0.3">
      <c r="A3588" s="1">
        <v>42326</v>
      </c>
      <c r="B3588">
        <v>3.87</v>
      </c>
    </row>
    <row r="3589" spans="1:6" x14ac:dyDescent="0.3">
      <c r="A3589" s="1">
        <v>42327</v>
      </c>
      <c r="E3589">
        <v>7.43</v>
      </c>
      <c r="F3589">
        <v>2.2400000000000002</v>
      </c>
    </row>
    <row r="3590" spans="1:6" x14ac:dyDescent="0.3">
      <c r="A3590" s="1">
        <v>42328</v>
      </c>
      <c r="E3590">
        <v>6.71</v>
      </c>
      <c r="F3590">
        <v>1.84</v>
      </c>
    </row>
    <row r="3591" spans="1:6" x14ac:dyDescent="0.3">
      <c r="A3591" s="1">
        <v>42329</v>
      </c>
      <c r="D3591">
        <v>1.57</v>
      </c>
      <c r="E3591">
        <v>6.4</v>
      </c>
      <c r="F3591">
        <v>1.91</v>
      </c>
    </row>
    <row r="3592" spans="1:6" x14ac:dyDescent="0.3">
      <c r="A3592" s="1">
        <v>42330</v>
      </c>
      <c r="D3592">
        <v>1.99</v>
      </c>
      <c r="E3592">
        <v>8.2799999999999994</v>
      </c>
      <c r="F3592">
        <v>3.24</v>
      </c>
    </row>
    <row r="3593" spans="1:6" x14ac:dyDescent="0.3">
      <c r="A3593" s="1">
        <v>42331</v>
      </c>
      <c r="B3593">
        <v>1.19</v>
      </c>
      <c r="E3593">
        <v>8.69</v>
      </c>
      <c r="F3593">
        <v>5.25</v>
      </c>
    </row>
    <row r="3594" spans="1:6" x14ac:dyDescent="0.3">
      <c r="A3594" s="1">
        <v>42332</v>
      </c>
      <c r="B3594">
        <v>0.87</v>
      </c>
      <c r="E3594">
        <v>8.61</v>
      </c>
      <c r="F3594">
        <v>3.44</v>
      </c>
    </row>
    <row r="3595" spans="1:6" x14ac:dyDescent="0.3">
      <c r="A3595" s="1">
        <v>42333</v>
      </c>
      <c r="E3595">
        <v>7.86</v>
      </c>
      <c r="F3595">
        <v>2.3199999999999998</v>
      </c>
    </row>
    <row r="3596" spans="1:6" x14ac:dyDescent="0.3">
      <c r="A3596" s="1">
        <v>42334</v>
      </c>
      <c r="E3596">
        <v>8.6999999999999993</v>
      </c>
      <c r="F3596">
        <v>2.04</v>
      </c>
    </row>
    <row r="3597" spans="1:6" x14ac:dyDescent="0.3">
      <c r="A3597" s="1">
        <v>42335</v>
      </c>
      <c r="E3597">
        <v>5.82</v>
      </c>
      <c r="F3597">
        <v>1.79</v>
      </c>
    </row>
    <row r="3598" spans="1:6" x14ac:dyDescent="0.3">
      <c r="A3598" s="1">
        <v>42336</v>
      </c>
      <c r="E3598">
        <v>6.05</v>
      </c>
      <c r="F3598">
        <v>1.0900000000000001</v>
      </c>
    </row>
    <row r="3599" spans="1:6" x14ac:dyDescent="0.3">
      <c r="A3599" s="1">
        <v>42337</v>
      </c>
      <c r="E3599">
        <v>5.79</v>
      </c>
      <c r="F3599">
        <v>1.43</v>
      </c>
    </row>
    <row r="3600" spans="1:6" x14ac:dyDescent="0.3">
      <c r="A3600" s="1">
        <v>42339</v>
      </c>
      <c r="D3600">
        <v>7.48</v>
      </c>
      <c r="F3600">
        <v>8.61</v>
      </c>
    </row>
    <row r="3601" spans="1:6" x14ac:dyDescent="0.3">
      <c r="A3601" s="1">
        <v>42340</v>
      </c>
      <c r="F3601">
        <v>8.86</v>
      </c>
    </row>
    <row r="3602" spans="1:6" x14ac:dyDescent="0.3">
      <c r="A3602" s="1">
        <v>42341</v>
      </c>
      <c r="F3602">
        <v>6.93</v>
      </c>
    </row>
    <row r="3603" spans="1:6" x14ac:dyDescent="0.3">
      <c r="A3603" s="1">
        <v>42342</v>
      </c>
      <c r="B3603">
        <v>2.83</v>
      </c>
      <c r="F3603">
        <v>5.12</v>
      </c>
    </row>
    <row r="3604" spans="1:6" x14ac:dyDescent="0.3">
      <c r="A3604" s="1">
        <v>42343</v>
      </c>
      <c r="E3604">
        <v>6.84</v>
      </c>
    </row>
    <row r="3605" spans="1:6" x14ac:dyDescent="0.3">
      <c r="A3605" s="1">
        <v>42344</v>
      </c>
    </row>
    <row r="3606" spans="1:6" x14ac:dyDescent="0.3">
      <c r="A3606" s="1">
        <v>42345</v>
      </c>
    </row>
    <row r="3607" spans="1:6" x14ac:dyDescent="0.3">
      <c r="A3607" s="1">
        <v>42346</v>
      </c>
    </row>
    <row r="3608" spans="1:6" x14ac:dyDescent="0.3">
      <c r="A3608" s="1">
        <v>42347</v>
      </c>
    </row>
    <row r="3609" spans="1:6" x14ac:dyDescent="0.3">
      <c r="A3609" s="1">
        <v>42348</v>
      </c>
    </row>
    <row r="3610" spans="1:6" x14ac:dyDescent="0.3">
      <c r="A3610" s="1">
        <v>42349</v>
      </c>
    </row>
    <row r="3611" spans="1:6" x14ac:dyDescent="0.3">
      <c r="A3611" s="1">
        <v>42350</v>
      </c>
      <c r="D3611">
        <v>2.06</v>
      </c>
    </row>
    <row r="3612" spans="1:6" x14ac:dyDescent="0.3">
      <c r="A3612" s="1">
        <v>42351</v>
      </c>
      <c r="D3612">
        <v>2.11</v>
      </c>
    </row>
    <row r="3613" spans="1:6" x14ac:dyDescent="0.3">
      <c r="A3613" s="1">
        <v>42352</v>
      </c>
      <c r="B3613">
        <v>0.78</v>
      </c>
    </row>
    <row r="3614" spans="1:6" x14ac:dyDescent="0.3">
      <c r="A3614" s="1">
        <v>42353</v>
      </c>
      <c r="B3614">
        <v>0.95</v>
      </c>
    </row>
    <row r="3615" spans="1:6" x14ac:dyDescent="0.3">
      <c r="A3615" s="1">
        <v>42354</v>
      </c>
      <c r="E3615">
        <v>6.76</v>
      </c>
      <c r="F3615">
        <v>1.29</v>
      </c>
    </row>
    <row r="3616" spans="1:6" x14ac:dyDescent="0.3">
      <c r="A3616" s="1">
        <v>42355</v>
      </c>
      <c r="E3616">
        <v>8.93</v>
      </c>
      <c r="F3616">
        <v>1.55</v>
      </c>
    </row>
    <row r="3617" spans="1:6" x14ac:dyDescent="0.3">
      <c r="A3617" s="1">
        <v>42356</v>
      </c>
      <c r="D3617">
        <v>2.2999999999999998</v>
      </c>
    </row>
    <row r="3618" spans="1:6" x14ac:dyDescent="0.3">
      <c r="A3618" s="1">
        <v>42357</v>
      </c>
      <c r="D3618">
        <v>2.02</v>
      </c>
    </row>
    <row r="3619" spans="1:6" x14ac:dyDescent="0.3">
      <c r="A3619" s="1">
        <v>42358</v>
      </c>
    </row>
    <row r="3620" spans="1:6" x14ac:dyDescent="0.3">
      <c r="A3620" s="1">
        <v>42359</v>
      </c>
    </row>
    <row r="3621" spans="1:6" x14ac:dyDescent="0.3">
      <c r="A3621" s="1">
        <v>42360</v>
      </c>
      <c r="E3621">
        <v>9.26</v>
      </c>
      <c r="F3621">
        <v>4.78</v>
      </c>
    </row>
    <row r="3622" spans="1:6" x14ac:dyDescent="0.3">
      <c r="A3622" s="1">
        <v>42361</v>
      </c>
      <c r="E3622">
        <v>6.82</v>
      </c>
      <c r="F3622">
        <v>3.32</v>
      </c>
    </row>
    <row r="3623" spans="1:6" x14ac:dyDescent="0.3">
      <c r="A3623" s="1">
        <v>42362</v>
      </c>
      <c r="D3623">
        <v>2.83</v>
      </c>
    </row>
    <row r="3624" spans="1:6" x14ac:dyDescent="0.3">
      <c r="A3624" s="1">
        <v>42363</v>
      </c>
      <c r="D3624">
        <v>2.68</v>
      </c>
      <c r="F3624">
        <v>15.09</v>
      </c>
    </row>
    <row r="3625" spans="1:6" x14ac:dyDescent="0.3">
      <c r="A3625" s="1">
        <v>42364</v>
      </c>
      <c r="F3625">
        <v>12.33</v>
      </c>
    </row>
    <row r="3626" spans="1:6" x14ac:dyDescent="0.3">
      <c r="A3626" s="1">
        <v>42365</v>
      </c>
      <c r="F3626">
        <v>11.78</v>
      </c>
    </row>
    <row r="3627" spans="1:6" x14ac:dyDescent="0.3">
      <c r="A3627" s="1">
        <v>42366</v>
      </c>
      <c r="D3627">
        <v>6.97</v>
      </c>
      <c r="F3627">
        <v>11.12</v>
      </c>
    </row>
    <row r="3628" spans="1:6" x14ac:dyDescent="0.3">
      <c r="A3628" s="1">
        <v>42367</v>
      </c>
      <c r="D3628">
        <v>9.15</v>
      </c>
    </row>
    <row r="3629" spans="1:6" x14ac:dyDescent="0.3">
      <c r="A3629" s="1">
        <v>42368</v>
      </c>
      <c r="F3629">
        <v>8.43</v>
      </c>
    </row>
    <row r="3630" spans="1:6" x14ac:dyDescent="0.3">
      <c r="A3630" s="1">
        <v>42369</v>
      </c>
      <c r="F3630">
        <v>6.03</v>
      </c>
    </row>
    <row r="3631" spans="1:6" x14ac:dyDescent="0.3">
      <c r="A3631" s="1">
        <v>42370</v>
      </c>
      <c r="F3631">
        <v>5.84</v>
      </c>
    </row>
    <row r="3632" spans="1:6" x14ac:dyDescent="0.3">
      <c r="A3632" s="1">
        <v>42371</v>
      </c>
      <c r="B3632">
        <v>5.97</v>
      </c>
      <c r="F3632">
        <v>4.1500000000000004</v>
      </c>
    </row>
    <row r="3633" spans="1:6" x14ac:dyDescent="0.3">
      <c r="A3633" s="1">
        <v>42372</v>
      </c>
      <c r="B3633">
        <v>3.37</v>
      </c>
      <c r="E3633">
        <v>13.72</v>
      </c>
      <c r="F3633">
        <v>3.56</v>
      </c>
    </row>
    <row r="3634" spans="1:6" x14ac:dyDescent="0.3">
      <c r="A3634" s="1">
        <v>42373</v>
      </c>
      <c r="D3634">
        <v>1.6</v>
      </c>
      <c r="E3634">
        <v>11.09</v>
      </c>
      <c r="F3634">
        <v>2.86</v>
      </c>
    </row>
    <row r="3635" spans="1:6" x14ac:dyDescent="0.3">
      <c r="A3635" s="1">
        <v>42374</v>
      </c>
      <c r="D3635">
        <v>1.52</v>
      </c>
      <c r="E3635">
        <v>9.01</v>
      </c>
    </row>
    <row r="3636" spans="1:6" x14ac:dyDescent="0.3">
      <c r="A3636" s="1">
        <v>42375</v>
      </c>
      <c r="E3636">
        <v>8.75</v>
      </c>
      <c r="F3636">
        <v>2.44</v>
      </c>
    </row>
    <row r="3637" spans="1:6" x14ac:dyDescent="0.3">
      <c r="A3637" s="1">
        <v>42376</v>
      </c>
      <c r="E3637">
        <v>8.3699999999999992</v>
      </c>
      <c r="F3637">
        <v>2.0499999999999998</v>
      </c>
    </row>
    <row r="3638" spans="1:6" x14ac:dyDescent="0.3">
      <c r="A3638" s="1">
        <v>42377</v>
      </c>
      <c r="B3638">
        <v>1.7</v>
      </c>
      <c r="E3638">
        <v>7.79</v>
      </c>
      <c r="F3638">
        <v>2.0499999999999998</v>
      </c>
    </row>
    <row r="3639" spans="1:6" x14ac:dyDescent="0.3">
      <c r="A3639" s="1">
        <v>42378</v>
      </c>
      <c r="B3639">
        <v>1.27</v>
      </c>
      <c r="E3639">
        <v>4.5599999999999996</v>
      </c>
      <c r="F3639">
        <v>2.14</v>
      </c>
    </row>
    <row r="3640" spans="1:6" x14ac:dyDescent="0.3">
      <c r="A3640" s="1">
        <v>42379</v>
      </c>
      <c r="B3640">
        <v>1.38</v>
      </c>
      <c r="E3640">
        <v>4.1100000000000003</v>
      </c>
      <c r="F3640">
        <v>2.0299999999999998</v>
      </c>
    </row>
    <row r="3641" spans="1:6" x14ac:dyDescent="0.3">
      <c r="A3641" s="1">
        <v>42380</v>
      </c>
      <c r="D3641">
        <v>0.91</v>
      </c>
      <c r="E3641">
        <v>5.07</v>
      </c>
      <c r="F3641">
        <v>1.83</v>
      </c>
    </row>
    <row r="3642" spans="1:6" x14ac:dyDescent="0.3">
      <c r="A3642" s="1">
        <v>42381</v>
      </c>
      <c r="D3642">
        <v>0.89</v>
      </c>
    </row>
    <row r="3643" spans="1:6" x14ac:dyDescent="0.3">
      <c r="A3643" s="1">
        <v>42382</v>
      </c>
    </row>
    <row r="3644" spans="1:6" x14ac:dyDescent="0.3">
      <c r="A3644" s="1">
        <v>42383</v>
      </c>
    </row>
    <row r="3645" spans="1:6" x14ac:dyDescent="0.3">
      <c r="A3645" s="1">
        <v>42384</v>
      </c>
      <c r="E3645">
        <v>3.6</v>
      </c>
      <c r="F3645">
        <v>1.01</v>
      </c>
    </row>
    <row r="3646" spans="1:6" x14ac:dyDescent="0.3">
      <c r="A3646" s="1">
        <v>42385</v>
      </c>
      <c r="E3646">
        <v>3.21</v>
      </c>
      <c r="F3646">
        <v>0.85</v>
      </c>
    </row>
    <row r="3647" spans="1:6" x14ac:dyDescent="0.3">
      <c r="A3647" s="1">
        <v>42386</v>
      </c>
      <c r="B3647">
        <v>1.18</v>
      </c>
    </row>
    <row r="3648" spans="1:6" x14ac:dyDescent="0.3">
      <c r="A3648" s="1">
        <v>42387</v>
      </c>
      <c r="B3648">
        <v>1.38</v>
      </c>
    </row>
    <row r="3649" spans="1:6" x14ac:dyDescent="0.3">
      <c r="A3649" s="1">
        <v>42388</v>
      </c>
      <c r="D3649">
        <v>2.59</v>
      </c>
    </row>
    <row r="3650" spans="1:6" x14ac:dyDescent="0.3">
      <c r="A3650" s="1">
        <v>42389</v>
      </c>
      <c r="D3650">
        <v>3.31</v>
      </c>
    </row>
    <row r="3651" spans="1:6" x14ac:dyDescent="0.3">
      <c r="A3651" s="1">
        <v>42390</v>
      </c>
      <c r="E3651">
        <v>10.89</v>
      </c>
      <c r="F3651">
        <v>1.89</v>
      </c>
    </row>
    <row r="3652" spans="1:6" x14ac:dyDescent="0.3">
      <c r="A3652" s="1">
        <v>42391</v>
      </c>
      <c r="E3652">
        <v>12.48</v>
      </c>
      <c r="F3652">
        <v>2.5499999999999998</v>
      </c>
    </row>
    <row r="3653" spans="1:6" x14ac:dyDescent="0.3">
      <c r="A3653" s="1">
        <v>42392</v>
      </c>
      <c r="B3653">
        <v>1.64</v>
      </c>
    </row>
    <row r="3654" spans="1:6" x14ac:dyDescent="0.3">
      <c r="A3654" s="1">
        <v>42393</v>
      </c>
      <c r="B3654">
        <v>1.5</v>
      </c>
    </row>
    <row r="3655" spans="1:6" x14ac:dyDescent="0.3">
      <c r="A3655" s="1">
        <v>42394</v>
      </c>
      <c r="D3655">
        <v>1.65</v>
      </c>
    </row>
    <row r="3656" spans="1:6" x14ac:dyDescent="0.3">
      <c r="A3656" s="1">
        <v>42395</v>
      </c>
      <c r="D3656">
        <v>1.84</v>
      </c>
    </row>
    <row r="3657" spans="1:6" x14ac:dyDescent="0.3">
      <c r="A3657" s="1">
        <v>42396</v>
      </c>
      <c r="E3657">
        <v>4.6900000000000004</v>
      </c>
      <c r="F3657">
        <v>1.1399999999999999</v>
      </c>
    </row>
    <row r="3658" spans="1:6" x14ac:dyDescent="0.3">
      <c r="A3658" s="1">
        <v>42397</v>
      </c>
      <c r="E3658">
        <v>6.45</v>
      </c>
      <c r="F3658">
        <v>1.1100000000000001</v>
      </c>
    </row>
    <row r="3659" spans="1:6" x14ac:dyDescent="0.3">
      <c r="A3659" s="1">
        <v>42398</v>
      </c>
      <c r="B3659">
        <v>11.89</v>
      </c>
    </row>
    <row r="3660" spans="1:6" x14ac:dyDescent="0.3">
      <c r="A3660" s="1">
        <v>42399</v>
      </c>
      <c r="B3660">
        <v>5.92</v>
      </c>
    </row>
    <row r="3661" spans="1:6" x14ac:dyDescent="0.3">
      <c r="A3661" s="1">
        <v>42400</v>
      </c>
      <c r="D3661">
        <v>2.23</v>
      </c>
      <c r="F3661">
        <v>4.3600000000000003</v>
      </c>
    </row>
    <row r="3662" spans="1:6" x14ac:dyDescent="0.3">
      <c r="A3662" s="1">
        <v>42401</v>
      </c>
      <c r="D3662">
        <v>2.04</v>
      </c>
      <c r="F3662">
        <v>4.4400000000000004</v>
      </c>
    </row>
    <row r="3663" spans="1:6" x14ac:dyDescent="0.3">
      <c r="A3663" s="1">
        <v>42402</v>
      </c>
      <c r="F3663">
        <v>3.64</v>
      </c>
    </row>
    <row r="3664" spans="1:6" x14ac:dyDescent="0.3">
      <c r="A3664" s="1">
        <v>42403</v>
      </c>
      <c r="F3664">
        <v>4.7</v>
      </c>
    </row>
    <row r="3665" spans="1:6" x14ac:dyDescent="0.3">
      <c r="A3665" s="1">
        <v>42404</v>
      </c>
      <c r="F3665">
        <v>5.42</v>
      </c>
    </row>
    <row r="3666" spans="1:6" x14ac:dyDescent="0.3">
      <c r="A3666" s="1">
        <v>42405</v>
      </c>
      <c r="B3666">
        <v>9.0399999999999991</v>
      </c>
      <c r="F3666">
        <v>5.41</v>
      </c>
    </row>
    <row r="3667" spans="1:6" x14ac:dyDescent="0.3">
      <c r="A3667" s="1">
        <v>42406</v>
      </c>
      <c r="F3667">
        <v>7.59</v>
      </c>
    </row>
    <row r="3668" spans="1:6" x14ac:dyDescent="0.3">
      <c r="A3668" s="1">
        <v>42407</v>
      </c>
      <c r="F3668">
        <v>6.28</v>
      </c>
    </row>
    <row r="3669" spans="1:6" x14ac:dyDescent="0.3">
      <c r="A3669" s="1">
        <v>42408</v>
      </c>
      <c r="F3669">
        <v>5.92</v>
      </c>
    </row>
    <row r="3670" spans="1:6" x14ac:dyDescent="0.3">
      <c r="A3670" s="1">
        <v>42409</v>
      </c>
      <c r="F3670">
        <v>9.19</v>
      </c>
    </row>
    <row r="3671" spans="1:6" x14ac:dyDescent="0.3">
      <c r="A3671" s="1">
        <v>42410</v>
      </c>
      <c r="F3671">
        <v>9.0500000000000007</v>
      </c>
    </row>
    <row r="3672" spans="1:6" x14ac:dyDescent="0.3">
      <c r="A3672" s="1">
        <v>42411</v>
      </c>
      <c r="F3672">
        <v>8.59</v>
      </c>
    </row>
    <row r="3673" spans="1:6" x14ac:dyDescent="0.3">
      <c r="A3673" s="1">
        <v>42412</v>
      </c>
      <c r="F3673">
        <v>6.41</v>
      </c>
    </row>
    <row r="3674" spans="1:6" x14ac:dyDescent="0.3">
      <c r="A3674" s="1">
        <v>42413</v>
      </c>
      <c r="D3674">
        <v>4.9000000000000004</v>
      </c>
      <c r="F3674">
        <v>4.8899999999999997</v>
      </c>
    </row>
    <row r="3675" spans="1:6" x14ac:dyDescent="0.3">
      <c r="A3675" s="1">
        <v>42414</v>
      </c>
      <c r="F3675">
        <v>3.98</v>
      </c>
    </row>
    <row r="3676" spans="1:6" x14ac:dyDescent="0.3">
      <c r="A3676" s="1">
        <v>42415</v>
      </c>
      <c r="D3676">
        <v>3.14</v>
      </c>
      <c r="F3676">
        <v>3.83</v>
      </c>
    </row>
    <row r="3677" spans="1:6" x14ac:dyDescent="0.3">
      <c r="A3677" s="1">
        <v>42416</v>
      </c>
      <c r="D3677">
        <v>3.1</v>
      </c>
      <c r="F3677">
        <v>4.0199999999999996</v>
      </c>
    </row>
    <row r="3678" spans="1:6" x14ac:dyDescent="0.3">
      <c r="A3678" s="1">
        <v>42417</v>
      </c>
      <c r="B3678">
        <v>9.7100000000000009</v>
      </c>
      <c r="F3678">
        <v>8.11</v>
      </c>
    </row>
    <row r="3679" spans="1:6" x14ac:dyDescent="0.3">
      <c r="A3679" s="1">
        <v>42418</v>
      </c>
      <c r="B3679">
        <v>7.53</v>
      </c>
      <c r="F3679">
        <v>8.0500000000000007</v>
      </c>
    </row>
    <row r="3680" spans="1:6" x14ac:dyDescent="0.3">
      <c r="A3680" s="1">
        <v>42419</v>
      </c>
      <c r="D3680">
        <v>3.03</v>
      </c>
      <c r="F3680">
        <v>5.41</v>
      </c>
    </row>
    <row r="3681" spans="1:6" x14ac:dyDescent="0.3">
      <c r="A3681" s="1">
        <v>42420</v>
      </c>
      <c r="D3681">
        <v>2</v>
      </c>
      <c r="F3681">
        <v>4.1900000000000004</v>
      </c>
    </row>
    <row r="3682" spans="1:6" x14ac:dyDescent="0.3">
      <c r="A3682" s="1">
        <v>42421</v>
      </c>
      <c r="B3682">
        <v>1.88</v>
      </c>
      <c r="F3682">
        <v>3.93</v>
      </c>
    </row>
    <row r="3683" spans="1:6" x14ac:dyDescent="0.3">
      <c r="A3683" s="1">
        <v>42422</v>
      </c>
    </row>
    <row r="3684" spans="1:6" x14ac:dyDescent="0.3">
      <c r="A3684" s="1">
        <v>42423</v>
      </c>
      <c r="D3684">
        <v>2.2599999999999998</v>
      </c>
    </row>
    <row r="3685" spans="1:6" x14ac:dyDescent="0.3">
      <c r="A3685" s="1">
        <v>42424</v>
      </c>
      <c r="D3685">
        <v>2.2999999999999998</v>
      </c>
    </row>
    <row r="3686" spans="1:6" x14ac:dyDescent="0.3">
      <c r="A3686" s="1">
        <v>42425</v>
      </c>
    </row>
    <row r="3687" spans="1:6" x14ac:dyDescent="0.3">
      <c r="A3687" s="1">
        <v>42426</v>
      </c>
      <c r="F3687">
        <v>4.29</v>
      </c>
    </row>
    <row r="3688" spans="1:6" x14ac:dyDescent="0.3">
      <c r="A3688" s="1">
        <v>42427</v>
      </c>
      <c r="F3688">
        <v>5.25</v>
      </c>
    </row>
    <row r="3689" spans="1:6" x14ac:dyDescent="0.3">
      <c r="A3689" s="1">
        <v>42428</v>
      </c>
      <c r="F3689">
        <v>5.74</v>
      </c>
    </row>
    <row r="3690" spans="1:6" x14ac:dyDescent="0.3">
      <c r="A3690" s="1">
        <v>42429</v>
      </c>
      <c r="F3690">
        <v>5.54</v>
      </c>
    </row>
    <row r="3691" spans="1:6" x14ac:dyDescent="0.3">
      <c r="A3691" s="1">
        <v>42430</v>
      </c>
    </row>
    <row r="3692" spans="1:6" x14ac:dyDescent="0.3">
      <c r="A3692" s="1">
        <v>42431</v>
      </c>
    </row>
    <row r="3693" spans="1:6" x14ac:dyDescent="0.3">
      <c r="A3693" s="1">
        <v>42432</v>
      </c>
      <c r="B3693">
        <v>2.54</v>
      </c>
    </row>
    <row r="3694" spans="1:6" x14ac:dyDescent="0.3">
      <c r="A3694" s="1">
        <v>42433</v>
      </c>
      <c r="D3694">
        <v>1.74</v>
      </c>
    </row>
    <row r="3695" spans="1:6" x14ac:dyDescent="0.3">
      <c r="A3695" s="1">
        <v>42434</v>
      </c>
      <c r="D3695">
        <v>1.68</v>
      </c>
    </row>
    <row r="3696" spans="1:6" x14ac:dyDescent="0.3">
      <c r="A3696" s="1">
        <v>42435</v>
      </c>
      <c r="B3696">
        <v>1.6</v>
      </c>
    </row>
    <row r="3697" spans="1:6" x14ac:dyDescent="0.3">
      <c r="A3697" s="1">
        <v>42436</v>
      </c>
      <c r="B3697">
        <v>8.44</v>
      </c>
    </row>
    <row r="3698" spans="1:6" x14ac:dyDescent="0.3">
      <c r="A3698" s="1">
        <v>42437</v>
      </c>
      <c r="D3698">
        <v>2.86</v>
      </c>
    </row>
    <row r="3699" spans="1:6" x14ac:dyDescent="0.3">
      <c r="A3699" s="1">
        <v>42438</v>
      </c>
      <c r="D3699">
        <v>2.54</v>
      </c>
    </row>
    <row r="3700" spans="1:6" x14ac:dyDescent="0.3">
      <c r="A3700" s="1">
        <v>42439</v>
      </c>
      <c r="B3700">
        <v>2.56</v>
      </c>
    </row>
    <row r="3701" spans="1:6" x14ac:dyDescent="0.3">
      <c r="A3701" s="1">
        <v>42440</v>
      </c>
    </row>
    <row r="3702" spans="1:6" x14ac:dyDescent="0.3">
      <c r="A3702" s="1">
        <v>42441</v>
      </c>
      <c r="B3702">
        <v>1.55</v>
      </c>
      <c r="F3702">
        <v>3.02</v>
      </c>
    </row>
    <row r="3703" spans="1:6" x14ac:dyDescent="0.3">
      <c r="A3703" s="1">
        <v>42442</v>
      </c>
      <c r="D3703">
        <v>1.95</v>
      </c>
      <c r="F3703">
        <v>3.16</v>
      </c>
    </row>
    <row r="3704" spans="1:6" x14ac:dyDescent="0.3">
      <c r="A3704" s="1">
        <v>42443</v>
      </c>
      <c r="D3704">
        <v>2</v>
      </c>
      <c r="F3704">
        <v>3.93</v>
      </c>
    </row>
    <row r="3705" spans="1:6" x14ac:dyDescent="0.3">
      <c r="A3705" s="1">
        <v>42444</v>
      </c>
      <c r="B3705">
        <v>6.87</v>
      </c>
      <c r="F3705">
        <v>4.7</v>
      </c>
    </row>
    <row r="3706" spans="1:6" x14ac:dyDescent="0.3">
      <c r="A3706" s="1">
        <v>42445</v>
      </c>
      <c r="B3706">
        <v>5.46</v>
      </c>
      <c r="F3706">
        <v>3.89</v>
      </c>
    </row>
    <row r="3707" spans="1:6" x14ac:dyDescent="0.3">
      <c r="A3707" s="1">
        <v>42446</v>
      </c>
      <c r="D3707">
        <v>2.0099999999999998</v>
      </c>
      <c r="F3707">
        <v>3.1</v>
      </c>
    </row>
    <row r="3708" spans="1:6" x14ac:dyDescent="0.3">
      <c r="A3708" s="1">
        <v>42447</v>
      </c>
      <c r="D3708">
        <v>1.96</v>
      </c>
      <c r="F3708">
        <v>2.72</v>
      </c>
    </row>
    <row r="3709" spans="1:6" x14ac:dyDescent="0.3">
      <c r="A3709" s="1">
        <v>42448</v>
      </c>
      <c r="B3709">
        <v>2.4700000000000002</v>
      </c>
      <c r="F3709">
        <v>2.57</v>
      </c>
    </row>
    <row r="3710" spans="1:6" x14ac:dyDescent="0.3">
      <c r="A3710" s="1">
        <v>42449</v>
      </c>
      <c r="B3710">
        <v>2.85</v>
      </c>
      <c r="F3710">
        <v>3.43</v>
      </c>
    </row>
    <row r="3711" spans="1:6" x14ac:dyDescent="0.3">
      <c r="A3711" s="1">
        <v>42450</v>
      </c>
      <c r="D3711">
        <v>3.16</v>
      </c>
      <c r="F3711">
        <v>4.91</v>
      </c>
    </row>
    <row r="3712" spans="1:6" x14ac:dyDescent="0.3">
      <c r="A3712" s="1">
        <v>42451</v>
      </c>
      <c r="D3712">
        <v>3.66</v>
      </c>
      <c r="F3712">
        <v>4.99</v>
      </c>
    </row>
    <row r="3713" spans="1:6" x14ac:dyDescent="0.3">
      <c r="A3713" s="1">
        <v>42452</v>
      </c>
      <c r="F3713">
        <v>5.86</v>
      </c>
    </row>
    <row r="3714" spans="1:6" x14ac:dyDescent="0.3">
      <c r="A3714" s="1">
        <v>42453</v>
      </c>
      <c r="F3714">
        <v>6.4</v>
      </c>
    </row>
    <row r="3715" spans="1:6" x14ac:dyDescent="0.3">
      <c r="A3715" s="1">
        <v>42454</v>
      </c>
      <c r="D3715">
        <v>3.19</v>
      </c>
      <c r="F3715">
        <v>4.7</v>
      </c>
    </row>
    <row r="3716" spans="1:6" x14ac:dyDescent="0.3">
      <c r="A3716" s="1">
        <v>42455</v>
      </c>
      <c r="D3716">
        <v>2.84</v>
      </c>
      <c r="F3716">
        <v>4.7300000000000004</v>
      </c>
    </row>
    <row r="3717" spans="1:6" x14ac:dyDescent="0.3">
      <c r="A3717" s="1">
        <v>42456</v>
      </c>
      <c r="F3717">
        <v>4.2699999999999996</v>
      </c>
    </row>
    <row r="3718" spans="1:6" x14ac:dyDescent="0.3">
      <c r="A3718" s="1">
        <v>42457</v>
      </c>
      <c r="F3718">
        <v>3.89</v>
      </c>
    </row>
    <row r="3719" spans="1:6" x14ac:dyDescent="0.3">
      <c r="A3719" s="1">
        <v>42458</v>
      </c>
      <c r="D3719">
        <v>1.54</v>
      </c>
      <c r="F3719">
        <v>3.32</v>
      </c>
    </row>
    <row r="3720" spans="1:6" x14ac:dyDescent="0.3">
      <c r="A3720" s="1">
        <v>42459</v>
      </c>
      <c r="D3720">
        <v>1.41</v>
      </c>
      <c r="F3720">
        <v>2.65</v>
      </c>
    </row>
    <row r="3721" spans="1:6" x14ac:dyDescent="0.3">
      <c r="A3721" s="1">
        <v>42460</v>
      </c>
      <c r="B3721">
        <v>1.67</v>
      </c>
      <c r="F3721">
        <v>2.3199999999999998</v>
      </c>
    </row>
    <row r="3722" spans="1:6" x14ac:dyDescent="0.3">
      <c r="A3722" s="1">
        <v>42461</v>
      </c>
      <c r="B3722">
        <v>1.42</v>
      </c>
      <c r="F3722">
        <v>2.66</v>
      </c>
    </row>
    <row r="3723" spans="1:6" x14ac:dyDescent="0.3">
      <c r="A3723" s="1">
        <v>42462</v>
      </c>
      <c r="D3723">
        <v>1.28</v>
      </c>
      <c r="F3723">
        <v>2.75</v>
      </c>
    </row>
    <row r="3724" spans="1:6" x14ac:dyDescent="0.3">
      <c r="A3724" s="1">
        <v>42463</v>
      </c>
      <c r="D3724">
        <v>1.83</v>
      </c>
      <c r="F3724">
        <v>2.89</v>
      </c>
    </row>
    <row r="3725" spans="1:6" x14ac:dyDescent="0.3">
      <c r="A3725" s="1">
        <v>42464</v>
      </c>
      <c r="B3725">
        <v>11.27</v>
      </c>
      <c r="F3725">
        <v>3.8</v>
      </c>
    </row>
    <row r="3726" spans="1:6" x14ac:dyDescent="0.3">
      <c r="A3726" s="1">
        <v>42465</v>
      </c>
      <c r="B3726">
        <v>11.04</v>
      </c>
      <c r="F3726">
        <v>3.71</v>
      </c>
    </row>
    <row r="3727" spans="1:6" x14ac:dyDescent="0.3">
      <c r="A3727" s="1">
        <v>42466</v>
      </c>
      <c r="F3727">
        <v>3.93</v>
      </c>
    </row>
    <row r="3728" spans="1:6" x14ac:dyDescent="0.3">
      <c r="A3728" s="1">
        <v>42467</v>
      </c>
      <c r="D3728">
        <v>1.99</v>
      </c>
      <c r="F3728">
        <v>3.38</v>
      </c>
    </row>
    <row r="3729" spans="1:6" x14ac:dyDescent="0.3">
      <c r="A3729" s="1">
        <v>42468</v>
      </c>
      <c r="B3729">
        <v>1.81</v>
      </c>
      <c r="F3729">
        <v>2.69</v>
      </c>
    </row>
    <row r="3730" spans="1:6" x14ac:dyDescent="0.3">
      <c r="A3730" s="1">
        <v>42469</v>
      </c>
    </row>
    <row r="3731" spans="1:6" x14ac:dyDescent="0.3">
      <c r="A3731" s="1">
        <v>42470</v>
      </c>
      <c r="B3731">
        <v>4.8499999999999996</v>
      </c>
    </row>
    <row r="3732" spans="1:6" x14ac:dyDescent="0.3">
      <c r="A3732" s="1">
        <v>42471</v>
      </c>
      <c r="D3732">
        <v>1.1399999999999999</v>
      </c>
    </row>
    <row r="3733" spans="1:6" x14ac:dyDescent="0.3">
      <c r="A3733" s="1">
        <v>42472</v>
      </c>
      <c r="D3733">
        <v>1.1299999999999999</v>
      </c>
    </row>
    <row r="3734" spans="1:6" x14ac:dyDescent="0.3">
      <c r="A3734" s="1">
        <v>42473</v>
      </c>
      <c r="B3734">
        <v>6.11</v>
      </c>
    </row>
    <row r="3735" spans="1:6" x14ac:dyDescent="0.3">
      <c r="A3735" s="1">
        <v>42474</v>
      </c>
    </row>
    <row r="3736" spans="1:6" x14ac:dyDescent="0.3">
      <c r="A3736" s="1">
        <v>42476</v>
      </c>
      <c r="D3736">
        <v>3.39</v>
      </c>
      <c r="F3736">
        <v>3.87</v>
      </c>
    </row>
    <row r="3737" spans="1:6" x14ac:dyDescent="0.3">
      <c r="A3737" s="1">
        <v>42477</v>
      </c>
      <c r="B3737">
        <v>8.56</v>
      </c>
      <c r="F3737">
        <v>3.49</v>
      </c>
    </row>
    <row r="3738" spans="1:6" x14ac:dyDescent="0.3">
      <c r="A3738" s="1">
        <v>42478</v>
      </c>
      <c r="B3738">
        <v>12.9</v>
      </c>
      <c r="F3738">
        <v>8.89</v>
      </c>
    </row>
    <row r="3739" spans="1:6" x14ac:dyDescent="0.3">
      <c r="A3739" s="1">
        <v>42479</v>
      </c>
      <c r="D3739">
        <v>4.29</v>
      </c>
      <c r="F3739">
        <v>6.71</v>
      </c>
    </row>
    <row r="3740" spans="1:6" x14ac:dyDescent="0.3">
      <c r="A3740" s="1">
        <v>42480</v>
      </c>
      <c r="D3740">
        <v>3.69</v>
      </c>
      <c r="F3740">
        <v>4.9800000000000004</v>
      </c>
    </row>
    <row r="3741" spans="1:6" x14ac:dyDescent="0.3">
      <c r="A3741" s="1">
        <v>42483</v>
      </c>
      <c r="D3741">
        <v>1.35</v>
      </c>
      <c r="E3741">
        <v>3.44</v>
      </c>
      <c r="F3741">
        <v>3.01</v>
      </c>
    </row>
    <row r="3742" spans="1:6" x14ac:dyDescent="0.3">
      <c r="A3742" s="1">
        <v>42484</v>
      </c>
      <c r="E3742">
        <v>3.04</v>
      </c>
      <c r="F3742">
        <v>2.39</v>
      </c>
    </row>
    <row r="3743" spans="1:6" x14ac:dyDescent="0.3">
      <c r="A3743" s="1">
        <v>42485</v>
      </c>
      <c r="B3743">
        <v>1.3</v>
      </c>
      <c r="D3743">
        <v>1.26</v>
      </c>
      <c r="E3743">
        <v>2.34</v>
      </c>
      <c r="F3743">
        <v>1.9</v>
      </c>
    </row>
    <row r="3744" spans="1:6" x14ac:dyDescent="0.3">
      <c r="A3744" s="1">
        <v>42486</v>
      </c>
      <c r="B3744">
        <v>1.04</v>
      </c>
      <c r="E3744">
        <v>2.16</v>
      </c>
      <c r="F3744">
        <v>1.81</v>
      </c>
    </row>
    <row r="3745" spans="1:6" x14ac:dyDescent="0.3">
      <c r="A3745" s="1">
        <v>42487</v>
      </c>
      <c r="D3745">
        <v>0.85</v>
      </c>
      <c r="E3745">
        <v>1.78</v>
      </c>
      <c r="F3745">
        <v>1.6</v>
      </c>
    </row>
    <row r="3746" spans="1:6" x14ac:dyDescent="0.3">
      <c r="A3746" s="1">
        <v>42488</v>
      </c>
      <c r="D3746">
        <v>1.04</v>
      </c>
      <c r="E3746">
        <v>2.66</v>
      </c>
      <c r="F3746">
        <v>2</v>
      </c>
    </row>
    <row r="3747" spans="1:6" x14ac:dyDescent="0.3">
      <c r="A3747" s="1">
        <v>42489</v>
      </c>
      <c r="B3747">
        <v>0.85</v>
      </c>
      <c r="E3747">
        <v>2</v>
      </c>
      <c r="F3747">
        <v>1.8</v>
      </c>
    </row>
    <row r="3748" spans="1:6" x14ac:dyDescent="0.3">
      <c r="A3748" s="1">
        <v>42490</v>
      </c>
      <c r="B3748">
        <v>0.91</v>
      </c>
      <c r="F3748">
        <v>1.98</v>
      </c>
    </row>
    <row r="3749" spans="1:6" x14ac:dyDescent="0.3">
      <c r="A3749" s="1">
        <v>42493</v>
      </c>
      <c r="D3749">
        <v>0.39</v>
      </c>
      <c r="E3749">
        <v>1.1399999999999999</v>
      </c>
      <c r="F3749">
        <v>0.87</v>
      </c>
    </row>
    <row r="3750" spans="1:6" x14ac:dyDescent="0.3">
      <c r="A3750" s="1">
        <v>42494</v>
      </c>
      <c r="B3750">
        <v>0.43</v>
      </c>
      <c r="E3750">
        <v>2.75</v>
      </c>
      <c r="F3750">
        <v>1.03</v>
      </c>
    </row>
    <row r="3751" spans="1:6" x14ac:dyDescent="0.3">
      <c r="A3751" s="1">
        <v>42495</v>
      </c>
      <c r="B3751">
        <v>0.45</v>
      </c>
      <c r="E3751">
        <v>0.97</v>
      </c>
      <c r="F3751">
        <v>0.98</v>
      </c>
    </row>
    <row r="3752" spans="1:6" x14ac:dyDescent="0.3">
      <c r="A3752" s="1">
        <v>42497</v>
      </c>
      <c r="E3752">
        <v>0.96</v>
      </c>
      <c r="F3752">
        <v>0.77</v>
      </c>
    </row>
    <row r="3753" spans="1:6" x14ac:dyDescent="0.3">
      <c r="A3753" s="1">
        <v>42498</v>
      </c>
      <c r="D3753">
        <v>0.51</v>
      </c>
      <c r="E3753">
        <v>1.53</v>
      </c>
      <c r="F3753">
        <v>0.68</v>
      </c>
    </row>
    <row r="3754" spans="1:6" x14ac:dyDescent="0.3">
      <c r="A3754" s="1">
        <v>42499</v>
      </c>
      <c r="B3754">
        <v>0.68</v>
      </c>
      <c r="E3754">
        <v>0.69</v>
      </c>
      <c r="F3754">
        <v>0.65</v>
      </c>
    </row>
    <row r="3755" spans="1:6" x14ac:dyDescent="0.3">
      <c r="A3755" s="1">
        <v>42500</v>
      </c>
      <c r="B3755">
        <v>0.56999999999999995</v>
      </c>
      <c r="E3755">
        <v>0.53</v>
      </c>
      <c r="F3755">
        <v>0.55000000000000004</v>
      </c>
    </row>
    <row r="3756" spans="1:6" x14ac:dyDescent="0.3">
      <c r="A3756" s="1">
        <v>42501</v>
      </c>
      <c r="D3756">
        <v>0.4</v>
      </c>
      <c r="F3756">
        <v>0.6</v>
      </c>
    </row>
    <row r="3757" spans="1:6" x14ac:dyDescent="0.3">
      <c r="A3757" s="1">
        <v>42502</v>
      </c>
      <c r="D3757">
        <v>0.37</v>
      </c>
      <c r="F3757">
        <v>0.5</v>
      </c>
    </row>
    <row r="3758" spans="1:6" x14ac:dyDescent="0.3">
      <c r="A3758" s="1">
        <v>42503</v>
      </c>
      <c r="B3758">
        <v>1.32</v>
      </c>
      <c r="F3758">
        <v>0.64</v>
      </c>
    </row>
    <row r="3759" spans="1:6" x14ac:dyDescent="0.3">
      <c r="A3759" s="1">
        <v>42504</v>
      </c>
      <c r="B3759">
        <v>0.82</v>
      </c>
      <c r="F3759">
        <v>0.56999999999999995</v>
      </c>
    </row>
    <row r="3760" spans="1:6" x14ac:dyDescent="0.3">
      <c r="A3760" s="1">
        <v>42505</v>
      </c>
      <c r="D3760">
        <v>0.63</v>
      </c>
      <c r="F3760">
        <v>0.81</v>
      </c>
    </row>
    <row r="3761" spans="1:6" x14ac:dyDescent="0.3">
      <c r="A3761" s="1">
        <v>42506</v>
      </c>
      <c r="D3761">
        <v>1.61</v>
      </c>
      <c r="F3761">
        <v>1.63</v>
      </c>
    </row>
    <row r="3762" spans="1:6" x14ac:dyDescent="0.3">
      <c r="A3762" s="1">
        <v>42507</v>
      </c>
      <c r="B3762">
        <v>1.34</v>
      </c>
      <c r="F3762">
        <v>1.65</v>
      </c>
    </row>
    <row r="3763" spans="1:6" x14ac:dyDescent="0.3">
      <c r="A3763" s="1">
        <v>42508</v>
      </c>
      <c r="B3763">
        <v>1.46</v>
      </c>
      <c r="F3763">
        <v>1.82</v>
      </c>
    </row>
    <row r="3764" spans="1:6" x14ac:dyDescent="0.3">
      <c r="A3764" s="1">
        <v>42509</v>
      </c>
      <c r="D3764">
        <v>1.18</v>
      </c>
      <c r="F3764">
        <v>1.19</v>
      </c>
    </row>
    <row r="3765" spans="1:6" x14ac:dyDescent="0.3">
      <c r="A3765" s="1">
        <v>42510</v>
      </c>
      <c r="D3765">
        <v>1.23</v>
      </c>
      <c r="F3765">
        <v>1.05</v>
      </c>
    </row>
    <row r="3766" spans="1:6" x14ac:dyDescent="0.3">
      <c r="A3766" s="1">
        <v>42511</v>
      </c>
      <c r="B3766">
        <v>0.84</v>
      </c>
      <c r="F3766">
        <v>0.74</v>
      </c>
    </row>
    <row r="3767" spans="1:6" x14ac:dyDescent="0.3">
      <c r="A3767" s="1">
        <v>42512</v>
      </c>
      <c r="B3767">
        <v>5.35</v>
      </c>
    </row>
    <row r="3768" spans="1:6" x14ac:dyDescent="0.3">
      <c r="A3768" s="1">
        <v>42513</v>
      </c>
      <c r="D3768">
        <v>1.66</v>
      </c>
    </row>
    <row r="3769" spans="1:6" x14ac:dyDescent="0.3">
      <c r="A3769" s="1">
        <v>42514</v>
      </c>
      <c r="D3769">
        <v>1.52</v>
      </c>
    </row>
    <row r="3770" spans="1:6" x14ac:dyDescent="0.3">
      <c r="A3770" s="1">
        <v>42515</v>
      </c>
    </row>
    <row r="3771" spans="1:6" x14ac:dyDescent="0.3">
      <c r="A3771" s="1">
        <v>42516</v>
      </c>
      <c r="B3771">
        <v>1.18</v>
      </c>
    </row>
    <row r="3772" spans="1:6" x14ac:dyDescent="0.3">
      <c r="A3772" s="1">
        <v>42518</v>
      </c>
      <c r="B3772">
        <v>0.84</v>
      </c>
    </row>
    <row r="3773" spans="1:6" x14ac:dyDescent="0.3">
      <c r="A3773" s="1">
        <v>42519</v>
      </c>
      <c r="B3773">
        <v>0.73</v>
      </c>
    </row>
    <row r="3774" spans="1:6" x14ac:dyDescent="0.3">
      <c r="A3774" s="1">
        <v>42520</v>
      </c>
      <c r="D3774">
        <v>0.53</v>
      </c>
    </row>
    <row r="3775" spans="1:6" x14ac:dyDescent="0.3">
      <c r="A3775" s="1">
        <v>42521</v>
      </c>
      <c r="D3775">
        <v>0.52</v>
      </c>
    </row>
    <row r="3776" spans="1:6" x14ac:dyDescent="0.3">
      <c r="A3776" s="1">
        <v>42522</v>
      </c>
    </row>
    <row r="3777" spans="1:6" x14ac:dyDescent="0.3">
      <c r="A3777" s="1">
        <v>42523</v>
      </c>
    </row>
    <row r="3778" spans="1:6" x14ac:dyDescent="0.3">
      <c r="A3778" s="1">
        <v>42524</v>
      </c>
      <c r="B3778">
        <v>0.45</v>
      </c>
    </row>
    <row r="3779" spans="1:6" x14ac:dyDescent="0.3">
      <c r="A3779" s="1">
        <v>42525</v>
      </c>
      <c r="B3779">
        <v>0.39</v>
      </c>
      <c r="F3779">
        <v>0.52</v>
      </c>
    </row>
    <row r="3780" spans="1:6" x14ac:dyDescent="0.3">
      <c r="A3780" s="1">
        <v>42526</v>
      </c>
      <c r="D3780">
        <v>0.34</v>
      </c>
      <c r="F3780">
        <v>0.48</v>
      </c>
    </row>
    <row r="3781" spans="1:6" x14ac:dyDescent="0.3">
      <c r="A3781" s="1">
        <v>42527</v>
      </c>
      <c r="F3781">
        <v>0.5</v>
      </c>
    </row>
    <row r="3782" spans="1:6" x14ac:dyDescent="0.3">
      <c r="A3782" s="1">
        <v>42528</v>
      </c>
      <c r="D3782">
        <v>0.33</v>
      </c>
      <c r="F3782">
        <v>0.44</v>
      </c>
    </row>
    <row r="3783" spans="1:6" x14ac:dyDescent="0.3">
      <c r="A3783" s="1">
        <v>42529</v>
      </c>
      <c r="B3783">
        <v>1.73</v>
      </c>
    </row>
    <row r="3784" spans="1:6" x14ac:dyDescent="0.3">
      <c r="A3784" s="1">
        <v>42530</v>
      </c>
      <c r="B3784">
        <v>0.51</v>
      </c>
    </row>
    <row r="3785" spans="1:6" x14ac:dyDescent="0.3">
      <c r="A3785" s="1">
        <v>42531</v>
      </c>
      <c r="D3785">
        <v>0.42</v>
      </c>
    </row>
    <row r="3786" spans="1:6" x14ac:dyDescent="0.3">
      <c r="A3786" s="1">
        <v>42532</v>
      </c>
    </row>
    <row r="3787" spans="1:6" x14ac:dyDescent="0.3">
      <c r="A3787" s="1">
        <v>42533</v>
      </c>
      <c r="D3787">
        <v>2.7</v>
      </c>
      <c r="F3787">
        <v>7.7</v>
      </c>
    </row>
    <row r="3788" spans="1:6" x14ac:dyDescent="0.3">
      <c r="A3788" s="1">
        <v>42534</v>
      </c>
      <c r="B3788">
        <v>3.1</v>
      </c>
      <c r="F3788">
        <v>1.44</v>
      </c>
    </row>
    <row r="3789" spans="1:6" x14ac:dyDescent="0.3">
      <c r="A3789" s="1">
        <v>42535</v>
      </c>
      <c r="B3789">
        <v>1.34</v>
      </c>
      <c r="F3789">
        <v>1.98</v>
      </c>
    </row>
    <row r="3790" spans="1:6" x14ac:dyDescent="0.3">
      <c r="A3790" s="1">
        <v>42536</v>
      </c>
      <c r="D3790">
        <v>0.9</v>
      </c>
      <c r="F3790">
        <v>1.77</v>
      </c>
    </row>
    <row r="3791" spans="1:6" x14ac:dyDescent="0.3">
      <c r="A3791" s="1">
        <v>42537</v>
      </c>
      <c r="D3791">
        <v>0.83</v>
      </c>
      <c r="F3791">
        <v>1.46</v>
      </c>
    </row>
    <row r="3792" spans="1:6" x14ac:dyDescent="0.3">
      <c r="A3792" s="1">
        <v>42538</v>
      </c>
      <c r="B3792">
        <v>0.54</v>
      </c>
      <c r="F3792">
        <v>1.54</v>
      </c>
    </row>
    <row r="3793" spans="1:6" x14ac:dyDescent="0.3">
      <c r="A3793" s="1">
        <v>42539</v>
      </c>
      <c r="B3793">
        <v>0.4</v>
      </c>
      <c r="F3793">
        <v>1.05</v>
      </c>
    </row>
    <row r="3794" spans="1:6" x14ac:dyDescent="0.3">
      <c r="A3794" s="1">
        <v>42540</v>
      </c>
      <c r="D3794">
        <v>0.45</v>
      </c>
      <c r="F3794">
        <v>1</v>
      </c>
    </row>
    <row r="3795" spans="1:6" x14ac:dyDescent="0.3">
      <c r="A3795" s="1">
        <v>42541</v>
      </c>
      <c r="D3795">
        <v>0.41</v>
      </c>
      <c r="F3795">
        <v>0.86</v>
      </c>
    </row>
    <row r="3796" spans="1:6" x14ac:dyDescent="0.3">
      <c r="A3796" s="1">
        <v>42542</v>
      </c>
      <c r="B3796">
        <v>0.39</v>
      </c>
      <c r="F3796">
        <v>0.8</v>
      </c>
    </row>
    <row r="3797" spans="1:6" x14ac:dyDescent="0.3">
      <c r="A3797" s="1">
        <v>42543</v>
      </c>
      <c r="B3797">
        <v>0.35</v>
      </c>
      <c r="F3797">
        <v>0.78</v>
      </c>
    </row>
    <row r="3798" spans="1:6" x14ac:dyDescent="0.3">
      <c r="A3798" s="1">
        <v>42544</v>
      </c>
      <c r="F3798">
        <v>0.7</v>
      </c>
    </row>
    <row r="3799" spans="1:6" x14ac:dyDescent="0.3">
      <c r="A3799" s="1">
        <v>42545</v>
      </c>
    </row>
    <row r="3800" spans="1:6" x14ac:dyDescent="0.3">
      <c r="A3800" s="1">
        <v>42546</v>
      </c>
      <c r="F3800">
        <v>0.41</v>
      </c>
    </row>
    <row r="3801" spans="1:6" x14ac:dyDescent="0.3">
      <c r="A3801" s="1">
        <v>42549</v>
      </c>
      <c r="B3801">
        <v>2.65</v>
      </c>
      <c r="F3801">
        <v>2.65</v>
      </c>
    </row>
    <row r="3802" spans="1:6" x14ac:dyDescent="0.3">
      <c r="A3802" s="1">
        <v>42550</v>
      </c>
      <c r="B3802">
        <v>2.84</v>
      </c>
    </row>
    <row r="3803" spans="1:6" x14ac:dyDescent="0.3">
      <c r="A3803" s="1">
        <v>42551</v>
      </c>
      <c r="D3803">
        <v>1.52</v>
      </c>
      <c r="F3803">
        <v>1.61</v>
      </c>
    </row>
    <row r="3804" spans="1:6" x14ac:dyDescent="0.3">
      <c r="A3804" s="1">
        <v>42552</v>
      </c>
      <c r="F3804">
        <v>1.67</v>
      </c>
    </row>
    <row r="3805" spans="1:6" x14ac:dyDescent="0.3">
      <c r="A3805" s="1">
        <v>42553</v>
      </c>
      <c r="F3805">
        <v>6.8</v>
      </c>
    </row>
    <row r="3806" spans="1:6" x14ac:dyDescent="0.3">
      <c r="A3806" s="1">
        <v>42554</v>
      </c>
      <c r="B3806">
        <v>0.61</v>
      </c>
    </row>
    <row r="3807" spans="1:6" x14ac:dyDescent="0.3">
      <c r="A3807" s="1">
        <v>42555</v>
      </c>
      <c r="B3807">
        <v>0.45</v>
      </c>
    </row>
    <row r="3808" spans="1:6" x14ac:dyDescent="0.3">
      <c r="A3808" s="1">
        <v>42556</v>
      </c>
    </row>
    <row r="3809" spans="1:6" x14ac:dyDescent="0.3">
      <c r="A3809" s="1">
        <v>42557</v>
      </c>
      <c r="D3809">
        <v>0.61</v>
      </c>
    </row>
    <row r="3810" spans="1:6" x14ac:dyDescent="0.3">
      <c r="A3810" s="1">
        <v>42558</v>
      </c>
      <c r="B3810">
        <v>0.44</v>
      </c>
      <c r="D3810">
        <v>0.59</v>
      </c>
    </row>
    <row r="3811" spans="1:6" x14ac:dyDescent="0.3">
      <c r="A3811" s="1">
        <v>42559</v>
      </c>
      <c r="B3811">
        <v>0.55000000000000004</v>
      </c>
    </row>
    <row r="3812" spans="1:6" x14ac:dyDescent="0.3">
      <c r="A3812" s="1">
        <v>42560</v>
      </c>
      <c r="D3812">
        <v>0.7</v>
      </c>
    </row>
    <row r="3813" spans="1:6" x14ac:dyDescent="0.3">
      <c r="A3813" s="1">
        <v>42561</v>
      </c>
      <c r="B3813">
        <v>0.78</v>
      </c>
      <c r="D3813">
        <v>0.77</v>
      </c>
    </row>
    <row r="3814" spans="1:6" x14ac:dyDescent="0.3">
      <c r="A3814" s="1">
        <v>42562</v>
      </c>
      <c r="B3814">
        <v>1.26</v>
      </c>
    </row>
    <row r="3815" spans="1:6" x14ac:dyDescent="0.3">
      <c r="A3815" s="1">
        <v>42563</v>
      </c>
    </row>
    <row r="3816" spans="1:6" x14ac:dyDescent="0.3">
      <c r="A3816" s="1">
        <v>42564</v>
      </c>
      <c r="D3816">
        <v>0.51</v>
      </c>
    </row>
    <row r="3817" spans="1:6" x14ac:dyDescent="0.3">
      <c r="A3817" s="1">
        <v>42565</v>
      </c>
      <c r="D3817">
        <v>0.5</v>
      </c>
    </row>
    <row r="3818" spans="1:6" x14ac:dyDescent="0.3">
      <c r="A3818" s="1">
        <v>42566</v>
      </c>
      <c r="B3818">
        <v>0.6</v>
      </c>
    </row>
    <row r="3819" spans="1:6" x14ac:dyDescent="0.3">
      <c r="A3819" s="1">
        <v>42567</v>
      </c>
      <c r="B3819">
        <v>0.48</v>
      </c>
      <c r="F3819">
        <v>0.71</v>
      </c>
    </row>
    <row r="3820" spans="1:6" x14ac:dyDescent="0.3">
      <c r="A3820" s="1">
        <v>42568</v>
      </c>
      <c r="D3820">
        <v>0.72</v>
      </c>
      <c r="F3820">
        <v>1.04</v>
      </c>
    </row>
    <row r="3821" spans="1:6" x14ac:dyDescent="0.3">
      <c r="A3821" s="1">
        <v>42569</v>
      </c>
      <c r="D3821">
        <v>0.66</v>
      </c>
      <c r="F3821">
        <v>0.76</v>
      </c>
    </row>
    <row r="3822" spans="1:6" x14ac:dyDescent="0.3">
      <c r="A3822" s="1">
        <v>42570</v>
      </c>
      <c r="B3822">
        <v>0.48</v>
      </c>
      <c r="F3822">
        <v>0.71</v>
      </c>
    </row>
    <row r="3823" spans="1:6" x14ac:dyDescent="0.3">
      <c r="A3823" s="1">
        <v>42571</v>
      </c>
      <c r="B3823">
        <v>0.55000000000000004</v>
      </c>
      <c r="F3823">
        <v>0.59</v>
      </c>
    </row>
    <row r="3824" spans="1:6" x14ac:dyDescent="0.3">
      <c r="A3824" s="1">
        <v>42572</v>
      </c>
      <c r="D3824">
        <v>0.39</v>
      </c>
      <c r="F3824">
        <v>0.5</v>
      </c>
    </row>
    <row r="3825" spans="1:6" x14ac:dyDescent="0.3">
      <c r="A3825" s="1">
        <v>42573</v>
      </c>
      <c r="D3825">
        <v>0.38</v>
      </c>
      <c r="F3825">
        <v>0.59</v>
      </c>
    </row>
    <row r="3826" spans="1:6" x14ac:dyDescent="0.3">
      <c r="A3826" s="1">
        <v>42574</v>
      </c>
    </row>
    <row r="3827" spans="1:6" x14ac:dyDescent="0.3">
      <c r="A3827" s="1">
        <v>42575</v>
      </c>
    </row>
    <row r="3828" spans="1:6" x14ac:dyDescent="0.3">
      <c r="A3828" s="1">
        <v>42576</v>
      </c>
    </row>
    <row r="3829" spans="1:6" x14ac:dyDescent="0.3">
      <c r="A3829" s="1">
        <v>42577</v>
      </c>
      <c r="B3829">
        <v>0.3</v>
      </c>
      <c r="F3829">
        <v>0.41</v>
      </c>
    </row>
    <row r="3830" spans="1:6" x14ac:dyDescent="0.3">
      <c r="A3830" s="1">
        <v>42578</v>
      </c>
      <c r="B3830">
        <v>0.28999999999999998</v>
      </c>
      <c r="F3830">
        <v>0.37</v>
      </c>
    </row>
    <row r="3831" spans="1:6" x14ac:dyDescent="0.3">
      <c r="A3831" s="1">
        <v>42579</v>
      </c>
      <c r="F3831">
        <v>0.39</v>
      </c>
    </row>
    <row r="3832" spans="1:6" x14ac:dyDescent="0.3">
      <c r="A3832" s="1">
        <v>42580</v>
      </c>
      <c r="D3832">
        <v>0.22</v>
      </c>
      <c r="F3832">
        <v>0.45</v>
      </c>
    </row>
    <row r="3833" spans="1:6" x14ac:dyDescent="0.3">
      <c r="A3833" s="1">
        <v>42581</v>
      </c>
      <c r="D3833">
        <v>0.22</v>
      </c>
      <c r="F3833">
        <v>0.44</v>
      </c>
    </row>
    <row r="3834" spans="1:6" x14ac:dyDescent="0.3">
      <c r="A3834" s="1">
        <v>42582</v>
      </c>
      <c r="F3834">
        <v>0.4</v>
      </c>
    </row>
    <row r="3835" spans="1:6" x14ac:dyDescent="0.3">
      <c r="A3835" s="1">
        <v>42583</v>
      </c>
      <c r="B3835">
        <v>0.23</v>
      </c>
      <c r="F3835">
        <v>0.43</v>
      </c>
    </row>
    <row r="3836" spans="1:6" x14ac:dyDescent="0.3">
      <c r="A3836" s="1">
        <v>42584</v>
      </c>
      <c r="B3836">
        <v>0.46</v>
      </c>
      <c r="F3836">
        <v>0.34</v>
      </c>
    </row>
    <row r="3837" spans="1:6" x14ac:dyDescent="0.3">
      <c r="A3837" s="1">
        <v>42585</v>
      </c>
      <c r="D3837">
        <v>0.32</v>
      </c>
      <c r="F3837">
        <v>0.48</v>
      </c>
    </row>
    <row r="3838" spans="1:6" x14ac:dyDescent="0.3">
      <c r="A3838" s="1">
        <v>42586</v>
      </c>
      <c r="D3838">
        <v>0.47</v>
      </c>
      <c r="F3838">
        <v>0.57999999999999996</v>
      </c>
    </row>
    <row r="3839" spans="1:6" x14ac:dyDescent="0.3">
      <c r="A3839" s="1">
        <v>42587</v>
      </c>
      <c r="B3839">
        <v>0.51</v>
      </c>
      <c r="F3839">
        <v>0.5</v>
      </c>
    </row>
    <row r="3840" spans="1:6" x14ac:dyDescent="0.3">
      <c r="A3840" s="1">
        <v>42588</v>
      </c>
      <c r="B3840">
        <v>0.43</v>
      </c>
      <c r="F3840">
        <v>0.36</v>
      </c>
    </row>
    <row r="3841" spans="1:6" x14ac:dyDescent="0.3">
      <c r="A3841" s="1">
        <v>42589</v>
      </c>
      <c r="D3841">
        <v>0.28000000000000003</v>
      </c>
      <c r="F3841">
        <v>0.32</v>
      </c>
    </row>
    <row r="3842" spans="1:6" x14ac:dyDescent="0.3">
      <c r="A3842" s="1">
        <v>42590</v>
      </c>
      <c r="D3842">
        <v>0.28000000000000003</v>
      </c>
      <c r="F3842">
        <v>0.41</v>
      </c>
    </row>
    <row r="3843" spans="1:6" x14ac:dyDescent="0.3">
      <c r="A3843" s="1">
        <v>42591</v>
      </c>
      <c r="B3843">
        <v>0.39</v>
      </c>
      <c r="F3843">
        <v>0.44</v>
      </c>
    </row>
    <row r="3844" spans="1:6" x14ac:dyDescent="0.3">
      <c r="A3844" s="1">
        <v>42592</v>
      </c>
      <c r="B3844">
        <v>0.37</v>
      </c>
    </row>
    <row r="3845" spans="1:6" x14ac:dyDescent="0.3">
      <c r="A3845" s="1">
        <v>42593</v>
      </c>
      <c r="D3845">
        <v>0.8</v>
      </c>
    </row>
    <row r="3846" spans="1:6" x14ac:dyDescent="0.3">
      <c r="A3846" s="1">
        <v>42594</v>
      </c>
      <c r="D3846">
        <v>0.59</v>
      </c>
    </row>
    <row r="3847" spans="1:6" x14ac:dyDescent="0.3">
      <c r="A3847" s="1">
        <v>42595</v>
      </c>
      <c r="B3847">
        <v>0.95</v>
      </c>
    </row>
    <row r="3848" spans="1:6" x14ac:dyDescent="0.3">
      <c r="A3848" s="1">
        <v>42596</v>
      </c>
      <c r="B3848">
        <v>0.67</v>
      </c>
    </row>
    <row r="3849" spans="1:6" x14ac:dyDescent="0.3">
      <c r="A3849" s="1">
        <v>42597</v>
      </c>
      <c r="D3849">
        <v>0.42</v>
      </c>
      <c r="E3849">
        <v>1.2</v>
      </c>
      <c r="F3849">
        <v>0.69</v>
      </c>
    </row>
    <row r="3850" spans="1:6" x14ac:dyDescent="0.3">
      <c r="A3850" s="1">
        <v>42598</v>
      </c>
      <c r="D3850">
        <v>0.45</v>
      </c>
      <c r="E3850">
        <v>0.94</v>
      </c>
      <c r="F3850">
        <v>0.53</v>
      </c>
    </row>
    <row r="3851" spans="1:6" x14ac:dyDescent="0.3">
      <c r="A3851" s="1">
        <v>42599</v>
      </c>
      <c r="B3851">
        <v>0.36</v>
      </c>
    </row>
    <row r="3852" spans="1:6" x14ac:dyDescent="0.3">
      <c r="A3852" s="1">
        <v>42600</v>
      </c>
      <c r="B3852">
        <v>0.38</v>
      </c>
    </row>
    <row r="3853" spans="1:6" x14ac:dyDescent="0.3">
      <c r="A3853" s="1">
        <v>42601</v>
      </c>
      <c r="D3853">
        <v>0.27</v>
      </c>
    </row>
    <row r="3854" spans="1:6" x14ac:dyDescent="0.3">
      <c r="A3854" s="1">
        <v>42602</v>
      </c>
      <c r="D3854">
        <v>0.26</v>
      </c>
    </row>
    <row r="3855" spans="1:6" x14ac:dyDescent="0.3">
      <c r="A3855" s="1">
        <v>42603</v>
      </c>
      <c r="B3855">
        <v>0.48</v>
      </c>
    </row>
    <row r="3856" spans="1:6" x14ac:dyDescent="0.3">
      <c r="A3856" s="1">
        <v>42604</v>
      </c>
      <c r="B3856">
        <v>0.81</v>
      </c>
    </row>
    <row r="3857" spans="1:6" x14ac:dyDescent="0.3">
      <c r="A3857" s="1">
        <v>42605</v>
      </c>
      <c r="D3857">
        <v>0.36</v>
      </c>
    </row>
    <row r="3858" spans="1:6" x14ac:dyDescent="0.3">
      <c r="A3858" s="1">
        <v>42606</v>
      </c>
      <c r="D3858">
        <v>0.36</v>
      </c>
    </row>
    <row r="3859" spans="1:6" x14ac:dyDescent="0.3">
      <c r="A3859" s="1">
        <v>42607</v>
      </c>
      <c r="B3859">
        <v>0.36</v>
      </c>
    </row>
    <row r="3860" spans="1:6" x14ac:dyDescent="0.3">
      <c r="A3860" s="1">
        <v>42608</v>
      </c>
      <c r="B3860">
        <v>0.43</v>
      </c>
    </row>
    <row r="3861" spans="1:6" x14ac:dyDescent="0.3">
      <c r="A3861" s="1">
        <v>42609</v>
      </c>
      <c r="D3861">
        <v>0.31</v>
      </c>
      <c r="E3861">
        <v>0.98</v>
      </c>
    </row>
    <row r="3862" spans="1:6" x14ac:dyDescent="0.3">
      <c r="A3862" s="1">
        <v>42610</v>
      </c>
      <c r="F3862">
        <v>0.48</v>
      </c>
    </row>
    <row r="3863" spans="1:6" x14ac:dyDescent="0.3">
      <c r="A3863" s="1">
        <v>42611</v>
      </c>
      <c r="F3863">
        <v>0.32</v>
      </c>
    </row>
    <row r="3864" spans="1:6" x14ac:dyDescent="0.3">
      <c r="A3864" s="1">
        <v>42612</v>
      </c>
      <c r="B3864">
        <v>0.25</v>
      </c>
      <c r="F3864">
        <v>0.43</v>
      </c>
    </row>
    <row r="3865" spans="1:6" x14ac:dyDescent="0.3">
      <c r="A3865" s="1">
        <v>42613</v>
      </c>
      <c r="D3865">
        <v>0.33</v>
      </c>
      <c r="F3865">
        <v>0.4</v>
      </c>
    </row>
    <row r="3866" spans="1:6" x14ac:dyDescent="0.3">
      <c r="A3866" s="1">
        <v>42615</v>
      </c>
      <c r="B3866">
        <v>1.25</v>
      </c>
      <c r="F3866">
        <v>0.54</v>
      </c>
    </row>
    <row r="3867" spans="1:6" x14ac:dyDescent="0.3">
      <c r="A3867" s="1">
        <v>42616</v>
      </c>
      <c r="B3867">
        <v>1.0900000000000001</v>
      </c>
      <c r="F3867">
        <v>0.53</v>
      </c>
    </row>
    <row r="3868" spans="1:6" x14ac:dyDescent="0.3">
      <c r="A3868" s="1">
        <v>42617</v>
      </c>
      <c r="D3868">
        <v>0.34</v>
      </c>
      <c r="F3868">
        <v>0.55000000000000004</v>
      </c>
    </row>
    <row r="3869" spans="1:6" x14ac:dyDescent="0.3">
      <c r="A3869" s="1">
        <v>42618</v>
      </c>
      <c r="D3869">
        <v>0.33</v>
      </c>
      <c r="F3869">
        <v>0.54</v>
      </c>
    </row>
    <row r="3870" spans="1:6" x14ac:dyDescent="0.3">
      <c r="A3870" s="1">
        <v>42619</v>
      </c>
      <c r="B3870">
        <v>0.27</v>
      </c>
      <c r="F3870">
        <v>0.54</v>
      </c>
    </row>
    <row r="3871" spans="1:6" x14ac:dyDescent="0.3">
      <c r="A3871" s="1">
        <v>42620</v>
      </c>
    </row>
    <row r="3872" spans="1:6" x14ac:dyDescent="0.3">
      <c r="A3872" s="1">
        <v>42621</v>
      </c>
      <c r="D3872">
        <v>0.24</v>
      </c>
      <c r="F3872">
        <v>0.49</v>
      </c>
    </row>
    <row r="3873" spans="1:6" x14ac:dyDescent="0.3">
      <c r="A3873" s="1">
        <v>42622</v>
      </c>
      <c r="D3873">
        <v>0.26</v>
      </c>
      <c r="F3873">
        <v>0.46</v>
      </c>
    </row>
    <row r="3874" spans="1:6" x14ac:dyDescent="0.3">
      <c r="A3874" s="1">
        <v>42623</v>
      </c>
      <c r="B3874">
        <v>0.27</v>
      </c>
      <c r="F3874">
        <v>0.36</v>
      </c>
    </row>
    <row r="3875" spans="1:6" x14ac:dyDescent="0.3">
      <c r="A3875" s="1">
        <v>42624</v>
      </c>
      <c r="B3875">
        <v>0.27</v>
      </c>
      <c r="F3875">
        <v>0.36</v>
      </c>
    </row>
    <row r="3876" spans="1:6" x14ac:dyDescent="0.3">
      <c r="A3876" s="1">
        <v>42625</v>
      </c>
      <c r="D3876">
        <v>0.32</v>
      </c>
      <c r="F3876">
        <v>0.33</v>
      </c>
    </row>
    <row r="3877" spans="1:6" x14ac:dyDescent="0.3">
      <c r="A3877" s="1">
        <v>42626</v>
      </c>
      <c r="D3877">
        <v>0.28999999999999998</v>
      </c>
    </row>
    <row r="3878" spans="1:6" x14ac:dyDescent="0.3">
      <c r="A3878" s="1">
        <v>42627</v>
      </c>
      <c r="B3878">
        <v>0.18</v>
      </c>
      <c r="F3878">
        <v>0.39</v>
      </c>
    </row>
    <row r="3879" spans="1:6" x14ac:dyDescent="0.3">
      <c r="A3879" s="1">
        <v>42628</v>
      </c>
      <c r="B3879">
        <v>0.3</v>
      </c>
    </row>
    <row r="3880" spans="1:6" x14ac:dyDescent="0.3">
      <c r="A3880" s="1">
        <v>42629</v>
      </c>
      <c r="D3880">
        <v>0.46</v>
      </c>
      <c r="F3880">
        <v>0.62</v>
      </c>
    </row>
    <row r="3881" spans="1:6" x14ac:dyDescent="0.3">
      <c r="A3881" s="1">
        <v>42630</v>
      </c>
      <c r="D3881">
        <v>0.48</v>
      </c>
      <c r="F3881">
        <v>0.67</v>
      </c>
    </row>
    <row r="3882" spans="1:6" x14ac:dyDescent="0.3">
      <c r="A3882" s="1">
        <v>42631</v>
      </c>
      <c r="B3882">
        <v>0.44</v>
      </c>
      <c r="F3882">
        <v>0.62</v>
      </c>
    </row>
    <row r="3883" spans="1:6" x14ac:dyDescent="0.3">
      <c r="A3883" s="1">
        <v>42632</v>
      </c>
      <c r="B3883">
        <v>0.45</v>
      </c>
      <c r="F3883">
        <v>0.7</v>
      </c>
    </row>
    <row r="3884" spans="1:6" x14ac:dyDescent="0.3">
      <c r="A3884" s="1">
        <v>42633</v>
      </c>
      <c r="D3884">
        <v>1.08</v>
      </c>
      <c r="F3884">
        <v>1.31</v>
      </c>
    </row>
    <row r="3885" spans="1:6" x14ac:dyDescent="0.3">
      <c r="A3885" s="1">
        <v>42634</v>
      </c>
      <c r="D3885">
        <v>1.1000000000000001</v>
      </c>
      <c r="F3885">
        <v>1.54</v>
      </c>
    </row>
    <row r="3886" spans="1:6" x14ac:dyDescent="0.3">
      <c r="A3886" s="1">
        <v>42635</v>
      </c>
      <c r="B3886">
        <v>0.8</v>
      </c>
      <c r="F3886">
        <v>1.96</v>
      </c>
    </row>
    <row r="3887" spans="1:6" x14ac:dyDescent="0.3">
      <c r="A3887" s="1">
        <v>42636</v>
      </c>
      <c r="B3887">
        <v>0.65</v>
      </c>
      <c r="F3887">
        <v>1.82</v>
      </c>
    </row>
    <row r="3888" spans="1:6" x14ac:dyDescent="0.3">
      <c r="A3888" s="1">
        <v>42637</v>
      </c>
      <c r="D3888">
        <v>1.48</v>
      </c>
    </row>
    <row r="3889" spans="1:6" x14ac:dyDescent="0.3">
      <c r="A3889" s="1">
        <v>42638</v>
      </c>
      <c r="D3889">
        <v>1.47</v>
      </c>
    </row>
    <row r="3890" spans="1:6" x14ac:dyDescent="0.3">
      <c r="A3890" s="1">
        <v>42639</v>
      </c>
      <c r="B3890">
        <v>0.91</v>
      </c>
    </row>
    <row r="3891" spans="1:6" x14ac:dyDescent="0.3">
      <c r="A3891" s="1">
        <v>42640</v>
      </c>
      <c r="B3891">
        <v>0.85</v>
      </c>
    </row>
    <row r="3892" spans="1:6" x14ac:dyDescent="0.3">
      <c r="A3892" s="1">
        <v>42641</v>
      </c>
      <c r="D3892">
        <v>1.41</v>
      </c>
    </row>
    <row r="3893" spans="1:6" x14ac:dyDescent="0.3">
      <c r="A3893" s="1">
        <v>42642</v>
      </c>
      <c r="D3893">
        <v>1.47</v>
      </c>
    </row>
    <row r="3894" spans="1:6" x14ac:dyDescent="0.3">
      <c r="A3894" s="1">
        <v>42643</v>
      </c>
      <c r="B3894">
        <v>0.93</v>
      </c>
    </row>
    <row r="3895" spans="1:6" x14ac:dyDescent="0.3">
      <c r="A3895" s="1">
        <v>42644</v>
      </c>
      <c r="B3895">
        <v>0.7</v>
      </c>
    </row>
    <row r="3896" spans="1:6" x14ac:dyDescent="0.3">
      <c r="A3896" s="1">
        <v>42645</v>
      </c>
      <c r="D3896">
        <v>1.35</v>
      </c>
    </row>
    <row r="3897" spans="1:6" x14ac:dyDescent="0.3">
      <c r="A3897" s="1">
        <v>42646</v>
      </c>
      <c r="D3897">
        <v>1.44</v>
      </c>
    </row>
    <row r="3898" spans="1:6" x14ac:dyDescent="0.3">
      <c r="A3898" s="1">
        <v>42647</v>
      </c>
      <c r="B3898">
        <v>1.22</v>
      </c>
    </row>
    <row r="3899" spans="1:6" x14ac:dyDescent="0.3">
      <c r="A3899" s="1">
        <v>42648</v>
      </c>
      <c r="B3899">
        <v>1.01</v>
      </c>
    </row>
    <row r="3900" spans="1:6" x14ac:dyDescent="0.3">
      <c r="A3900" s="1">
        <v>42649</v>
      </c>
      <c r="D3900">
        <v>1.1499999999999999</v>
      </c>
    </row>
    <row r="3901" spans="1:6" x14ac:dyDescent="0.3">
      <c r="A3901" s="1">
        <v>42650</v>
      </c>
      <c r="D3901">
        <v>1.17</v>
      </c>
    </row>
    <row r="3902" spans="1:6" x14ac:dyDescent="0.3">
      <c r="A3902" s="1">
        <v>42651</v>
      </c>
    </row>
    <row r="3903" spans="1:6" x14ac:dyDescent="0.3">
      <c r="A3903" s="1">
        <v>42652</v>
      </c>
      <c r="B3903">
        <v>0.87</v>
      </c>
    </row>
    <row r="3904" spans="1:6" x14ac:dyDescent="0.3">
      <c r="A3904" s="1">
        <v>42655</v>
      </c>
      <c r="F3904">
        <v>1.1100000000000001</v>
      </c>
    </row>
    <row r="3905" spans="1:6" x14ac:dyDescent="0.3">
      <c r="A3905" s="1">
        <v>42656</v>
      </c>
      <c r="B3905">
        <v>0.96</v>
      </c>
      <c r="F3905">
        <v>1.5</v>
      </c>
    </row>
    <row r="3906" spans="1:6" x14ac:dyDescent="0.3">
      <c r="A3906" s="1">
        <v>42657</v>
      </c>
      <c r="D3906">
        <v>2.2999999999999998</v>
      </c>
      <c r="F3906">
        <v>2.98</v>
      </c>
    </row>
    <row r="3907" spans="1:6" x14ac:dyDescent="0.3">
      <c r="A3907" s="1">
        <v>42658</v>
      </c>
      <c r="D3907">
        <v>2.69</v>
      </c>
      <c r="F3907">
        <v>3.3</v>
      </c>
    </row>
    <row r="3908" spans="1:6" x14ac:dyDescent="0.3">
      <c r="A3908" s="1">
        <v>42659</v>
      </c>
      <c r="B3908">
        <v>1.27</v>
      </c>
      <c r="F3908">
        <v>2.68</v>
      </c>
    </row>
    <row r="3909" spans="1:6" x14ac:dyDescent="0.3">
      <c r="A3909" s="1">
        <v>42660</v>
      </c>
      <c r="B3909">
        <v>1.04</v>
      </c>
      <c r="F3909">
        <v>2.31</v>
      </c>
    </row>
    <row r="3910" spans="1:6" x14ac:dyDescent="0.3">
      <c r="A3910" s="1">
        <v>42661</v>
      </c>
      <c r="D3910">
        <v>1.31</v>
      </c>
      <c r="F3910">
        <v>2.0299999999999998</v>
      </c>
    </row>
    <row r="3911" spans="1:6" x14ac:dyDescent="0.3">
      <c r="A3911" s="1">
        <v>42662</v>
      </c>
      <c r="D3911">
        <v>1.39</v>
      </c>
      <c r="F3911">
        <v>1.92</v>
      </c>
    </row>
    <row r="3912" spans="1:6" x14ac:dyDescent="0.3">
      <c r="A3912" s="1">
        <v>42663</v>
      </c>
      <c r="B3912">
        <v>0.95</v>
      </c>
      <c r="F3912">
        <v>1.61</v>
      </c>
    </row>
    <row r="3913" spans="1:6" x14ac:dyDescent="0.3">
      <c r="A3913" s="1">
        <v>42664</v>
      </c>
      <c r="B3913">
        <v>0.84</v>
      </c>
      <c r="F3913">
        <v>1.36</v>
      </c>
    </row>
    <row r="3914" spans="1:6" x14ac:dyDescent="0.3">
      <c r="A3914" s="1">
        <v>42665</v>
      </c>
      <c r="D3914">
        <v>0.78</v>
      </c>
      <c r="F3914">
        <v>1.23</v>
      </c>
    </row>
    <row r="3915" spans="1:6" x14ac:dyDescent="0.3">
      <c r="A3915" s="1">
        <v>42666</v>
      </c>
      <c r="D3915">
        <v>0.74</v>
      </c>
      <c r="F3915">
        <v>1.1599999999999999</v>
      </c>
    </row>
    <row r="3916" spans="1:6" x14ac:dyDescent="0.3">
      <c r="A3916" s="1">
        <v>42667</v>
      </c>
      <c r="B3916">
        <v>0.56000000000000005</v>
      </c>
      <c r="F3916">
        <v>0.98</v>
      </c>
    </row>
    <row r="3917" spans="1:6" x14ac:dyDescent="0.3">
      <c r="A3917" s="1">
        <v>42668</v>
      </c>
      <c r="B3917">
        <v>0.55000000000000004</v>
      </c>
      <c r="F3917">
        <v>1.04</v>
      </c>
    </row>
    <row r="3918" spans="1:6" x14ac:dyDescent="0.3">
      <c r="A3918" s="1">
        <v>42669</v>
      </c>
      <c r="D3918">
        <v>0.54</v>
      </c>
      <c r="F3918">
        <v>0.94</v>
      </c>
    </row>
    <row r="3919" spans="1:6" x14ac:dyDescent="0.3">
      <c r="A3919" s="1">
        <v>42670</v>
      </c>
      <c r="D3919">
        <v>0.51</v>
      </c>
      <c r="F3919">
        <v>0.67</v>
      </c>
    </row>
    <row r="3920" spans="1:6" x14ac:dyDescent="0.3">
      <c r="A3920" s="1">
        <v>42671</v>
      </c>
      <c r="B3920">
        <v>0.37</v>
      </c>
      <c r="F3920">
        <v>0.68</v>
      </c>
    </row>
    <row r="3921" spans="1:6" x14ac:dyDescent="0.3">
      <c r="A3921" s="1">
        <v>42672</v>
      </c>
      <c r="B3921">
        <v>0.34</v>
      </c>
      <c r="F3921">
        <v>0.64</v>
      </c>
    </row>
    <row r="3922" spans="1:6" x14ac:dyDescent="0.3">
      <c r="A3922" s="1">
        <v>42673</v>
      </c>
      <c r="F3922">
        <v>0.53</v>
      </c>
    </row>
    <row r="3923" spans="1:6" x14ac:dyDescent="0.3">
      <c r="A3923" s="1">
        <v>42674</v>
      </c>
      <c r="D3923">
        <v>0.36</v>
      </c>
      <c r="F3923">
        <v>0.63</v>
      </c>
    </row>
    <row r="3924" spans="1:6" x14ac:dyDescent="0.3">
      <c r="A3924" s="1">
        <v>42675</v>
      </c>
      <c r="B3924">
        <v>0.26</v>
      </c>
      <c r="D3924">
        <v>0.35</v>
      </c>
      <c r="F3924">
        <v>0.5</v>
      </c>
    </row>
    <row r="3925" spans="1:6" x14ac:dyDescent="0.3">
      <c r="A3925" s="1">
        <v>42676</v>
      </c>
      <c r="F3925">
        <v>0.44</v>
      </c>
    </row>
    <row r="3926" spans="1:6" x14ac:dyDescent="0.3">
      <c r="A3926" s="1">
        <v>42677</v>
      </c>
      <c r="B3926">
        <v>0.4</v>
      </c>
      <c r="F3926">
        <v>0.51</v>
      </c>
    </row>
    <row r="3927" spans="1:6" x14ac:dyDescent="0.3">
      <c r="A3927" s="1">
        <v>42678</v>
      </c>
      <c r="D3927">
        <v>0.54</v>
      </c>
      <c r="F3927">
        <v>0.47</v>
      </c>
    </row>
    <row r="3928" spans="1:6" x14ac:dyDescent="0.3">
      <c r="A3928" s="1">
        <v>42679</v>
      </c>
      <c r="D3928">
        <v>1.68</v>
      </c>
    </row>
    <row r="3929" spans="1:6" x14ac:dyDescent="0.3">
      <c r="A3929" s="1">
        <v>42680</v>
      </c>
      <c r="B3929">
        <v>2.36</v>
      </c>
    </row>
    <row r="3930" spans="1:6" x14ac:dyDescent="0.3">
      <c r="A3930" s="1">
        <v>42681</v>
      </c>
      <c r="B3930">
        <v>1.22</v>
      </c>
    </row>
    <row r="3931" spans="1:6" x14ac:dyDescent="0.3">
      <c r="A3931" s="1">
        <v>42682</v>
      </c>
      <c r="D3931">
        <v>0.94</v>
      </c>
    </row>
    <row r="3932" spans="1:6" x14ac:dyDescent="0.3">
      <c r="A3932" s="1">
        <v>42683</v>
      </c>
      <c r="D3932">
        <v>0.99</v>
      </c>
    </row>
    <row r="3933" spans="1:6" x14ac:dyDescent="0.3">
      <c r="A3933" s="1">
        <v>42684</v>
      </c>
      <c r="B3933">
        <v>0.62</v>
      </c>
    </row>
    <row r="3934" spans="1:6" x14ac:dyDescent="0.3">
      <c r="A3934" s="1">
        <v>42685</v>
      </c>
      <c r="B3934">
        <v>0.62</v>
      </c>
    </row>
    <row r="3935" spans="1:6" x14ac:dyDescent="0.3">
      <c r="A3935" s="1">
        <v>42686</v>
      </c>
      <c r="D3935">
        <v>0.43</v>
      </c>
    </row>
    <row r="3936" spans="1:6" x14ac:dyDescent="0.3">
      <c r="A3936" s="1">
        <v>42687</v>
      </c>
      <c r="D3936">
        <v>0.43</v>
      </c>
    </row>
    <row r="3937" spans="1:6" x14ac:dyDescent="0.3">
      <c r="A3937" s="1">
        <v>42688</v>
      </c>
    </row>
    <row r="3938" spans="1:6" x14ac:dyDescent="0.3">
      <c r="A3938" s="1">
        <v>42689</v>
      </c>
    </row>
    <row r="3939" spans="1:6" x14ac:dyDescent="0.3">
      <c r="A3939" s="1">
        <v>42690</v>
      </c>
      <c r="B3939">
        <v>0.28000000000000003</v>
      </c>
    </row>
    <row r="3940" spans="1:6" x14ac:dyDescent="0.3">
      <c r="A3940" s="1">
        <v>42691</v>
      </c>
      <c r="D3940">
        <v>0.27</v>
      </c>
    </row>
    <row r="3941" spans="1:6" x14ac:dyDescent="0.3">
      <c r="A3941" s="1">
        <v>42692</v>
      </c>
      <c r="D3941">
        <v>0.26</v>
      </c>
    </row>
    <row r="3942" spans="1:6" x14ac:dyDescent="0.3">
      <c r="A3942" s="1">
        <v>42693</v>
      </c>
      <c r="B3942">
        <v>0.23</v>
      </c>
    </row>
    <row r="3943" spans="1:6" x14ac:dyDescent="0.3">
      <c r="A3943" s="1">
        <v>42694</v>
      </c>
      <c r="B3943">
        <v>0.2</v>
      </c>
      <c r="F3943">
        <v>0.37</v>
      </c>
    </row>
    <row r="3944" spans="1:6" x14ac:dyDescent="0.3">
      <c r="A3944" s="1">
        <v>42695</v>
      </c>
      <c r="D3944">
        <v>0.19</v>
      </c>
      <c r="F3944">
        <v>0.34</v>
      </c>
    </row>
    <row r="3945" spans="1:6" x14ac:dyDescent="0.3">
      <c r="A3945" s="1">
        <v>42696</v>
      </c>
      <c r="D3945">
        <v>0.17</v>
      </c>
      <c r="F3945">
        <v>0.27</v>
      </c>
    </row>
    <row r="3946" spans="1:6" x14ac:dyDescent="0.3">
      <c r="A3946" s="1">
        <v>42697</v>
      </c>
      <c r="B3946">
        <v>0.16</v>
      </c>
      <c r="F3946">
        <v>0.25</v>
      </c>
    </row>
    <row r="3947" spans="1:6" x14ac:dyDescent="0.3">
      <c r="A3947" s="1">
        <v>42698</v>
      </c>
      <c r="F3947">
        <v>0.28000000000000003</v>
      </c>
    </row>
    <row r="3948" spans="1:6" x14ac:dyDescent="0.3">
      <c r="A3948" s="1">
        <v>42699</v>
      </c>
      <c r="F3948">
        <v>0.3</v>
      </c>
    </row>
    <row r="3949" spans="1:6" x14ac:dyDescent="0.3">
      <c r="A3949" s="1">
        <v>42700</v>
      </c>
      <c r="F3949">
        <v>0.28999999999999998</v>
      </c>
    </row>
    <row r="3950" spans="1:6" x14ac:dyDescent="0.3">
      <c r="A3950" s="1">
        <v>42701</v>
      </c>
      <c r="F3950">
        <v>0.34</v>
      </c>
    </row>
    <row r="3951" spans="1:6" x14ac:dyDescent="0.3">
      <c r="A3951" s="1">
        <v>42702</v>
      </c>
      <c r="F3951">
        <v>0.32</v>
      </c>
    </row>
    <row r="3952" spans="1:6" x14ac:dyDescent="0.3">
      <c r="A3952" s="1">
        <v>42703</v>
      </c>
      <c r="F3952">
        <v>0.34</v>
      </c>
    </row>
    <row r="3953" spans="1:6" x14ac:dyDescent="0.3">
      <c r="A3953" s="1">
        <v>42704</v>
      </c>
      <c r="B3953">
        <v>0.2</v>
      </c>
      <c r="D3953">
        <v>0.26</v>
      </c>
      <c r="F3953">
        <v>0.37</v>
      </c>
    </row>
    <row r="3954" spans="1:6" x14ac:dyDescent="0.3">
      <c r="A3954" s="1">
        <v>42705</v>
      </c>
      <c r="D3954">
        <v>0.24</v>
      </c>
      <c r="F3954">
        <v>0.37</v>
      </c>
    </row>
    <row r="3955" spans="1:6" x14ac:dyDescent="0.3">
      <c r="A3955" s="1">
        <v>42706</v>
      </c>
      <c r="B3955">
        <v>0.36</v>
      </c>
    </row>
    <row r="3956" spans="1:6" x14ac:dyDescent="0.3">
      <c r="A3956" s="1">
        <v>42707</v>
      </c>
      <c r="B3956">
        <v>0.31</v>
      </c>
      <c r="F3956">
        <v>0.42</v>
      </c>
    </row>
    <row r="3957" spans="1:6" x14ac:dyDescent="0.3">
      <c r="A3957" s="1">
        <v>42708</v>
      </c>
      <c r="F3957">
        <v>0.49</v>
      </c>
    </row>
    <row r="3958" spans="1:6" x14ac:dyDescent="0.3">
      <c r="A3958" s="1">
        <v>42709</v>
      </c>
      <c r="B3958">
        <v>0.45</v>
      </c>
      <c r="F3958">
        <v>0.68</v>
      </c>
    </row>
    <row r="3959" spans="1:6" x14ac:dyDescent="0.3">
      <c r="A3959" s="1">
        <v>42710</v>
      </c>
      <c r="D3959">
        <v>0.49</v>
      </c>
    </row>
    <row r="3960" spans="1:6" x14ac:dyDescent="0.3">
      <c r="A3960" s="1">
        <v>42711</v>
      </c>
      <c r="D3960">
        <v>0.5</v>
      </c>
      <c r="F3960">
        <v>0.83</v>
      </c>
    </row>
    <row r="3961" spans="1:6" x14ac:dyDescent="0.3">
      <c r="A3961" s="1">
        <v>42712</v>
      </c>
      <c r="B3961">
        <v>0.67</v>
      </c>
      <c r="F3961">
        <v>0.84</v>
      </c>
    </row>
    <row r="3962" spans="1:6" x14ac:dyDescent="0.3">
      <c r="A3962" s="1">
        <v>42713</v>
      </c>
      <c r="B3962">
        <v>0.88</v>
      </c>
      <c r="F3962">
        <v>1.17</v>
      </c>
    </row>
    <row r="3963" spans="1:6" x14ac:dyDescent="0.3">
      <c r="A3963" s="1">
        <v>42715</v>
      </c>
      <c r="D3963">
        <v>3.02</v>
      </c>
      <c r="F3963">
        <v>5.39</v>
      </c>
    </row>
    <row r="3964" spans="1:6" x14ac:dyDescent="0.3">
      <c r="A3964" s="1">
        <v>42716</v>
      </c>
      <c r="B3964">
        <v>3.72</v>
      </c>
      <c r="F3964">
        <v>3.91</v>
      </c>
    </row>
    <row r="3965" spans="1:6" x14ac:dyDescent="0.3">
      <c r="A3965" s="1">
        <v>42717</v>
      </c>
      <c r="B3965">
        <v>2.44</v>
      </c>
    </row>
    <row r="3966" spans="1:6" x14ac:dyDescent="0.3">
      <c r="A3966" s="1">
        <v>42718</v>
      </c>
      <c r="D3966">
        <v>3.9</v>
      </c>
    </row>
    <row r="3967" spans="1:6" x14ac:dyDescent="0.3">
      <c r="A3967" s="1">
        <v>42719</v>
      </c>
      <c r="D3967">
        <v>4.92</v>
      </c>
    </row>
    <row r="3968" spans="1:6" x14ac:dyDescent="0.3">
      <c r="A3968" s="1">
        <v>42720</v>
      </c>
      <c r="B3968">
        <v>5.5</v>
      </c>
    </row>
    <row r="3969" spans="1:6" x14ac:dyDescent="0.3">
      <c r="A3969" s="1">
        <v>42721</v>
      </c>
      <c r="B3969">
        <v>2.84</v>
      </c>
    </row>
    <row r="3970" spans="1:6" x14ac:dyDescent="0.3">
      <c r="A3970" s="1">
        <v>42722</v>
      </c>
      <c r="D3970">
        <v>1.4</v>
      </c>
    </row>
    <row r="3971" spans="1:6" x14ac:dyDescent="0.3">
      <c r="A3971" s="1">
        <v>42723</v>
      </c>
      <c r="D3971">
        <v>1.45</v>
      </c>
    </row>
    <row r="3972" spans="1:6" x14ac:dyDescent="0.3">
      <c r="A3972" s="1">
        <v>42724</v>
      </c>
      <c r="B3972">
        <v>2.79</v>
      </c>
    </row>
    <row r="3973" spans="1:6" x14ac:dyDescent="0.3">
      <c r="A3973" s="1">
        <v>42725</v>
      </c>
      <c r="B3973">
        <v>2.67</v>
      </c>
    </row>
    <row r="3974" spans="1:6" x14ac:dyDescent="0.3">
      <c r="A3974" s="1">
        <v>42726</v>
      </c>
      <c r="D3974">
        <v>1.42</v>
      </c>
    </row>
    <row r="3975" spans="1:6" x14ac:dyDescent="0.3">
      <c r="A3975" s="1">
        <v>42727</v>
      </c>
      <c r="D3975">
        <v>1.44</v>
      </c>
    </row>
    <row r="3976" spans="1:6" x14ac:dyDescent="0.3">
      <c r="A3976" s="1">
        <v>42728</v>
      </c>
      <c r="B3976">
        <v>4.66</v>
      </c>
    </row>
    <row r="3977" spans="1:6" x14ac:dyDescent="0.3">
      <c r="A3977" s="1">
        <v>42729</v>
      </c>
    </row>
    <row r="3978" spans="1:6" x14ac:dyDescent="0.3">
      <c r="A3978" s="1">
        <v>42730</v>
      </c>
      <c r="B3978">
        <v>1.36</v>
      </c>
    </row>
    <row r="3979" spans="1:6" x14ac:dyDescent="0.3">
      <c r="A3979" s="1">
        <v>42731</v>
      </c>
      <c r="D3979">
        <v>0.87</v>
      </c>
    </row>
    <row r="3980" spans="1:6" x14ac:dyDescent="0.3">
      <c r="A3980" s="1">
        <v>42732</v>
      </c>
      <c r="D3980">
        <v>0.87</v>
      </c>
    </row>
    <row r="3981" spans="1:6" x14ac:dyDescent="0.3">
      <c r="A3981" s="1">
        <v>42733</v>
      </c>
      <c r="B3981">
        <v>4.88</v>
      </c>
    </row>
    <row r="3982" spans="1:6" x14ac:dyDescent="0.3">
      <c r="A3982" s="1">
        <v>42734</v>
      </c>
      <c r="B3982">
        <v>10.039999999999999</v>
      </c>
    </row>
    <row r="3983" spans="1:6" x14ac:dyDescent="0.3">
      <c r="A3983" s="1">
        <v>42735</v>
      </c>
      <c r="D3983">
        <v>1.54</v>
      </c>
      <c r="F3983">
        <v>1.46</v>
      </c>
    </row>
    <row r="3984" spans="1:6" x14ac:dyDescent="0.3">
      <c r="A3984" s="1">
        <v>42736</v>
      </c>
    </row>
    <row r="3985" spans="1:6" x14ac:dyDescent="0.3">
      <c r="A3985" s="1">
        <v>42737</v>
      </c>
      <c r="D3985">
        <v>1.56</v>
      </c>
      <c r="F3985">
        <v>2.59</v>
      </c>
    </row>
    <row r="3986" spans="1:6" x14ac:dyDescent="0.3">
      <c r="A3986" s="1">
        <v>42738</v>
      </c>
      <c r="B3986">
        <v>2.2599999999999998</v>
      </c>
      <c r="F3986">
        <v>2.25</v>
      </c>
    </row>
    <row r="3987" spans="1:6" x14ac:dyDescent="0.3">
      <c r="A3987" s="1">
        <v>42739</v>
      </c>
      <c r="F3987">
        <v>1.1599999999999999</v>
      </c>
    </row>
    <row r="3988" spans="1:6" x14ac:dyDescent="0.3">
      <c r="A3988" s="1">
        <v>42740</v>
      </c>
      <c r="F3988">
        <v>2.04</v>
      </c>
    </row>
    <row r="3989" spans="1:6" x14ac:dyDescent="0.3">
      <c r="A3989" s="1">
        <v>42741</v>
      </c>
      <c r="B3989">
        <v>2.75</v>
      </c>
      <c r="F3989">
        <v>4.1900000000000004</v>
      </c>
    </row>
    <row r="3990" spans="1:6" x14ac:dyDescent="0.3">
      <c r="A3990" s="1">
        <v>42742</v>
      </c>
      <c r="D3990">
        <v>5.35</v>
      </c>
      <c r="F3990">
        <v>8.43</v>
      </c>
    </row>
    <row r="3991" spans="1:6" x14ac:dyDescent="0.3">
      <c r="A3991" s="1">
        <v>42743</v>
      </c>
      <c r="D3991">
        <v>5.21</v>
      </c>
      <c r="F3991">
        <v>5.61</v>
      </c>
    </row>
    <row r="3992" spans="1:6" x14ac:dyDescent="0.3">
      <c r="A3992" s="1">
        <v>42744</v>
      </c>
      <c r="B3992">
        <v>4.9800000000000004</v>
      </c>
      <c r="F3992">
        <v>5.05</v>
      </c>
    </row>
    <row r="3993" spans="1:6" x14ac:dyDescent="0.3">
      <c r="A3993" s="1">
        <v>42745</v>
      </c>
      <c r="B3993">
        <v>3.66</v>
      </c>
      <c r="F3993">
        <v>4.9000000000000004</v>
      </c>
    </row>
    <row r="3994" spans="1:6" x14ac:dyDescent="0.3">
      <c r="A3994" s="1">
        <v>42746</v>
      </c>
      <c r="D3994">
        <v>2.2799999999999998</v>
      </c>
      <c r="F3994">
        <v>2.15</v>
      </c>
    </row>
    <row r="3995" spans="1:6" x14ac:dyDescent="0.3">
      <c r="A3995" s="1">
        <v>42747</v>
      </c>
      <c r="D3995">
        <v>2.11</v>
      </c>
      <c r="F3995">
        <v>2.85</v>
      </c>
    </row>
    <row r="3996" spans="1:6" x14ac:dyDescent="0.3">
      <c r="A3996" s="1">
        <v>42748</v>
      </c>
      <c r="F3996">
        <v>2.81</v>
      </c>
    </row>
    <row r="3997" spans="1:6" x14ac:dyDescent="0.3">
      <c r="A3997" s="1">
        <v>42749</v>
      </c>
      <c r="F3997">
        <v>1.34</v>
      </c>
    </row>
    <row r="3998" spans="1:6" x14ac:dyDescent="0.3">
      <c r="A3998" s="1">
        <v>42750</v>
      </c>
      <c r="B3998">
        <v>3.8</v>
      </c>
      <c r="F3998">
        <v>6.52</v>
      </c>
    </row>
    <row r="3999" spans="1:6" x14ac:dyDescent="0.3">
      <c r="A3999" s="1">
        <v>42751</v>
      </c>
      <c r="B3999">
        <v>6.42</v>
      </c>
      <c r="F3999">
        <v>9.07</v>
      </c>
    </row>
    <row r="4000" spans="1:6" x14ac:dyDescent="0.3">
      <c r="A4000" s="1">
        <v>42752</v>
      </c>
      <c r="D4000">
        <v>2.2799999999999998</v>
      </c>
      <c r="F4000">
        <v>5.46</v>
      </c>
    </row>
    <row r="4001" spans="1:6" x14ac:dyDescent="0.3">
      <c r="A4001" s="1">
        <v>42753</v>
      </c>
      <c r="D4001">
        <v>2.17</v>
      </c>
      <c r="F4001">
        <v>4.09</v>
      </c>
    </row>
    <row r="4002" spans="1:6" x14ac:dyDescent="0.3">
      <c r="A4002" s="1">
        <v>42754</v>
      </c>
      <c r="B4002">
        <v>2.1800000000000002</v>
      </c>
      <c r="F4002">
        <v>3.89</v>
      </c>
    </row>
    <row r="4003" spans="1:6" x14ac:dyDescent="0.3">
      <c r="A4003" s="1">
        <v>42755</v>
      </c>
      <c r="B4003">
        <v>1.97</v>
      </c>
      <c r="F4003">
        <v>2.84</v>
      </c>
    </row>
    <row r="4004" spans="1:6" x14ac:dyDescent="0.3">
      <c r="A4004" s="1">
        <v>42756</v>
      </c>
      <c r="D4004">
        <v>1.33</v>
      </c>
      <c r="F4004">
        <v>2.17</v>
      </c>
    </row>
    <row r="4005" spans="1:6" x14ac:dyDescent="0.3">
      <c r="A4005" s="1">
        <v>42757</v>
      </c>
      <c r="D4005">
        <v>2.04</v>
      </c>
      <c r="F4005">
        <v>3.34</v>
      </c>
    </row>
    <row r="4006" spans="1:6" x14ac:dyDescent="0.3">
      <c r="A4006" s="1">
        <v>42758</v>
      </c>
      <c r="B4006">
        <v>1.68</v>
      </c>
      <c r="F4006">
        <v>2.17</v>
      </c>
    </row>
    <row r="4007" spans="1:6" x14ac:dyDescent="0.3">
      <c r="A4007" s="1">
        <v>42759</v>
      </c>
      <c r="B4007">
        <v>2.02</v>
      </c>
      <c r="F4007">
        <v>2.72</v>
      </c>
    </row>
    <row r="4008" spans="1:6" x14ac:dyDescent="0.3">
      <c r="A4008" s="1">
        <v>42760</v>
      </c>
      <c r="D4008">
        <v>2.2799999999999998</v>
      </c>
      <c r="F4008">
        <v>4.22</v>
      </c>
    </row>
    <row r="4009" spans="1:6" x14ac:dyDescent="0.3">
      <c r="A4009" s="1">
        <v>42761</v>
      </c>
      <c r="B4009">
        <v>2.73</v>
      </c>
      <c r="F4009">
        <v>5.83</v>
      </c>
    </row>
    <row r="4010" spans="1:6" x14ac:dyDescent="0.3">
      <c r="A4010" s="1">
        <v>42762</v>
      </c>
      <c r="F4010">
        <v>3.1</v>
      </c>
    </row>
    <row r="4011" spans="1:6" x14ac:dyDescent="0.3">
      <c r="A4011" s="1">
        <v>42763</v>
      </c>
      <c r="B4011">
        <v>4.57</v>
      </c>
    </row>
    <row r="4012" spans="1:6" x14ac:dyDescent="0.3">
      <c r="A4012" s="1">
        <v>42764</v>
      </c>
      <c r="B4012">
        <v>2.99</v>
      </c>
      <c r="F4012">
        <v>2.75</v>
      </c>
    </row>
    <row r="4013" spans="1:6" x14ac:dyDescent="0.3">
      <c r="A4013" s="1">
        <v>42765</v>
      </c>
      <c r="D4013">
        <v>1.44</v>
      </c>
    </row>
    <row r="4014" spans="1:6" x14ac:dyDescent="0.3">
      <c r="A4014" s="1">
        <v>42766</v>
      </c>
      <c r="D4014">
        <v>1.41</v>
      </c>
      <c r="F4014">
        <v>3.11</v>
      </c>
    </row>
    <row r="4015" spans="1:6" x14ac:dyDescent="0.3">
      <c r="A4015" s="1">
        <v>42767</v>
      </c>
      <c r="B4015">
        <v>1.4</v>
      </c>
      <c r="F4015">
        <v>1.64</v>
      </c>
    </row>
    <row r="4016" spans="1:6" x14ac:dyDescent="0.3">
      <c r="A4016" s="1">
        <v>42768</v>
      </c>
      <c r="B4016">
        <v>1.2</v>
      </c>
      <c r="F4016">
        <v>1.7</v>
      </c>
    </row>
    <row r="4017" spans="1:6" x14ac:dyDescent="0.3">
      <c r="A4017" s="1">
        <v>42769</v>
      </c>
      <c r="D4017">
        <v>0.88</v>
      </c>
    </row>
    <row r="4018" spans="1:6" x14ac:dyDescent="0.3">
      <c r="A4018" s="1">
        <v>42770</v>
      </c>
      <c r="D4018">
        <v>0.86</v>
      </c>
      <c r="F4018">
        <v>1.1599999999999999</v>
      </c>
    </row>
    <row r="4019" spans="1:6" x14ac:dyDescent="0.3">
      <c r="A4019" s="1">
        <v>42771</v>
      </c>
      <c r="B4019">
        <v>1.1299999999999999</v>
      </c>
    </row>
    <row r="4020" spans="1:6" x14ac:dyDescent="0.3">
      <c r="A4020" s="1">
        <v>42772</v>
      </c>
      <c r="B4020">
        <v>1.26</v>
      </c>
    </row>
    <row r="4021" spans="1:6" x14ac:dyDescent="0.3">
      <c r="A4021" s="1">
        <v>42773</v>
      </c>
      <c r="D4021">
        <v>1.21</v>
      </c>
    </row>
    <row r="4022" spans="1:6" x14ac:dyDescent="0.3">
      <c r="A4022" s="1">
        <v>42774</v>
      </c>
      <c r="D4022">
        <v>1.34</v>
      </c>
    </row>
    <row r="4023" spans="1:6" x14ac:dyDescent="0.3">
      <c r="A4023" s="1">
        <v>42775</v>
      </c>
      <c r="B4023">
        <v>3.56</v>
      </c>
    </row>
    <row r="4024" spans="1:6" x14ac:dyDescent="0.3">
      <c r="A4024" s="1">
        <v>42776</v>
      </c>
      <c r="B4024">
        <v>2.2599999999999998</v>
      </c>
    </row>
    <row r="4025" spans="1:6" x14ac:dyDescent="0.3">
      <c r="A4025" s="1">
        <v>42777</v>
      </c>
      <c r="D4025">
        <v>1.1399999999999999</v>
      </c>
      <c r="F4025">
        <v>1.7</v>
      </c>
    </row>
    <row r="4026" spans="1:6" x14ac:dyDescent="0.3">
      <c r="A4026" s="1">
        <v>42778</v>
      </c>
      <c r="D4026">
        <v>1.1299999999999999</v>
      </c>
    </row>
    <row r="4027" spans="1:6" x14ac:dyDescent="0.3">
      <c r="A4027" s="1">
        <v>42779</v>
      </c>
    </row>
    <row r="4028" spans="1:6" x14ac:dyDescent="0.3">
      <c r="A4028" s="1">
        <v>42780</v>
      </c>
    </row>
    <row r="4029" spans="1:6" x14ac:dyDescent="0.3">
      <c r="A4029" s="1">
        <v>42781</v>
      </c>
      <c r="B4029">
        <v>2.2000000000000002</v>
      </c>
    </row>
    <row r="4030" spans="1:6" x14ac:dyDescent="0.3">
      <c r="A4030" s="1">
        <v>42782</v>
      </c>
      <c r="B4030">
        <v>2.2400000000000002</v>
      </c>
      <c r="F4030">
        <v>1.57</v>
      </c>
    </row>
    <row r="4031" spans="1:6" x14ac:dyDescent="0.3">
      <c r="A4031" s="1">
        <v>42783</v>
      </c>
      <c r="D4031">
        <v>0.99</v>
      </c>
      <c r="F4031">
        <v>1.89</v>
      </c>
    </row>
    <row r="4032" spans="1:6" x14ac:dyDescent="0.3">
      <c r="A4032" s="1">
        <v>42784</v>
      </c>
      <c r="D4032">
        <v>0.95</v>
      </c>
      <c r="F4032">
        <v>1.76</v>
      </c>
    </row>
    <row r="4033" spans="1:6" x14ac:dyDescent="0.3">
      <c r="A4033" s="1">
        <v>42785</v>
      </c>
      <c r="B4033">
        <v>1.43</v>
      </c>
      <c r="F4033">
        <v>1.27</v>
      </c>
    </row>
    <row r="4034" spans="1:6" x14ac:dyDescent="0.3">
      <c r="A4034" s="1">
        <v>42786</v>
      </c>
      <c r="B4034">
        <v>1.22</v>
      </c>
      <c r="F4034">
        <v>1.25</v>
      </c>
    </row>
    <row r="4035" spans="1:6" x14ac:dyDescent="0.3">
      <c r="A4035" s="1">
        <v>42787</v>
      </c>
      <c r="D4035">
        <v>2.13</v>
      </c>
      <c r="F4035">
        <v>3.83</v>
      </c>
    </row>
    <row r="4036" spans="1:6" x14ac:dyDescent="0.3">
      <c r="A4036" s="1">
        <v>42788</v>
      </c>
      <c r="D4036">
        <v>3</v>
      </c>
      <c r="F4036">
        <v>3.31</v>
      </c>
    </row>
    <row r="4037" spans="1:6" x14ac:dyDescent="0.3">
      <c r="A4037" s="1">
        <v>42789</v>
      </c>
      <c r="B4037">
        <v>4.3499999999999996</v>
      </c>
      <c r="F4037">
        <v>3.79</v>
      </c>
    </row>
    <row r="4038" spans="1:6" x14ac:dyDescent="0.3">
      <c r="A4038" s="1">
        <v>42790</v>
      </c>
      <c r="B4038">
        <v>4.83</v>
      </c>
      <c r="F4038">
        <v>3.72</v>
      </c>
    </row>
    <row r="4039" spans="1:6" x14ac:dyDescent="0.3">
      <c r="A4039" s="1">
        <v>42791</v>
      </c>
      <c r="D4039">
        <v>2.5099999999999998</v>
      </c>
      <c r="F4039">
        <v>4.34</v>
      </c>
    </row>
    <row r="4040" spans="1:6" x14ac:dyDescent="0.3">
      <c r="A4040" s="1">
        <v>42792</v>
      </c>
      <c r="D4040">
        <v>3.11</v>
      </c>
      <c r="F4040">
        <v>4.8</v>
      </c>
    </row>
    <row r="4041" spans="1:6" x14ac:dyDescent="0.3">
      <c r="A4041" s="1">
        <v>42793</v>
      </c>
      <c r="F4041">
        <v>8.2200000000000006</v>
      </c>
    </row>
    <row r="4042" spans="1:6" x14ac:dyDescent="0.3">
      <c r="A4042" s="1">
        <v>42794</v>
      </c>
      <c r="B4042">
        <v>6.82</v>
      </c>
      <c r="F4042">
        <v>6.19</v>
      </c>
    </row>
    <row r="4043" spans="1:6" x14ac:dyDescent="0.3">
      <c r="A4043" s="1">
        <v>42795</v>
      </c>
      <c r="B4043">
        <v>3.57</v>
      </c>
      <c r="D4043">
        <v>4.88</v>
      </c>
      <c r="F4043">
        <v>8.35</v>
      </c>
    </row>
    <row r="4044" spans="1:6" x14ac:dyDescent="0.3">
      <c r="A4044" s="1">
        <v>42796</v>
      </c>
      <c r="D4044">
        <v>3.85</v>
      </c>
      <c r="F4044">
        <v>7.03</v>
      </c>
    </row>
    <row r="4045" spans="1:6" x14ac:dyDescent="0.3">
      <c r="A4045" s="1">
        <v>42797</v>
      </c>
      <c r="F4045">
        <v>4.83</v>
      </c>
    </row>
    <row r="4046" spans="1:6" x14ac:dyDescent="0.3">
      <c r="A4046" s="1">
        <v>42798</v>
      </c>
      <c r="B4046">
        <v>5.13</v>
      </c>
      <c r="F4046">
        <v>4.8</v>
      </c>
    </row>
    <row r="4047" spans="1:6" x14ac:dyDescent="0.3">
      <c r="A4047" s="1">
        <v>42799</v>
      </c>
      <c r="D4047">
        <v>2.19</v>
      </c>
      <c r="F4047">
        <v>4.71</v>
      </c>
    </row>
    <row r="4048" spans="1:6" x14ac:dyDescent="0.3">
      <c r="A4048" s="1">
        <v>42800</v>
      </c>
      <c r="F4048">
        <v>3.8</v>
      </c>
    </row>
    <row r="4049" spans="1:6" x14ac:dyDescent="0.3">
      <c r="A4049" s="1">
        <v>42801</v>
      </c>
      <c r="D4049">
        <v>1.73</v>
      </c>
      <c r="F4049">
        <v>3.46</v>
      </c>
    </row>
    <row r="4050" spans="1:6" x14ac:dyDescent="0.3">
      <c r="A4050" s="1">
        <v>42802</v>
      </c>
      <c r="D4050">
        <v>2.23</v>
      </c>
      <c r="F4050">
        <v>3.39</v>
      </c>
    </row>
    <row r="4051" spans="1:6" x14ac:dyDescent="0.3">
      <c r="A4051" s="1">
        <v>42803</v>
      </c>
      <c r="B4051">
        <v>2.39</v>
      </c>
      <c r="F4051">
        <v>3.07</v>
      </c>
    </row>
    <row r="4052" spans="1:6" x14ac:dyDescent="0.3">
      <c r="A4052" s="1">
        <v>42804</v>
      </c>
      <c r="B4052">
        <v>3.88</v>
      </c>
      <c r="F4052">
        <v>5.13</v>
      </c>
    </row>
    <row r="4053" spans="1:6" x14ac:dyDescent="0.3">
      <c r="A4053" s="1">
        <v>42805</v>
      </c>
    </row>
    <row r="4054" spans="1:6" x14ac:dyDescent="0.3">
      <c r="A4054" s="1">
        <v>42806</v>
      </c>
      <c r="D4054">
        <v>3.83</v>
      </c>
    </row>
    <row r="4055" spans="1:6" x14ac:dyDescent="0.3">
      <c r="A4055" s="1">
        <v>42807</v>
      </c>
      <c r="B4055">
        <v>5.03</v>
      </c>
    </row>
    <row r="4056" spans="1:6" x14ac:dyDescent="0.3">
      <c r="A4056" s="1">
        <v>42808</v>
      </c>
      <c r="B4056">
        <v>11.05</v>
      </c>
    </row>
    <row r="4057" spans="1:6" x14ac:dyDescent="0.3">
      <c r="A4057" s="1">
        <v>42809</v>
      </c>
      <c r="D4057">
        <v>2.75</v>
      </c>
    </row>
    <row r="4058" spans="1:6" x14ac:dyDescent="0.3">
      <c r="A4058" s="1">
        <v>42810</v>
      </c>
      <c r="D4058">
        <v>3.18</v>
      </c>
    </row>
    <row r="4059" spans="1:6" x14ac:dyDescent="0.3">
      <c r="A4059" s="1">
        <v>42811</v>
      </c>
      <c r="B4059">
        <v>2.88</v>
      </c>
    </row>
    <row r="4060" spans="1:6" x14ac:dyDescent="0.3">
      <c r="A4060" s="1">
        <v>42812</v>
      </c>
    </row>
    <row r="4061" spans="1:6" x14ac:dyDescent="0.3">
      <c r="A4061" s="1">
        <v>42813</v>
      </c>
      <c r="B4061">
        <v>5.87</v>
      </c>
    </row>
    <row r="4062" spans="1:6" x14ac:dyDescent="0.3">
      <c r="A4062" s="1">
        <v>42814</v>
      </c>
      <c r="D4062">
        <v>2.84</v>
      </c>
    </row>
    <row r="4063" spans="1:6" x14ac:dyDescent="0.3">
      <c r="A4063" s="1">
        <v>42815</v>
      </c>
      <c r="D4063">
        <v>3.15</v>
      </c>
    </row>
    <row r="4064" spans="1:6" x14ac:dyDescent="0.3">
      <c r="A4064" s="1">
        <v>42816</v>
      </c>
      <c r="B4064">
        <v>6.66</v>
      </c>
    </row>
    <row r="4065" spans="1:6" x14ac:dyDescent="0.3">
      <c r="A4065" s="1">
        <v>42817</v>
      </c>
      <c r="B4065">
        <v>2.84</v>
      </c>
    </row>
    <row r="4066" spans="1:6" x14ac:dyDescent="0.3">
      <c r="A4066" s="1">
        <v>42818</v>
      </c>
      <c r="D4066">
        <v>3.02</v>
      </c>
    </row>
    <row r="4067" spans="1:6" x14ac:dyDescent="0.3">
      <c r="A4067" s="1">
        <v>42819</v>
      </c>
      <c r="D4067">
        <v>3.14</v>
      </c>
    </row>
    <row r="4068" spans="1:6" x14ac:dyDescent="0.3">
      <c r="A4068" s="1">
        <v>42820</v>
      </c>
      <c r="B4068">
        <v>3.62</v>
      </c>
      <c r="F4068">
        <v>4.38</v>
      </c>
    </row>
    <row r="4069" spans="1:6" x14ac:dyDescent="0.3">
      <c r="A4069" s="1">
        <v>42821</v>
      </c>
      <c r="B4069">
        <v>3.05</v>
      </c>
      <c r="F4069">
        <v>4.18</v>
      </c>
    </row>
    <row r="4070" spans="1:6" x14ac:dyDescent="0.3">
      <c r="A4070" s="1">
        <v>42822</v>
      </c>
      <c r="D4070">
        <v>1.79</v>
      </c>
      <c r="F4070">
        <v>4.07</v>
      </c>
    </row>
    <row r="4071" spans="1:6" x14ac:dyDescent="0.3">
      <c r="A4071" s="1">
        <v>42823</v>
      </c>
      <c r="D4071">
        <v>1.76</v>
      </c>
      <c r="F4071">
        <v>3.29</v>
      </c>
    </row>
    <row r="4072" spans="1:6" x14ac:dyDescent="0.3">
      <c r="A4072" s="1">
        <v>42824</v>
      </c>
      <c r="B4072">
        <v>2.3199999999999998</v>
      </c>
      <c r="F4072">
        <v>1.77</v>
      </c>
    </row>
    <row r="4073" spans="1:6" x14ac:dyDescent="0.3">
      <c r="A4073" s="1">
        <v>42825</v>
      </c>
    </row>
    <row r="4074" spans="1:6" x14ac:dyDescent="0.3">
      <c r="A4074" s="1">
        <v>42826</v>
      </c>
    </row>
    <row r="4075" spans="1:6" x14ac:dyDescent="0.3">
      <c r="A4075" s="1">
        <v>42827</v>
      </c>
      <c r="B4075">
        <v>2.72</v>
      </c>
    </row>
    <row r="4076" spans="1:6" x14ac:dyDescent="0.3">
      <c r="A4076" s="1">
        <v>42828</v>
      </c>
      <c r="D4076">
        <v>2.72</v>
      </c>
    </row>
    <row r="4077" spans="1:6" x14ac:dyDescent="0.3">
      <c r="A4077" s="1">
        <v>42829</v>
      </c>
    </row>
    <row r="4078" spans="1:6" x14ac:dyDescent="0.3">
      <c r="A4078" s="1">
        <v>42830</v>
      </c>
    </row>
    <row r="4079" spans="1:6" x14ac:dyDescent="0.3">
      <c r="A4079" s="1">
        <v>42831</v>
      </c>
      <c r="B4079">
        <v>2.75</v>
      </c>
      <c r="D4079">
        <v>2.75</v>
      </c>
    </row>
    <row r="4080" spans="1:6" x14ac:dyDescent="0.3">
      <c r="A4080" s="1">
        <v>42832</v>
      </c>
    </row>
    <row r="4081" spans="1:6" x14ac:dyDescent="0.3">
      <c r="A4081" s="1">
        <v>42833</v>
      </c>
    </row>
    <row r="4082" spans="1:6" x14ac:dyDescent="0.3">
      <c r="A4082" s="1">
        <v>42834</v>
      </c>
    </row>
    <row r="4083" spans="1:6" x14ac:dyDescent="0.3">
      <c r="A4083" s="1">
        <v>42835</v>
      </c>
    </row>
    <row r="4084" spans="1:6" x14ac:dyDescent="0.3">
      <c r="A4084" s="1">
        <v>42836</v>
      </c>
    </row>
    <row r="4085" spans="1:6" x14ac:dyDescent="0.3">
      <c r="A4085" s="1">
        <v>42837</v>
      </c>
      <c r="B4085">
        <v>3.46</v>
      </c>
      <c r="E4085">
        <v>8.92</v>
      </c>
      <c r="F4085">
        <v>4.9800000000000004</v>
      </c>
    </row>
    <row r="4086" spans="1:6" x14ac:dyDescent="0.3">
      <c r="A4086" s="1">
        <v>42838</v>
      </c>
      <c r="B4086">
        <v>5.28</v>
      </c>
      <c r="E4086">
        <v>11.52</v>
      </c>
      <c r="F4086">
        <v>7.74</v>
      </c>
    </row>
    <row r="4087" spans="1:6" x14ac:dyDescent="0.3">
      <c r="A4087" s="1">
        <v>42839</v>
      </c>
      <c r="D4087">
        <v>6.05</v>
      </c>
      <c r="E4087">
        <v>16.11</v>
      </c>
      <c r="F4087">
        <v>9.51</v>
      </c>
    </row>
    <row r="4088" spans="1:6" x14ac:dyDescent="0.3">
      <c r="A4088" s="1">
        <v>42840</v>
      </c>
      <c r="D4088">
        <v>4.34</v>
      </c>
      <c r="E4088">
        <v>9.5399999999999991</v>
      </c>
      <c r="F4088">
        <v>7.41</v>
      </c>
    </row>
    <row r="4089" spans="1:6" x14ac:dyDescent="0.3">
      <c r="A4089" s="1">
        <v>42841</v>
      </c>
      <c r="B4089">
        <v>1.87</v>
      </c>
      <c r="E4089">
        <v>7.86</v>
      </c>
      <c r="F4089">
        <v>5.83</v>
      </c>
    </row>
    <row r="4090" spans="1:6" x14ac:dyDescent="0.3">
      <c r="A4090" s="1">
        <v>42842</v>
      </c>
      <c r="B4090">
        <v>1.81</v>
      </c>
      <c r="E4090">
        <v>6.41</v>
      </c>
      <c r="F4090">
        <v>5.54</v>
      </c>
    </row>
    <row r="4091" spans="1:6" x14ac:dyDescent="0.3">
      <c r="A4091" s="1">
        <v>42843</v>
      </c>
      <c r="D4091">
        <v>1.52</v>
      </c>
      <c r="E4091">
        <v>6.48</v>
      </c>
      <c r="F4091">
        <v>2.85</v>
      </c>
    </row>
    <row r="4092" spans="1:6" x14ac:dyDescent="0.3">
      <c r="A4092" s="1">
        <v>42844</v>
      </c>
      <c r="D4092">
        <v>1.51</v>
      </c>
      <c r="E4092">
        <v>5.65</v>
      </c>
      <c r="F4092">
        <v>2.21</v>
      </c>
    </row>
    <row r="4093" spans="1:6" x14ac:dyDescent="0.3">
      <c r="A4093" s="1">
        <v>42845</v>
      </c>
      <c r="B4093">
        <v>2.64</v>
      </c>
      <c r="E4093">
        <v>7.38</v>
      </c>
      <c r="F4093">
        <v>3.76</v>
      </c>
    </row>
    <row r="4094" spans="1:6" x14ac:dyDescent="0.3">
      <c r="A4094" s="1">
        <v>42846</v>
      </c>
      <c r="B4094">
        <v>2.97</v>
      </c>
      <c r="E4094">
        <v>7.31</v>
      </c>
      <c r="F4094">
        <v>4.97</v>
      </c>
    </row>
    <row r="4095" spans="1:6" x14ac:dyDescent="0.3">
      <c r="A4095" s="1">
        <v>42847</v>
      </c>
      <c r="D4095">
        <v>1.6</v>
      </c>
      <c r="E4095">
        <v>6.78</v>
      </c>
      <c r="F4095">
        <v>3.98</v>
      </c>
    </row>
    <row r="4096" spans="1:6" x14ac:dyDescent="0.3">
      <c r="A4096" s="1">
        <v>42848</v>
      </c>
      <c r="D4096">
        <v>1.62</v>
      </c>
      <c r="E4096">
        <v>6.25</v>
      </c>
      <c r="F4096">
        <v>3.01</v>
      </c>
    </row>
    <row r="4097" spans="1:6" x14ac:dyDescent="0.3">
      <c r="A4097" s="1">
        <v>42849</v>
      </c>
      <c r="E4097">
        <v>6.08</v>
      </c>
      <c r="F4097">
        <v>2.81</v>
      </c>
    </row>
    <row r="4098" spans="1:6" x14ac:dyDescent="0.3">
      <c r="A4098" s="1">
        <v>42850</v>
      </c>
      <c r="B4098">
        <v>1.67</v>
      </c>
    </row>
    <row r="4099" spans="1:6" x14ac:dyDescent="0.3">
      <c r="A4099" s="1">
        <v>42851</v>
      </c>
      <c r="D4099">
        <v>1.46</v>
      </c>
    </row>
    <row r="4100" spans="1:6" x14ac:dyDescent="0.3">
      <c r="A4100" s="1">
        <v>42852</v>
      </c>
      <c r="D4100">
        <v>1.34</v>
      </c>
      <c r="E4100">
        <v>5.94</v>
      </c>
      <c r="F4100">
        <v>2.59</v>
      </c>
    </row>
    <row r="4101" spans="1:6" x14ac:dyDescent="0.3">
      <c r="A4101" s="1">
        <v>42853</v>
      </c>
      <c r="B4101">
        <v>1.44</v>
      </c>
      <c r="E4101">
        <v>5.69</v>
      </c>
      <c r="F4101">
        <v>2.62</v>
      </c>
    </row>
    <row r="4102" spans="1:6" x14ac:dyDescent="0.3">
      <c r="A4102" s="1">
        <v>42854</v>
      </c>
      <c r="E4102">
        <v>10.65</v>
      </c>
      <c r="F4102">
        <v>8.14</v>
      </c>
    </row>
    <row r="4103" spans="1:6" x14ac:dyDescent="0.3">
      <c r="A4103" s="1">
        <v>42855</v>
      </c>
      <c r="E4103">
        <v>9.67</v>
      </c>
      <c r="F4103">
        <v>7.48</v>
      </c>
    </row>
    <row r="4104" spans="1:6" x14ac:dyDescent="0.3">
      <c r="A4104" s="1">
        <v>42856</v>
      </c>
      <c r="E4104">
        <v>12.68</v>
      </c>
      <c r="F4104">
        <v>8.4</v>
      </c>
    </row>
    <row r="4105" spans="1:6" x14ac:dyDescent="0.3">
      <c r="A4105" s="1">
        <v>42857</v>
      </c>
      <c r="E4105">
        <v>9.5500000000000007</v>
      </c>
      <c r="F4105">
        <v>8.34</v>
      </c>
    </row>
    <row r="4106" spans="1:6" x14ac:dyDescent="0.3">
      <c r="A4106" s="1">
        <v>42858</v>
      </c>
      <c r="E4106">
        <v>8.86</v>
      </c>
      <c r="F4106">
        <v>7.22</v>
      </c>
    </row>
    <row r="4107" spans="1:6" x14ac:dyDescent="0.3">
      <c r="A4107" s="1">
        <v>42859</v>
      </c>
      <c r="E4107">
        <v>8.09</v>
      </c>
      <c r="F4107">
        <v>5.56</v>
      </c>
    </row>
    <row r="4108" spans="1:6" x14ac:dyDescent="0.3">
      <c r="A4108" s="1">
        <v>42860</v>
      </c>
      <c r="E4108">
        <v>7.82</v>
      </c>
      <c r="F4108">
        <v>5.17</v>
      </c>
    </row>
    <row r="4109" spans="1:6" x14ac:dyDescent="0.3">
      <c r="A4109" s="1">
        <v>42861</v>
      </c>
      <c r="B4109">
        <v>1.19</v>
      </c>
      <c r="E4109">
        <v>4.3600000000000003</v>
      </c>
      <c r="F4109">
        <v>2.46</v>
      </c>
    </row>
    <row r="4110" spans="1:6" x14ac:dyDescent="0.3">
      <c r="A4110" s="1">
        <v>42862</v>
      </c>
      <c r="B4110">
        <v>1.44</v>
      </c>
      <c r="E4110">
        <v>4.75</v>
      </c>
      <c r="F4110">
        <v>2.35</v>
      </c>
    </row>
    <row r="4111" spans="1:6" x14ac:dyDescent="0.3">
      <c r="A4111" s="1">
        <v>42863</v>
      </c>
      <c r="D4111">
        <v>1.63</v>
      </c>
      <c r="E4111">
        <v>4.22</v>
      </c>
      <c r="F4111">
        <v>2.0699999999999998</v>
      </c>
    </row>
    <row r="4112" spans="1:6" x14ac:dyDescent="0.3">
      <c r="A4112" s="1">
        <v>42864</v>
      </c>
      <c r="D4112">
        <v>1.91</v>
      </c>
      <c r="E4112">
        <v>5.55</v>
      </c>
      <c r="F4112">
        <v>2.1</v>
      </c>
    </row>
    <row r="4113" spans="1:6" x14ac:dyDescent="0.3">
      <c r="A4113" s="1">
        <v>42865</v>
      </c>
      <c r="B4113">
        <v>1.33</v>
      </c>
      <c r="E4113">
        <v>4.88</v>
      </c>
      <c r="F4113">
        <v>2.1</v>
      </c>
    </row>
    <row r="4114" spans="1:6" x14ac:dyDescent="0.3">
      <c r="A4114" s="1">
        <v>42866</v>
      </c>
      <c r="B4114">
        <v>1.5</v>
      </c>
      <c r="E4114">
        <v>5.53</v>
      </c>
      <c r="F4114">
        <v>2.4900000000000002</v>
      </c>
    </row>
    <row r="4115" spans="1:6" x14ac:dyDescent="0.3">
      <c r="A4115" s="1">
        <v>42867</v>
      </c>
      <c r="D4115">
        <v>1.21</v>
      </c>
    </row>
    <row r="4116" spans="1:6" x14ac:dyDescent="0.3">
      <c r="A4116" s="1">
        <v>42868</v>
      </c>
      <c r="D4116">
        <v>1.25</v>
      </c>
      <c r="E4116">
        <v>4.91</v>
      </c>
      <c r="F4116">
        <v>1.74</v>
      </c>
    </row>
    <row r="4117" spans="1:6" x14ac:dyDescent="0.3">
      <c r="A4117" s="1">
        <v>42869</v>
      </c>
      <c r="B4117">
        <v>1.03</v>
      </c>
      <c r="E4117">
        <v>4.47</v>
      </c>
      <c r="F4117">
        <v>1.37</v>
      </c>
    </row>
    <row r="4118" spans="1:6" x14ac:dyDescent="0.3">
      <c r="A4118" s="1">
        <v>42870</v>
      </c>
      <c r="B4118">
        <v>1.01</v>
      </c>
      <c r="E4118">
        <v>4.28</v>
      </c>
      <c r="F4118">
        <v>1.55</v>
      </c>
    </row>
    <row r="4119" spans="1:6" x14ac:dyDescent="0.3">
      <c r="A4119" s="1">
        <v>42871</v>
      </c>
      <c r="D4119">
        <v>1.31</v>
      </c>
      <c r="E4119">
        <v>4.3099999999999996</v>
      </c>
      <c r="F4119">
        <v>1.46</v>
      </c>
    </row>
    <row r="4120" spans="1:6" x14ac:dyDescent="0.3">
      <c r="A4120" s="1">
        <v>42872</v>
      </c>
      <c r="D4120">
        <v>1.28</v>
      </c>
      <c r="E4120">
        <v>4.3099999999999996</v>
      </c>
      <c r="F4120">
        <v>1.68</v>
      </c>
    </row>
    <row r="4121" spans="1:6" x14ac:dyDescent="0.3">
      <c r="A4121" s="1">
        <v>42873</v>
      </c>
      <c r="B4121">
        <v>1.52</v>
      </c>
      <c r="E4121">
        <v>6.81</v>
      </c>
      <c r="F4121">
        <v>3.33</v>
      </c>
    </row>
    <row r="4122" spans="1:6" x14ac:dyDescent="0.3">
      <c r="A4122" s="1">
        <v>42874</v>
      </c>
      <c r="B4122">
        <v>2.06</v>
      </c>
      <c r="E4122">
        <v>7.37</v>
      </c>
      <c r="F4122">
        <v>3.99</v>
      </c>
    </row>
    <row r="4123" spans="1:6" x14ac:dyDescent="0.3">
      <c r="A4123" s="1">
        <v>42875</v>
      </c>
      <c r="D4123">
        <v>1.55</v>
      </c>
      <c r="E4123">
        <v>7.08</v>
      </c>
      <c r="F4123">
        <v>3.3</v>
      </c>
    </row>
    <row r="4124" spans="1:6" x14ac:dyDescent="0.3">
      <c r="A4124" s="1">
        <v>42876</v>
      </c>
      <c r="D4124">
        <v>1.77</v>
      </c>
      <c r="E4124">
        <v>6.84</v>
      </c>
      <c r="F4124">
        <v>3.17</v>
      </c>
    </row>
    <row r="4125" spans="1:6" x14ac:dyDescent="0.3">
      <c r="A4125" s="1">
        <v>42877</v>
      </c>
      <c r="B4125">
        <v>1.8</v>
      </c>
      <c r="E4125">
        <v>6.12</v>
      </c>
      <c r="F4125">
        <v>2.52</v>
      </c>
    </row>
    <row r="4126" spans="1:6" x14ac:dyDescent="0.3">
      <c r="A4126" s="1">
        <v>42878</v>
      </c>
      <c r="B4126">
        <v>1.97</v>
      </c>
      <c r="E4126">
        <v>5.84</v>
      </c>
      <c r="F4126">
        <v>2.4</v>
      </c>
    </row>
    <row r="4127" spans="1:6" x14ac:dyDescent="0.3">
      <c r="A4127" s="1">
        <v>42879</v>
      </c>
      <c r="D4127">
        <v>1.26</v>
      </c>
      <c r="E4127">
        <v>5.34</v>
      </c>
      <c r="F4127">
        <v>1.84</v>
      </c>
    </row>
    <row r="4128" spans="1:6" x14ac:dyDescent="0.3">
      <c r="A4128" s="1">
        <v>42880</v>
      </c>
      <c r="D4128">
        <v>1.25</v>
      </c>
      <c r="E4128">
        <v>4.8899999999999997</v>
      </c>
      <c r="F4128">
        <v>1.85</v>
      </c>
    </row>
    <row r="4129" spans="1:6" x14ac:dyDescent="0.3">
      <c r="A4129" s="1">
        <v>42881</v>
      </c>
      <c r="B4129">
        <v>1.33</v>
      </c>
      <c r="E4129">
        <v>5.07</v>
      </c>
      <c r="F4129">
        <v>1.68</v>
      </c>
    </row>
    <row r="4130" spans="1:6" x14ac:dyDescent="0.3">
      <c r="A4130" s="1">
        <v>42882</v>
      </c>
      <c r="B4130">
        <v>1.57</v>
      </c>
      <c r="E4130">
        <v>4.92</v>
      </c>
      <c r="F4130">
        <v>1.98</v>
      </c>
    </row>
    <row r="4131" spans="1:6" x14ac:dyDescent="0.3">
      <c r="A4131" s="1">
        <v>42883</v>
      </c>
      <c r="D4131">
        <v>2.9</v>
      </c>
      <c r="E4131">
        <v>7.42</v>
      </c>
      <c r="F4131">
        <v>2.79</v>
      </c>
    </row>
    <row r="4132" spans="1:6" x14ac:dyDescent="0.3">
      <c r="A4132" s="1">
        <v>42884</v>
      </c>
      <c r="D4132">
        <v>2.4500000000000002</v>
      </c>
      <c r="E4132">
        <v>7.03</v>
      </c>
      <c r="F4132">
        <v>4.03</v>
      </c>
    </row>
    <row r="4133" spans="1:6" x14ac:dyDescent="0.3">
      <c r="A4133" s="1">
        <v>42885</v>
      </c>
      <c r="B4133">
        <v>1.94</v>
      </c>
      <c r="E4133">
        <v>6.52</v>
      </c>
      <c r="F4133">
        <v>3.36</v>
      </c>
    </row>
    <row r="4134" spans="1:6" x14ac:dyDescent="0.3">
      <c r="A4134" s="1">
        <v>42886</v>
      </c>
      <c r="B4134">
        <v>1.67</v>
      </c>
      <c r="E4134">
        <v>6.33</v>
      </c>
      <c r="F4134">
        <v>3.1</v>
      </c>
    </row>
    <row r="4135" spans="1:6" x14ac:dyDescent="0.3">
      <c r="A4135" s="1">
        <v>42887</v>
      </c>
      <c r="D4135">
        <v>1.45</v>
      </c>
      <c r="E4135">
        <v>5.58</v>
      </c>
      <c r="F4135">
        <v>2.5099999999999998</v>
      </c>
    </row>
    <row r="4136" spans="1:6" x14ac:dyDescent="0.3">
      <c r="A4136" s="1">
        <v>42888</v>
      </c>
      <c r="D4136">
        <v>1.26</v>
      </c>
      <c r="E4136">
        <v>5.3</v>
      </c>
      <c r="F4136">
        <v>2.2799999999999998</v>
      </c>
    </row>
    <row r="4137" spans="1:6" x14ac:dyDescent="0.3">
      <c r="A4137" s="1">
        <v>42889</v>
      </c>
      <c r="B4137">
        <v>1.59</v>
      </c>
      <c r="E4137">
        <v>5.0199999999999996</v>
      </c>
      <c r="F4137">
        <v>3.96</v>
      </c>
    </row>
    <row r="4138" spans="1:6" x14ac:dyDescent="0.3">
      <c r="A4138" s="1">
        <v>42890</v>
      </c>
      <c r="B4138">
        <v>2.7</v>
      </c>
      <c r="E4138">
        <v>8.48</v>
      </c>
      <c r="F4138">
        <v>0.83</v>
      </c>
    </row>
    <row r="4139" spans="1:6" x14ac:dyDescent="0.3">
      <c r="A4139" s="1">
        <v>42891</v>
      </c>
      <c r="D4139">
        <v>2.0499999999999998</v>
      </c>
      <c r="E4139">
        <v>9.26</v>
      </c>
      <c r="F4139">
        <v>5.21</v>
      </c>
    </row>
    <row r="4140" spans="1:6" x14ac:dyDescent="0.3">
      <c r="A4140" s="1">
        <v>42892</v>
      </c>
      <c r="D4140">
        <v>1.98</v>
      </c>
      <c r="E4140">
        <v>11.68</v>
      </c>
      <c r="F4140">
        <v>6.14</v>
      </c>
    </row>
    <row r="4141" spans="1:6" x14ac:dyDescent="0.3">
      <c r="A4141" s="1">
        <v>42893</v>
      </c>
      <c r="B4141">
        <v>1.53</v>
      </c>
      <c r="E4141">
        <v>11.12</v>
      </c>
      <c r="F4141">
        <v>5.32</v>
      </c>
    </row>
    <row r="4142" spans="1:6" x14ac:dyDescent="0.3">
      <c r="A4142" s="1">
        <v>42894</v>
      </c>
      <c r="B4142">
        <v>1.27</v>
      </c>
      <c r="E4142">
        <v>9.16</v>
      </c>
      <c r="F4142">
        <v>4.59</v>
      </c>
    </row>
    <row r="4143" spans="1:6" x14ac:dyDescent="0.3">
      <c r="A4143" s="1">
        <v>42895</v>
      </c>
      <c r="D4143">
        <v>1.1100000000000001</v>
      </c>
      <c r="E4143">
        <v>5.91</v>
      </c>
      <c r="F4143">
        <v>3.93</v>
      </c>
    </row>
    <row r="4144" spans="1:6" x14ac:dyDescent="0.3">
      <c r="A4144" s="1">
        <v>42896</v>
      </c>
      <c r="D4144">
        <v>1.05</v>
      </c>
      <c r="E4144">
        <v>4.49</v>
      </c>
      <c r="F4144">
        <v>3.42</v>
      </c>
    </row>
    <row r="4145" spans="1:6" x14ac:dyDescent="0.3">
      <c r="A4145" s="1">
        <v>42897</v>
      </c>
      <c r="B4145">
        <v>0.98</v>
      </c>
      <c r="E4145">
        <v>4.29</v>
      </c>
      <c r="F4145">
        <v>3.25</v>
      </c>
    </row>
    <row r="4146" spans="1:6" x14ac:dyDescent="0.3">
      <c r="A4146" s="1">
        <v>42898</v>
      </c>
      <c r="B4146">
        <v>1.08</v>
      </c>
      <c r="E4146">
        <v>3.98</v>
      </c>
      <c r="F4146">
        <v>2.91</v>
      </c>
    </row>
    <row r="4147" spans="1:6" x14ac:dyDescent="0.3">
      <c r="A4147" s="1">
        <v>42899</v>
      </c>
      <c r="D4147">
        <v>0.76</v>
      </c>
      <c r="E4147">
        <v>6.21</v>
      </c>
      <c r="F4147">
        <v>3.47</v>
      </c>
    </row>
    <row r="4148" spans="1:6" x14ac:dyDescent="0.3">
      <c r="A4148" s="1">
        <v>42900</v>
      </c>
      <c r="D4148">
        <v>0.91</v>
      </c>
      <c r="E4148">
        <v>10.79</v>
      </c>
      <c r="F4148">
        <v>5.75</v>
      </c>
    </row>
    <row r="4149" spans="1:6" x14ac:dyDescent="0.3">
      <c r="A4149" s="1">
        <v>42901</v>
      </c>
      <c r="B4149">
        <v>1.1399999999999999</v>
      </c>
      <c r="E4149">
        <v>8.26</v>
      </c>
      <c r="F4149">
        <v>4.8</v>
      </c>
    </row>
    <row r="4150" spans="1:6" x14ac:dyDescent="0.3">
      <c r="A4150" s="1">
        <v>42902</v>
      </c>
      <c r="E4150">
        <v>7.47</v>
      </c>
      <c r="F4150">
        <v>4.18</v>
      </c>
    </row>
    <row r="4151" spans="1:6" x14ac:dyDescent="0.3">
      <c r="A4151" s="1">
        <v>42903</v>
      </c>
      <c r="E4151">
        <v>3.45</v>
      </c>
      <c r="F4151">
        <v>1.23</v>
      </c>
    </row>
    <row r="4152" spans="1:6" x14ac:dyDescent="0.3">
      <c r="A4152" s="1">
        <v>42904</v>
      </c>
      <c r="D4152">
        <v>0.67</v>
      </c>
      <c r="E4152">
        <v>3.42</v>
      </c>
      <c r="F4152">
        <v>1.22</v>
      </c>
    </row>
    <row r="4153" spans="1:6" x14ac:dyDescent="0.3">
      <c r="A4153" s="1">
        <v>42905</v>
      </c>
      <c r="D4153">
        <v>0.65</v>
      </c>
      <c r="E4153">
        <v>3.27</v>
      </c>
      <c r="F4153">
        <v>1.1299999999999999</v>
      </c>
    </row>
    <row r="4154" spans="1:6" x14ac:dyDescent="0.3">
      <c r="A4154" s="1">
        <v>42906</v>
      </c>
      <c r="B4154">
        <v>0.64</v>
      </c>
      <c r="E4154">
        <v>3.59</v>
      </c>
      <c r="F4154">
        <v>0.85</v>
      </c>
    </row>
    <row r="4155" spans="1:6" x14ac:dyDescent="0.3">
      <c r="A4155" s="1">
        <v>42907</v>
      </c>
      <c r="B4155">
        <v>0.73</v>
      </c>
      <c r="E4155">
        <v>3.21</v>
      </c>
      <c r="F4155">
        <v>1.04</v>
      </c>
    </row>
    <row r="4156" spans="1:6" x14ac:dyDescent="0.3">
      <c r="A4156" s="1">
        <v>42908</v>
      </c>
      <c r="D4156">
        <v>1.18</v>
      </c>
      <c r="E4156">
        <v>4.74</v>
      </c>
      <c r="F4156">
        <v>1.65</v>
      </c>
    </row>
    <row r="4157" spans="1:6" x14ac:dyDescent="0.3">
      <c r="A4157" s="1">
        <v>42909</v>
      </c>
      <c r="D4157">
        <v>1.1100000000000001</v>
      </c>
      <c r="E4157">
        <v>4.6100000000000003</v>
      </c>
      <c r="F4157">
        <v>1.57</v>
      </c>
    </row>
    <row r="4158" spans="1:6" x14ac:dyDescent="0.3">
      <c r="A4158" s="1">
        <v>42910</v>
      </c>
      <c r="B4158">
        <v>0.73</v>
      </c>
      <c r="E4158">
        <v>3.77</v>
      </c>
      <c r="F4158">
        <v>1.35</v>
      </c>
    </row>
    <row r="4159" spans="1:6" x14ac:dyDescent="0.3">
      <c r="A4159" s="1">
        <v>42911</v>
      </c>
      <c r="B4159">
        <v>0.55000000000000004</v>
      </c>
      <c r="E4159">
        <v>3.71</v>
      </c>
      <c r="F4159">
        <v>1.23</v>
      </c>
    </row>
    <row r="4160" spans="1:6" x14ac:dyDescent="0.3">
      <c r="A4160" s="1">
        <v>42912</v>
      </c>
      <c r="D4160">
        <v>0.72</v>
      </c>
      <c r="E4160">
        <v>3.01</v>
      </c>
      <c r="F4160">
        <v>1</v>
      </c>
    </row>
    <row r="4161" spans="1:6" x14ac:dyDescent="0.3">
      <c r="A4161" s="1">
        <v>42913</v>
      </c>
      <c r="D4161">
        <v>0.7</v>
      </c>
      <c r="E4161">
        <v>2.82</v>
      </c>
      <c r="F4161">
        <v>1.08</v>
      </c>
    </row>
    <row r="4162" spans="1:6" x14ac:dyDescent="0.3">
      <c r="A4162" s="1">
        <v>42914</v>
      </c>
      <c r="B4162">
        <v>0.49</v>
      </c>
      <c r="E4162">
        <v>2.5299999999999998</v>
      </c>
      <c r="F4162">
        <v>0.88</v>
      </c>
    </row>
    <row r="4163" spans="1:6" x14ac:dyDescent="0.3">
      <c r="A4163" s="1">
        <v>42915</v>
      </c>
      <c r="B4163">
        <v>0.47</v>
      </c>
      <c r="E4163">
        <v>2.4500000000000002</v>
      </c>
      <c r="F4163">
        <v>0.92</v>
      </c>
    </row>
    <row r="4164" spans="1:6" x14ac:dyDescent="0.3">
      <c r="A4164" s="1">
        <v>42916</v>
      </c>
      <c r="D4164">
        <v>0.54</v>
      </c>
      <c r="E4164">
        <v>2.63</v>
      </c>
      <c r="F4164">
        <v>0.78</v>
      </c>
    </row>
    <row r="4165" spans="1:6" x14ac:dyDescent="0.3">
      <c r="A4165" s="1">
        <v>42917</v>
      </c>
      <c r="B4165">
        <v>2.06</v>
      </c>
      <c r="E4165">
        <v>5.28</v>
      </c>
      <c r="F4165">
        <v>3.52</v>
      </c>
    </row>
    <row r="4166" spans="1:6" x14ac:dyDescent="0.3">
      <c r="A4166" s="1">
        <v>42918</v>
      </c>
      <c r="B4166">
        <v>6.29</v>
      </c>
      <c r="F4166">
        <v>10.82</v>
      </c>
    </row>
    <row r="4167" spans="1:6" x14ac:dyDescent="0.3">
      <c r="A4167" s="1">
        <v>42919</v>
      </c>
      <c r="B4167">
        <v>3.19</v>
      </c>
      <c r="F4167">
        <v>8.8699999999999992</v>
      </c>
    </row>
    <row r="4168" spans="1:6" x14ac:dyDescent="0.3">
      <c r="A4168" s="1">
        <v>42920</v>
      </c>
      <c r="D4168">
        <v>1.95</v>
      </c>
      <c r="F4168">
        <v>5.45</v>
      </c>
    </row>
    <row r="4169" spans="1:6" x14ac:dyDescent="0.3">
      <c r="A4169" s="1">
        <v>42921</v>
      </c>
      <c r="D4169">
        <v>1.74</v>
      </c>
      <c r="E4169">
        <v>5.8</v>
      </c>
      <c r="F4169">
        <v>2.23</v>
      </c>
    </row>
    <row r="4170" spans="1:6" x14ac:dyDescent="0.3">
      <c r="A4170" s="1">
        <v>42922</v>
      </c>
      <c r="B4170">
        <v>1.03</v>
      </c>
      <c r="E4170">
        <v>4.7699999999999996</v>
      </c>
      <c r="F4170">
        <v>2.13</v>
      </c>
    </row>
    <row r="4171" spans="1:6" x14ac:dyDescent="0.3">
      <c r="A4171" s="1">
        <v>42923</v>
      </c>
      <c r="B4171">
        <v>0.9</v>
      </c>
      <c r="E4171">
        <v>3.8</v>
      </c>
      <c r="F4171">
        <v>1.27</v>
      </c>
    </row>
    <row r="4172" spans="1:6" x14ac:dyDescent="0.3">
      <c r="A4172" s="1">
        <v>42924</v>
      </c>
      <c r="D4172">
        <v>1</v>
      </c>
      <c r="E4172">
        <v>4.2</v>
      </c>
      <c r="F4172">
        <v>1.27</v>
      </c>
    </row>
    <row r="4173" spans="1:6" x14ac:dyDescent="0.3">
      <c r="A4173" s="1">
        <v>42925</v>
      </c>
      <c r="D4173">
        <v>0.93</v>
      </c>
      <c r="E4173">
        <v>3.72</v>
      </c>
      <c r="F4173">
        <v>1.44</v>
      </c>
    </row>
    <row r="4174" spans="1:6" x14ac:dyDescent="0.3">
      <c r="A4174" s="1">
        <v>42926</v>
      </c>
      <c r="B4174">
        <v>0.98</v>
      </c>
      <c r="E4174">
        <v>3.61</v>
      </c>
      <c r="F4174">
        <v>1.17</v>
      </c>
    </row>
    <row r="4175" spans="1:6" x14ac:dyDescent="0.3">
      <c r="A4175" s="1">
        <v>42927</v>
      </c>
      <c r="B4175">
        <v>0.89</v>
      </c>
      <c r="E4175">
        <v>3.33</v>
      </c>
      <c r="F4175">
        <v>1.27</v>
      </c>
    </row>
    <row r="4176" spans="1:6" x14ac:dyDescent="0.3">
      <c r="A4176" s="1">
        <v>42928</v>
      </c>
      <c r="E4176">
        <v>3.12</v>
      </c>
      <c r="F4176">
        <v>1.22</v>
      </c>
    </row>
    <row r="4177" spans="1:6" x14ac:dyDescent="0.3">
      <c r="A4177" s="1">
        <v>42929</v>
      </c>
    </row>
    <row r="4178" spans="1:6" x14ac:dyDescent="0.3">
      <c r="A4178" s="1">
        <v>42930</v>
      </c>
      <c r="E4178">
        <v>2.85</v>
      </c>
      <c r="F4178">
        <v>0.97</v>
      </c>
    </row>
    <row r="4179" spans="1:6" x14ac:dyDescent="0.3">
      <c r="A4179" s="1">
        <v>42931</v>
      </c>
      <c r="E4179">
        <v>2.7</v>
      </c>
      <c r="F4179">
        <v>1.9</v>
      </c>
    </row>
    <row r="4180" spans="1:6" x14ac:dyDescent="0.3">
      <c r="A4180" s="1">
        <v>42932</v>
      </c>
      <c r="E4180">
        <v>2.0299999999999998</v>
      </c>
      <c r="F4180">
        <v>1.57</v>
      </c>
    </row>
    <row r="4181" spans="1:6" x14ac:dyDescent="0.3">
      <c r="A4181" s="1">
        <v>42933</v>
      </c>
      <c r="D4181">
        <v>0.5</v>
      </c>
      <c r="E4181">
        <v>2.04</v>
      </c>
      <c r="F4181">
        <v>1.57</v>
      </c>
    </row>
    <row r="4182" spans="1:6" x14ac:dyDescent="0.3">
      <c r="A4182" s="1">
        <v>42934</v>
      </c>
      <c r="D4182">
        <v>0.48</v>
      </c>
      <c r="F4182">
        <v>1.54</v>
      </c>
    </row>
    <row r="4183" spans="1:6" x14ac:dyDescent="0.3">
      <c r="A4183" s="1">
        <v>42935</v>
      </c>
      <c r="B4183">
        <v>0.54</v>
      </c>
      <c r="E4183">
        <v>2</v>
      </c>
      <c r="F4183">
        <v>1.48</v>
      </c>
    </row>
    <row r="4184" spans="1:6" x14ac:dyDescent="0.3">
      <c r="A4184" s="1">
        <v>42936</v>
      </c>
      <c r="B4184">
        <v>0.59</v>
      </c>
      <c r="E4184">
        <v>2.17</v>
      </c>
      <c r="F4184">
        <v>1.48</v>
      </c>
    </row>
    <row r="4185" spans="1:6" x14ac:dyDescent="0.3">
      <c r="A4185" s="1">
        <v>42937</v>
      </c>
      <c r="D4185">
        <v>0.4</v>
      </c>
      <c r="E4185">
        <v>2.13</v>
      </c>
      <c r="F4185">
        <v>1.42</v>
      </c>
    </row>
    <row r="4186" spans="1:6" x14ac:dyDescent="0.3">
      <c r="A4186" s="1">
        <v>42938</v>
      </c>
      <c r="D4186">
        <v>0.38</v>
      </c>
      <c r="E4186">
        <v>2.04</v>
      </c>
      <c r="F4186">
        <v>1.3</v>
      </c>
    </row>
    <row r="4187" spans="1:6" x14ac:dyDescent="0.3">
      <c r="A4187" s="1">
        <v>42939</v>
      </c>
      <c r="B4187">
        <v>0.46</v>
      </c>
      <c r="E4187">
        <v>1.79</v>
      </c>
      <c r="F4187">
        <v>1.1599999999999999</v>
      </c>
    </row>
    <row r="4188" spans="1:6" x14ac:dyDescent="0.3">
      <c r="A4188" s="1">
        <v>42940</v>
      </c>
      <c r="B4188">
        <v>0.43</v>
      </c>
      <c r="E4188">
        <v>1.34</v>
      </c>
      <c r="F4188">
        <v>1.05</v>
      </c>
    </row>
    <row r="4189" spans="1:6" x14ac:dyDescent="0.3">
      <c r="A4189" s="1">
        <v>42941</v>
      </c>
      <c r="D4189">
        <v>0.35</v>
      </c>
      <c r="E4189">
        <v>1.32</v>
      </c>
      <c r="F4189">
        <v>1.05</v>
      </c>
    </row>
    <row r="4190" spans="1:6" x14ac:dyDescent="0.3">
      <c r="A4190" s="1">
        <v>42942</v>
      </c>
      <c r="D4190">
        <v>0.33</v>
      </c>
      <c r="E4190">
        <v>1.29</v>
      </c>
      <c r="F4190">
        <v>0.99</v>
      </c>
    </row>
    <row r="4191" spans="1:6" x14ac:dyDescent="0.3">
      <c r="A4191" s="1">
        <v>42943</v>
      </c>
      <c r="B4191">
        <v>0.44</v>
      </c>
      <c r="E4191">
        <v>1.21</v>
      </c>
      <c r="F4191">
        <v>0.94</v>
      </c>
    </row>
    <row r="4192" spans="1:6" x14ac:dyDescent="0.3">
      <c r="A4192" s="1">
        <v>42944</v>
      </c>
      <c r="B4192">
        <v>0.44</v>
      </c>
      <c r="E4192">
        <v>1.1599999999999999</v>
      </c>
      <c r="F4192">
        <v>0.85</v>
      </c>
    </row>
    <row r="4193" spans="1:6" x14ac:dyDescent="0.3">
      <c r="A4193" s="1">
        <v>42945</v>
      </c>
      <c r="D4193">
        <v>0.25</v>
      </c>
      <c r="E4193">
        <v>1.75</v>
      </c>
      <c r="F4193">
        <v>0.47</v>
      </c>
    </row>
    <row r="4194" spans="1:6" x14ac:dyDescent="0.3">
      <c r="A4194" s="1">
        <v>42946</v>
      </c>
      <c r="D4194">
        <v>0.26</v>
      </c>
      <c r="E4194">
        <v>1.57</v>
      </c>
      <c r="F4194">
        <v>0.31</v>
      </c>
    </row>
    <row r="4195" spans="1:6" x14ac:dyDescent="0.3">
      <c r="A4195" s="1">
        <v>42947</v>
      </c>
      <c r="B4195">
        <v>0.27</v>
      </c>
    </row>
    <row r="4196" spans="1:6" x14ac:dyDescent="0.3">
      <c r="A4196" s="1">
        <v>42948</v>
      </c>
      <c r="B4196">
        <v>0.25</v>
      </c>
    </row>
    <row r="4197" spans="1:6" x14ac:dyDescent="0.3">
      <c r="A4197" s="1">
        <v>42949</v>
      </c>
      <c r="D4197">
        <v>0.22</v>
      </c>
    </row>
    <row r="4198" spans="1:6" x14ac:dyDescent="0.3">
      <c r="A4198" s="1">
        <v>42950</v>
      </c>
      <c r="D4198">
        <v>0.21</v>
      </c>
      <c r="E4198">
        <v>2.27</v>
      </c>
      <c r="F4198">
        <v>0.34</v>
      </c>
    </row>
    <row r="4199" spans="1:6" x14ac:dyDescent="0.3">
      <c r="A4199" s="1">
        <v>42951</v>
      </c>
      <c r="B4199">
        <v>0.28999999999999998</v>
      </c>
      <c r="E4199">
        <v>1.87</v>
      </c>
      <c r="F4199">
        <v>0.34</v>
      </c>
    </row>
    <row r="4200" spans="1:6" x14ac:dyDescent="0.3">
      <c r="A4200" s="1">
        <v>42952</v>
      </c>
      <c r="B4200">
        <v>0.26</v>
      </c>
      <c r="E4200">
        <v>1.74</v>
      </c>
      <c r="F4200">
        <v>0.3</v>
      </c>
    </row>
    <row r="4201" spans="1:6" x14ac:dyDescent="0.3">
      <c r="A4201" s="1">
        <v>42953</v>
      </c>
      <c r="D4201">
        <v>0.17</v>
      </c>
    </row>
    <row r="4202" spans="1:6" x14ac:dyDescent="0.3">
      <c r="A4202" s="1">
        <v>42954</v>
      </c>
      <c r="D4202">
        <v>0.16</v>
      </c>
      <c r="E4202">
        <v>1.39</v>
      </c>
      <c r="F4202">
        <v>0.32</v>
      </c>
    </row>
    <row r="4203" spans="1:6" x14ac:dyDescent="0.3">
      <c r="A4203" s="1">
        <v>42955</v>
      </c>
      <c r="B4203">
        <v>0.24</v>
      </c>
    </row>
    <row r="4204" spans="1:6" x14ac:dyDescent="0.3">
      <c r="A4204" s="1">
        <v>42956</v>
      </c>
      <c r="B4204">
        <v>0.3</v>
      </c>
      <c r="E4204">
        <v>1.7</v>
      </c>
      <c r="F4204">
        <v>0.33</v>
      </c>
    </row>
    <row r="4205" spans="1:6" x14ac:dyDescent="0.3">
      <c r="A4205" s="1">
        <v>42957</v>
      </c>
      <c r="D4205">
        <v>0.26</v>
      </c>
      <c r="E4205">
        <v>1.55</v>
      </c>
      <c r="F4205">
        <v>0.45</v>
      </c>
    </row>
    <row r="4206" spans="1:6" x14ac:dyDescent="0.3">
      <c r="A4206" s="1">
        <v>42958</v>
      </c>
      <c r="D4206">
        <v>0.22</v>
      </c>
      <c r="E4206">
        <v>1.53</v>
      </c>
      <c r="F4206">
        <v>0.43</v>
      </c>
    </row>
    <row r="4207" spans="1:6" x14ac:dyDescent="0.3">
      <c r="A4207" s="1">
        <v>42959</v>
      </c>
      <c r="B4207">
        <v>0.25</v>
      </c>
      <c r="E4207">
        <v>1.72</v>
      </c>
      <c r="F4207">
        <v>0.32</v>
      </c>
    </row>
    <row r="4208" spans="1:6" x14ac:dyDescent="0.3">
      <c r="A4208" s="1">
        <v>42960</v>
      </c>
      <c r="B4208">
        <v>0.24</v>
      </c>
    </row>
    <row r="4209" spans="1:6" x14ac:dyDescent="0.3">
      <c r="A4209" s="1">
        <v>42961</v>
      </c>
    </row>
    <row r="4210" spans="1:6" x14ac:dyDescent="0.3">
      <c r="A4210" s="1">
        <v>42962</v>
      </c>
    </row>
    <row r="4211" spans="1:6" x14ac:dyDescent="0.3">
      <c r="A4211" s="1">
        <v>42963</v>
      </c>
      <c r="E4211">
        <v>1.47</v>
      </c>
      <c r="F4211">
        <v>0.43</v>
      </c>
    </row>
    <row r="4212" spans="1:6" x14ac:dyDescent="0.3">
      <c r="A4212" s="1">
        <v>42964</v>
      </c>
      <c r="D4212">
        <v>0.21</v>
      </c>
      <c r="E4212">
        <v>1.41</v>
      </c>
      <c r="F4212">
        <v>0.37</v>
      </c>
    </row>
    <row r="4213" spans="1:6" x14ac:dyDescent="0.3">
      <c r="A4213" s="1">
        <v>42965</v>
      </c>
      <c r="D4213">
        <v>0.21</v>
      </c>
      <c r="E4213">
        <v>1.48</v>
      </c>
      <c r="F4213">
        <v>0.42</v>
      </c>
    </row>
    <row r="4214" spans="1:6" x14ac:dyDescent="0.3">
      <c r="A4214" s="1">
        <v>42966</v>
      </c>
      <c r="B4214">
        <v>0.27</v>
      </c>
    </row>
    <row r="4215" spans="1:6" x14ac:dyDescent="0.3">
      <c r="A4215" s="1">
        <v>42967</v>
      </c>
      <c r="B4215">
        <v>0.26</v>
      </c>
    </row>
    <row r="4216" spans="1:6" x14ac:dyDescent="0.3">
      <c r="A4216" s="1">
        <v>42968</v>
      </c>
      <c r="E4216">
        <v>1.23</v>
      </c>
      <c r="F4216">
        <v>0.43</v>
      </c>
    </row>
    <row r="4217" spans="1:6" x14ac:dyDescent="0.3">
      <c r="A4217" s="1">
        <v>42970</v>
      </c>
      <c r="D4217">
        <v>1.44</v>
      </c>
      <c r="E4217">
        <v>4.5199999999999996</v>
      </c>
      <c r="F4217">
        <v>1.42</v>
      </c>
    </row>
    <row r="4218" spans="1:6" x14ac:dyDescent="0.3">
      <c r="A4218" s="1">
        <v>42971</v>
      </c>
      <c r="B4218">
        <v>0.69</v>
      </c>
    </row>
    <row r="4219" spans="1:6" x14ac:dyDescent="0.3">
      <c r="A4219" s="1">
        <v>42972</v>
      </c>
      <c r="B4219">
        <v>0.67</v>
      </c>
      <c r="E4219">
        <v>3.45</v>
      </c>
      <c r="F4219">
        <v>1.47</v>
      </c>
    </row>
    <row r="4220" spans="1:6" x14ac:dyDescent="0.3">
      <c r="A4220" s="1">
        <v>42973</v>
      </c>
      <c r="D4220">
        <v>0.82</v>
      </c>
      <c r="E4220">
        <v>3.44</v>
      </c>
      <c r="F4220">
        <v>1.1599999999999999</v>
      </c>
    </row>
    <row r="4221" spans="1:6" x14ac:dyDescent="0.3">
      <c r="A4221" s="1">
        <v>42974</v>
      </c>
      <c r="D4221">
        <v>0.82</v>
      </c>
      <c r="E4221">
        <v>1.88</v>
      </c>
      <c r="F4221">
        <v>0.64</v>
      </c>
    </row>
    <row r="4222" spans="1:6" x14ac:dyDescent="0.3">
      <c r="A4222" s="1">
        <v>42975</v>
      </c>
      <c r="B4222">
        <v>1.46</v>
      </c>
      <c r="E4222">
        <v>4.7300000000000004</v>
      </c>
    </row>
    <row r="4223" spans="1:6" x14ac:dyDescent="0.3">
      <c r="A4223" s="1">
        <v>42976</v>
      </c>
      <c r="B4223">
        <v>2.39</v>
      </c>
      <c r="F4223">
        <v>3.52</v>
      </c>
    </row>
    <row r="4224" spans="1:6" x14ac:dyDescent="0.3">
      <c r="A4224" s="1">
        <v>42977</v>
      </c>
      <c r="D4224">
        <v>1.1000000000000001</v>
      </c>
    </row>
    <row r="4225" spans="1:6" x14ac:dyDescent="0.3">
      <c r="A4225" s="1">
        <v>42978</v>
      </c>
      <c r="D4225">
        <v>1.18</v>
      </c>
      <c r="E4225">
        <v>3.28</v>
      </c>
      <c r="F4225">
        <v>2.42</v>
      </c>
    </row>
    <row r="4226" spans="1:6" x14ac:dyDescent="0.3">
      <c r="A4226" s="1">
        <v>42979</v>
      </c>
      <c r="B4226">
        <v>0.61</v>
      </c>
      <c r="E4226">
        <v>2.93</v>
      </c>
      <c r="F4226">
        <v>2.04</v>
      </c>
    </row>
    <row r="4227" spans="1:6" x14ac:dyDescent="0.3">
      <c r="A4227" s="1">
        <v>42980</v>
      </c>
      <c r="B4227">
        <v>0.52</v>
      </c>
      <c r="E4227">
        <v>2.48</v>
      </c>
      <c r="F4227">
        <v>1.81</v>
      </c>
    </row>
    <row r="4228" spans="1:6" x14ac:dyDescent="0.3">
      <c r="A4228" s="1">
        <v>42981</v>
      </c>
      <c r="D4228">
        <v>0.71</v>
      </c>
      <c r="E4228">
        <v>1.99</v>
      </c>
      <c r="F4228">
        <v>1.71</v>
      </c>
    </row>
    <row r="4229" spans="1:6" x14ac:dyDescent="0.3">
      <c r="A4229" s="1">
        <v>42982</v>
      </c>
      <c r="D4229">
        <v>0.73</v>
      </c>
      <c r="E4229">
        <v>1.89</v>
      </c>
      <c r="F4229">
        <v>1.68</v>
      </c>
    </row>
    <row r="4230" spans="1:6" x14ac:dyDescent="0.3">
      <c r="A4230" s="1">
        <v>42983</v>
      </c>
      <c r="B4230">
        <v>0.48</v>
      </c>
      <c r="E4230">
        <v>1.76</v>
      </c>
      <c r="F4230">
        <v>1.34</v>
      </c>
    </row>
    <row r="4231" spans="1:6" x14ac:dyDescent="0.3">
      <c r="A4231" s="1">
        <v>42984</v>
      </c>
      <c r="B4231">
        <v>0.53</v>
      </c>
      <c r="E4231">
        <v>1.65</v>
      </c>
      <c r="F4231">
        <v>1.25</v>
      </c>
    </row>
    <row r="4232" spans="1:6" x14ac:dyDescent="0.3">
      <c r="A4232" s="1">
        <v>42985</v>
      </c>
      <c r="D4232">
        <v>0.62</v>
      </c>
      <c r="E4232">
        <v>1.22</v>
      </c>
    </row>
    <row r="4233" spans="1:6" x14ac:dyDescent="0.3">
      <c r="A4233" s="1">
        <v>42986</v>
      </c>
      <c r="D4233">
        <v>0.64</v>
      </c>
      <c r="E4233">
        <v>1.48</v>
      </c>
    </row>
    <row r="4234" spans="1:6" x14ac:dyDescent="0.3">
      <c r="A4234" s="1">
        <v>42987</v>
      </c>
      <c r="B4234">
        <v>0.46</v>
      </c>
    </row>
    <row r="4235" spans="1:6" x14ac:dyDescent="0.3">
      <c r="A4235" s="1">
        <v>42988</v>
      </c>
      <c r="B4235">
        <v>0.51</v>
      </c>
    </row>
    <row r="4236" spans="1:6" x14ac:dyDescent="0.3">
      <c r="A4236" s="1">
        <v>42989</v>
      </c>
      <c r="D4236">
        <v>0.43</v>
      </c>
    </row>
    <row r="4237" spans="1:6" x14ac:dyDescent="0.3">
      <c r="A4237" s="1">
        <v>42990</v>
      </c>
      <c r="D4237">
        <v>0.45</v>
      </c>
    </row>
    <row r="4238" spans="1:6" x14ac:dyDescent="0.3">
      <c r="A4238" s="1">
        <v>42991</v>
      </c>
    </row>
    <row r="4239" spans="1:6" x14ac:dyDescent="0.3">
      <c r="A4239" s="1">
        <v>42992</v>
      </c>
      <c r="B4239">
        <v>0.52</v>
      </c>
    </row>
    <row r="4240" spans="1:6" x14ac:dyDescent="0.3">
      <c r="A4240" s="1">
        <v>42993</v>
      </c>
      <c r="D4240">
        <v>0.48</v>
      </c>
    </row>
    <row r="4241" spans="1:6" x14ac:dyDescent="0.3">
      <c r="A4241" s="1">
        <v>42994</v>
      </c>
      <c r="D4241">
        <v>0.75</v>
      </c>
    </row>
    <row r="4242" spans="1:6" x14ac:dyDescent="0.3">
      <c r="A4242" s="1">
        <v>42995</v>
      </c>
      <c r="B4242">
        <v>1.64</v>
      </c>
    </row>
    <row r="4243" spans="1:6" x14ac:dyDescent="0.3">
      <c r="A4243" s="1">
        <v>42996</v>
      </c>
      <c r="B4243">
        <v>1.55</v>
      </c>
    </row>
    <row r="4244" spans="1:6" x14ac:dyDescent="0.3">
      <c r="A4244" s="1">
        <v>42997</v>
      </c>
      <c r="D4244">
        <v>1.06</v>
      </c>
    </row>
    <row r="4245" spans="1:6" x14ac:dyDescent="0.3">
      <c r="A4245" s="1">
        <v>42998</v>
      </c>
      <c r="D4245">
        <v>0.95</v>
      </c>
      <c r="E4245">
        <v>4.38</v>
      </c>
      <c r="F4245">
        <v>1.19</v>
      </c>
    </row>
    <row r="4246" spans="1:6" x14ac:dyDescent="0.3">
      <c r="A4246" s="1">
        <v>42999</v>
      </c>
      <c r="B4246">
        <v>0.56000000000000005</v>
      </c>
      <c r="E4246">
        <v>3.13</v>
      </c>
      <c r="F4246">
        <v>0.99</v>
      </c>
    </row>
    <row r="4247" spans="1:6" x14ac:dyDescent="0.3">
      <c r="A4247" s="1">
        <v>43000</v>
      </c>
      <c r="B4247">
        <v>0.6</v>
      </c>
      <c r="E4247">
        <v>2.75</v>
      </c>
      <c r="F4247">
        <v>0.99</v>
      </c>
    </row>
    <row r="4248" spans="1:6" x14ac:dyDescent="0.3">
      <c r="A4248" s="1">
        <v>43001</v>
      </c>
      <c r="D4248">
        <v>0.63</v>
      </c>
      <c r="E4248">
        <v>1.86</v>
      </c>
      <c r="F4248">
        <v>0.82</v>
      </c>
    </row>
    <row r="4249" spans="1:6" x14ac:dyDescent="0.3">
      <c r="A4249" s="1">
        <v>43002</v>
      </c>
    </row>
    <row r="4250" spans="1:6" x14ac:dyDescent="0.3">
      <c r="A4250" s="1">
        <v>43003</v>
      </c>
      <c r="E4250">
        <v>2.38</v>
      </c>
      <c r="F4250">
        <v>0.82</v>
      </c>
    </row>
    <row r="4251" spans="1:6" x14ac:dyDescent="0.3">
      <c r="A4251" s="1">
        <v>43004</v>
      </c>
      <c r="B4251">
        <v>0.51</v>
      </c>
    </row>
    <row r="4252" spans="1:6" x14ac:dyDescent="0.3">
      <c r="A4252" s="1">
        <v>43005</v>
      </c>
      <c r="B4252">
        <v>0.59</v>
      </c>
    </row>
    <row r="4253" spans="1:6" x14ac:dyDescent="0.3">
      <c r="A4253" s="1">
        <v>43006</v>
      </c>
      <c r="E4253">
        <v>2.88</v>
      </c>
      <c r="F4253">
        <v>0.9</v>
      </c>
    </row>
    <row r="4254" spans="1:6" x14ac:dyDescent="0.3">
      <c r="A4254" s="1">
        <v>43007</v>
      </c>
      <c r="E4254">
        <v>3.1</v>
      </c>
      <c r="F4254">
        <v>0.81</v>
      </c>
    </row>
    <row r="4255" spans="1:6" x14ac:dyDescent="0.3">
      <c r="A4255" s="1">
        <v>43008</v>
      </c>
      <c r="B4255">
        <v>0.75</v>
      </c>
      <c r="E4255">
        <v>2.72</v>
      </c>
      <c r="F4255">
        <v>0.75</v>
      </c>
    </row>
    <row r="4256" spans="1:6" x14ac:dyDescent="0.3">
      <c r="A4256" s="1">
        <v>43009</v>
      </c>
      <c r="B4256">
        <v>0.74</v>
      </c>
      <c r="E4256">
        <v>4.0199999999999996</v>
      </c>
      <c r="F4256">
        <v>0.97</v>
      </c>
    </row>
    <row r="4257" spans="1:6" x14ac:dyDescent="0.3">
      <c r="A4257" s="1">
        <v>43010</v>
      </c>
      <c r="D4257">
        <v>0.82</v>
      </c>
      <c r="E4257">
        <v>3.64</v>
      </c>
      <c r="F4257">
        <v>1.21</v>
      </c>
    </row>
    <row r="4258" spans="1:6" x14ac:dyDescent="0.3">
      <c r="A4258" s="1">
        <v>43011</v>
      </c>
      <c r="D4258">
        <v>0.85</v>
      </c>
      <c r="E4258">
        <v>2.93</v>
      </c>
      <c r="F4258">
        <v>1.01</v>
      </c>
    </row>
    <row r="4259" spans="1:6" x14ac:dyDescent="0.3">
      <c r="A4259" s="1">
        <v>43012</v>
      </c>
      <c r="B4259">
        <v>0.51</v>
      </c>
      <c r="E4259">
        <v>3.22</v>
      </c>
      <c r="F4259">
        <v>0.93</v>
      </c>
    </row>
    <row r="4260" spans="1:6" x14ac:dyDescent="0.3">
      <c r="A4260" s="1">
        <v>43013</v>
      </c>
      <c r="B4260">
        <v>0.68</v>
      </c>
      <c r="E4260">
        <v>3.01</v>
      </c>
      <c r="F4260">
        <v>0.97</v>
      </c>
    </row>
    <row r="4261" spans="1:6" x14ac:dyDescent="0.3">
      <c r="A4261" s="1">
        <v>43014</v>
      </c>
      <c r="B4261">
        <v>0.56000000000000005</v>
      </c>
      <c r="E4261">
        <v>2.56</v>
      </c>
      <c r="F4261">
        <v>0.94</v>
      </c>
    </row>
    <row r="4262" spans="1:6" x14ac:dyDescent="0.3">
      <c r="A4262" s="1">
        <v>43015</v>
      </c>
      <c r="D4262">
        <v>0.7</v>
      </c>
      <c r="E4262">
        <v>2.27</v>
      </c>
      <c r="F4262">
        <v>1.96</v>
      </c>
    </row>
    <row r="4263" spans="1:6" x14ac:dyDescent="0.3">
      <c r="A4263" s="1">
        <v>43016</v>
      </c>
      <c r="D4263">
        <v>0.78</v>
      </c>
      <c r="E4263">
        <v>2.2799999999999998</v>
      </c>
      <c r="F4263">
        <v>1.57</v>
      </c>
    </row>
    <row r="4264" spans="1:6" x14ac:dyDescent="0.3">
      <c r="A4264" s="1">
        <v>43017</v>
      </c>
      <c r="B4264">
        <v>0.9</v>
      </c>
      <c r="E4264">
        <v>2.38</v>
      </c>
      <c r="F4264">
        <v>1.47</v>
      </c>
    </row>
    <row r="4265" spans="1:6" x14ac:dyDescent="0.3">
      <c r="A4265" s="1">
        <v>43018</v>
      </c>
      <c r="B4265">
        <v>0.66</v>
      </c>
      <c r="E4265">
        <v>2.12</v>
      </c>
      <c r="F4265">
        <v>1.36</v>
      </c>
    </row>
    <row r="4266" spans="1:6" x14ac:dyDescent="0.3">
      <c r="A4266" s="1">
        <v>43019</v>
      </c>
      <c r="D4266">
        <v>0.79</v>
      </c>
    </row>
    <row r="4267" spans="1:6" x14ac:dyDescent="0.3">
      <c r="A4267" s="1">
        <v>43020</v>
      </c>
      <c r="D4267">
        <v>0.81</v>
      </c>
      <c r="E4267">
        <v>1.59</v>
      </c>
      <c r="F4267">
        <v>1.17</v>
      </c>
    </row>
    <row r="4268" spans="1:6" x14ac:dyDescent="0.3">
      <c r="A4268" s="1">
        <v>43021</v>
      </c>
      <c r="E4268">
        <v>2.16</v>
      </c>
      <c r="F4268">
        <v>1.42</v>
      </c>
    </row>
    <row r="4269" spans="1:6" x14ac:dyDescent="0.3">
      <c r="A4269" s="1">
        <v>43022</v>
      </c>
      <c r="E4269">
        <v>1.91</v>
      </c>
      <c r="F4269">
        <v>1.43</v>
      </c>
    </row>
    <row r="4270" spans="1:6" x14ac:dyDescent="0.3">
      <c r="A4270" s="1">
        <v>43023</v>
      </c>
      <c r="E4270">
        <v>2.0699999999999998</v>
      </c>
      <c r="F4270">
        <v>1.33</v>
      </c>
    </row>
    <row r="4271" spans="1:6" x14ac:dyDescent="0.3">
      <c r="A4271" s="1">
        <v>43024</v>
      </c>
      <c r="E4271">
        <v>10.37</v>
      </c>
      <c r="F4271">
        <v>5.64</v>
      </c>
    </row>
    <row r="4272" spans="1:6" x14ac:dyDescent="0.3">
      <c r="A4272" s="1">
        <v>43025</v>
      </c>
      <c r="E4272">
        <v>9.39</v>
      </c>
      <c r="F4272">
        <v>4.62</v>
      </c>
    </row>
    <row r="4273" spans="1:6" x14ac:dyDescent="0.3">
      <c r="A4273" s="1">
        <v>43026</v>
      </c>
      <c r="E4273">
        <v>5.41</v>
      </c>
    </row>
    <row r="4274" spans="1:6" x14ac:dyDescent="0.3">
      <c r="A4274" s="1">
        <v>43027</v>
      </c>
      <c r="E4274">
        <v>4.6500000000000004</v>
      </c>
      <c r="F4274">
        <v>4.34</v>
      </c>
    </row>
    <row r="4275" spans="1:6" x14ac:dyDescent="0.3">
      <c r="A4275" s="1">
        <v>43028</v>
      </c>
      <c r="E4275">
        <v>4.6500000000000004</v>
      </c>
      <c r="F4275">
        <v>3.46</v>
      </c>
    </row>
    <row r="4276" spans="1:6" x14ac:dyDescent="0.3">
      <c r="A4276" s="1">
        <v>43029</v>
      </c>
      <c r="D4276">
        <v>1.46</v>
      </c>
    </row>
    <row r="4277" spans="1:6" x14ac:dyDescent="0.3">
      <c r="A4277" s="1">
        <v>43030</v>
      </c>
      <c r="D4277">
        <v>1.55</v>
      </c>
      <c r="E4277">
        <v>2.91</v>
      </c>
      <c r="F4277">
        <v>2.1800000000000002</v>
      </c>
    </row>
    <row r="4278" spans="1:6" x14ac:dyDescent="0.3">
      <c r="A4278" s="1">
        <v>43031</v>
      </c>
      <c r="B4278">
        <v>2.25</v>
      </c>
      <c r="E4278">
        <v>2.6</v>
      </c>
      <c r="F4278">
        <v>1.96</v>
      </c>
    </row>
    <row r="4279" spans="1:6" x14ac:dyDescent="0.3">
      <c r="A4279" s="1">
        <v>43032</v>
      </c>
      <c r="B4279">
        <v>3.87</v>
      </c>
      <c r="E4279">
        <v>8.32</v>
      </c>
      <c r="F4279">
        <v>4.34</v>
      </c>
    </row>
    <row r="4280" spans="1:6" x14ac:dyDescent="0.3">
      <c r="A4280" s="1">
        <v>43033</v>
      </c>
      <c r="D4280">
        <v>1.85</v>
      </c>
      <c r="E4280">
        <v>6.16</v>
      </c>
      <c r="F4280">
        <v>3.26</v>
      </c>
    </row>
    <row r="4281" spans="1:6" x14ac:dyDescent="0.3">
      <c r="A4281" s="1">
        <v>43034</v>
      </c>
      <c r="D4281">
        <v>1.76</v>
      </c>
    </row>
    <row r="4282" spans="1:6" x14ac:dyDescent="0.3">
      <c r="A4282" s="1">
        <v>43035</v>
      </c>
      <c r="B4282">
        <v>1.46</v>
      </c>
    </row>
    <row r="4283" spans="1:6" x14ac:dyDescent="0.3">
      <c r="A4283" s="1">
        <v>43036</v>
      </c>
      <c r="B4283">
        <v>1.43</v>
      </c>
    </row>
    <row r="4284" spans="1:6" x14ac:dyDescent="0.3">
      <c r="A4284" s="1">
        <v>43037</v>
      </c>
      <c r="D4284">
        <v>1.39</v>
      </c>
      <c r="E4284">
        <v>5.29</v>
      </c>
      <c r="F4284">
        <v>1.94</v>
      </c>
    </row>
    <row r="4285" spans="1:6" x14ac:dyDescent="0.3">
      <c r="A4285" s="1">
        <v>43038</v>
      </c>
      <c r="D4285">
        <v>2.33</v>
      </c>
      <c r="E4285">
        <v>8.34</v>
      </c>
      <c r="F4285">
        <v>3.38</v>
      </c>
    </row>
    <row r="4286" spans="1:6" x14ac:dyDescent="0.3">
      <c r="A4286" s="1">
        <v>43039</v>
      </c>
      <c r="B4286">
        <v>1.31</v>
      </c>
      <c r="E4286">
        <v>5.46</v>
      </c>
      <c r="F4286">
        <v>2.25</v>
      </c>
    </row>
    <row r="4287" spans="1:6" x14ac:dyDescent="0.3">
      <c r="A4287" s="1">
        <v>43040</v>
      </c>
      <c r="B4287">
        <v>1.07</v>
      </c>
      <c r="E4287">
        <v>5.39</v>
      </c>
      <c r="F4287">
        <v>1.89</v>
      </c>
    </row>
    <row r="4288" spans="1:6" x14ac:dyDescent="0.3">
      <c r="A4288" s="1">
        <v>43041</v>
      </c>
      <c r="D4288">
        <v>1.18</v>
      </c>
      <c r="E4288">
        <v>4.08</v>
      </c>
      <c r="F4288">
        <v>1.5</v>
      </c>
    </row>
    <row r="4289" spans="1:6" x14ac:dyDescent="0.3">
      <c r="A4289" s="1">
        <v>43042</v>
      </c>
      <c r="D4289">
        <v>1.18</v>
      </c>
      <c r="E4289">
        <v>4.29</v>
      </c>
      <c r="F4289">
        <v>1.22</v>
      </c>
    </row>
    <row r="4290" spans="1:6" x14ac:dyDescent="0.3">
      <c r="A4290" s="1">
        <v>43043</v>
      </c>
      <c r="B4290">
        <v>1.17</v>
      </c>
      <c r="E4290">
        <v>3.97</v>
      </c>
      <c r="F4290">
        <v>1.07</v>
      </c>
    </row>
    <row r="4291" spans="1:6" x14ac:dyDescent="0.3">
      <c r="A4291" s="1">
        <v>43044</v>
      </c>
      <c r="B4291">
        <v>1.1000000000000001</v>
      </c>
      <c r="E4291">
        <v>3.63</v>
      </c>
      <c r="F4291">
        <v>1.02</v>
      </c>
    </row>
    <row r="4292" spans="1:6" x14ac:dyDescent="0.3">
      <c r="A4292" s="1">
        <v>43045</v>
      </c>
      <c r="E4292">
        <v>3.31</v>
      </c>
      <c r="F4292">
        <v>1.03</v>
      </c>
    </row>
    <row r="4293" spans="1:6" x14ac:dyDescent="0.3">
      <c r="A4293" s="1">
        <v>43046</v>
      </c>
      <c r="D4293">
        <v>1.01</v>
      </c>
      <c r="E4293">
        <v>3.33</v>
      </c>
      <c r="F4293">
        <v>0.97</v>
      </c>
    </row>
    <row r="4294" spans="1:6" x14ac:dyDescent="0.3">
      <c r="A4294" s="1">
        <v>43047</v>
      </c>
      <c r="B4294">
        <v>1.1399999999999999</v>
      </c>
      <c r="E4294">
        <v>3.47</v>
      </c>
      <c r="F4294">
        <v>1.17</v>
      </c>
    </row>
    <row r="4295" spans="1:6" x14ac:dyDescent="0.3">
      <c r="A4295" s="1">
        <v>43048</v>
      </c>
      <c r="B4295">
        <v>1.1599999999999999</v>
      </c>
      <c r="E4295">
        <v>3.7</v>
      </c>
      <c r="F4295">
        <v>1.18</v>
      </c>
    </row>
    <row r="4296" spans="1:6" x14ac:dyDescent="0.3">
      <c r="A4296" s="1">
        <v>43049</v>
      </c>
      <c r="D4296">
        <v>1.02</v>
      </c>
      <c r="E4296">
        <v>3.72</v>
      </c>
      <c r="F4296">
        <v>1.23</v>
      </c>
    </row>
    <row r="4297" spans="1:6" x14ac:dyDescent="0.3">
      <c r="A4297" s="1">
        <v>43051</v>
      </c>
      <c r="B4297">
        <v>1.84</v>
      </c>
      <c r="E4297">
        <v>5.69</v>
      </c>
      <c r="F4297">
        <v>1.46</v>
      </c>
    </row>
    <row r="4298" spans="1:6" x14ac:dyDescent="0.3">
      <c r="A4298" s="1">
        <v>43052</v>
      </c>
      <c r="B4298">
        <v>3.26</v>
      </c>
      <c r="E4298">
        <v>8.1</v>
      </c>
      <c r="F4298">
        <v>2.81</v>
      </c>
    </row>
    <row r="4299" spans="1:6" x14ac:dyDescent="0.3">
      <c r="A4299" s="1">
        <v>43053</v>
      </c>
      <c r="D4299">
        <v>1.42</v>
      </c>
      <c r="E4299">
        <v>6.57</v>
      </c>
      <c r="F4299">
        <v>1.69</v>
      </c>
    </row>
    <row r="4300" spans="1:6" x14ac:dyDescent="0.3">
      <c r="A4300" s="1">
        <v>43054</v>
      </c>
      <c r="D4300">
        <v>1.5</v>
      </c>
      <c r="E4300">
        <v>5.38</v>
      </c>
      <c r="F4300">
        <v>1.69</v>
      </c>
    </row>
    <row r="4301" spans="1:6" x14ac:dyDescent="0.3">
      <c r="A4301" s="1">
        <v>43055</v>
      </c>
      <c r="B4301">
        <v>2.06</v>
      </c>
      <c r="F4301">
        <v>1.46</v>
      </c>
    </row>
    <row r="4302" spans="1:6" x14ac:dyDescent="0.3">
      <c r="A4302" s="1">
        <v>43056</v>
      </c>
      <c r="B4302">
        <v>1.83</v>
      </c>
      <c r="F4302">
        <v>1.36</v>
      </c>
    </row>
    <row r="4303" spans="1:6" x14ac:dyDescent="0.3">
      <c r="A4303" s="1">
        <v>43057</v>
      </c>
      <c r="B4303">
        <v>1.28</v>
      </c>
      <c r="F4303">
        <v>3.01</v>
      </c>
    </row>
    <row r="4304" spans="1:6" x14ac:dyDescent="0.3">
      <c r="A4304" s="1">
        <v>43058</v>
      </c>
      <c r="D4304">
        <v>0.78</v>
      </c>
      <c r="F4304">
        <v>2.44</v>
      </c>
    </row>
    <row r="4305" spans="1:6" x14ac:dyDescent="0.3">
      <c r="A4305" s="1">
        <v>43059</v>
      </c>
      <c r="D4305">
        <v>0.72</v>
      </c>
      <c r="F4305">
        <v>2.12</v>
      </c>
    </row>
    <row r="4306" spans="1:6" x14ac:dyDescent="0.3">
      <c r="A4306" s="1">
        <v>43060</v>
      </c>
      <c r="B4306">
        <v>0.73</v>
      </c>
      <c r="F4306">
        <v>1.84</v>
      </c>
    </row>
    <row r="4307" spans="1:6" x14ac:dyDescent="0.3">
      <c r="A4307" s="1">
        <v>43061</v>
      </c>
      <c r="B4307">
        <v>0.72</v>
      </c>
      <c r="F4307">
        <v>1.38</v>
      </c>
    </row>
    <row r="4308" spans="1:6" x14ac:dyDescent="0.3">
      <c r="A4308" s="1">
        <v>43062</v>
      </c>
      <c r="D4308">
        <v>0.63</v>
      </c>
      <c r="F4308">
        <v>1.22</v>
      </c>
    </row>
    <row r="4309" spans="1:6" x14ac:dyDescent="0.3">
      <c r="A4309" s="1">
        <v>43063</v>
      </c>
      <c r="D4309">
        <v>0.57999999999999996</v>
      </c>
      <c r="F4309">
        <v>1</v>
      </c>
    </row>
    <row r="4310" spans="1:6" x14ac:dyDescent="0.3">
      <c r="A4310" s="1">
        <v>43064</v>
      </c>
      <c r="B4310">
        <v>0.72</v>
      </c>
      <c r="F4310">
        <v>1.1100000000000001</v>
      </c>
    </row>
    <row r="4311" spans="1:6" x14ac:dyDescent="0.3">
      <c r="A4311" s="1">
        <v>43065</v>
      </c>
      <c r="B4311">
        <v>0.73</v>
      </c>
      <c r="F4311">
        <v>1.51</v>
      </c>
    </row>
    <row r="4312" spans="1:6" x14ac:dyDescent="0.3">
      <c r="A4312" s="1">
        <v>43066</v>
      </c>
      <c r="D4312">
        <v>1.34</v>
      </c>
      <c r="F4312">
        <v>1.35</v>
      </c>
    </row>
    <row r="4313" spans="1:6" x14ac:dyDescent="0.3">
      <c r="A4313" s="1">
        <v>43067</v>
      </c>
      <c r="D4313">
        <v>1.51</v>
      </c>
      <c r="F4313">
        <v>2.25</v>
      </c>
    </row>
    <row r="4314" spans="1:6" x14ac:dyDescent="0.3">
      <c r="A4314" s="1">
        <v>43068</v>
      </c>
      <c r="B4314">
        <v>4.8099999999999996</v>
      </c>
      <c r="F4314">
        <v>6.4</v>
      </c>
    </row>
    <row r="4315" spans="1:6" x14ac:dyDescent="0.3">
      <c r="A4315" s="1">
        <v>43069</v>
      </c>
      <c r="B4315">
        <v>2.87</v>
      </c>
      <c r="E4315">
        <v>5.45</v>
      </c>
      <c r="F4315">
        <v>5.43</v>
      </c>
    </row>
    <row r="4316" spans="1:6" x14ac:dyDescent="0.3">
      <c r="A4316" s="1">
        <v>43070</v>
      </c>
      <c r="B4316">
        <v>2.5</v>
      </c>
      <c r="E4316">
        <v>4.76</v>
      </c>
      <c r="F4316">
        <v>4.45</v>
      </c>
    </row>
    <row r="4317" spans="1:6" x14ac:dyDescent="0.3">
      <c r="A4317" s="1">
        <v>43071</v>
      </c>
      <c r="D4317">
        <v>2.17</v>
      </c>
      <c r="E4317">
        <v>7.69</v>
      </c>
      <c r="F4317">
        <v>3.17</v>
      </c>
    </row>
    <row r="4318" spans="1:6" x14ac:dyDescent="0.3">
      <c r="A4318" s="1">
        <v>43072</v>
      </c>
      <c r="D4318">
        <v>2.85</v>
      </c>
      <c r="E4318">
        <v>12.98</v>
      </c>
      <c r="F4318">
        <v>7.83</v>
      </c>
    </row>
    <row r="4319" spans="1:6" x14ac:dyDescent="0.3">
      <c r="A4319" s="1">
        <v>43073</v>
      </c>
      <c r="B4319">
        <v>7.56</v>
      </c>
      <c r="E4319">
        <v>12.95</v>
      </c>
      <c r="F4319">
        <v>11.99</v>
      </c>
    </row>
    <row r="4320" spans="1:6" x14ac:dyDescent="0.3">
      <c r="A4320" s="1">
        <v>43074</v>
      </c>
      <c r="B4320">
        <v>4.4000000000000004</v>
      </c>
      <c r="E4320">
        <v>10.72</v>
      </c>
      <c r="F4320">
        <v>7.51</v>
      </c>
    </row>
    <row r="4321" spans="1:6" x14ac:dyDescent="0.3">
      <c r="A4321" s="1">
        <v>43075</v>
      </c>
      <c r="D4321">
        <v>3.98</v>
      </c>
      <c r="E4321">
        <v>9.7799999999999994</v>
      </c>
      <c r="F4321">
        <v>7.28</v>
      </c>
    </row>
    <row r="4322" spans="1:6" x14ac:dyDescent="0.3">
      <c r="A4322" s="1">
        <v>43076</v>
      </c>
      <c r="D4322">
        <v>3.49</v>
      </c>
      <c r="E4322">
        <v>8.98</v>
      </c>
      <c r="F4322">
        <v>7.22</v>
      </c>
    </row>
    <row r="4323" spans="1:6" x14ac:dyDescent="0.3">
      <c r="A4323" s="1">
        <v>43077</v>
      </c>
      <c r="B4323">
        <v>2.8</v>
      </c>
      <c r="E4323">
        <v>7.83</v>
      </c>
      <c r="F4323">
        <v>3.85</v>
      </c>
    </row>
    <row r="4324" spans="1:6" x14ac:dyDescent="0.3">
      <c r="A4324" s="1">
        <v>43078</v>
      </c>
      <c r="B4324">
        <v>2.41</v>
      </c>
      <c r="E4324">
        <v>6.74</v>
      </c>
      <c r="F4324">
        <v>3.67</v>
      </c>
    </row>
    <row r="4325" spans="1:6" x14ac:dyDescent="0.3">
      <c r="A4325" s="1">
        <v>43079</v>
      </c>
      <c r="D4325">
        <v>1.65</v>
      </c>
    </row>
    <row r="4326" spans="1:6" x14ac:dyDescent="0.3">
      <c r="A4326" s="1">
        <v>43080</v>
      </c>
      <c r="D4326">
        <v>1.56</v>
      </c>
    </row>
    <row r="4327" spans="1:6" x14ac:dyDescent="0.3">
      <c r="A4327" s="1">
        <v>43081</v>
      </c>
      <c r="B4327">
        <v>1.72</v>
      </c>
    </row>
    <row r="4328" spans="1:6" x14ac:dyDescent="0.3">
      <c r="A4328" s="1">
        <v>43082</v>
      </c>
      <c r="B4328">
        <v>1.55</v>
      </c>
    </row>
    <row r="4329" spans="1:6" x14ac:dyDescent="0.3">
      <c r="A4329" s="1">
        <v>43083</v>
      </c>
      <c r="D4329">
        <v>1.03</v>
      </c>
    </row>
    <row r="4330" spans="1:6" x14ac:dyDescent="0.3">
      <c r="A4330" s="1">
        <v>43084</v>
      </c>
      <c r="D4330">
        <v>0.99</v>
      </c>
      <c r="E4330">
        <v>4.75</v>
      </c>
      <c r="F4330">
        <v>1.69</v>
      </c>
    </row>
    <row r="4331" spans="1:6" x14ac:dyDescent="0.3">
      <c r="A4331" s="1">
        <v>43085</v>
      </c>
      <c r="B4331">
        <v>1.1000000000000001</v>
      </c>
      <c r="E4331">
        <v>4.26</v>
      </c>
      <c r="F4331">
        <v>1.39</v>
      </c>
    </row>
    <row r="4332" spans="1:6" x14ac:dyDescent="0.3">
      <c r="A4332" s="1">
        <v>43086</v>
      </c>
      <c r="B4332">
        <v>0.98</v>
      </c>
      <c r="E4332">
        <v>4.21</v>
      </c>
      <c r="F4332">
        <v>0.88</v>
      </c>
    </row>
    <row r="4333" spans="1:6" x14ac:dyDescent="0.3">
      <c r="A4333" s="1">
        <v>43087</v>
      </c>
      <c r="D4333">
        <v>0.75</v>
      </c>
      <c r="E4333">
        <v>3.56</v>
      </c>
      <c r="F4333">
        <v>0.99</v>
      </c>
    </row>
    <row r="4334" spans="1:6" x14ac:dyDescent="0.3">
      <c r="A4334" s="1">
        <v>43088</v>
      </c>
      <c r="D4334">
        <v>0.75</v>
      </c>
      <c r="E4334">
        <v>3.43</v>
      </c>
      <c r="F4334">
        <v>1.1200000000000001</v>
      </c>
    </row>
    <row r="4335" spans="1:6" x14ac:dyDescent="0.3">
      <c r="A4335" s="1">
        <v>43089</v>
      </c>
      <c r="E4335">
        <v>3.56</v>
      </c>
      <c r="F4335">
        <v>1.05</v>
      </c>
    </row>
    <row r="4336" spans="1:6" x14ac:dyDescent="0.3">
      <c r="A4336" s="1">
        <v>43090</v>
      </c>
      <c r="B4336">
        <v>1.35</v>
      </c>
      <c r="E4336">
        <v>4.51</v>
      </c>
      <c r="F4336">
        <v>1.04</v>
      </c>
    </row>
    <row r="4337" spans="1:6" x14ac:dyDescent="0.3">
      <c r="A4337" s="1">
        <v>43091</v>
      </c>
      <c r="B4337">
        <v>1.02</v>
      </c>
      <c r="E4337">
        <v>3.82</v>
      </c>
      <c r="F4337">
        <v>1.04</v>
      </c>
    </row>
    <row r="4338" spans="1:6" x14ac:dyDescent="0.3">
      <c r="A4338" s="1">
        <v>43092</v>
      </c>
      <c r="D4338">
        <v>0.96</v>
      </c>
      <c r="E4338">
        <v>3.67</v>
      </c>
      <c r="F4338">
        <v>1.08</v>
      </c>
    </row>
    <row r="4339" spans="1:6" x14ac:dyDescent="0.3">
      <c r="A4339" s="1">
        <v>43093</v>
      </c>
      <c r="E4339">
        <v>3.66</v>
      </c>
      <c r="F4339">
        <v>1.06</v>
      </c>
    </row>
    <row r="4340" spans="1:6" x14ac:dyDescent="0.3">
      <c r="A4340" s="1">
        <v>43094</v>
      </c>
      <c r="B4340">
        <v>0.74</v>
      </c>
      <c r="E4340">
        <v>3.46</v>
      </c>
      <c r="F4340">
        <v>1.08</v>
      </c>
    </row>
    <row r="4341" spans="1:6" x14ac:dyDescent="0.3">
      <c r="A4341" s="1">
        <v>43095</v>
      </c>
      <c r="B4341">
        <v>1.72</v>
      </c>
      <c r="E4341">
        <v>4.82</v>
      </c>
      <c r="F4341">
        <v>1.1499999999999999</v>
      </c>
    </row>
    <row r="4342" spans="1:6" x14ac:dyDescent="0.3">
      <c r="A4342" s="1">
        <v>43096</v>
      </c>
      <c r="D4342">
        <v>1.06</v>
      </c>
      <c r="E4342">
        <v>6.04</v>
      </c>
      <c r="F4342">
        <v>1.29</v>
      </c>
    </row>
    <row r="4343" spans="1:6" x14ac:dyDescent="0.3">
      <c r="A4343" s="1">
        <v>43097</v>
      </c>
      <c r="D4343">
        <v>1.45</v>
      </c>
      <c r="E4343">
        <v>6.11</v>
      </c>
      <c r="F4343">
        <v>1.29</v>
      </c>
    </row>
    <row r="4344" spans="1:6" x14ac:dyDescent="0.3">
      <c r="A4344" s="1">
        <v>43098</v>
      </c>
      <c r="B4344">
        <v>6.47</v>
      </c>
    </row>
    <row r="4345" spans="1:6" x14ac:dyDescent="0.3">
      <c r="A4345" s="1">
        <v>43099</v>
      </c>
    </row>
    <row r="4346" spans="1:6" x14ac:dyDescent="0.3">
      <c r="A4346" s="1">
        <v>43100</v>
      </c>
      <c r="B4346">
        <v>1.62</v>
      </c>
    </row>
    <row r="4347" spans="1:6" x14ac:dyDescent="0.3">
      <c r="A4347" s="1">
        <v>43101</v>
      </c>
    </row>
    <row r="4348" spans="1:6" x14ac:dyDescent="0.3">
      <c r="A4348" s="1">
        <v>43102</v>
      </c>
      <c r="D4348">
        <v>1.31</v>
      </c>
    </row>
    <row r="4349" spans="1:6" x14ac:dyDescent="0.3">
      <c r="A4349" s="1">
        <v>43103</v>
      </c>
      <c r="B4349">
        <v>1.24</v>
      </c>
    </row>
    <row r="4350" spans="1:6" x14ac:dyDescent="0.3">
      <c r="A4350" s="1">
        <v>43104</v>
      </c>
      <c r="B4350">
        <v>2.81</v>
      </c>
    </row>
    <row r="4351" spans="1:6" x14ac:dyDescent="0.3">
      <c r="A4351" s="1">
        <v>43105</v>
      </c>
      <c r="D4351">
        <v>1.68</v>
      </c>
    </row>
    <row r="4352" spans="1:6" x14ac:dyDescent="0.3">
      <c r="A4352" s="1">
        <v>43106</v>
      </c>
      <c r="D4352">
        <v>1.6</v>
      </c>
    </row>
    <row r="4353" spans="1:6" x14ac:dyDescent="0.3">
      <c r="A4353" s="1">
        <v>43107</v>
      </c>
      <c r="B4353">
        <v>4.05</v>
      </c>
    </row>
    <row r="4354" spans="1:6" x14ac:dyDescent="0.3">
      <c r="A4354" s="1">
        <v>43108</v>
      </c>
      <c r="B4354">
        <v>5.36</v>
      </c>
    </row>
    <row r="4355" spans="1:6" x14ac:dyDescent="0.3">
      <c r="A4355" s="1">
        <v>43109</v>
      </c>
      <c r="D4355">
        <v>2.2599999999999998</v>
      </c>
    </row>
    <row r="4356" spans="1:6" x14ac:dyDescent="0.3">
      <c r="A4356" s="1">
        <v>43110</v>
      </c>
      <c r="D4356">
        <v>2.3199999999999998</v>
      </c>
    </row>
    <row r="4357" spans="1:6" x14ac:dyDescent="0.3">
      <c r="A4357" s="1">
        <v>43111</v>
      </c>
      <c r="B4357">
        <v>3.17</v>
      </c>
    </row>
    <row r="4358" spans="1:6" x14ac:dyDescent="0.3">
      <c r="A4358" s="1">
        <v>43112</v>
      </c>
      <c r="B4358">
        <v>2.9</v>
      </c>
    </row>
    <row r="4359" spans="1:6" x14ac:dyDescent="0.3">
      <c r="A4359" s="1">
        <v>43113</v>
      </c>
      <c r="D4359">
        <v>2.44</v>
      </c>
    </row>
    <row r="4360" spans="1:6" x14ac:dyDescent="0.3">
      <c r="A4360" s="1">
        <v>43114</v>
      </c>
      <c r="D4360">
        <v>2.23</v>
      </c>
      <c r="E4360">
        <v>7.67</v>
      </c>
      <c r="F4360">
        <v>4.2699999999999996</v>
      </c>
    </row>
    <row r="4361" spans="1:6" x14ac:dyDescent="0.3">
      <c r="A4361" s="1">
        <v>43115</v>
      </c>
      <c r="B4361">
        <v>8.7100000000000009</v>
      </c>
      <c r="F4361">
        <v>8.8800000000000008</v>
      </c>
    </row>
    <row r="4362" spans="1:6" x14ac:dyDescent="0.3">
      <c r="A4362" s="1">
        <v>43116</v>
      </c>
      <c r="B4362">
        <v>8.02</v>
      </c>
    </row>
    <row r="4363" spans="1:6" x14ac:dyDescent="0.3">
      <c r="A4363" s="1">
        <v>43117</v>
      </c>
      <c r="D4363">
        <v>5.26</v>
      </c>
      <c r="F4363">
        <v>8.7200000000000006</v>
      </c>
    </row>
    <row r="4364" spans="1:6" x14ac:dyDescent="0.3">
      <c r="A4364" s="1">
        <v>43118</v>
      </c>
      <c r="D4364">
        <v>5.38</v>
      </c>
      <c r="F4364">
        <v>10.84</v>
      </c>
    </row>
    <row r="4365" spans="1:6" x14ac:dyDescent="0.3">
      <c r="A4365" s="1">
        <v>43119</v>
      </c>
      <c r="B4365">
        <v>10.28</v>
      </c>
      <c r="F4365">
        <v>11.36</v>
      </c>
    </row>
    <row r="4366" spans="1:6" x14ac:dyDescent="0.3">
      <c r="A4366" s="1">
        <v>43120</v>
      </c>
      <c r="B4366">
        <v>9.27</v>
      </c>
    </row>
    <row r="4367" spans="1:6" x14ac:dyDescent="0.3">
      <c r="A4367" s="1">
        <v>43121</v>
      </c>
    </row>
    <row r="4368" spans="1:6" x14ac:dyDescent="0.3">
      <c r="A4368" s="1">
        <v>43122</v>
      </c>
      <c r="D4368">
        <v>13.98</v>
      </c>
    </row>
    <row r="4369" spans="1:6" x14ac:dyDescent="0.3">
      <c r="A4369" s="1">
        <v>43123</v>
      </c>
      <c r="B4369">
        <v>8.0299999999999994</v>
      </c>
      <c r="F4369">
        <v>12.63</v>
      </c>
    </row>
    <row r="4370" spans="1:6" x14ac:dyDescent="0.3">
      <c r="A4370" s="1">
        <v>43124</v>
      </c>
      <c r="B4370">
        <v>5.2</v>
      </c>
      <c r="D4370">
        <v>0.91</v>
      </c>
      <c r="F4370">
        <v>8.8800000000000008</v>
      </c>
    </row>
    <row r="4371" spans="1:6" x14ac:dyDescent="0.3">
      <c r="A4371" s="1">
        <v>43125</v>
      </c>
      <c r="D4371">
        <v>3.51</v>
      </c>
      <c r="F4371">
        <v>7.51</v>
      </c>
    </row>
    <row r="4372" spans="1:6" x14ac:dyDescent="0.3">
      <c r="A4372" s="1">
        <v>43126</v>
      </c>
      <c r="D4372">
        <v>2.69</v>
      </c>
      <c r="F4372">
        <v>5.85</v>
      </c>
    </row>
    <row r="4373" spans="1:6" x14ac:dyDescent="0.3">
      <c r="A4373" s="1">
        <v>43127</v>
      </c>
      <c r="E4373">
        <v>8.42</v>
      </c>
      <c r="F4373">
        <v>3.51</v>
      </c>
    </row>
    <row r="4374" spans="1:6" x14ac:dyDescent="0.3">
      <c r="A4374" s="1">
        <v>43128</v>
      </c>
      <c r="B4374">
        <v>2.41</v>
      </c>
      <c r="E4374">
        <v>6.58</v>
      </c>
      <c r="F4374">
        <v>2.92</v>
      </c>
    </row>
    <row r="4375" spans="1:6" x14ac:dyDescent="0.3">
      <c r="A4375" s="1">
        <v>43129</v>
      </c>
      <c r="D4375">
        <v>1.52</v>
      </c>
      <c r="E4375">
        <v>6.27</v>
      </c>
      <c r="F4375">
        <v>2.58</v>
      </c>
    </row>
    <row r="4376" spans="1:6" x14ac:dyDescent="0.3">
      <c r="A4376" s="1">
        <v>43130</v>
      </c>
      <c r="D4376">
        <v>1.25</v>
      </c>
      <c r="E4376">
        <v>5.79</v>
      </c>
      <c r="F4376">
        <v>1.87</v>
      </c>
    </row>
    <row r="4377" spans="1:6" x14ac:dyDescent="0.3">
      <c r="A4377" s="1">
        <v>43131</v>
      </c>
      <c r="B4377">
        <v>1.1499999999999999</v>
      </c>
      <c r="E4377">
        <v>5.68</v>
      </c>
      <c r="F4377">
        <v>1.53</v>
      </c>
    </row>
    <row r="4378" spans="1:6" x14ac:dyDescent="0.3">
      <c r="A4378" s="1">
        <v>43132</v>
      </c>
      <c r="B4378">
        <v>1.17</v>
      </c>
      <c r="F4378">
        <v>1.53</v>
      </c>
    </row>
    <row r="4379" spans="1:6" x14ac:dyDescent="0.3">
      <c r="A4379" s="1">
        <v>43133</v>
      </c>
      <c r="D4379">
        <v>0.85</v>
      </c>
      <c r="E4379">
        <v>4.71</v>
      </c>
      <c r="F4379">
        <v>1.49</v>
      </c>
    </row>
    <row r="4380" spans="1:6" x14ac:dyDescent="0.3">
      <c r="A4380" s="1">
        <v>43134</v>
      </c>
      <c r="D4380">
        <v>0.87</v>
      </c>
      <c r="E4380">
        <v>3.71</v>
      </c>
      <c r="F4380">
        <v>1.37</v>
      </c>
    </row>
    <row r="4381" spans="1:6" x14ac:dyDescent="0.3">
      <c r="A4381" s="1">
        <v>43135</v>
      </c>
      <c r="B4381">
        <v>0.99</v>
      </c>
      <c r="E4381">
        <v>3.94</v>
      </c>
      <c r="F4381">
        <v>1.54</v>
      </c>
    </row>
    <row r="4382" spans="1:6" x14ac:dyDescent="0.3">
      <c r="A4382" s="1">
        <v>43136</v>
      </c>
      <c r="B4382">
        <v>1.04</v>
      </c>
      <c r="E4382">
        <v>4.54</v>
      </c>
      <c r="F4382">
        <v>1.49</v>
      </c>
    </row>
    <row r="4383" spans="1:6" x14ac:dyDescent="0.3">
      <c r="A4383" s="1">
        <v>43137</v>
      </c>
      <c r="D4383">
        <v>0.75</v>
      </c>
      <c r="E4383">
        <v>4.6500000000000004</v>
      </c>
      <c r="F4383">
        <v>1.45</v>
      </c>
    </row>
    <row r="4384" spans="1:6" x14ac:dyDescent="0.3">
      <c r="A4384" s="1">
        <v>43138</v>
      </c>
      <c r="D4384">
        <v>0.74</v>
      </c>
      <c r="E4384">
        <v>3.17</v>
      </c>
      <c r="F4384">
        <v>1.38</v>
      </c>
    </row>
    <row r="4385" spans="1:6" x14ac:dyDescent="0.3">
      <c r="A4385" s="1">
        <v>43139</v>
      </c>
      <c r="B4385">
        <v>1.0900000000000001</v>
      </c>
      <c r="E4385">
        <v>3.99</v>
      </c>
      <c r="F4385">
        <v>1.06</v>
      </c>
    </row>
    <row r="4386" spans="1:6" x14ac:dyDescent="0.3">
      <c r="A4386" s="1">
        <v>43140</v>
      </c>
      <c r="B4386">
        <v>0.84</v>
      </c>
      <c r="E4386">
        <v>3.31</v>
      </c>
      <c r="F4386">
        <v>1</v>
      </c>
    </row>
    <row r="4387" spans="1:6" x14ac:dyDescent="0.3">
      <c r="A4387" s="1">
        <v>43141</v>
      </c>
      <c r="D4387">
        <v>0.87</v>
      </c>
      <c r="E4387">
        <v>5.38</v>
      </c>
      <c r="F4387">
        <v>2.12</v>
      </c>
    </row>
    <row r="4388" spans="1:6" x14ac:dyDescent="0.3">
      <c r="A4388" s="1">
        <v>43142</v>
      </c>
      <c r="D4388">
        <v>1.01</v>
      </c>
      <c r="E4388">
        <v>7.54</v>
      </c>
      <c r="F4388">
        <v>2.77</v>
      </c>
    </row>
    <row r="4389" spans="1:6" x14ac:dyDescent="0.3">
      <c r="A4389" s="1">
        <v>43143</v>
      </c>
      <c r="B4389">
        <v>1.83</v>
      </c>
      <c r="E4389">
        <v>5.43</v>
      </c>
      <c r="F4389">
        <v>2.5299999999999998</v>
      </c>
    </row>
    <row r="4390" spans="1:6" x14ac:dyDescent="0.3">
      <c r="A4390" s="1">
        <v>43144</v>
      </c>
      <c r="B4390">
        <v>1.46</v>
      </c>
      <c r="E4390">
        <v>3.79</v>
      </c>
      <c r="F4390">
        <v>2.2200000000000002</v>
      </c>
    </row>
    <row r="4391" spans="1:6" x14ac:dyDescent="0.3">
      <c r="A4391" s="1">
        <v>43145</v>
      </c>
      <c r="D4391">
        <v>0.78</v>
      </c>
      <c r="E4391">
        <v>4.6100000000000003</v>
      </c>
      <c r="F4391">
        <v>2.46</v>
      </c>
    </row>
    <row r="4392" spans="1:6" x14ac:dyDescent="0.3">
      <c r="A4392" s="1">
        <v>43146</v>
      </c>
      <c r="D4392">
        <v>1</v>
      </c>
      <c r="E4392">
        <v>4.7699999999999996</v>
      </c>
      <c r="F4392">
        <v>2.92</v>
      </c>
    </row>
    <row r="4393" spans="1:6" x14ac:dyDescent="0.3">
      <c r="A4393" s="1">
        <v>43147</v>
      </c>
      <c r="B4393">
        <v>5.07</v>
      </c>
      <c r="F4393">
        <v>15.22</v>
      </c>
    </row>
    <row r="4394" spans="1:6" x14ac:dyDescent="0.3">
      <c r="A4394" s="1">
        <v>43148</v>
      </c>
      <c r="B4394">
        <v>9.36</v>
      </c>
      <c r="F4394">
        <v>12.63</v>
      </c>
    </row>
    <row r="4395" spans="1:6" x14ac:dyDescent="0.3">
      <c r="A4395" s="1">
        <v>43149</v>
      </c>
      <c r="D4395">
        <v>4.87</v>
      </c>
      <c r="F4395">
        <v>9.99</v>
      </c>
    </row>
    <row r="4396" spans="1:6" x14ac:dyDescent="0.3">
      <c r="A4396" s="1">
        <v>43150</v>
      </c>
      <c r="D4396">
        <v>5.61</v>
      </c>
      <c r="F4396">
        <v>22.01</v>
      </c>
    </row>
    <row r="4397" spans="1:6" x14ac:dyDescent="0.3">
      <c r="A4397" s="1">
        <v>43151</v>
      </c>
      <c r="B4397">
        <v>8.83</v>
      </c>
      <c r="F4397">
        <v>17.829999999999998</v>
      </c>
    </row>
    <row r="4398" spans="1:6" x14ac:dyDescent="0.3">
      <c r="A4398" s="1">
        <v>43152</v>
      </c>
      <c r="B4398">
        <v>4.49</v>
      </c>
      <c r="F4398">
        <v>13.13</v>
      </c>
    </row>
    <row r="4399" spans="1:6" x14ac:dyDescent="0.3">
      <c r="A4399" s="1">
        <v>43153</v>
      </c>
      <c r="D4399">
        <v>2.8</v>
      </c>
      <c r="F4399">
        <v>9.66</v>
      </c>
    </row>
    <row r="4400" spans="1:6" x14ac:dyDescent="0.3">
      <c r="A4400" s="1">
        <v>43155</v>
      </c>
      <c r="B4400">
        <v>1.82</v>
      </c>
      <c r="E4400">
        <v>6.14</v>
      </c>
      <c r="F4400">
        <v>2.19</v>
      </c>
    </row>
    <row r="4401" spans="1:6" x14ac:dyDescent="0.3">
      <c r="A4401" s="1">
        <v>43156</v>
      </c>
      <c r="B4401">
        <v>1.73</v>
      </c>
      <c r="E4401">
        <v>5.92</v>
      </c>
      <c r="F4401">
        <v>2.34</v>
      </c>
    </row>
    <row r="4402" spans="1:6" x14ac:dyDescent="0.3">
      <c r="A4402" s="1">
        <v>43157</v>
      </c>
      <c r="D4402">
        <v>1.2</v>
      </c>
      <c r="E4402">
        <v>4.8899999999999997</v>
      </c>
      <c r="F4402">
        <v>1.81</v>
      </c>
    </row>
    <row r="4403" spans="1:6" x14ac:dyDescent="0.3">
      <c r="A4403" s="1">
        <v>43158</v>
      </c>
      <c r="D4403">
        <v>1.18</v>
      </c>
      <c r="E4403">
        <v>6.2</v>
      </c>
      <c r="F4403">
        <v>1.91</v>
      </c>
    </row>
    <row r="4404" spans="1:6" x14ac:dyDescent="0.3">
      <c r="A4404" s="1">
        <v>43159</v>
      </c>
      <c r="B4404">
        <v>1.65</v>
      </c>
      <c r="E4404">
        <v>7.33</v>
      </c>
      <c r="F4404">
        <v>2.46</v>
      </c>
    </row>
    <row r="4405" spans="1:6" x14ac:dyDescent="0.3">
      <c r="A4405" s="1">
        <v>43160</v>
      </c>
      <c r="B4405">
        <v>2.4900000000000002</v>
      </c>
      <c r="E4405">
        <v>6.75</v>
      </c>
      <c r="F4405">
        <v>2.56</v>
      </c>
    </row>
    <row r="4406" spans="1:6" x14ac:dyDescent="0.3">
      <c r="A4406" s="1">
        <v>43161</v>
      </c>
      <c r="D4406">
        <v>1.48</v>
      </c>
      <c r="E4406">
        <v>6.25</v>
      </c>
      <c r="F4406">
        <v>1.78</v>
      </c>
    </row>
    <row r="4407" spans="1:6" x14ac:dyDescent="0.3">
      <c r="A4407" s="1">
        <v>43162</v>
      </c>
      <c r="D4407">
        <v>1.52</v>
      </c>
      <c r="E4407">
        <v>8.17</v>
      </c>
      <c r="F4407">
        <v>2.86</v>
      </c>
    </row>
    <row r="4408" spans="1:6" x14ac:dyDescent="0.3">
      <c r="A4408" s="1">
        <v>43163</v>
      </c>
      <c r="B4408">
        <v>5.26</v>
      </c>
      <c r="E4408">
        <v>11.95</v>
      </c>
      <c r="F4408">
        <v>5.65</v>
      </c>
    </row>
    <row r="4409" spans="1:6" x14ac:dyDescent="0.3">
      <c r="A4409" s="1">
        <v>43164</v>
      </c>
      <c r="E4409">
        <v>10.5</v>
      </c>
      <c r="F4409">
        <v>4.3099999999999996</v>
      </c>
    </row>
    <row r="4410" spans="1:6" x14ac:dyDescent="0.3">
      <c r="A4410" s="1">
        <v>43165</v>
      </c>
      <c r="D4410">
        <v>2.35</v>
      </c>
      <c r="E4410">
        <v>7.56</v>
      </c>
      <c r="F4410">
        <v>3.43</v>
      </c>
    </row>
    <row r="4411" spans="1:6" x14ac:dyDescent="0.3">
      <c r="A4411" s="1">
        <v>43166</v>
      </c>
      <c r="D4411">
        <v>2.69</v>
      </c>
      <c r="E4411">
        <v>6.95</v>
      </c>
      <c r="F4411">
        <v>3.17</v>
      </c>
    </row>
    <row r="4412" spans="1:6" x14ac:dyDescent="0.3">
      <c r="A4412" s="1">
        <v>43167</v>
      </c>
      <c r="B4412">
        <v>2.09</v>
      </c>
      <c r="E4412">
        <v>6.69</v>
      </c>
      <c r="F4412">
        <v>2.98</v>
      </c>
    </row>
    <row r="4413" spans="1:6" x14ac:dyDescent="0.3">
      <c r="A4413" s="1">
        <v>43168</v>
      </c>
      <c r="B4413">
        <v>1.7</v>
      </c>
      <c r="E4413">
        <v>5.62</v>
      </c>
      <c r="F4413">
        <v>2.73</v>
      </c>
    </row>
    <row r="4414" spans="1:6" x14ac:dyDescent="0.3">
      <c r="A4414" s="1">
        <v>43169</v>
      </c>
      <c r="D4414">
        <v>1.82</v>
      </c>
      <c r="E4414">
        <v>5.64</v>
      </c>
      <c r="F4414">
        <v>2.2999999999999998</v>
      </c>
    </row>
    <row r="4415" spans="1:6" x14ac:dyDescent="0.3">
      <c r="A4415" s="1">
        <v>43170</v>
      </c>
      <c r="D4415">
        <v>1.84</v>
      </c>
      <c r="E4415">
        <v>6.17</v>
      </c>
      <c r="F4415">
        <v>2.33</v>
      </c>
    </row>
    <row r="4416" spans="1:6" x14ac:dyDescent="0.3">
      <c r="A4416" s="1">
        <v>43171</v>
      </c>
      <c r="B4416">
        <v>1.84</v>
      </c>
      <c r="E4416">
        <v>5.55</v>
      </c>
      <c r="F4416">
        <v>2.12</v>
      </c>
    </row>
    <row r="4417" spans="1:6" x14ac:dyDescent="0.3">
      <c r="A4417" s="1">
        <v>43172</v>
      </c>
      <c r="B4417">
        <v>1.62</v>
      </c>
      <c r="E4417">
        <v>5.01</v>
      </c>
      <c r="F4417">
        <v>2.14</v>
      </c>
    </row>
    <row r="4418" spans="1:6" x14ac:dyDescent="0.3">
      <c r="A4418" s="1">
        <v>43173</v>
      </c>
      <c r="D4418">
        <v>1.34</v>
      </c>
      <c r="E4418">
        <v>5.19</v>
      </c>
      <c r="F4418">
        <v>2.54</v>
      </c>
    </row>
    <row r="4419" spans="1:6" x14ac:dyDescent="0.3">
      <c r="A4419" s="1">
        <v>43174</v>
      </c>
      <c r="D4419">
        <v>1.43</v>
      </c>
      <c r="E4419">
        <v>7.06</v>
      </c>
      <c r="F4419">
        <v>2.19</v>
      </c>
    </row>
    <row r="4420" spans="1:6" x14ac:dyDescent="0.3">
      <c r="A4420" s="1">
        <v>43175</v>
      </c>
      <c r="B4420">
        <v>5.37</v>
      </c>
      <c r="E4420">
        <v>8.92</v>
      </c>
      <c r="F4420">
        <v>2.88</v>
      </c>
    </row>
    <row r="4421" spans="1:6" x14ac:dyDescent="0.3">
      <c r="A4421" s="1">
        <v>43176</v>
      </c>
      <c r="B4421">
        <v>3.2</v>
      </c>
      <c r="E4421">
        <v>6.76</v>
      </c>
      <c r="F4421">
        <v>2.8</v>
      </c>
    </row>
    <row r="4422" spans="1:6" x14ac:dyDescent="0.3">
      <c r="A4422" s="1">
        <v>43177</v>
      </c>
      <c r="D4422">
        <v>2.0099999999999998</v>
      </c>
      <c r="E4422">
        <v>8.0500000000000007</v>
      </c>
      <c r="F4422">
        <v>3.54</v>
      </c>
    </row>
    <row r="4423" spans="1:6" x14ac:dyDescent="0.3">
      <c r="A4423" s="1">
        <v>43178</v>
      </c>
      <c r="D4423">
        <v>2.17</v>
      </c>
      <c r="F4423">
        <v>8.1</v>
      </c>
    </row>
    <row r="4424" spans="1:6" x14ac:dyDescent="0.3">
      <c r="A4424" s="1">
        <v>43179</v>
      </c>
      <c r="B4424">
        <v>3.19</v>
      </c>
      <c r="E4424">
        <v>8.91</v>
      </c>
      <c r="F4424">
        <v>3.65</v>
      </c>
    </row>
    <row r="4425" spans="1:6" x14ac:dyDescent="0.3">
      <c r="A4425" s="1">
        <v>43180</v>
      </c>
    </row>
    <row r="4426" spans="1:6" x14ac:dyDescent="0.3">
      <c r="A4426" s="1">
        <v>43181</v>
      </c>
      <c r="D4426">
        <v>4.54</v>
      </c>
      <c r="F4426">
        <v>10.66</v>
      </c>
    </row>
    <row r="4427" spans="1:6" x14ac:dyDescent="0.3">
      <c r="A4427" s="1">
        <v>43182</v>
      </c>
      <c r="D4427">
        <v>3.9</v>
      </c>
      <c r="F4427">
        <v>9.77</v>
      </c>
    </row>
    <row r="4428" spans="1:6" x14ac:dyDescent="0.3">
      <c r="A4428" s="1">
        <v>43183</v>
      </c>
      <c r="B4428">
        <v>6.28</v>
      </c>
    </row>
    <row r="4429" spans="1:6" x14ac:dyDescent="0.3">
      <c r="A4429" s="1">
        <v>43184</v>
      </c>
      <c r="B4429">
        <v>4.1500000000000004</v>
      </c>
      <c r="F4429">
        <v>10.25</v>
      </c>
    </row>
    <row r="4430" spans="1:6" x14ac:dyDescent="0.3">
      <c r="A4430" s="1">
        <v>43185</v>
      </c>
      <c r="D4430">
        <v>3.82</v>
      </c>
    </row>
    <row r="4431" spans="1:6" x14ac:dyDescent="0.3">
      <c r="A4431" s="1">
        <v>43186</v>
      </c>
      <c r="D4431">
        <v>3.57</v>
      </c>
      <c r="F4431">
        <v>8.2100000000000009</v>
      </c>
    </row>
    <row r="4432" spans="1:6" x14ac:dyDescent="0.3">
      <c r="A4432" s="1">
        <v>43187</v>
      </c>
      <c r="B4432">
        <v>3.3</v>
      </c>
    </row>
    <row r="4433" spans="1:6" x14ac:dyDescent="0.3">
      <c r="A4433" s="1">
        <v>43188</v>
      </c>
      <c r="B4433">
        <v>2.5499999999999998</v>
      </c>
      <c r="F4433">
        <v>7.18</v>
      </c>
    </row>
    <row r="4434" spans="1:6" x14ac:dyDescent="0.3">
      <c r="A4434" s="1">
        <v>43189</v>
      </c>
      <c r="D4434">
        <v>2.82</v>
      </c>
    </row>
    <row r="4435" spans="1:6" x14ac:dyDescent="0.3">
      <c r="A4435" s="1">
        <v>43190</v>
      </c>
      <c r="D4435">
        <v>2.57</v>
      </c>
      <c r="F4435">
        <v>6.77</v>
      </c>
    </row>
    <row r="4436" spans="1:6" x14ac:dyDescent="0.3">
      <c r="A4436" s="1">
        <v>43191</v>
      </c>
      <c r="B4436">
        <v>5.24</v>
      </c>
    </row>
    <row r="4437" spans="1:6" x14ac:dyDescent="0.3">
      <c r="A4437" s="1">
        <v>43192</v>
      </c>
      <c r="B4437">
        <v>5.66</v>
      </c>
      <c r="F4437">
        <v>6.82</v>
      </c>
    </row>
    <row r="4438" spans="1:6" x14ac:dyDescent="0.3">
      <c r="A4438" s="1">
        <v>43193</v>
      </c>
      <c r="D4438">
        <v>3.49</v>
      </c>
      <c r="F4438">
        <v>7.2</v>
      </c>
    </row>
    <row r="4439" spans="1:6" x14ac:dyDescent="0.3">
      <c r="A4439" s="1">
        <v>43194</v>
      </c>
      <c r="D4439">
        <v>3.97</v>
      </c>
      <c r="F4439">
        <v>7.6</v>
      </c>
    </row>
    <row r="4440" spans="1:6" x14ac:dyDescent="0.3">
      <c r="A4440" s="1">
        <v>43195</v>
      </c>
      <c r="B4440">
        <v>5.75</v>
      </c>
      <c r="F4440">
        <v>7.87</v>
      </c>
    </row>
    <row r="4441" spans="1:6" x14ac:dyDescent="0.3">
      <c r="A4441" s="1">
        <v>43196</v>
      </c>
      <c r="B4441">
        <v>7.44</v>
      </c>
      <c r="F4441">
        <v>10.19</v>
      </c>
    </row>
    <row r="4442" spans="1:6" x14ac:dyDescent="0.3">
      <c r="A4442" s="1">
        <v>43197</v>
      </c>
      <c r="B4442">
        <v>5.07</v>
      </c>
      <c r="F4442">
        <v>11.51</v>
      </c>
    </row>
    <row r="4443" spans="1:6" x14ac:dyDescent="0.3">
      <c r="A4443" s="1">
        <v>43198</v>
      </c>
      <c r="D4443">
        <v>2.69</v>
      </c>
    </row>
    <row r="4444" spans="1:6" x14ac:dyDescent="0.3">
      <c r="A4444" s="1">
        <v>43199</v>
      </c>
      <c r="D4444">
        <v>3.78</v>
      </c>
      <c r="F4444">
        <v>9.08</v>
      </c>
    </row>
    <row r="4445" spans="1:6" x14ac:dyDescent="0.3">
      <c r="A4445" s="1">
        <v>43200</v>
      </c>
      <c r="B4445">
        <v>8.4700000000000006</v>
      </c>
      <c r="F4445">
        <v>9.86</v>
      </c>
    </row>
    <row r="4446" spans="1:6" x14ac:dyDescent="0.3">
      <c r="A4446" s="1">
        <v>43201</v>
      </c>
      <c r="B4446">
        <v>5.01</v>
      </c>
      <c r="F4446">
        <v>11.69</v>
      </c>
    </row>
    <row r="4447" spans="1:6" x14ac:dyDescent="0.3">
      <c r="A4447" s="1">
        <v>43202</v>
      </c>
      <c r="D4447">
        <v>3.35</v>
      </c>
      <c r="E4447">
        <v>11.04</v>
      </c>
      <c r="F4447">
        <v>6.77</v>
      </c>
    </row>
    <row r="4448" spans="1:6" x14ac:dyDescent="0.3">
      <c r="A4448" s="1">
        <v>43203</v>
      </c>
      <c r="D4448">
        <v>3.19</v>
      </c>
      <c r="E4448">
        <v>15.4</v>
      </c>
      <c r="F4448">
        <v>6.86</v>
      </c>
    </row>
    <row r="4449" spans="1:6" x14ac:dyDescent="0.3">
      <c r="A4449" s="1">
        <v>43204</v>
      </c>
      <c r="B4449">
        <v>6.62</v>
      </c>
      <c r="E4449">
        <v>14.33</v>
      </c>
      <c r="F4449">
        <v>8.57</v>
      </c>
    </row>
    <row r="4450" spans="1:6" x14ac:dyDescent="0.3">
      <c r="A4450" s="1">
        <v>43205</v>
      </c>
      <c r="B4450">
        <v>4.7699999999999996</v>
      </c>
      <c r="E4450">
        <v>16.53</v>
      </c>
      <c r="F4450">
        <v>10.7</v>
      </c>
    </row>
    <row r="4451" spans="1:6" x14ac:dyDescent="0.3">
      <c r="A4451" s="1">
        <v>43206</v>
      </c>
      <c r="D4451">
        <v>3.94</v>
      </c>
      <c r="E4451">
        <v>13.62</v>
      </c>
      <c r="F4451">
        <v>8.2799999999999994</v>
      </c>
    </row>
    <row r="4452" spans="1:6" x14ac:dyDescent="0.3">
      <c r="A4452" s="1">
        <v>43207</v>
      </c>
      <c r="D4452">
        <v>3.18</v>
      </c>
      <c r="E4452">
        <v>10.47</v>
      </c>
      <c r="F4452">
        <v>7.42</v>
      </c>
    </row>
    <row r="4453" spans="1:6" x14ac:dyDescent="0.3">
      <c r="A4453" s="1">
        <v>43208</v>
      </c>
      <c r="B4453">
        <v>2.31</v>
      </c>
      <c r="E4453">
        <v>10.08</v>
      </c>
      <c r="F4453">
        <v>4.2300000000000004</v>
      </c>
    </row>
    <row r="4454" spans="1:6" x14ac:dyDescent="0.3">
      <c r="A4454" s="1">
        <v>43209</v>
      </c>
      <c r="B4454">
        <v>2.04</v>
      </c>
      <c r="E4454">
        <v>8.43</v>
      </c>
      <c r="F4454">
        <v>3.4</v>
      </c>
    </row>
    <row r="4455" spans="1:6" x14ac:dyDescent="0.3">
      <c r="A4455" s="1">
        <v>43210</v>
      </c>
      <c r="D4455">
        <v>1.67</v>
      </c>
      <c r="E4455">
        <v>7.7</v>
      </c>
      <c r="F4455">
        <v>3.21</v>
      </c>
    </row>
    <row r="4456" spans="1:6" x14ac:dyDescent="0.3">
      <c r="A4456" s="1">
        <v>43211</v>
      </c>
      <c r="D4456">
        <v>1.47</v>
      </c>
      <c r="E4456">
        <v>5.0599999999999996</v>
      </c>
      <c r="F4456">
        <v>2.35</v>
      </c>
    </row>
    <row r="4457" spans="1:6" x14ac:dyDescent="0.3">
      <c r="A4457" s="1">
        <v>43212</v>
      </c>
      <c r="B4457">
        <v>1.28</v>
      </c>
      <c r="E4457">
        <v>5.59</v>
      </c>
      <c r="F4457">
        <v>1.49</v>
      </c>
    </row>
    <row r="4458" spans="1:6" x14ac:dyDescent="0.3">
      <c r="A4458" s="1">
        <v>43213</v>
      </c>
      <c r="B4458">
        <v>1.52</v>
      </c>
      <c r="E4458">
        <v>5.31</v>
      </c>
      <c r="F4458">
        <v>1.71</v>
      </c>
    </row>
    <row r="4459" spans="1:6" x14ac:dyDescent="0.3">
      <c r="A4459" s="1">
        <v>43214</v>
      </c>
      <c r="B4459">
        <v>2.87</v>
      </c>
      <c r="D4459">
        <v>1.43</v>
      </c>
      <c r="E4459">
        <v>4.95</v>
      </c>
      <c r="F4459">
        <v>1.92</v>
      </c>
    </row>
    <row r="4460" spans="1:6" x14ac:dyDescent="0.3">
      <c r="A4460" s="1">
        <v>43215</v>
      </c>
      <c r="D4460">
        <v>1.49</v>
      </c>
      <c r="E4460">
        <v>5.28</v>
      </c>
      <c r="F4460">
        <v>1.83</v>
      </c>
    </row>
    <row r="4461" spans="1:6" x14ac:dyDescent="0.3">
      <c r="A4461" s="1">
        <v>43216</v>
      </c>
      <c r="E4461">
        <v>7.98</v>
      </c>
      <c r="F4461">
        <v>2.6</v>
      </c>
    </row>
    <row r="4462" spans="1:6" x14ac:dyDescent="0.3">
      <c r="A4462" s="1">
        <v>43217</v>
      </c>
      <c r="B4462">
        <v>2.16</v>
      </c>
      <c r="E4462">
        <v>7.93</v>
      </c>
      <c r="F4462">
        <v>3.35</v>
      </c>
    </row>
    <row r="4463" spans="1:6" x14ac:dyDescent="0.3">
      <c r="A4463" s="1">
        <v>43218</v>
      </c>
      <c r="E4463">
        <v>7.45</v>
      </c>
      <c r="F4463">
        <v>2.86</v>
      </c>
    </row>
    <row r="4464" spans="1:6" x14ac:dyDescent="0.3">
      <c r="A4464" s="1">
        <v>43220</v>
      </c>
      <c r="B4464">
        <v>2.57</v>
      </c>
      <c r="E4464">
        <v>7.46</v>
      </c>
      <c r="F4464">
        <v>3.99</v>
      </c>
    </row>
    <row r="4465" spans="1:6" x14ac:dyDescent="0.3">
      <c r="A4465" s="1">
        <v>43221</v>
      </c>
    </row>
    <row r="4466" spans="1:6" x14ac:dyDescent="0.3">
      <c r="A4466" s="1">
        <v>43222</v>
      </c>
      <c r="D4466">
        <v>1.73</v>
      </c>
      <c r="E4466">
        <v>6.46</v>
      </c>
      <c r="F4466">
        <v>3.19</v>
      </c>
    </row>
    <row r="4467" spans="1:6" x14ac:dyDescent="0.3">
      <c r="A4467" s="1">
        <v>43223</v>
      </c>
      <c r="D4467">
        <v>1.57</v>
      </c>
      <c r="E4467">
        <v>5.74</v>
      </c>
      <c r="F4467">
        <v>2.57</v>
      </c>
    </row>
    <row r="4468" spans="1:6" x14ac:dyDescent="0.3">
      <c r="A4468" s="1">
        <v>43224</v>
      </c>
      <c r="B4468">
        <v>1.39</v>
      </c>
    </row>
    <row r="4469" spans="1:6" x14ac:dyDescent="0.3">
      <c r="A4469" s="1">
        <v>43225</v>
      </c>
      <c r="B4469">
        <v>2.0699999999999998</v>
      </c>
      <c r="E4469">
        <v>6.01</v>
      </c>
      <c r="F4469">
        <v>4.28</v>
      </c>
    </row>
    <row r="4470" spans="1:6" x14ac:dyDescent="0.3">
      <c r="A4470" s="1">
        <v>43226</v>
      </c>
      <c r="D4470">
        <v>2.36</v>
      </c>
      <c r="E4470">
        <v>6.78</v>
      </c>
      <c r="F4470">
        <v>4.6100000000000003</v>
      </c>
    </row>
    <row r="4471" spans="1:6" x14ac:dyDescent="0.3">
      <c r="A4471" s="1">
        <v>43227</v>
      </c>
      <c r="D4471">
        <v>2.09</v>
      </c>
      <c r="E4471">
        <v>6.63</v>
      </c>
      <c r="F4471">
        <v>3.98</v>
      </c>
    </row>
    <row r="4472" spans="1:6" x14ac:dyDescent="0.3">
      <c r="A4472" s="1">
        <v>43228</v>
      </c>
      <c r="B4472">
        <v>2.0499999999999998</v>
      </c>
      <c r="E4472">
        <v>7.41</v>
      </c>
      <c r="F4472">
        <v>5.81</v>
      </c>
    </row>
    <row r="4473" spans="1:6" x14ac:dyDescent="0.3">
      <c r="A4473" s="1">
        <v>43229</v>
      </c>
      <c r="B4473">
        <v>2.98</v>
      </c>
      <c r="E4473">
        <v>7.88</v>
      </c>
      <c r="F4473">
        <v>7.16</v>
      </c>
    </row>
    <row r="4474" spans="1:6" x14ac:dyDescent="0.3">
      <c r="A4474" s="1">
        <v>43230</v>
      </c>
      <c r="D4474">
        <v>2.2599999999999998</v>
      </c>
      <c r="E4474">
        <v>10.4</v>
      </c>
      <c r="F4474">
        <v>2.4500000000000002</v>
      </c>
    </row>
    <row r="4475" spans="1:6" x14ac:dyDescent="0.3">
      <c r="A4475" s="1">
        <v>43231</v>
      </c>
      <c r="D4475">
        <v>2.2400000000000002</v>
      </c>
      <c r="E4475">
        <v>8.6199999999999992</v>
      </c>
      <c r="F4475">
        <v>6</v>
      </c>
    </row>
    <row r="4476" spans="1:6" x14ac:dyDescent="0.3">
      <c r="A4476" s="1">
        <v>43232</v>
      </c>
      <c r="B4476">
        <v>2.2000000000000002</v>
      </c>
      <c r="E4476">
        <v>8.57</v>
      </c>
      <c r="F4476">
        <v>5.68</v>
      </c>
    </row>
    <row r="4477" spans="1:6" x14ac:dyDescent="0.3">
      <c r="A4477" s="1">
        <v>43233</v>
      </c>
      <c r="B4477">
        <v>6.51</v>
      </c>
      <c r="F4477">
        <v>10.95</v>
      </c>
    </row>
    <row r="4478" spans="1:6" x14ac:dyDescent="0.3">
      <c r="A4478" s="1">
        <v>43234</v>
      </c>
      <c r="D4478">
        <v>3.22</v>
      </c>
      <c r="F4478">
        <v>8.65</v>
      </c>
    </row>
    <row r="4479" spans="1:6" x14ac:dyDescent="0.3">
      <c r="A4479" s="1">
        <v>43235</v>
      </c>
      <c r="D4479">
        <v>2.56</v>
      </c>
      <c r="E4479">
        <v>10.83</v>
      </c>
      <c r="F4479">
        <v>8.33</v>
      </c>
    </row>
    <row r="4480" spans="1:6" x14ac:dyDescent="0.3">
      <c r="A4480" s="1">
        <v>43236</v>
      </c>
      <c r="D4480">
        <v>1.93</v>
      </c>
      <c r="E4480">
        <v>8.75</v>
      </c>
      <c r="F4480">
        <v>5.66</v>
      </c>
    </row>
    <row r="4481" spans="1:6" x14ac:dyDescent="0.3">
      <c r="A4481" s="1">
        <v>43237</v>
      </c>
      <c r="B4481">
        <v>1.48</v>
      </c>
      <c r="E4481">
        <v>5.49</v>
      </c>
      <c r="F4481">
        <v>4.84</v>
      </c>
    </row>
    <row r="4482" spans="1:6" x14ac:dyDescent="0.3">
      <c r="A4482" s="1">
        <v>43238</v>
      </c>
      <c r="B4482">
        <v>1.27</v>
      </c>
      <c r="E4482">
        <v>5.4</v>
      </c>
      <c r="F4482">
        <v>4.21</v>
      </c>
    </row>
    <row r="4483" spans="1:6" x14ac:dyDescent="0.3">
      <c r="A4483" s="1">
        <v>43239</v>
      </c>
      <c r="B4483">
        <v>1.53</v>
      </c>
      <c r="E4483">
        <v>3.72</v>
      </c>
      <c r="F4483">
        <v>1.49</v>
      </c>
    </row>
    <row r="4484" spans="1:6" x14ac:dyDescent="0.3">
      <c r="A4484" s="1">
        <v>43240</v>
      </c>
      <c r="D4484">
        <v>1.44</v>
      </c>
      <c r="E4484">
        <v>5.25</v>
      </c>
      <c r="F4484">
        <v>2.17</v>
      </c>
    </row>
    <row r="4485" spans="1:6" x14ac:dyDescent="0.3">
      <c r="A4485" s="1">
        <v>43241</v>
      </c>
      <c r="D4485">
        <v>1.61</v>
      </c>
      <c r="E4485">
        <v>5.58</v>
      </c>
      <c r="F4485">
        <v>2.27</v>
      </c>
    </row>
    <row r="4486" spans="1:6" x14ac:dyDescent="0.3">
      <c r="A4486" s="1">
        <v>43242</v>
      </c>
      <c r="B4486">
        <v>1.5</v>
      </c>
      <c r="E4486">
        <v>4.67</v>
      </c>
      <c r="F4486">
        <v>1.95</v>
      </c>
    </row>
    <row r="4487" spans="1:6" x14ac:dyDescent="0.3">
      <c r="A4487" s="1">
        <v>43243</v>
      </c>
      <c r="B4487">
        <v>1.3</v>
      </c>
      <c r="E4487">
        <v>4.66</v>
      </c>
      <c r="F4487">
        <v>1.83</v>
      </c>
    </row>
    <row r="4488" spans="1:6" x14ac:dyDescent="0.3">
      <c r="A4488" s="1">
        <v>43244</v>
      </c>
      <c r="D4488">
        <v>1.34</v>
      </c>
      <c r="E4488">
        <v>4.67</v>
      </c>
      <c r="F4488">
        <v>1.86</v>
      </c>
    </row>
    <row r="4489" spans="1:6" x14ac:dyDescent="0.3">
      <c r="A4489" s="1">
        <v>43245</v>
      </c>
      <c r="D4489">
        <v>1.24</v>
      </c>
      <c r="E4489">
        <v>3.42</v>
      </c>
      <c r="F4489">
        <v>1.32</v>
      </c>
    </row>
    <row r="4490" spans="1:6" x14ac:dyDescent="0.3">
      <c r="A4490" s="1">
        <v>43246</v>
      </c>
      <c r="B4490">
        <v>1.1100000000000001</v>
      </c>
      <c r="E4490">
        <v>3.86</v>
      </c>
      <c r="F4490">
        <v>1.66</v>
      </c>
    </row>
    <row r="4491" spans="1:6" x14ac:dyDescent="0.3">
      <c r="A4491" s="1">
        <v>43247</v>
      </c>
      <c r="B4491">
        <v>0.93</v>
      </c>
      <c r="E4491">
        <v>3.93</v>
      </c>
      <c r="F4491">
        <v>1.52</v>
      </c>
    </row>
    <row r="4492" spans="1:6" x14ac:dyDescent="0.3">
      <c r="A4492" s="1">
        <v>43248</v>
      </c>
      <c r="D4492">
        <v>0.94</v>
      </c>
      <c r="E4492">
        <v>3.87</v>
      </c>
      <c r="F4492">
        <v>1.36</v>
      </c>
    </row>
    <row r="4493" spans="1:6" x14ac:dyDescent="0.3">
      <c r="A4493" s="1">
        <v>43249</v>
      </c>
      <c r="D4493">
        <v>0.94</v>
      </c>
      <c r="E4493">
        <v>3.57</v>
      </c>
      <c r="F4493">
        <v>1.33</v>
      </c>
    </row>
    <row r="4494" spans="1:6" x14ac:dyDescent="0.3">
      <c r="A4494" s="1">
        <v>43250</v>
      </c>
      <c r="B4494">
        <v>0.79</v>
      </c>
      <c r="E4494">
        <v>3.21</v>
      </c>
      <c r="F4494">
        <v>1.28</v>
      </c>
    </row>
    <row r="4495" spans="1:6" x14ac:dyDescent="0.3">
      <c r="A4495" s="1">
        <v>43251</v>
      </c>
      <c r="B4495">
        <v>0.67</v>
      </c>
      <c r="E4495">
        <v>3.2</v>
      </c>
      <c r="F4495">
        <v>1.29</v>
      </c>
    </row>
    <row r="4496" spans="1:6" x14ac:dyDescent="0.3">
      <c r="A4496" s="1">
        <v>43252</v>
      </c>
      <c r="D4496">
        <v>0.64</v>
      </c>
      <c r="E4496">
        <v>2.84</v>
      </c>
      <c r="F4496">
        <v>0.99</v>
      </c>
    </row>
    <row r="4497" spans="1:6" x14ac:dyDescent="0.3">
      <c r="A4497" s="1">
        <v>43253</v>
      </c>
      <c r="D4497">
        <v>0.69</v>
      </c>
      <c r="E4497">
        <v>3.37</v>
      </c>
      <c r="F4497">
        <v>1.1000000000000001</v>
      </c>
    </row>
    <row r="4498" spans="1:6" x14ac:dyDescent="0.3">
      <c r="A4498" s="1">
        <v>43254</v>
      </c>
      <c r="B4498">
        <v>0.9</v>
      </c>
      <c r="E4498">
        <v>3.27</v>
      </c>
      <c r="F4498">
        <v>1.28</v>
      </c>
    </row>
    <row r="4499" spans="1:6" x14ac:dyDescent="0.3">
      <c r="A4499" s="1">
        <v>43255</v>
      </c>
      <c r="B4499">
        <v>4.21</v>
      </c>
      <c r="E4499">
        <v>10.98</v>
      </c>
      <c r="F4499">
        <v>2.7</v>
      </c>
    </row>
    <row r="4500" spans="1:6" x14ac:dyDescent="0.3">
      <c r="A4500" s="1">
        <v>43256</v>
      </c>
      <c r="D4500">
        <v>1.89</v>
      </c>
      <c r="E4500">
        <v>7.06</v>
      </c>
      <c r="F4500">
        <v>2.2999999999999998</v>
      </c>
    </row>
    <row r="4501" spans="1:6" x14ac:dyDescent="0.3">
      <c r="A4501" s="1">
        <v>43257</v>
      </c>
      <c r="D4501">
        <v>1.53</v>
      </c>
      <c r="E4501">
        <v>4.93</v>
      </c>
      <c r="F4501">
        <v>2.57</v>
      </c>
    </row>
    <row r="4502" spans="1:6" x14ac:dyDescent="0.3">
      <c r="A4502" s="1">
        <v>43258</v>
      </c>
      <c r="B4502">
        <v>1.07</v>
      </c>
      <c r="E4502">
        <v>4.43</v>
      </c>
      <c r="F4502">
        <v>1.93</v>
      </c>
    </row>
    <row r="4503" spans="1:6" x14ac:dyDescent="0.3">
      <c r="A4503" s="1">
        <v>43259</v>
      </c>
      <c r="B4503">
        <v>0.88</v>
      </c>
      <c r="E4503">
        <v>3.76</v>
      </c>
      <c r="F4503">
        <v>1.48</v>
      </c>
    </row>
    <row r="4504" spans="1:6" x14ac:dyDescent="0.3">
      <c r="A4504" s="1">
        <v>43260</v>
      </c>
      <c r="D4504">
        <v>0.81</v>
      </c>
      <c r="E4504">
        <v>3.58</v>
      </c>
      <c r="F4504">
        <v>1.4</v>
      </c>
    </row>
    <row r="4505" spans="1:6" x14ac:dyDescent="0.3">
      <c r="A4505" s="1">
        <v>43261</v>
      </c>
      <c r="D4505">
        <v>0.79</v>
      </c>
      <c r="E4505">
        <v>2.99</v>
      </c>
      <c r="F4505">
        <v>1.27</v>
      </c>
    </row>
    <row r="4506" spans="1:6" x14ac:dyDescent="0.3">
      <c r="A4506" s="1">
        <v>43262</v>
      </c>
      <c r="B4506">
        <v>0.7</v>
      </c>
      <c r="E4506">
        <v>3</v>
      </c>
      <c r="F4506">
        <v>1.1299999999999999</v>
      </c>
    </row>
    <row r="4507" spans="1:6" x14ac:dyDescent="0.3">
      <c r="A4507" s="1">
        <v>43263</v>
      </c>
      <c r="B4507">
        <v>0.66</v>
      </c>
      <c r="E4507">
        <v>2.68</v>
      </c>
      <c r="F4507">
        <v>1.19</v>
      </c>
    </row>
    <row r="4508" spans="1:6" x14ac:dyDescent="0.3">
      <c r="A4508" s="1">
        <v>43264</v>
      </c>
      <c r="D4508">
        <v>0.6</v>
      </c>
      <c r="E4508">
        <v>2.76</v>
      </c>
      <c r="F4508">
        <v>0.92</v>
      </c>
    </row>
    <row r="4509" spans="1:6" x14ac:dyDescent="0.3">
      <c r="A4509" s="1">
        <v>43265</v>
      </c>
      <c r="D4509">
        <v>0.56000000000000005</v>
      </c>
      <c r="E4509">
        <v>2.4500000000000002</v>
      </c>
      <c r="F4509">
        <v>1</v>
      </c>
    </row>
    <row r="4510" spans="1:6" x14ac:dyDescent="0.3">
      <c r="A4510" s="1">
        <v>43266</v>
      </c>
      <c r="B4510">
        <v>0.59</v>
      </c>
      <c r="E4510">
        <v>2.48</v>
      </c>
      <c r="F4510">
        <v>0.91</v>
      </c>
    </row>
    <row r="4511" spans="1:6" x14ac:dyDescent="0.3">
      <c r="A4511" s="1">
        <v>43267</v>
      </c>
      <c r="B4511">
        <v>0.73</v>
      </c>
      <c r="E4511">
        <v>2.2999999999999998</v>
      </c>
      <c r="F4511">
        <v>2.1</v>
      </c>
    </row>
    <row r="4512" spans="1:6" x14ac:dyDescent="0.3">
      <c r="A4512" s="1">
        <v>43268</v>
      </c>
      <c r="E4512">
        <v>3.78</v>
      </c>
      <c r="F4512">
        <v>1.93</v>
      </c>
    </row>
    <row r="4513" spans="1:6" x14ac:dyDescent="0.3">
      <c r="A4513" s="1">
        <v>43269</v>
      </c>
      <c r="E4513">
        <v>2.96</v>
      </c>
      <c r="F4513">
        <v>1.92</v>
      </c>
    </row>
    <row r="4514" spans="1:6" x14ac:dyDescent="0.3">
      <c r="A4514" s="1">
        <v>43270</v>
      </c>
      <c r="D4514">
        <v>0.69</v>
      </c>
      <c r="E4514">
        <v>2.8</v>
      </c>
      <c r="F4514">
        <v>1.78</v>
      </c>
    </row>
    <row r="4515" spans="1:6" x14ac:dyDescent="0.3">
      <c r="A4515" s="1">
        <v>43271</v>
      </c>
      <c r="D4515">
        <v>0.67</v>
      </c>
      <c r="E4515">
        <v>2.57</v>
      </c>
      <c r="F4515">
        <v>1.8</v>
      </c>
    </row>
    <row r="4516" spans="1:6" x14ac:dyDescent="0.3">
      <c r="A4516" s="1">
        <v>43272</v>
      </c>
      <c r="B4516">
        <v>0.61</v>
      </c>
      <c r="E4516">
        <v>2.89</v>
      </c>
      <c r="F4516">
        <v>1.68</v>
      </c>
    </row>
    <row r="4517" spans="1:6" x14ac:dyDescent="0.3">
      <c r="A4517" s="1">
        <v>43273</v>
      </c>
      <c r="B4517">
        <v>0.45</v>
      </c>
      <c r="E4517">
        <v>1.9</v>
      </c>
      <c r="F4517">
        <v>1.5</v>
      </c>
    </row>
    <row r="4518" spans="1:6" x14ac:dyDescent="0.3">
      <c r="A4518" s="1">
        <v>43274</v>
      </c>
      <c r="D4518">
        <v>0.4</v>
      </c>
      <c r="E4518">
        <v>1.86</v>
      </c>
      <c r="F4518">
        <v>1.41</v>
      </c>
    </row>
    <row r="4519" spans="1:6" x14ac:dyDescent="0.3">
      <c r="A4519" s="1">
        <v>43275</v>
      </c>
      <c r="D4519">
        <v>0.38</v>
      </c>
      <c r="E4519">
        <v>1.8</v>
      </c>
      <c r="F4519">
        <v>1.41</v>
      </c>
    </row>
    <row r="4520" spans="1:6" x14ac:dyDescent="0.3">
      <c r="A4520" s="1">
        <v>43276</v>
      </c>
      <c r="B4520">
        <v>0.87</v>
      </c>
      <c r="E4520">
        <v>3.85</v>
      </c>
      <c r="F4520">
        <v>2.08</v>
      </c>
    </row>
    <row r="4521" spans="1:6" x14ac:dyDescent="0.3">
      <c r="A4521" s="1">
        <v>43277</v>
      </c>
      <c r="B4521">
        <v>5.63</v>
      </c>
      <c r="F4521">
        <v>2.95</v>
      </c>
    </row>
    <row r="4522" spans="1:6" x14ac:dyDescent="0.3">
      <c r="A4522" s="1">
        <v>43278</v>
      </c>
      <c r="D4522">
        <v>0.88</v>
      </c>
      <c r="E4522">
        <v>4.7300000000000004</v>
      </c>
      <c r="F4522">
        <v>2.86</v>
      </c>
    </row>
    <row r="4523" spans="1:6" x14ac:dyDescent="0.3">
      <c r="A4523" s="1">
        <v>43279</v>
      </c>
      <c r="D4523">
        <v>0.75</v>
      </c>
      <c r="E4523">
        <v>4.4400000000000004</v>
      </c>
      <c r="F4523">
        <v>2.68</v>
      </c>
    </row>
    <row r="4524" spans="1:6" x14ac:dyDescent="0.3">
      <c r="A4524" s="1">
        <v>43280</v>
      </c>
      <c r="B4524">
        <v>1.47</v>
      </c>
      <c r="E4524">
        <v>2.97</v>
      </c>
      <c r="F4524">
        <v>2.17</v>
      </c>
    </row>
    <row r="4525" spans="1:6" x14ac:dyDescent="0.3">
      <c r="A4525" s="1">
        <v>43281</v>
      </c>
      <c r="B4525">
        <v>0.68</v>
      </c>
      <c r="E4525">
        <v>3.09</v>
      </c>
      <c r="F4525">
        <v>0.99</v>
      </c>
    </row>
    <row r="4526" spans="1:6" x14ac:dyDescent="0.3">
      <c r="A4526" s="1">
        <v>43282</v>
      </c>
      <c r="D4526">
        <v>0.53</v>
      </c>
      <c r="E4526">
        <v>2.84</v>
      </c>
      <c r="F4526">
        <v>0.82</v>
      </c>
    </row>
    <row r="4527" spans="1:6" x14ac:dyDescent="0.3">
      <c r="A4527" s="1">
        <v>43283</v>
      </c>
      <c r="D4527">
        <v>0.46</v>
      </c>
      <c r="E4527">
        <v>2.23</v>
      </c>
      <c r="F4527">
        <v>0.91</v>
      </c>
    </row>
    <row r="4528" spans="1:6" x14ac:dyDescent="0.3">
      <c r="A4528" s="1">
        <v>43284</v>
      </c>
      <c r="B4528">
        <v>0.5</v>
      </c>
      <c r="E4528">
        <v>1.71</v>
      </c>
      <c r="F4528">
        <v>0.74</v>
      </c>
    </row>
    <row r="4529" spans="1:6" x14ac:dyDescent="0.3">
      <c r="A4529" s="1">
        <v>43285</v>
      </c>
      <c r="B4529">
        <v>0.59</v>
      </c>
      <c r="E4529">
        <v>1.47</v>
      </c>
      <c r="F4529">
        <v>0.79</v>
      </c>
    </row>
    <row r="4530" spans="1:6" x14ac:dyDescent="0.3">
      <c r="A4530" s="1">
        <v>43286</v>
      </c>
      <c r="D4530">
        <v>0.43</v>
      </c>
      <c r="E4530">
        <v>1.75</v>
      </c>
      <c r="F4530">
        <v>0.66</v>
      </c>
    </row>
    <row r="4531" spans="1:6" x14ac:dyDescent="0.3">
      <c r="A4531" s="1">
        <v>43287</v>
      </c>
      <c r="D4531">
        <v>0.44</v>
      </c>
      <c r="E4531">
        <v>1.77</v>
      </c>
      <c r="F4531">
        <v>0.71</v>
      </c>
    </row>
    <row r="4532" spans="1:6" x14ac:dyDescent="0.3">
      <c r="A4532" s="1">
        <v>43288</v>
      </c>
      <c r="B4532">
        <v>0.52</v>
      </c>
      <c r="E4532">
        <v>1.79</v>
      </c>
      <c r="F4532">
        <v>0.6</v>
      </c>
    </row>
    <row r="4533" spans="1:6" x14ac:dyDescent="0.3">
      <c r="A4533" s="1">
        <v>43289</v>
      </c>
      <c r="B4533">
        <v>0.49</v>
      </c>
      <c r="E4533">
        <v>1.63</v>
      </c>
      <c r="F4533">
        <v>0.46</v>
      </c>
    </row>
    <row r="4534" spans="1:6" x14ac:dyDescent="0.3">
      <c r="A4534" s="1">
        <v>43290</v>
      </c>
      <c r="D4534">
        <v>0.36</v>
      </c>
      <c r="E4534">
        <v>1.59</v>
      </c>
      <c r="F4534">
        <v>0.66</v>
      </c>
    </row>
    <row r="4535" spans="1:6" x14ac:dyDescent="0.3">
      <c r="A4535" s="1">
        <v>43291</v>
      </c>
      <c r="D4535">
        <v>0.36</v>
      </c>
      <c r="E4535">
        <v>1.76</v>
      </c>
      <c r="F4535">
        <v>0.67</v>
      </c>
    </row>
    <row r="4536" spans="1:6" x14ac:dyDescent="0.3">
      <c r="A4536" s="1">
        <v>43292</v>
      </c>
      <c r="B4536">
        <v>1.49</v>
      </c>
      <c r="E4536">
        <v>3.13</v>
      </c>
      <c r="F4536">
        <v>0.91</v>
      </c>
    </row>
    <row r="4537" spans="1:6" x14ac:dyDescent="0.3">
      <c r="A4537" s="1">
        <v>43293</v>
      </c>
      <c r="B4537">
        <v>1.2</v>
      </c>
      <c r="E4537">
        <v>3.51</v>
      </c>
      <c r="F4537">
        <v>0.9</v>
      </c>
    </row>
    <row r="4538" spans="1:6" x14ac:dyDescent="0.3">
      <c r="A4538" s="1">
        <v>43294</v>
      </c>
      <c r="D4538">
        <v>0.72</v>
      </c>
      <c r="E4538">
        <v>3.51</v>
      </c>
      <c r="F4538">
        <v>0.82</v>
      </c>
    </row>
    <row r="4539" spans="1:6" x14ac:dyDescent="0.3">
      <c r="A4539" s="1">
        <v>43295</v>
      </c>
      <c r="D4539">
        <v>0.82</v>
      </c>
      <c r="E4539">
        <v>3.29</v>
      </c>
      <c r="F4539">
        <v>1.04</v>
      </c>
    </row>
    <row r="4540" spans="1:6" x14ac:dyDescent="0.3">
      <c r="A4540" s="1">
        <v>43296</v>
      </c>
      <c r="B4540">
        <v>0.63</v>
      </c>
      <c r="E4540">
        <v>3.03</v>
      </c>
      <c r="F4540">
        <v>0.95</v>
      </c>
    </row>
    <row r="4541" spans="1:6" x14ac:dyDescent="0.3">
      <c r="A4541" s="1">
        <v>43297</v>
      </c>
      <c r="B4541">
        <v>0.62</v>
      </c>
      <c r="E4541">
        <v>2.56</v>
      </c>
      <c r="F4541">
        <v>0.72</v>
      </c>
    </row>
    <row r="4542" spans="1:6" x14ac:dyDescent="0.3">
      <c r="A4542" s="1">
        <v>43298</v>
      </c>
      <c r="E4542">
        <v>2.2999999999999998</v>
      </c>
      <c r="F4542">
        <v>0.88</v>
      </c>
    </row>
    <row r="4543" spans="1:6" x14ac:dyDescent="0.3">
      <c r="A4543" s="1">
        <v>43299</v>
      </c>
      <c r="E4543">
        <v>2.67</v>
      </c>
      <c r="F4543">
        <v>0.89</v>
      </c>
    </row>
    <row r="4544" spans="1:6" x14ac:dyDescent="0.3">
      <c r="A4544" s="1">
        <v>43300</v>
      </c>
    </row>
    <row r="4545" spans="1:6" x14ac:dyDescent="0.3">
      <c r="A4545" s="1">
        <v>43301</v>
      </c>
    </row>
    <row r="4546" spans="1:6" x14ac:dyDescent="0.3">
      <c r="A4546" s="1">
        <v>43302</v>
      </c>
      <c r="E4546">
        <v>4.6399999999999997</v>
      </c>
      <c r="F4546">
        <v>1.33</v>
      </c>
    </row>
    <row r="4547" spans="1:6" x14ac:dyDescent="0.3">
      <c r="A4547" s="1">
        <v>43303</v>
      </c>
      <c r="E4547">
        <v>7.37</v>
      </c>
      <c r="F4547">
        <v>5.35</v>
      </c>
    </row>
    <row r="4548" spans="1:6" x14ac:dyDescent="0.3">
      <c r="A4548" s="1">
        <v>43304</v>
      </c>
      <c r="F4548">
        <v>6.05</v>
      </c>
    </row>
    <row r="4549" spans="1:6" x14ac:dyDescent="0.3">
      <c r="A4549" s="1">
        <v>43305</v>
      </c>
      <c r="F4549">
        <v>5.37</v>
      </c>
    </row>
    <row r="4550" spans="1:6" x14ac:dyDescent="0.3">
      <c r="A4550" s="1">
        <v>43306</v>
      </c>
      <c r="F4550">
        <v>4.97</v>
      </c>
    </row>
    <row r="4551" spans="1:6" x14ac:dyDescent="0.3">
      <c r="A4551" s="1">
        <v>43307</v>
      </c>
      <c r="B4551">
        <v>2.69</v>
      </c>
      <c r="E4551">
        <v>5.37</v>
      </c>
      <c r="F4551">
        <v>2.36</v>
      </c>
    </row>
    <row r="4552" spans="1:6" x14ac:dyDescent="0.3">
      <c r="A4552" s="1">
        <v>43308</v>
      </c>
      <c r="B4552">
        <v>1.67</v>
      </c>
      <c r="E4552">
        <v>4.84</v>
      </c>
      <c r="F4552">
        <v>1.71</v>
      </c>
    </row>
    <row r="4553" spans="1:6" x14ac:dyDescent="0.3">
      <c r="A4553" s="1">
        <v>43309</v>
      </c>
      <c r="D4553">
        <v>1.26</v>
      </c>
      <c r="E4553">
        <v>3.65</v>
      </c>
      <c r="F4553">
        <v>2.62</v>
      </c>
    </row>
    <row r="4554" spans="1:6" x14ac:dyDescent="0.3">
      <c r="A4554" s="1">
        <v>43310</v>
      </c>
      <c r="D4554">
        <v>1.02</v>
      </c>
      <c r="E4554">
        <v>3.69</v>
      </c>
      <c r="F4554">
        <v>2.4</v>
      </c>
    </row>
    <row r="4555" spans="1:6" x14ac:dyDescent="0.3">
      <c r="A4555" s="1">
        <v>43311</v>
      </c>
      <c r="B4555">
        <v>0.78</v>
      </c>
      <c r="E4555">
        <v>3.29</v>
      </c>
      <c r="F4555">
        <v>2.2799999999999998</v>
      </c>
    </row>
    <row r="4556" spans="1:6" x14ac:dyDescent="0.3">
      <c r="A4556" s="1">
        <v>43312</v>
      </c>
      <c r="B4556">
        <v>0.74</v>
      </c>
      <c r="D4556">
        <v>0.64</v>
      </c>
      <c r="E4556">
        <v>2.76</v>
      </c>
      <c r="F4556">
        <v>2</v>
      </c>
    </row>
    <row r="4557" spans="1:6" x14ac:dyDescent="0.3">
      <c r="A4557" s="1">
        <v>43313</v>
      </c>
      <c r="B4557">
        <v>0.69</v>
      </c>
      <c r="E4557">
        <v>2.88</v>
      </c>
      <c r="F4557">
        <v>1.82</v>
      </c>
    </row>
    <row r="4558" spans="1:6" x14ac:dyDescent="0.3">
      <c r="A4558" s="1">
        <v>43314</v>
      </c>
      <c r="D4558">
        <v>0.6</v>
      </c>
      <c r="E4558">
        <v>2.64</v>
      </c>
      <c r="F4558">
        <v>1.77</v>
      </c>
    </row>
    <row r="4559" spans="1:6" x14ac:dyDescent="0.3">
      <c r="A4559" s="1">
        <v>43315</v>
      </c>
      <c r="D4559">
        <v>0.54</v>
      </c>
      <c r="E4559">
        <v>2.5299999999999998</v>
      </c>
      <c r="F4559">
        <v>1.73</v>
      </c>
    </row>
    <row r="4560" spans="1:6" x14ac:dyDescent="0.3">
      <c r="A4560" s="1">
        <v>43316</v>
      </c>
      <c r="B4560">
        <v>0.54</v>
      </c>
      <c r="E4560">
        <v>2.19</v>
      </c>
      <c r="F4560">
        <v>1.49</v>
      </c>
    </row>
    <row r="4561" spans="1:6" x14ac:dyDescent="0.3">
      <c r="A4561" s="1">
        <v>43317</v>
      </c>
      <c r="E4561">
        <v>2.6</v>
      </c>
    </row>
    <row r="4562" spans="1:6" x14ac:dyDescent="0.3">
      <c r="A4562" s="1">
        <v>43318</v>
      </c>
      <c r="D4562">
        <v>0.5</v>
      </c>
      <c r="E4562">
        <v>2.89</v>
      </c>
    </row>
    <row r="4563" spans="1:6" x14ac:dyDescent="0.3">
      <c r="A4563" s="1">
        <v>43319</v>
      </c>
      <c r="D4563">
        <v>0.5</v>
      </c>
      <c r="E4563">
        <v>2</v>
      </c>
      <c r="F4563">
        <v>1.01</v>
      </c>
    </row>
    <row r="4564" spans="1:6" x14ac:dyDescent="0.3">
      <c r="A4564" s="1">
        <v>43320</v>
      </c>
      <c r="B4564">
        <v>0.68</v>
      </c>
      <c r="E4564">
        <v>2.12</v>
      </c>
      <c r="F4564">
        <v>1.06</v>
      </c>
    </row>
    <row r="4565" spans="1:6" x14ac:dyDescent="0.3">
      <c r="A4565" s="1">
        <v>43321</v>
      </c>
      <c r="B4565">
        <v>0.75</v>
      </c>
      <c r="E4565">
        <v>2.94</v>
      </c>
      <c r="F4565">
        <v>2.0699999999999998</v>
      </c>
    </row>
    <row r="4566" spans="1:6" x14ac:dyDescent="0.3">
      <c r="A4566" s="1">
        <v>43322</v>
      </c>
      <c r="D4566">
        <v>0.8</v>
      </c>
      <c r="E4566">
        <v>2.74</v>
      </c>
      <c r="F4566">
        <v>1.92</v>
      </c>
    </row>
    <row r="4567" spans="1:6" x14ac:dyDescent="0.3">
      <c r="A4567" s="1">
        <v>43323</v>
      </c>
      <c r="D4567">
        <v>0.85</v>
      </c>
    </row>
    <row r="4568" spans="1:6" x14ac:dyDescent="0.3">
      <c r="A4568" s="1">
        <v>43324</v>
      </c>
      <c r="B4568">
        <v>0.75</v>
      </c>
    </row>
    <row r="4569" spans="1:6" x14ac:dyDescent="0.3">
      <c r="A4569" s="1">
        <v>43325</v>
      </c>
      <c r="B4569">
        <v>0.59</v>
      </c>
      <c r="E4569">
        <v>2.09</v>
      </c>
      <c r="F4569">
        <v>1.05</v>
      </c>
    </row>
    <row r="4570" spans="1:6" x14ac:dyDescent="0.3">
      <c r="A4570" s="1">
        <v>43326</v>
      </c>
      <c r="D4570">
        <v>0.62</v>
      </c>
      <c r="E4570">
        <v>2</v>
      </c>
      <c r="F4570">
        <v>0.83</v>
      </c>
    </row>
    <row r="4571" spans="1:6" x14ac:dyDescent="0.3">
      <c r="A4571" s="1">
        <v>43327</v>
      </c>
      <c r="D4571">
        <v>0.54</v>
      </c>
      <c r="E4571">
        <v>1.86</v>
      </c>
      <c r="F4571">
        <v>0.93</v>
      </c>
    </row>
    <row r="4572" spans="1:6" x14ac:dyDescent="0.3">
      <c r="A4572" s="1">
        <v>43328</v>
      </c>
      <c r="B4572">
        <v>0.69</v>
      </c>
      <c r="F4572">
        <v>5.74</v>
      </c>
    </row>
    <row r="4573" spans="1:6" x14ac:dyDescent="0.3">
      <c r="A4573" s="1">
        <v>43329</v>
      </c>
      <c r="B4573">
        <v>4.87</v>
      </c>
      <c r="E4573">
        <v>10.78</v>
      </c>
      <c r="F4573">
        <v>6.46</v>
      </c>
    </row>
    <row r="4574" spans="1:6" x14ac:dyDescent="0.3">
      <c r="A4574" s="1">
        <v>43330</v>
      </c>
      <c r="D4574">
        <v>3.26</v>
      </c>
      <c r="E4574">
        <v>9.49</v>
      </c>
      <c r="F4574">
        <v>6.15</v>
      </c>
    </row>
    <row r="4575" spans="1:6" x14ac:dyDescent="0.3">
      <c r="A4575" s="1">
        <v>43331</v>
      </c>
      <c r="D4575">
        <v>3.05</v>
      </c>
      <c r="E4575">
        <v>6.28</v>
      </c>
      <c r="F4575">
        <v>4.0199999999999996</v>
      </c>
    </row>
    <row r="4576" spans="1:6" x14ac:dyDescent="0.3">
      <c r="A4576" s="1">
        <v>43332</v>
      </c>
      <c r="B4576">
        <v>1</v>
      </c>
      <c r="E4576">
        <v>5.86</v>
      </c>
      <c r="F4576">
        <v>2.5099999999999998</v>
      </c>
    </row>
    <row r="4577" spans="1:6" x14ac:dyDescent="0.3">
      <c r="A4577" s="1">
        <v>43333</v>
      </c>
      <c r="B4577">
        <v>3.02</v>
      </c>
      <c r="E4577">
        <v>8.43</v>
      </c>
      <c r="F4577">
        <v>8.18</v>
      </c>
    </row>
    <row r="4578" spans="1:6" x14ac:dyDescent="0.3">
      <c r="A4578" s="1">
        <v>43334</v>
      </c>
      <c r="D4578">
        <v>4.08</v>
      </c>
      <c r="F4578">
        <v>7.6</v>
      </c>
    </row>
    <row r="4579" spans="1:6" x14ac:dyDescent="0.3">
      <c r="A4579" s="1">
        <v>43335</v>
      </c>
      <c r="D4579">
        <v>3.65</v>
      </c>
      <c r="E4579">
        <v>10.49</v>
      </c>
      <c r="F4579">
        <v>6.9</v>
      </c>
    </row>
    <row r="4580" spans="1:6" x14ac:dyDescent="0.3">
      <c r="A4580" s="1">
        <v>43336</v>
      </c>
      <c r="B4580">
        <v>2.39</v>
      </c>
      <c r="E4580">
        <v>7.1</v>
      </c>
      <c r="F4580">
        <v>4.25</v>
      </c>
    </row>
    <row r="4581" spans="1:6" x14ac:dyDescent="0.3">
      <c r="A4581" s="1">
        <v>43337</v>
      </c>
      <c r="B4581">
        <v>1.48</v>
      </c>
      <c r="E4581">
        <v>6.24</v>
      </c>
      <c r="F4581">
        <v>3.27</v>
      </c>
    </row>
    <row r="4582" spans="1:6" x14ac:dyDescent="0.3">
      <c r="A4582" s="1">
        <v>43338</v>
      </c>
      <c r="E4582">
        <v>4.91</v>
      </c>
      <c r="F4582">
        <v>2.2799999999999998</v>
      </c>
    </row>
    <row r="4583" spans="1:6" x14ac:dyDescent="0.3">
      <c r="A4583" s="1">
        <v>43339</v>
      </c>
      <c r="D4583">
        <v>1.58</v>
      </c>
      <c r="E4583">
        <v>5.1100000000000003</v>
      </c>
      <c r="F4583">
        <v>2.73</v>
      </c>
    </row>
    <row r="4584" spans="1:6" x14ac:dyDescent="0.3">
      <c r="A4584" s="1">
        <v>43340</v>
      </c>
      <c r="B4584">
        <v>1.53</v>
      </c>
      <c r="D4584">
        <v>1.47</v>
      </c>
      <c r="E4584">
        <v>5.01</v>
      </c>
      <c r="F4584">
        <v>2.34</v>
      </c>
    </row>
    <row r="4585" spans="1:6" x14ac:dyDescent="0.3">
      <c r="A4585" s="1">
        <v>43341</v>
      </c>
      <c r="B4585">
        <v>1.18</v>
      </c>
      <c r="E4585">
        <v>4.63</v>
      </c>
      <c r="F4585">
        <v>1.8</v>
      </c>
    </row>
    <row r="4586" spans="1:6" x14ac:dyDescent="0.3">
      <c r="A4586" s="1">
        <v>43342</v>
      </c>
      <c r="D4586">
        <v>1</v>
      </c>
      <c r="E4586">
        <v>4.18</v>
      </c>
      <c r="F4586">
        <v>1.43</v>
      </c>
    </row>
    <row r="4587" spans="1:6" x14ac:dyDescent="0.3">
      <c r="A4587" s="1">
        <v>43343</v>
      </c>
      <c r="D4587">
        <v>0.84</v>
      </c>
      <c r="E4587">
        <v>3.47</v>
      </c>
      <c r="F4587">
        <v>1.18</v>
      </c>
    </row>
    <row r="4588" spans="1:6" x14ac:dyDescent="0.3">
      <c r="A4588" s="1">
        <v>43344</v>
      </c>
      <c r="B4588">
        <v>0.69</v>
      </c>
      <c r="E4588">
        <v>3.2</v>
      </c>
      <c r="F4588">
        <v>1.0900000000000001</v>
      </c>
    </row>
    <row r="4589" spans="1:6" x14ac:dyDescent="0.3">
      <c r="A4589" s="1">
        <v>43345</v>
      </c>
      <c r="B4589">
        <v>0.73</v>
      </c>
      <c r="F4589">
        <v>1.07</v>
      </c>
    </row>
    <row r="4590" spans="1:6" x14ac:dyDescent="0.3">
      <c r="A4590" s="1">
        <v>43346</v>
      </c>
      <c r="D4590">
        <v>0.73</v>
      </c>
      <c r="F4590">
        <v>1.07</v>
      </c>
    </row>
    <row r="4591" spans="1:6" x14ac:dyDescent="0.3">
      <c r="A4591" s="1">
        <v>43347</v>
      </c>
      <c r="D4591">
        <v>0.79</v>
      </c>
    </row>
    <row r="4592" spans="1:6" x14ac:dyDescent="0.3">
      <c r="A4592" s="1">
        <v>43348</v>
      </c>
      <c r="B4592">
        <v>0.67</v>
      </c>
      <c r="E4592">
        <v>2.5099999999999998</v>
      </c>
      <c r="F4592">
        <v>0.87</v>
      </c>
    </row>
    <row r="4593" spans="1:6" x14ac:dyDescent="0.3">
      <c r="A4593" s="1">
        <v>43349</v>
      </c>
      <c r="B4593">
        <v>0.57999999999999996</v>
      </c>
      <c r="E4593">
        <v>2.2999999999999998</v>
      </c>
      <c r="F4593">
        <v>0.91</v>
      </c>
    </row>
    <row r="4594" spans="1:6" x14ac:dyDescent="0.3">
      <c r="A4594" s="1">
        <v>43350</v>
      </c>
      <c r="D4594">
        <v>0.61</v>
      </c>
      <c r="E4594">
        <v>1.68</v>
      </c>
      <c r="F4594">
        <v>0.86</v>
      </c>
    </row>
    <row r="4595" spans="1:6" x14ac:dyDescent="0.3">
      <c r="A4595" s="1">
        <v>43351</v>
      </c>
      <c r="D4595">
        <v>0.59</v>
      </c>
      <c r="E4595">
        <v>1.97</v>
      </c>
      <c r="F4595">
        <v>0.83</v>
      </c>
    </row>
    <row r="4596" spans="1:6" x14ac:dyDescent="0.3">
      <c r="A4596" s="1">
        <v>43352</v>
      </c>
      <c r="B4596">
        <v>0.45</v>
      </c>
      <c r="E4596">
        <v>2.13</v>
      </c>
      <c r="F4596">
        <v>1.54</v>
      </c>
    </row>
    <row r="4597" spans="1:6" x14ac:dyDescent="0.3">
      <c r="A4597" s="1">
        <v>43353</v>
      </c>
      <c r="B4597">
        <v>0.38</v>
      </c>
      <c r="E4597">
        <v>2.02</v>
      </c>
      <c r="F4597">
        <v>1.46</v>
      </c>
    </row>
    <row r="4598" spans="1:6" x14ac:dyDescent="0.3">
      <c r="A4598" s="1">
        <v>43354</v>
      </c>
      <c r="D4598">
        <v>0.4</v>
      </c>
      <c r="E4598">
        <v>1.97</v>
      </c>
      <c r="F4598">
        <v>1.39</v>
      </c>
    </row>
    <row r="4599" spans="1:6" x14ac:dyDescent="0.3">
      <c r="A4599" s="1">
        <v>43355</v>
      </c>
      <c r="D4599">
        <v>0.4</v>
      </c>
      <c r="E4599">
        <v>1.77</v>
      </c>
      <c r="F4599">
        <v>1.32</v>
      </c>
    </row>
    <row r="4600" spans="1:6" x14ac:dyDescent="0.3">
      <c r="A4600" s="1">
        <v>43356</v>
      </c>
      <c r="B4600">
        <v>0.35</v>
      </c>
      <c r="E4600">
        <v>1.76</v>
      </c>
      <c r="F4600">
        <v>1.27</v>
      </c>
    </row>
    <row r="4601" spans="1:6" x14ac:dyDescent="0.3">
      <c r="A4601" s="1">
        <v>43357</v>
      </c>
      <c r="B4601">
        <v>0.37</v>
      </c>
      <c r="E4601">
        <v>1.67</v>
      </c>
      <c r="F4601">
        <v>1.19</v>
      </c>
    </row>
    <row r="4602" spans="1:6" x14ac:dyDescent="0.3">
      <c r="A4602" s="1">
        <v>43358</v>
      </c>
      <c r="D4602">
        <v>0.47</v>
      </c>
      <c r="E4602">
        <v>1.86</v>
      </c>
      <c r="F4602">
        <v>1.76</v>
      </c>
    </row>
    <row r="4603" spans="1:6" x14ac:dyDescent="0.3">
      <c r="A4603" s="1">
        <v>43359</v>
      </c>
      <c r="D4603">
        <v>0.73</v>
      </c>
      <c r="F4603">
        <v>6.03</v>
      </c>
    </row>
    <row r="4604" spans="1:6" x14ac:dyDescent="0.3">
      <c r="A4604" s="1">
        <v>43360</v>
      </c>
      <c r="B4604">
        <v>1.68</v>
      </c>
      <c r="F4604">
        <v>3.37</v>
      </c>
    </row>
    <row r="4605" spans="1:6" x14ac:dyDescent="0.3">
      <c r="A4605" s="1">
        <v>43361</v>
      </c>
      <c r="B4605">
        <v>1.28</v>
      </c>
      <c r="E4605">
        <v>5.56</v>
      </c>
      <c r="F4605">
        <v>1.53</v>
      </c>
    </row>
    <row r="4606" spans="1:6" x14ac:dyDescent="0.3">
      <c r="A4606" s="1">
        <v>43362</v>
      </c>
      <c r="D4606">
        <v>0.83</v>
      </c>
      <c r="E4606">
        <v>4.87</v>
      </c>
      <c r="F4606">
        <v>1.41</v>
      </c>
    </row>
    <row r="4607" spans="1:6" x14ac:dyDescent="0.3">
      <c r="A4607" s="1">
        <v>43363</v>
      </c>
      <c r="D4607">
        <v>0.93</v>
      </c>
      <c r="E4607">
        <v>3.94</v>
      </c>
      <c r="F4607">
        <v>1.1399999999999999</v>
      </c>
    </row>
    <row r="4608" spans="1:6" x14ac:dyDescent="0.3">
      <c r="A4608" s="1">
        <v>43364</v>
      </c>
      <c r="B4608">
        <v>0.79</v>
      </c>
      <c r="F4608">
        <v>1.22</v>
      </c>
    </row>
    <row r="4609" spans="1:6" x14ac:dyDescent="0.3">
      <c r="A4609" s="1">
        <v>43365</v>
      </c>
      <c r="B4609">
        <v>1.47</v>
      </c>
    </row>
    <row r="4610" spans="1:6" x14ac:dyDescent="0.3">
      <c r="A4610" s="1">
        <v>43366</v>
      </c>
      <c r="D4610">
        <v>0.72</v>
      </c>
      <c r="E4610">
        <v>3.56</v>
      </c>
      <c r="F4610">
        <v>1.19</v>
      </c>
    </row>
    <row r="4611" spans="1:6" x14ac:dyDescent="0.3">
      <c r="A4611" s="1">
        <v>43367</v>
      </c>
      <c r="D4611">
        <v>0.72</v>
      </c>
      <c r="E4611">
        <v>3.29</v>
      </c>
      <c r="F4611">
        <v>1.1299999999999999</v>
      </c>
    </row>
    <row r="4612" spans="1:6" x14ac:dyDescent="0.3">
      <c r="A4612" s="1">
        <v>43368</v>
      </c>
      <c r="B4612">
        <v>0.76</v>
      </c>
    </row>
    <row r="4613" spans="1:6" x14ac:dyDescent="0.3">
      <c r="A4613" s="1">
        <v>43369</v>
      </c>
      <c r="B4613">
        <v>0.71</v>
      </c>
      <c r="E4613">
        <v>2.2999999999999998</v>
      </c>
      <c r="F4613">
        <v>0.97</v>
      </c>
    </row>
    <row r="4614" spans="1:6" x14ac:dyDescent="0.3">
      <c r="A4614" s="1">
        <v>43370</v>
      </c>
      <c r="D4614">
        <v>0.56000000000000005</v>
      </c>
      <c r="E4614">
        <v>2.4</v>
      </c>
      <c r="F4614">
        <v>0.96</v>
      </c>
    </row>
    <row r="4615" spans="1:6" x14ac:dyDescent="0.3">
      <c r="A4615" s="1">
        <v>43371</v>
      </c>
      <c r="D4615">
        <v>0.55000000000000004</v>
      </c>
      <c r="E4615">
        <v>2.95</v>
      </c>
      <c r="F4615">
        <v>0.96</v>
      </c>
    </row>
    <row r="4616" spans="1:6" x14ac:dyDescent="0.3">
      <c r="A4616" s="1">
        <v>43372</v>
      </c>
      <c r="B4616">
        <v>0.59</v>
      </c>
      <c r="E4616">
        <v>2.2599999999999998</v>
      </c>
      <c r="F4616">
        <v>0.1</v>
      </c>
    </row>
    <row r="4617" spans="1:6" x14ac:dyDescent="0.3">
      <c r="A4617" s="1">
        <v>43373</v>
      </c>
      <c r="B4617">
        <v>0.54</v>
      </c>
      <c r="E4617">
        <v>2.12</v>
      </c>
      <c r="F4617">
        <v>0.93</v>
      </c>
    </row>
    <row r="4618" spans="1:6" x14ac:dyDescent="0.3">
      <c r="A4618" s="1">
        <v>43374</v>
      </c>
      <c r="D4618">
        <v>0.39</v>
      </c>
      <c r="E4618">
        <v>2.4500000000000002</v>
      </c>
      <c r="F4618">
        <v>1.1200000000000001</v>
      </c>
    </row>
    <row r="4619" spans="1:6" x14ac:dyDescent="0.3">
      <c r="A4619" s="1">
        <v>43375</v>
      </c>
      <c r="D4619">
        <v>0.41</v>
      </c>
      <c r="E4619">
        <v>2.13</v>
      </c>
      <c r="F4619">
        <v>1.05</v>
      </c>
    </row>
    <row r="4620" spans="1:6" x14ac:dyDescent="0.3">
      <c r="A4620" s="1">
        <v>43376</v>
      </c>
      <c r="B4620">
        <v>0.63</v>
      </c>
      <c r="E4620">
        <v>2.6</v>
      </c>
      <c r="F4620">
        <v>0.88</v>
      </c>
    </row>
    <row r="4621" spans="1:6" x14ac:dyDescent="0.3">
      <c r="A4621" s="1">
        <v>43377</v>
      </c>
      <c r="B4621">
        <v>0.65</v>
      </c>
      <c r="E4621">
        <v>4.4800000000000004</v>
      </c>
      <c r="F4621">
        <v>3.74</v>
      </c>
    </row>
    <row r="4622" spans="1:6" x14ac:dyDescent="0.3">
      <c r="A4622" s="1">
        <v>43378</v>
      </c>
      <c r="D4622">
        <v>2.35</v>
      </c>
      <c r="E4622">
        <v>9.86</v>
      </c>
      <c r="F4622">
        <v>3.55</v>
      </c>
    </row>
    <row r="4623" spans="1:6" x14ac:dyDescent="0.3">
      <c r="A4623" s="1">
        <v>43379</v>
      </c>
      <c r="D4623">
        <v>2.4</v>
      </c>
      <c r="E4623">
        <v>9.01</v>
      </c>
      <c r="F4623">
        <v>3.53</v>
      </c>
    </row>
    <row r="4624" spans="1:6" x14ac:dyDescent="0.3">
      <c r="A4624" s="1">
        <v>43380</v>
      </c>
      <c r="B4624">
        <v>2.35</v>
      </c>
      <c r="E4624">
        <v>6.95</v>
      </c>
      <c r="F4624">
        <v>3.23</v>
      </c>
    </row>
    <row r="4625" spans="1:6" x14ac:dyDescent="0.3">
      <c r="A4625" s="1">
        <v>43381</v>
      </c>
      <c r="E4625">
        <v>6.39</v>
      </c>
      <c r="F4625">
        <v>5.19</v>
      </c>
    </row>
    <row r="4626" spans="1:6" x14ac:dyDescent="0.3">
      <c r="A4626" s="1">
        <v>43382</v>
      </c>
      <c r="D4626">
        <v>1.31</v>
      </c>
      <c r="E4626">
        <v>5.96</v>
      </c>
      <c r="F4626">
        <v>2.67</v>
      </c>
    </row>
    <row r="4627" spans="1:6" x14ac:dyDescent="0.3">
      <c r="A4627" s="1">
        <v>43383</v>
      </c>
      <c r="D4627">
        <v>1.33</v>
      </c>
      <c r="E4627">
        <v>4.12</v>
      </c>
      <c r="F4627">
        <v>1.9</v>
      </c>
    </row>
    <row r="4628" spans="1:6" x14ac:dyDescent="0.3">
      <c r="A4628" s="1">
        <v>43384</v>
      </c>
      <c r="B4628">
        <v>0.87</v>
      </c>
      <c r="E4628">
        <v>4.3600000000000003</v>
      </c>
      <c r="F4628">
        <v>1.07</v>
      </c>
    </row>
    <row r="4629" spans="1:6" x14ac:dyDescent="0.3">
      <c r="A4629" s="1">
        <v>43385</v>
      </c>
      <c r="B4629">
        <v>0.8</v>
      </c>
      <c r="E4629">
        <v>3.51</v>
      </c>
      <c r="F4629">
        <v>1.4</v>
      </c>
    </row>
    <row r="4630" spans="1:6" x14ac:dyDescent="0.3">
      <c r="A4630" s="1">
        <v>43386</v>
      </c>
      <c r="E4630">
        <v>3.5</v>
      </c>
      <c r="F4630">
        <v>2.0699999999999998</v>
      </c>
    </row>
    <row r="4631" spans="1:6" x14ac:dyDescent="0.3">
      <c r="A4631" s="1">
        <v>43387</v>
      </c>
      <c r="E4631">
        <v>3.19</v>
      </c>
      <c r="F4631">
        <v>1.34</v>
      </c>
    </row>
    <row r="4632" spans="1:6" x14ac:dyDescent="0.3">
      <c r="A4632" s="1">
        <v>43388</v>
      </c>
      <c r="D4632">
        <v>1.86</v>
      </c>
      <c r="E4632">
        <v>7.5</v>
      </c>
      <c r="F4632">
        <v>2.12</v>
      </c>
    </row>
    <row r="4633" spans="1:6" x14ac:dyDescent="0.3">
      <c r="A4633" s="1">
        <v>43389</v>
      </c>
      <c r="D4633">
        <v>1.6</v>
      </c>
      <c r="E4633">
        <v>4.87</v>
      </c>
      <c r="F4633">
        <v>2.27</v>
      </c>
    </row>
    <row r="4634" spans="1:6" x14ac:dyDescent="0.3">
      <c r="A4634" s="1">
        <v>43390</v>
      </c>
      <c r="B4634">
        <v>1.29</v>
      </c>
      <c r="E4634">
        <v>4.07</v>
      </c>
      <c r="F4634">
        <v>1.21</v>
      </c>
    </row>
    <row r="4635" spans="1:6" x14ac:dyDescent="0.3">
      <c r="A4635" s="1">
        <v>43391</v>
      </c>
      <c r="B4635">
        <v>1.61</v>
      </c>
      <c r="E4635">
        <v>4.38</v>
      </c>
      <c r="F4635">
        <v>1.01</v>
      </c>
    </row>
    <row r="4636" spans="1:6" x14ac:dyDescent="0.3">
      <c r="A4636" s="1">
        <v>43392</v>
      </c>
      <c r="D4636">
        <v>1.41</v>
      </c>
      <c r="E4636">
        <v>4</v>
      </c>
      <c r="F4636">
        <v>2.69</v>
      </c>
    </row>
    <row r="4637" spans="1:6" x14ac:dyDescent="0.3">
      <c r="A4637" s="1">
        <v>43393</v>
      </c>
    </row>
    <row r="4638" spans="1:6" x14ac:dyDescent="0.3">
      <c r="A4638" s="1">
        <v>43394</v>
      </c>
    </row>
    <row r="4639" spans="1:6" x14ac:dyDescent="0.3">
      <c r="A4639" s="1">
        <v>43395</v>
      </c>
    </row>
    <row r="4640" spans="1:6" x14ac:dyDescent="0.3">
      <c r="A4640" s="1">
        <v>43396</v>
      </c>
    </row>
    <row r="4641" spans="1:6" x14ac:dyDescent="0.3">
      <c r="A4641" s="1">
        <v>43397</v>
      </c>
      <c r="E4641">
        <v>3.37</v>
      </c>
      <c r="F4641">
        <v>3.25</v>
      </c>
    </row>
    <row r="4642" spans="1:6" x14ac:dyDescent="0.3">
      <c r="A4642" s="1">
        <v>43398</v>
      </c>
      <c r="E4642">
        <v>3.15</v>
      </c>
      <c r="F4642">
        <v>2.61</v>
      </c>
    </row>
    <row r="4643" spans="1:6" x14ac:dyDescent="0.3">
      <c r="A4643" s="1">
        <v>43399</v>
      </c>
      <c r="E4643">
        <v>2.9</v>
      </c>
      <c r="F4643">
        <v>2.36</v>
      </c>
    </row>
    <row r="4644" spans="1:6" x14ac:dyDescent="0.3">
      <c r="A4644" s="1">
        <v>43400</v>
      </c>
      <c r="E4644">
        <v>2.67</v>
      </c>
      <c r="F4644">
        <v>2.25</v>
      </c>
    </row>
    <row r="4645" spans="1:6" x14ac:dyDescent="0.3">
      <c r="A4645" s="1">
        <v>43402</v>
      </c>
      <c r="B4645">
        <v>2.2400000000000002</v>
      </c>
      <c r="E4645">
        <v>3.51</v>
      </c>
      <c r="F4645">
        <v>2.65</v>
      </c>
    </row>
    <row r="4646" spans="1:6" x14ac:dyDescent="0.3">
      <c r="A4646" s="1">
        <v>43403</v>
      </c>
      <c r="D4646">
        <v>1.68</v>
      </c>
      <c r="E4646">
        <v>5.51</v>
      </c>
      <c r="F4646">
        <v>2.5099999999999998</v>
      </c>
    </row>
    <row r="4647" spans="1:6" x14ac:dyDescent="0.3">
      <c r="A4647" s="1">
        <v>43404</v>
      </c>
      <c r="D4647">
        <v>3.15</v>
      </c>
    </row>
    <row r="4648" spans="1:6" x14ac:dyDescent="0.3">
      <c r="A4648" s="1">
        <v>43405</v>
      </c>
      <c r="B4648">
        <v>5.38</v>
      </c>
      <c r="F4648">
        <v>12.4</v>
      </c>
    </row>
    <row r="4649" spans="1:6" x14ac:dyDescent="0.3">
      <c r="A4649" s="1">
        <v>43406</v>
      </c>
      <c r="B4649">
        <v>7.34</v>
      </c>
      <c r="F4649">
        <v>9.6</v>
      </c>
    </row>
    <row r="4650" spans="1:6" x14ac:dyDescent="0.3">
      <c r="A4650" s="1">
        <v>43407</v>
      </c>
      <c r="D4650">
        <v>3.34</v>
      </c>
    </row>
    <row r="4651" spans="1:6" x14ac:dyDescent="0.3">
      <c r="A4651" s="1">
        <v>43408</v>
      </c>
      <c r="D4651">
        <v>3.58</v>
      </c>
      <c r="F4651">
        <v>7.53</v>
      </c>
    </row>
    <row r="4652" spans="1:6" x14ac:dyDescent="0.3">
      <c r="A4652" s="1">
        <v>43409</v>
      </c>
      <c r="B4652">
        <v>4.01</v>
      </c>
      <c r="E4652">
        <v>6.96</v>
      </c>
      <c r="F4652">
        <v>7.14</v>
      </c>
    </row>
    <row r="4653" spans="1:6" x14ac:dyDescent="0.3">
      <c r="A4653" s="1">
        <v>43410</v>
      </c>
      <c r="B4653">
        <v>2.09</v>
      </c>
      <c r="E4653">
        <v>6.27</v>
      </c>
      <c r="F4653">
        <v>6.36</v>
      </c>
    </row>
    <row r="4654" spans="1:6" x14ac:dyDescent="0.3">
      <c r="A4654" s="1">
        <v>43411</v>
      </c>
      <c r="B4654">
        <v>3.31</v>
      </c>
      <c r="E4654">
        <v>8.76</v>
      </c>
      <c r="F4654">
        <v>6.27</v>
      </c>
    </row>
    <row r="4655" spans="1:6" x14ac:dyDescent="0.3">
      <c r="A4655" s="1">
        <v>43412</v>
      </c>
      <c r="D4655">
        <v>2.64</v>
      </c>
      <c r="E4655">
        <v>8.52</v>
      </c>
      <c r="F4655">
        <v>6.79</v>
      </c>
    </row>
    <row r="4656" spans="1:6" x14ac:dyDescent="0.3">
      <c r="A4656" s="1">
        <v>43413</v>
      </c>
      <c r="D4656">
        <v>2.6</v>
      </c>
      <c r="F4656">
        <v>6.48</v>
      </c>
    </row>
    <row r="4657" spans="1:6" x14ac:dyDescent="0.3">
      <c r="A4657" s="1">
        <v>43414</v>
      </c>
      <c r="B4657">
        <v>2.5499999999999998</v>
      </c>
      <c r="E4657">
        <v>7.45</v>
      </c>
      <c r="F4657">
        <v>4.84</v>
      </c>
    </row>
    <row r="4658" spans="1:6" x14ac:dyDescent="0.3">
      <c r="A4658" s="1">
        <v>43415</v>
      </c>
      <c r="B4658">
        <v>4.8499999999999996</v>
      </c>
      <c r="F4658">
        <v>6.95</v>
      </c>
    </row>
    <row r="4659" spans="1:6" x14ac:dyDescent="0.3">
      <c r="A4659" s="1">
        <v>43416</v>
      </c>
      <c r="D4659">
        <v>2.2799999999999998</v>
      </c>
      <c r="F4659">
        <v>6.26</v>
      </c>
    </row>
    <row r="4660" spans="1:6" x14ac:dyDescent="0.3">
      <c r="A4660" s="1">
        <v>43417</v>
      </c>
      <c r="D4660">
        <v>2.6</v>
      </c>
      <c r="E4660">
        <v>7.82</v>
      </c>
      <c r="F4660">
        <v>4.57</v>
      </c>
    </row>
    <row r="4661" spans="1:6" x14ac:dyDescent="0.3">
      <c r="A4661" s="1">
        <v>43418</v>
      </c>
      <c r="B4661">
        <v>3.34</v>
      </c>
      <c r="E4661">
        <v>10.84</v>
      </c>
      <c r="F4661">
        <v>4.3099999999999996</v>
      </c>
    </row>
    <row r="4662" spans="1:6" x14ac:dyDescent="0.3">
      <c r="A4662" s="1">
        <v>43419</v>
      </c>
      <c r="B4662">
        <v>3.73</v>
      </c>
      <c r="E4662">
        <v>10.47</v>
      </c>
      <c r="F4662">
        <v>6.88</v>
      </c>
    </row>
    <row r="4663" spans="1:6" x14ac:dyDescent="0.3">
      <c r="A4663" s="1">
        <v>43420</v>
      </c>
      <c r="D4663">
        <v>3.74</v>
      </c>
      <c r="F4663">
        <v>8.25</v>
      </c>
    </row>
    <row r="4664" spans="1:6" x14ac:dyDescent="0.3">
      <c r="A4664" s="1">
        <v>43421</v>
      </c>
      <c r="D4664">
        <v>3.38</v>
      </c>
      <c r="F4664">
        <v>6.81</v>
      </c>
    </row>
    <row r="4665" spans="1:6" x14ac:dyDescent="0.3">
      <c r="A4665" s="1">
        <v>43422</v>
      </c>
      <c r="B4665">
        <v>4.55</v>
      </c>
      <c r="E4665">
        <v>10.09</v>
      </c>
      <c r="F4665">
        <v>5.98</v>
      </c>
    </row>
    <row r="4666" spans="1:6" x14ac:dyDescent="0.3">
      <c r="A4666" s="1">
        <v>43423</v>
      </c>
      <c r="B4666">
        <v>3.38</v>
      </c>
      <c r="E4666">
        <v>7.95</v>
      </c>
      <c r="F4666">
        <v>4</v>
      </c>
    </row>
    <row r="4667" spans="1:6" x14ac:dyDescent="0.3">
      <c r="A4667" s="1">
        <v>43424</v>
      </c>
      <c r="D4667">
        <v>3.22</v>
      </c>
    </row>
    <row r="4668" spans="1:6" x14ac:dyDescent="0.3">
      <c r="A4668" s="1">
        <v>43425</v>
      </c>
      <c r="D4668">
        <v>3.55</v>
      </c>
      <c r="F4668">
        <v>7.47</v>
      </c>
    </row>
    <row r="4669" spans="1:6" x14ac:dyDescent="0.3">
      <c r="A4669" s="1">
        <v>43426</v>
      </c>
      <c r="B4669">
        <v>9.0500000000000007</v>
      </c>
      <c r="F4669">
        <v>6.33</v>
      </c>
    </row>
    <row r="4670" spans="1:6" x14ac:dyDescent="0.3">
      <c r="A4670" s="1">
        <v>43427</v>
      </c>
      <c r="B4670">
        <v>4.57</v>
      </c>
      <c r="E4670">
        <v>12.47</v>
      </c>
      <c r="F4670">
        <v>4.9400000000000004</v>
      </c>
    </row>
    <row r="4671" spans="1:6" x14ac:dyDescent="0.3">
      <c r="A4671" s="1">
        <v>43428</v>
      </c>
      <c r="D4671">
        <v>2.27</v>
      </c>
      <c r="E4671">
        <v>10.55</v>
      </c>
      <c r="F4671">
        <v>5.39</v>
      </c>
    </row>
    <row r="4672" spans="1:6" x14ac:dyDescent="0.3">
      <c r="A4672" s="1">
        <v>43429</v>
      </c>
      <c r="D4672">
        <v>2.12</v>
      </c>
      <c r="E4672">
        <v>11.17</v>
      </c>
      <c r="F4672">
        <v>5.83</v>
      </c>
    </row>
    <row r="4673" spans="1:6" x14ac:dyDescent="0.3">
      <c r="A4673" s="1">
        <v>43430</v>
      </c>
      <c r="B4673">
        <v>6.13</v>
      </c>
      <c r="F4673">
        <v>10.37</v>
      </c>
    </row>
    <row r="4674" spans="1:6" x14ac:dyDescent="0.3">
      <c r="A4674" s="1">
        <v>43431</v>
      </c>
      <c r="B4674">
        <v>6.8</v>
      </c>
      <c r="F4674">
        <v>10.29</v>
      </c>
    </row>
    <row r="4675" spans="1:6" x14ac:dyDescent="0.3">
      <c r="A4675" s="1">
        <v>43432</v>
      </c>
      <c r="D4675">
        <v>3.3</v>
      </c>
      <c r="F4675">
        <v>7.51</v>
      </c>
    </row>
    <row r="4676" spans="1:6" x14ac:dyDescent="0.3">
      <c r="A4676" s="1">
        <v>43433</v>
      </c>
      <c r="D4676">
        <v>2.66</v>
      </c>
      <c r="E4676">
        <v>10.77</v>
      </c>
      <c r="F4676">
        <v>2.7</v>
      </c>
    </row>
    <row r="4677" spans="1:6" x14ac:dyDescent="0.3">
      <c r="A4677" s="1">
        <v>43434</v>
      </c>
      <c r="B4677">
        <v>2.42</v>
      </c>
      <c r="E4677">
        <v>9.44</v>
      </c>
      <c r="F4677">
        <v>2.44</v>
      </c>
    </row>
    <row r="4678" spans="1:6" x14ac:dyDescent="0.3">
      <c r="A4678" s="1">
        <v>43435</v>
      </c>
      <c r="B4678">
        <v>1.69</v>
      </c>
      <c r="E4678">
        <v>3.67</v>
      </c>
      <c r="F4678">
        <v>2.84</v>
      </c>
    </row>
    <row r="4679" spans="1:6" x14ac:dyDescent="0.3">
      <c r="A4679" s="1">
        <v>43436</v>
      </c>
      <c r="D4679">
        <v>1.22</v>
      </c>
      <c r="E4679">
        <v>3.33</v>
      </c>
      <c r="F4679">
        <v>2.5</v>
      </c>
    </row>
    <row r="4680" spans="1:6" x14ac:dyDescent="0.3">
      <c r="A4680" s="1">
        <v>43437</v>
      </c>
      <c r="D4680">
        <v>1.24</v>
      </c>
      <c r="E4680">
        <v>3.13</v>
      </c>
      <c r="F4680">
        <v>2.36</v>
      </c>
    </row>
    <row r="4681" spans="1:6" x14ac:dyDescent="0.3">
      <c r="A4681" s="1">
        <v>43438</v>
      </c>
      <c r="B4681">
        <v>1.1499999999999999</v>
      </c>
      <c r="E4681">
        <v>2.93</v>
      </c>
      <c r="F4681">
        <v>2.16</v>
      </c>
    </row>
    <row r="4682" spans="1:6" x14ac:dyDescent="0.3">
      <c r="A4682" s="1">
        <v>43439</v>
      </c>
      <c r="B4682">
        <v>0.95</v>
      </c>
      <c r="E4682">
        <v>2.75</v>
      </c>
      <c r="F4682">
        <v>1.99</v>
      </c>
    </row>
    <row r="4683" spans="1:6" x14ac:dyDescent="0.3">
      <c r="A4683" s="1">
        <v>43440</v>
      </c>
      <c r="D4683">
        <v>0.73</v>
      </c>
      <c r="E4683">
        <v>2.56</v>
      </c>
      <c r="F4683">
        <v>1.81</v>
      </c>
    </row>
    <row r="4684" spans="1:6" x14ac:dyDescent="0.3">
      <c r="A4684" s="1">
        <v>43441</v>
      </c>
      <c r="D4684">
        <v>1.07</v>
      </c>
      <c r="E4684">
        <v>6.57</v>
      </c>
      <c r="F4684">
        <v>2.7</v>
      </c>
    </row>
    <row r="4685" spans="1:6" x14ac:dyDescent="0.3">
      <c r="A4685" s="1">
        <v>43442</v>
      </c>
      <c r="B4685">
        <v>2.38</v>
      </c>
      <c r="E4685">
        <v>7.99</v>
      </c>
      <c r="F4685">
        <v>3.2</v>
      </c>
    </row>
    <row r="4686" spans="1:6" x14ac:dyDescent="0.3">
      <c r="A4686" s="1">
        <v>43443</v>
      </c>
      <c r="B4686">
        <v>2.75</v>
      </c>
      <c r="E4686">
        <v>10.45</v>
      </c>
      <c r="F4686">
        <v>3.89</v>
      </c>
    </row>
    <row r="4687" spans="1:6" x14ac:dyDescent="0.3">
      <c r="A4687" s="1">
        <v>43444</v>
      </c>
      <c r="D4687">
        <v>2.92</v>
      </c>
      <c r="E4687">
        <v>7.59</v>
      </c>
      <c r="F4687">
        <v>3.55</v>
      </c>
    </row>
    <row r="4688" spans="1:6" x14ac:dyDescent="0.3">
      <c r="A4688" s="1">
        <v>43445</v>
      </c>
      <c r="D4688">
        <v>3.47</v>
      </c>
    </row>
    <row r="4689" spans="1:6" x14ac:dyDescent="0.3">
      <c r="A4689" s="1">
        <v>43446</v>
      </c>
      <c r="F4689">
        <v>11.47</v>
      </c>
    </row>
    <row r="4690" spans="1:6" x14ac:dyDescent="0.3">
      <c r="A4690" s="1">
        <v>43447</v>
      </c>
      <c r="B4690">
        <v>3.43</v>
      </c>
      <c r="F4690">
        <v>8.83</v>
      </c>
    </row>
    <row r="4691" spans="1:6" x14ac:dyDescent="0.3">
      <c r="A4691" s="1">
        <v>43448</v>
      </c>
      <c r="B4691">
        <v>2.2200000000000002</v>
      </c>
      <c r="E4691">
        <v>11.89</v>
      </c>
      <c r="F4691">
        <v>5.82</v>
      </c>
    </row>
    <row r="4692" spans="1:6" x14ac:dyDescent="0.3">
      <c r="A4692" s="1">
        <v>43449</v>
      </c>
      <c r="D4692">
        <v>2.23</v>
      </c>
      <c r="E4692">
        <v>5.48</v>
      </c>
      <c r="F4692">
        <v>2.95</v>
      </c>
    </row>
    <row r="4693" spans="1:6" x14ac:dyDescent="0.3">
      <c r="A4693" s="1">
        <v>43451</v>
      </c>
      <c r="B4693">
        <v>1.88</v>
      </c>
      <c r="E4693">
        <v>3.96</v>
      </c>
      <c r="F4693">
        <v>1.98</v>
      </c>
    </row>
    <row r="4694" spans="1:6" x14ac:dyDescent="0.3">
      <c r="A4694" s="1">
        <v>43452</v>
      </c>
      <c r="B4694">
        <v>1.77</v>
      </c>
      <c r="E4694">
        <v>3.79</v>
      </c>
      <c r="F4694">
        <v>1.77</v>
      </c>
    </row>
    <row r="4695" spans="1:6" x14ac:dyDescent="0.3">
      <c r="A4695" s="1">
        <v>43453</v>
      </c>
      <c r="B4695">
        <v>3.08</v>
      </c>
      <c r="E4695">
        <v>6.52</v>
      </c>
      <c r="F4695">
        <v>2.0499999999999998</v>
      </c>
    </row>
    <row r="4696" spans="1:6" x14ac:dyDescent="0.3">
      <c r="A4696" s="1">
        <v>43456</v>
      </c>
      <c r="B4696">
        <v>7.59</v>
      </c>
    </row>
    <row r="4697" spans="1:6" x14ac:dyDescent="0.3">
      <c r="A4697" s="1">
        <v>43457</v>
      </c>
      <c r="B4697">
        <v>5.27</v>
      </c>
      <c r="F4697">
        <v>5.37</v>
      </c>
    </row>
    <row r="4698" spans="1:6" x14ac:dyDescent="0.3">
      <c r="A4698" s="1">
        <v>43458</v>
      </c>
      <c r="D4698">
        <v>3.57</v>
      </c>
      <c r="E4698">
        <v>7.67</v>
      </c>
      <c r="F4698">
        <v>4.2699999999999996</v>
      </c>
    </row>
    <row r="4699" spans="1:6" x14ac:dyDescent="0.3">
      <c r="A4699" s="1">
        <v>43459</v>
      </c>
      <c r="D4699">
        <v>3.53</v>
      </c>
      <c r="E4699">
        <v>8.1199999999999992</v>
      </c>
      <c r="F4699">
        <v>4.12</v>
      </c>
    </row>
    <row r="4700" spans="1:6" x14ac:dyDescent="0.3">
      <c r="A4700" s="1">
        <v>43460</v>
      </c>
      <c r="B4700">
        <v>4.01</v>
      </c>
      <c r="E4700">
        <v>10.119999999999999</v>
      </c>
      <c r="F4700">
        <v>2.93</v>
      </c>
    </row>
    <row r="4701" spans="1:6" x14ac:dyDescent="0.3">
      <c r="A4701" s="1">
        <v>43461</v>
      </c>
      <c r="B4701">
        <v>5.48</v>
      </c>
      <c r="E4701">
        <v>11.53</v>
      </c>
      <c r="F4701">
        <v>3.94</v>
      </c>
    </row>
    <row r="4702" spans="1:6" x14ac:dyDescent="0.3">
      <c r="A4702" s="1">
        <v>43462</v>
      </c>
      <c r="D4702">
        <v>3.08</v>
      </c>
      <c r="E4702">
        <v>10.39</v>
      </c>
      <c r="F4702">
        <v>4.42</v>
      </c>
    </row>
    <row r="4703" spans="1:6" x14ac:dyDescent="0.3">
      <c r="A4703" s="1">
        <v>43463</v>
      </c>
      <c r="D4703">
        <v>3.26</v>
      </c>
      <c r="E4703">
        <v>10.47</v>
      </c>
      <c r="F4703">
        <v>3.56</v>
      </c>
    </row>
    <row r="4704" spans="1:6" x14ac:dyDescent="0.3">
      <c r="A4704" s="1">
        <v>43464</v>
      </c>
      <c r="B4704">
        <v>2.81</v>
      </c>
      <c r="E4704">
        <v>8.91</v>
      </c>
      <c r="F4704">
        <v>3.35</v>
      </c>
    </row>
    <row r="4705" spans="1:6" x14ac:dyDescent="0.3">
      <c r="A4705" s="1">
        <v>43465</v>
      </c>
      <c r="B4705">
        <v>2.44</v>
      </c>
      <c r="F4705">
        <v>2.1</v>
      </c>
    </row>
    <row r="4706" spans="1:6" x14ac:dyDescent="0.3">
      <c r="A4706" s="1">
        <v>43466</v>
      </c>
      <c r="D4706">
        <v>1.92</v>
      </c>
    </row>
    <row r="4707" spans="1:6" x14ac:dyDescent="0.3">
      <c r="A4707" s="1">
        <v>43467</v>
      </c>
      <c r="D4707">
        <v>1.92</v>
      </c>
      <c r="E4707">
        <v>7.32</v>
      </c>
    </row>
    <row r="4708" spans="1:6" x14ac:dyDescent="0.3">
      <c r="A4708" s="1">
        <v>43468</v>
      </c>
      <c r="B4708">
        <v>1.71</v>
      </c>
      <c r="E4708">
        <v>6.05</v>
      </c>
    </row>
    <row r="4709" spans="1:6" x14ac:dyDescent="0.3">
      <c r="A4709" s="1">
        <v>43469</v>
      </c>
      <c r="B4709">
        <v>1.48</v>
      </c>
      <c r="E4709">
        <v>5.96</v>
      </c>
    </row>
    <row r="4710" spans="1:6" x14ac:dyDescent="0.3">
      <c r="A4710" s="1">
        <v>43470</v>
      </c>
      <c r="E4710">
        <v>7.84</v>
      </c>
    </row>
    <row r="4711" spans="1:6" x14ac:dyDescent="0.3">
      <c r="A4711" s="1">
        <v>43471</v>
      </c>
      <c r="E4711">
        <v>7.22</v>
      </c>
    </row>
    <row r="4712" spans="1:6" x14ac:dyDescent="0.3">
      <c r="A4712" s="1">
        <v>43472</v>
      </c>
      <c r="E4712">
        <v>7.02</v>
      </c>
    </row>
    <row r="4713" spans="1:6" x14ac:dyDescent="0.3">
      <c r="A4713" s="1">
        <v>43473</v>
      </c>
      <c r="D4713">
        <v>8.14</v>
      </c>
    </row>
    <row r="4714" spans="1:6" x14ac:dyDescent="0.3">
      <c r="A4714" s="1">
        <v>43474</v>
      </c>
      <c r="D4714">
        <v>7.11</v>
      </c>
    </row>
    <row r="4715" spans="1:6" x14ac:dyDescent="0.3">
      <c r="A4715" s="1">
        <v>43475</v>
      </c>
      <c r="B4715">
        <v>5.31</v>
      </c>
    </row>
    <row r="4716" spans="1:6" x14ac:dyDescent="0.3">
      <c r="A4716" s="1">
        <v>43476</v>
      </c>
      <c r="B4716">
        <v>4.91</v>
      </c>
    </row>
    <row r="4717" spans="1:6" x14ac:dyDescent="0.3">
      <c r="A4717" s="1">
        <v>43477</v>
      </c>
      <c r="D4717">
        <v>2.37</v>
      </c>
      <c r="E4717">
        <v>9.9600000000000009</v>
      </c>
    </row>
    <row r="4718" spans="1:6" x14ac:dyDescent="0.3">
      <c r="A4718" s="1">
        <v>43478</v>
      </c>
      <c r="D4718">
        <v>2</v>
      </c>
      <c r="E4718">
        <v>9.64</v>
      </c>
    </row>
    <row r="4719" spans="1:6" x14ac:dyDescent="0.3">
      <c r="A4719" s="1">
        <v>43479</v>
      </c>
      <c r="B4719">
        <v>1.5</v>
      </c>
      <c r="E4719">
        <v>7.67</v>
      </c>
    </row>
    <row r="4720" spans="1:6" x14ac:dyDescent="0.3">
      <c r="A4720" s="1">
        <v>43480</v>
      </c>
      <c r="B4720">
        <v>1.61</v>
      </c>
      <c r="E4720">
        <v>6.18</v>
      </c>
    </row>
    <row r="4721" spans="1:4" x14ac:dyDescent="0.3">
      <c r="A4721" s="1">
        <v>43481</v>
      </c>
    </row>
    <row r="4722" spans="1:4" x14ac:dyDescent="0.3">
      <c r="A4722" s="1">
        <v>43482</v>
      </c>
    </row>
    <row r="4723" spans="1:4" x14ac:dyDescent="0.3">
      <c r="A4723" s="1">
        <v>43483</v>
      </c>
      <c r="D4723">
        <v>5.98</v>
      </c>
    </row>
    <row r="4724" spans="1:4" x14ac:dyDescent="0.3">
      <c r="A4724" s="1">
        <v>43484</v>
      </c>
      <c r="D4724">
        <v>5.03</v>
      </c>
    </row>
    <row r="4725" spans="1:4" x14ac:dyDescent="0.3">
      <c r="A4725" s="1">
        <v>43485</v>
      </c>
      <c r="B4725">
        <v>6.07</v>
      </c>
    </row>
    <row r="4726" spans="1:4" x14ac:dyDescent="0.3">
      <c r="A4726" s="1">
        <v>43486</v>
      </c>
      <c r="B4726">
        <v>5.32</v>
      </c>
    </row>
    <row r="4727" spans="1:4" x14ac:dyDescent="0.3">
      <c r="A4727" s="1">
        <v>43487</v>
      </c>
      <c r="D4727">
        <v>4.4000000000000004</v>
      </c>
    </row>
    <row r="4728" spans="1:4" x14ac:dyDescent="0.3">
      <c r="A4728" s="1">
        <v>43488</v>
      </c>
      <c r="D4728">
        <v>4.55</v>
      </c>
    </row>
    <row r="4729" spans="1:4" x14ac:dyDescent="0.3">
      <c r="A4729" s="1">
        <v>43489</v>
      </c>
      <c r="B4729">
        <v>5.28</v>
      </c>
    </row>
    <row r="4730" spans="1:4" x14ac:dyDescent="0.3">
      <c r="A4730" s="1">
        <v>43490</v>
      </c>
      <c r="B4730">
        <v>9.02</v>
      </c>
    </row>
    <row r="4731" spans="1:4" x14ac:dyDescent="0.3">
      <c r="A4731" s="1">
        <v>43491</v>
      </c>
    </row>
    <row r="4732" spans="1:4" x14ac:dyDescent="0.3">
      <c r="A4732" s="1">
        <v>43492</v>
      </c>
    </row>
    <row r="4733" spans="1:4" x14ac:dyDescent="0.3">
      <c r="A4733" s="1">
        <v>43493</v>
      </c>
    </row>
    <row r="4734" spans="1:4" x14ac:dyDescent="0.3">
      <c r="A4734" s="1">
        <v>43494</v>
      </c>
    </row>
    <row r="4735" spans="1:4" x14ac:dyDescent="0.3">
      <c r="A4735" s="1">
        <v>43495</v>
      </c>
    </row>
    <row r="4736" spans="1:4" x14ac:dyDescent="0.3">
      <c r="A4736" s="1">
        <v>43496</v>
      </c>
      <c r="B4736">
        <v>3.21</v>
      </c>
    </row>
    <row r="4737" spans="1:6" x14ac:dyDescent="0.3">
      <c r="A4737" s="1">
        <v>43497</v>
      </c>
      <c r="D4737">
        <v>2.12</v>
      </c>
      <c r="E4737">
        <v>9.9600000000000009</v>
      </c>
      <c r="F4737">
        <v>3.23</v>
      </c>
    </row>
    <row r="4738" spans="1:6" x14ac:dyDescent="0.3">
      <c r="A4738" s="1">
        <v>43498</v>
      </c>
      <c r="D4738">
        <v>2.0499999999999998</v>
      </c>
      <c r="E4738">
        <v>8.23</v>
      </c>
      <c r="F4738">
        <v>3.71</v>
      </c>
    </row>
    <row r="4739" spans="1:6" x14ac:dyDescent="0.3">
      <c r="A4739" s="1">
        <v>43499</v>
      </c>
      <c r="B4739">
        <v>2.48</v>
      </c>
      <c r="E4739">
        <v>6.87</v>
      </c>
      <c r="F4739">
        <v>2.57</v>
      </c>
    </row>
    <row r="4740" spans="1:6" x14ac:dyDescent="0.3">
      <c r="A4740" s="1">
        <v>43500</v>
      </c>
      <c r="B4740">
        <v>5.47</v>
      </c>
      <c r="F4740">
        <v>4.5599999999999996</v>
      </c>
    </row>
    <row r="4741" spans="1:6" x14ac:dyDescent="0.3">
      <c r="A4741" s="1">
        <v>43501</v>
      </c>
      <c r="F4741">
        <v>14.41</v>
      </c>
    </row>
    <row r="4742" spans="1:6" x14ac:dyDescent="0.3">
      <c r="A4742" s="1">
        <v>43502</v>
      </c>
      <c r="D4742">
        <v>5.14</v>
      </c>
      <c r="F4742">
        <v>12.36</v>
      </c>
    </row>
    <row r="4743" spans="1:6" x14ac:dyDescent="0.3">
      <c r="A4743" s="1">
        <v>43503</v>
      </c>
      <c r="B4743">
        <v>4.47</v>
      </c>
      <c r="F4743">
        <v>10.67</v>
      </c>
    </row>
    <row r="4744" spans="1:6" x14ac:dyDescent="0.3">
      <c r="A4744" s="1">
        <v>43504</v>
      </c>
      <c r="B4744">
        <v>11.28</v>
      </c>
      <c r="F4744">
        <v>15.35</v>
      </c>
    </row>
    <row r="4745" spans="1:6" x14ac:dyDescent="0.3">
      <c r="A4745" s="1">
        <v>43505</v>
      </c>
      <c r="D4745">
        <v>3.75</v>
      </c>
      <c r="F4745">
        <v>10.29</v>
      </c>
    </row>
    <row r="4746" spans="1:6" x14ac:dyDescent="0.3">
      <c r="A4746" s="1">
        <v>43506</v>
      </c>
      <c r="D4746">
        <v>3.91</v>
      </c>
      <c r="F4746">
        <v>9.25</v>
      </c>
    </row>
    <row r="4747" spans="1:6" x14ac:dyDescent="0.3">
      <c r="A4747" s="1">
        <v>43507</v>
      </c>
      <c r="B4747">
        <v>3.61</v>
      </c>
      <c r="E4747">
        <v>13.9</v>
      </c>
      <c r="F4747">
        <v>5.21</v>
      </c>
    </row>
    <row r="4748" spans="1:6" x14ac:dyDescent="0.3">
      <c r="A4748" s="1">
        <v>43508</v>
      </c>
      <c r="B4748">
        <v>4.5</v>
      </c>
      <c r="E4748">
        <v>11.25</v>
      </c>
      <c r="F4748">
        <v>4.5599999999999996</v>
      </c>
    </row>
    <row r="4749" spans="1:6" x14ac:dyDescent="0.3">
      <c r="A4749" s="1">
        <v>43509</v>
      </c>
      <c r="D4749">
        <v>3.89</v>
      </c>
      <c r="F4749">
        <v>4.01</v>
      </c>
    </row>
    <row r="4750" spans="1:6" x14ac:dyDescent="0.3">
      <c r="A4750" s="1">
        <v>43510</v>
      </c>
      <c r="D4750">
        <v>3.66</v>
      </c>
      <c r="E4750">
        <v>13.14</v>
      </c>
      <c r="F4750">
        <v>5.67</v>
      </c>
    </row>
    <row r="4751" spans="1:6" x14ac:dyDescent="0.3">
      <c r="A4751" s="1">
        <v>43511</v>
      </c>
      <c r="B4751">
        <v>3.31</v>
      </c>
      <c r="E4751">
        <v>10</v>
      </c>
      <c r="F4751">
        <v>5.29</v>
      </c>
    </row>
    <row r="4752" spans="1:6" x14ac:dyDescent="0.3">
      <c r="A4752" s="1">
        <v>43512</v>
      </c>
      <c r="B4752">
        <v>3.13</v>
      </c>
      <c r="E4752">
        <v>10.41</v>
      </c>
      <c r="F4752">
        <v>4.04</v>
      </c>
    </row>
    <row r="4753" spans="1:6" x14ac:dyDescent="0.3">
      <c r="A4753" s="1">
        <v>43513</v>
      </c>
      <c r="D4753">
        <v>2.04</v>
      </c>
      <c r="E4753">
        <v>9.24</v>
      </c>
      <c r="F4753">
        <v>3.8</v>
      </c>
    </row>
    <row r="4754" spans="1:6" x14ac:dyDescent="0.3">
      <c r="A4754" s="1">
        <v>43514</v>
      </c>
      <c r="D4754">
        <v>2.1800000000000002</v>
      </c>
      <c r="E4754">
        <v>8.9700000000000006</v>
      </c>
      <c r="F4754">
        <v>3.69</v>
      </c>
    </row>
    <row r="4755" spans="1:6" x14ac:dyDescent="0.3">
      <c r="A4755" s="1">
        <v>43515</v>
      </c>
      <c r="B4755">
        <v>3.91</v>
      </c>
      <c r="E4755">
        <v>10.63</v>
      </c>
      <c r="F4755">
        <v>3.59</v>
      </c>
    </row>
    <row r="4756" spans="1:6" x14ac:dyDescent="0.3">
      <c r="A4756" s="1">
        <v>43516</v>
      </c>
      <c r="F4756">
        <v>15.05</v>
      </c>
    </row>
    <row r="4757" spans="1:6" x14ac:dyDescent="0.3">
      <c r="A4757" s="1">
        <v>43517</v>
      </c>
      <c r="D4757">
        <v>4.2300000000000004</v>
      </c>
      <c r="F4757">
        <v>10.14</v>
      </c>
    </row>
    <row r="4758" spans="1:6" x14ac:dyDescent="0.3">
      <c r="A4758" s="1">
        <v>43518</v>
      </c>
      <c r="D4758">
        <v>3.83</v>
      </c>
      <c r="F4758">
        <v>9.33</v>
      </c>
    </row>
    <row r="4759" spans="1:6" x14ac:dyDescent="0.3">
      <c r="A4759" s="1">
        <v>43519</v>
      </c>
      <c r="B4759">
        <v>3.92</v>
      </c>
      <c r="F4759">
        <v>8.24</v>
      </c>
    </row>
    <row r="4760" spans="1:6" x14ac:dyDescent="0.3">
      <c r="A4760" s="1">
        <v>43520</v>
      </c>
      <c r="B4760">
        <v>3.4</v>
      </c>
      <c r="F4760">
        <v>7.27</v>
      </c>
    </row>
    <row r="4761" spans="1:6" x14ac:dyDescent="0.3">
      <c r="A4761" s="1">
        <v>43521</v>
      </c>
      <c r="D4761">
        <v>2.92</v>
      </c>
      <c r="F4761">
        <v>6.74</v>
      </c>
    </row>
    <row r="4762" spans="1:6" x14ac:dyDescent="0.3">
      <c r="A4762" s="1">
        <v>43522</v>
      </c>
      <c r="D4762">
        <v>5.14</v>
      </c>
      <c r="F4762">
        <v>10.41</v>
      </c>
    </row>
    <row r="4763" spans="1:6" x14ac:dyDescent="0.3">
      <c r="A4763" s="1">
        <v>43523</v>
      </c>
      <c r="B4763">
        <v>4.21</v>
      </c>
      <c r="F4763">
        <v>8.98</v>
      </c>
    </row>
    <row r="4764" spans="1:6" x14ac:dyDescent="0.3">
      <c r="A4764" s="1">
        <v>43524</v>
      </c>
    </row>
    <row r="4765" spans="1:6" x14ac:dyDescent="0.3">
      <c r="A4765" s="1">
        <v>43525</v>
      </c>
      <c r="B4765">
        <v>3.98</v>
      </c>
      <c r="F4765">
        <v>6.4</v>
      </c>
    </row>
    <row r="4766" spans="1:6" x14ac:dyDescent="0.3">
      <c r="A4766" s="1">
        <v>43526</v>
      </c>
      <c r="D4766">
        <v>2.3199999999999998</v>
      </c>
      <c r="F4766">
        <v>5.78</v>
      </c>
    </row>
    <row r="4767" spans="1:6" x14ac:dyDescent="0.3">
      <c r="A4767" s="1">
        <v>43527</v>
      </c>
      <c r="D4767">
        <v>2.56</v>
      </c>
      <c r="F4767">
        <v>4.83</v>
      </c>
    </row>
    <row r="4768" spans="1:6" x14ac:dyDescent="0.3">
      <c r="A4768" s="1">
        <v>43528</v>
      </c>
      <c r="B4768">
        <v>3.88</v>
      </c>
      <c r="F4768">
        <v>4.07</v>
      </c>
    </row>
    <row r="4769" spans="1:6" x14ac:dyDescent="0.3">
      <c r="A4769" s="1">
        <v>43529</v>
      </c>
      <c r="B4769">
        <v>3.06</v>
      </c>
      <c r="F4769">
        <v>4.28</v>
      </c>
    </row>
    <row r="4770" spans="1:6" x14ac:dyDescent="0.3">
      <c r="A4770" s="1">
        <v>43530</v>
      </c>
    </row>
    <row r="4771" spans="1:6" x14ac:dyDescent="0.3">
      <c r="A4771" s="1">
        <v>43531</v>
      </c>
      <c r="D4771">
        <v>2.75</v>
      </c>
    </row>
    <row r="4772" spans="1:6" x14ac:dyDescent="0.3">
      <c r="A4772" s="1">
        <v>43532</v>
      </c>
      <c r="B4772">
        <v>2.46</v>
      </c>
      <c r="D4772">
        <v>2.94</v>
      </c>
    </row>
    <row r="4773" spans="1:6" x14ac:dyDescent="0.3">
      <c r="A4773" s="1">
        <v>43533</v>
      </c>
      <c r="B4773">
        <v>8.58</v>
      </c>
    </row>
    <row r="4774" spans="1:6" x14ac:dyDescent="0.3">
      <c r="A4774" s="1">
        <v>43534</v>
      </c>
    </row>
    <row r="4775" spans="1:6" x14ac:dyDescent="0.3">
      <c r="A4775" s="1">
        <v>43535</v>
      </c>
    </row>
    <row r="4776" spans="1:6" x14ac:dyDescent="0.3">
      <c r="A4776" s="1">
        <v>43536</v>
      </c>
    </row>
    <row r="4777" spans="1:6" x14ac:dyDescent="0.3">
      <c r="A4777" s="1">
        <v>43537</v>
      </c>
    </row>
    <row r="4778" spans="1:6" x14ac:dyDescent="0.3">
      <c r="A4778" s="1">
        <v>43538</v>
      </c>
    </row>
    <row r="4779" spans="1:6" x14ac:dyDescent="0.3">
      <c r="A4779" s="1">
        <v>43539</v>
      </c>
    </row>
    <row r="4780" spans="1:6" x14ac:dyDescent="0.3">
      <c r="A4780" s="1">
        <v>43540</v>
      </c>
      <c r="F4780">
        <v>3.51</v>
      </c>
    </row>
    <row r="4781" spans="1:6" x14ac:dyDescent="0.3">
      <c r="A4781" s="1">
        <v>43541</v>
      </c>
      <c r="F4781">
        <v>3.24</v>
      </c>
    </row>
    <row r="4782" spans="1:6" x14ac:dyDescent="0.3">
      <c r="A4782" s="1">
        <v>43542</v>
      </c>
      <c r="F4782">
        <v>3.73</v>
      </c>
    </row>
    <row r="4783" spans="1:6" x14ac:dyDescent="0.3">
      <c r="A4783" s="1">
        <v>43543</v>
      </c>
      <c r="D4783">
        <v>3.49</v>
      </c>
      <c r="F4783">
        <v>3.42</v>
      </c>
    </row>
    <row r="4784" spans="1:6" x14ac:dyDescent="0.3">
      <c r="A4784" s="1">
        <v>43544</v>
      </c>
      <c r="D4784">
        <v>4.3</v>
      </c>
      <c r="F4784">
        <v>6.62</v>
      </c>
    </row>
    <row r="4785" spans="1:6" x14ac:dyDescent="0.3">
      <c r="A4785" s="1">
        <v>43545</v>
      </c>
      <c r="B4785">
        <v>4.17</v>
      </c>
      <c r="F4785">
        <v>8.59</v>
      </c>
    </row>
    <row r="4786" spans="1:6" x14ac:dyDescent="0.3">
      <c r="A4786" s="1">
        <v>43546</v>
      </c>
      <c r="B4786">
        <v>8.86</v>
      </c>
      <c r="F4786">
        <v>9.81</v>
      </c>
    </row>
    <row r="4787" spans="1:6" x14ac:dyDescent="0.3">
      <c r="A4787" s="1">
        <v>43547</v>
      </c>
      <c r="D4787">
        <v>7.63</v>
      </c>
      <c r="F4787">
        <v>11.72</v>
      </c>
    </row>
    <row r="4788" spans="1:6" x14ac:dyDescent="0.3">
      <c r="A4788" s="1">
        <v>43548</v>
      </c>
      <c r="D4788">
        <v>6.54</v>
      </c>
      <c r="F4788">
        <v>13.48</v>
      </c>
    </row>
    <row r="4789" spans="1:6" x14ac:dyDescent="0.3">
      <c r="A4789" s="1">
        <v>43549</v>
      </c>
      <c r="B4789">
        <v>10.84</v>
      </c>
    </row>
    <row r="4790" spans="1:6" x14ac:dyDescent="0.3">
      <c r="A4790" s="1">
        <v>43550</v>
      </c>
      <c r="B4790">
        <v>9.81</v>
      </c>
      <c r="F4790">
        <v>11.76</v>
      </c>
    </row>
    <row r="4791" spans="1:6" x14ac:dyDescent="0.3">
      <c r="A4791" s="1">
        <v>43551</v>
      </c>
      <c r="D4791">
        <v>3.97</v>
      </c>
      <c r="F4791">
        <v>8.36</v>
      </c>
    </row>
    <row r="4792" spans="1:6" x14ac:dyDescent="0.3">
      <c r="A4792" s="1">
        <v>43552</v>
      </c>
      <c r="D4792">
        <v>3.28</v>
      </c>
      <c r="F4792">
        <v>7.15</v>
      </c>
    </row>
    <row r="4793" spans="1:6" x14ac:dyDescent="0.3">
      <c r="A4793" s="1">
        <v>43553</v>
      </c>
      <c r="B4793">
        <v>3.33</v>
      </c>
      <c r="F4793">
        <v>6.6</v>
      </c>
    </row>
    <row r="4794" spans="1:6" x14ac:dyDescent="0.3">
      <c r="A4794" s="1">
        <v>43554</v>
      </c>
      <c r="B4794">
        <v>4.2699999999999996</v>
      </c>
    </row>
    <row r="4795" spans="1:6" x14ac:dyDescent="0.3">
      <c r="A4795" s="1">
        <v>43555</v>
      </c>
      <c r="D4795">
        <v>2.44</v>
      </c>
    </row>
    <row r="4796" spans="1:6" x14ac:dyDescent="0.3">
      <c r="A4796" s="1">
        <v>43556</v>
      </c>
      <c r="F4796">
        <v>2.4500000000000002</v>
      </c>
    </row>
    <row r="4797" spans="1:6" x14ac:dyDescent="0.3">
      <c r="A4797" s="1">
        <v>43557</v>
      </c>
      <c r="B4797">
        <v>2.69</v>
      </c>
      <c r="F4797">
        <v>3.38</v>
      </c>
    </row>
    <row r="4798" spans="1:6" x14ac:dyDescent="0.3">
      <c r="A4798" s="1">
        <v>43558</v>
      </c>
      <c r="D4798">
        <v>3.1</v>
      </c>
      <c r="F4798">
        <v>3.3</v>
      </c>
    </row>
    <row r="4799" spans="1:6" x14ac:dyDescent="0.3">
      <c r="A4799" s="1">
        <v>43559</v>
      </c>
      <c r="D4799">
        <v>4.43</v>
      </c>
      <c r="F4799">
        <v>9.0500000000000007</v>
      </c>
    </row>
    <row r="4800" spans="1:6" x14ac:dyDescent="0.3">
      <c r="A4800" s="1">
        <v>43560</v>
      </c>
      <c r="F4800">
        <v>8.36</v>
      </c>
    </row>
    <row r="4801" spans="1:6" x14ac:dyDescent="0.3">
      <c r="A4801" s="1">
        <v>43561</v>
      </c>
      <c r="F4801">
        <v>7.44</v>
      </c>
    </row>
    <row r="4802" spans="1:6" x14ac:dyDescent="0.3">
      <c r="A4802" s="1">
        <v>43562</v>
      </c>
      <c r="F4802">
        <v>11.33</v>
      </c>
    </row>
    <row r="4803" spans="1:6" x14ac:dyDescent="0.3">
      <c r="A4803" s="1">
        <v>43563</v>
      </c>
      <c r="F4803">
        <v>9.59</v>
      </c>
    </row>
    <row r="4804" spans="1:6" x14ac:dyDescent="0.3">
      <c r="A4804" s="1">
        <v>43564</v>
      </c>
      <c r="B4804">
        <v>2.96</v>
      </c>
      <c r="F4804">
        <v>6.63</v>
      </c>
    </row>
    <row r="4805" spans="1:6" x14ac:dyDescent="0.3">
      <c r="A4805" s="1">
        <v>43565</v>
      </c>
      <c r="B4805">
        <v>1.96</v>
      </c>
      <c r="F4805">
        <v>4.1500000000000004</v>
      </c>
    </row>
    <row r="4806" spans="1:6" x14ac:dyDescent="0.3">
      <c r="A4806" s="1">
        <v>43566</v>
      </c>
      <c r="D4806">
        <v>1.6</v>
      </c>
      <c r="F4806">
        <v>3.01</v>
      </c>
    </row>
    <row r="4807" spans="1:6" x14ac:dyDescent="0.3">
      <c r="A4807" s="1">
        <v>43567</v>
      </c>
      <c r="D4807">
        <v>1.64</v>
      </c>
      <c r="F4807">
        <v>2.74</v>
      </c>
    </row>
    <row r="4808" spans="1:6" x14ac:dyDescent="0.3">
      <c r="A4808" s="1">
        <v>43568</v>
      </c>
      <c r="B4808">
        <v>2.04</v>
      </c>
      <c r="F4808">
        <v>2.38</v>
      </c>
    </row>
    <row r="4809" spans="1:6" x14ac:dyDescent="0.3">
      <c r="A4809" s="1">
        <v>43569</v>
      </c>
      <c r="B4809">
        <v>1.84</v>
      </c>
      <c r="F4809">
        <v>2.0699999999999998</v>
      </c>
    </row>
    <row r="4810" spans="1:6" x14ac:dyDescent="0.3">
      <c r="A4810" s="1">
        <v>43570</v>
      </c>
      <c r="D4810">
        <v>1.2</v>
      </c>
      <c r="F4810">
        <v>1.8</v>
      </c>
    </row>
    <row r="4811" spans="1:6" x14ac:dyDescent="0.3">
      <c r="A4811" s="1">
        <v>43571</v>
      </c>
      <c r="D4811">
        <v>1.19</v>
      </c>
      <c r="F4811">
        <v>1.63</v>
      </c>
    </row>
    <row r="4812" spans="1:6" x14ac:dyDescent="0.3">
      <c r="A4812" s="1">
        <v>43572</v>
      </c>
      <c r="B4812">
        <v>1.99</v>
      </c>
      <c r="F4812">
        <v>1.38</v>
      </c>
    </row>
    <row r="4813" spans="1:6" x14ac:dyDescent="0.3">
      <c r="A4813" s="1">
        <v>43573</v>
      </c>
      <c r="B4813">
        <v>1.37</v>
      </c>
    </row>
    <row r="4814" spans="1:6" x14ac:dyDescent="0.3">
      <c r="A4814" s="1">
        <v>43574</v>
      </c>
      <c r="B4814">
        <v>1.21</v>
      </c>
    </row>
    <row r="4815" spans="1:6" x14ac:dyDescent="0.3">
      <c r="A4815" s="1">
        <v>43575</v>
      </c>
      <c r="F4815">
        <v>2.75</v>
      </c>
    </row>
    <row r="4816" spans="1:6" x14ac:dyDescent="0.3">
      <c r="A4816" s="1">
        <v>43576</v>
      </c>
    </row>
    <row r="4817" spans="1:6" x14ac:dyDescent="0.3">
      <c r="A4817" s="1">
        <v>43577</v>
      </c>
    </row>
    <row r="4818" spans="1:6" x14ac:dyDescent="0.3">
      <c r="A4818" s="1">
        <v>43578</v>
      </c>
      <c r="F4818">
        <v>2.74</v>
      </c>
    </row>
    <row r="4819" spans="1:6" x14ac:dyDescent="0.3">
      <c r="A4819" s="1">
        <v>43579</v>
      </c>
      <c r="F4819">
        <v>2.7</v>
      </c>
    </row>
    <row r="4820" spans="1:6" x14ac:dyDescent="0.3">
      <c r="A4820" s="1">
        <v>43580</v>
      </c>
      <c r="F4820">
        <v>3.13</v>
      </c>
    </row>
    <row r="4821" spans="1:6" x14ac:dyDescent="0.3">
      <c r="A4821" s="1">
        <v>43581</v>
      </c>
      <c r="D4821">
        <v>1.35</v>
      </c>
      <c r="F4821">
        <v>2.95</v>
      </c>
    </row>
    <row r="4822" spans="1:6" x14ac:dyDescent="0.3">
      <c r="A4822" s="1">
        <v>43582</v>
      </c>
      <c r="D4822">
        <v>1.33</v>
      </c>
      <c r="F4822">
        <v>1.76</v>
      </c>
    </row>
    <row r="4823" spans="1:6" x14ac:dyDescent="0.3">
      <c r="A4823" s="1">
        <v>43583</v>
      </c>
      <c r="F4823">
        <v>2.89</v>
      </c>
    </row>
    <row r="4824" spans="1:6" x14ac:dyDescent="0.3">
      <c r="A4824" s="1">
        <v>43584</v>
      </c>
      <c r="F4824">
        <v>3.33</v>
      </c>
    </row>
    <row r="4825" spans="1:6" x14ac:dyDescent="0.3">
      <c r="A4825" s="1">
        <v>43585</v>
      </c>
      <c r="B4825">
        <v>1.9</v>
      </c>
      <c r="F4825">
        <v>3.04</v>
      </c>
    </row>
    <row r="4826" spans="1:6" x14ac:dyDescent="0.3">
      <c r="A4826" s="1">
        <v>43586</v>
      </c>
    </row>
    <row r="4827" spans="1:6" x14ac:dyDescent="0.3">
      <c r="A4827" s="1">
        <v>43587</v>
      </c>
      <c r="D4827">
        <v>1.52</v>
      </c>
      <c r="F4827">
        <v>2.59</v>
      </c>
    </row>
    <row r="4828" spans="1:6" x14ac:dyDescent="0.3">
      <c r="A4828" s="1">
        <v>43588</v>
      </c>
      <c r="D4828">
        <v>1.57</v>
      </c>
      <c r="F4828">
        <v>2.39</v>
      </c>
    </row>
    <row r="4829" spans="1:6" x14ac:dyDescent="0.3">
      <c r="A4829" s="1">
        <v>43589</v>
      </c>
      <c r="B4829">
        <v>1.53</v>
      </c>
      <c r="F4829">
        <v>2.06</v>
      </c>
    </row>
    <row r="4830" spans="1:6" x14ac:dyDescent="0.3">
      <c r="A4830" s="1">
        <v>43590</v>
      </c>
      <c r="B4830">
        <v>1.88</v>
      </c>
      <c r="F4830">
        <v>2.71</v>
      </c>
    </row>
    <row r="4831" spans="1:6" x14ac:dyDescent="0.3">
      <c r="A4831" s="1">
        <v>43591</v>
      </c>
      <c r="D4831">
        <v>7.11</v>
      </c>
      <c r="F4831">
        <v>10.050000000000001</v>
      </c>
    </row>
    <row r="4832" spans="1:6" x14ac:dyDescent="0.3">
      <c r="A4832" s="1">
        <v>43592</v>
      </c>
      <c r="D4832">
        <v>4.99</v>
      </c>
      <c r="F4832">
        <v>7.93</v>
      </c>
    </row>
    <row r="4833" spans="1:6" x14ac:dyDescent="0.3">
      <c r="A4833" s="1">
        <v>43593</v>
      </c>
      <c r="B4833">
        <v>2.46</v>
      </c>
      <c r="F4833">
        <v>5.6</v>
      </c>
    </row>
    <row r="4834" spans="1:6" x14ac:dyDescent="0.3">
      <c r="A4834" s="1">
        <v>43594</v>
      </c>
      <c r="B4834">
        <v>2.25</v>
      </c>
      <c r="F4834">
        <v>4.92</v>
      </c>
    </row>
    <row r="4835" spans="1:6" x14ac:dyDescent="0.3">
      <c r="A4835" s="1">
        <v>43595</v>
      </c>
      <c r="D4835">
        <v>2.14</v>
      </c>
      <c r="F4835">
        <v>3.37</v>
      </c>
    </row>
    <row r="4836" spans="1:6" x14ac:dyDescent="0.3">
      <c r="A4836" s="1">
        <v>43596</v>
      </c>
      <c r="D4836">
        <v>2.0699999999999998</v>
      </c>
      <c r="F4836">
        <v>2.5</v>
      </c>
    </row>
    <row r="4837" spans="1:6" x14ac:dyDescent="0.3">
      <c r="A4837" s="1">
        <v>43597</v>
      </c>
      <c r="B4837">
        <v>1.1599999999999999</v>
      </c>
      <c r="F4837">
        <v>2.14</v>
      </c>
    </row>
    <row r="4838" spans="1:6" x14ac:dyDescent="0.3">
      <c r="A4838" s="1">
        <v>43598</v>
      </c>
      <c r="F4838">
        <v>2.34</v>
      </c>
    </row>
    <row r="4839" spans="1:6" x14ac:dyDescent="0.3">
      <c r="A4839" s="1">
        <v>43599</v>
      </c>
      <c r="B4839">
        <v>3.49</v>
      </c>
      <c r="F4839">
        <v>3.09</v>
      </c>
    </row>
    <row r="4840" spans="1:6" x14ac:dyDescent="0.3">
      <c r="A4840" s="1">
        <v>43600</v>
      </c>
      <c r="D4840">
        <v>3.95</v>
      </c>
      <c r="F4840">
        <v>13.11</v>
      </c>
    </row>
    <row r="4841" spans="1:6" x14ac:dyDescent="0.3">
      <c r="A4841" s="1">
        <v>43601</v>
      </c>
      <c r="D4841">
        <v>4.59</v>
      </c>
      <c r="F4841">
        <v>7.18</v>
      </c>
    </row>
    <row r="4842" spans="1:6" x14ac:dyDescent="0.3">
      <c r="A4842" s="1">
        <v>43602</v>
      </c>
      <c r="B4842">
        <v>1.97</v>
      </c>
      <c r="F4842">
        <v>6.8</v>
      </c>
    </row>
    <row r="4843" spans="1:6" x14ac:dyDescent="0.3">
      <c r="A4843" s="1">
        <v>43603</v>
      </c>
      <c r="B4843">
        <v>1.59</v>
      </c>
      <c r="F4843">
        <v>5.73</v>
      </c>
    </row>
    <row r="4844" spans="1:6" x14ac:dyDescent="0.3">
      <c r="A4844" s="1">
        <v>43604</v>
      </c>
      <c r="F4844">
        <v>5.17</v>
      </c>
    </row>
    <row r="4845" spans="1:6" x14ac:dyDescent="0.3">
      <c r="A4845" s="1">
        <v>43605</v>
      </c>
      <c r="D4845">
        <v>1.26</v>
      </c>
      <c r="F4845">
        <v>4.72</v>
      </c>
    </row>
    <row r="4846" spans="1:6" x14ac:dyDescent="0.3">
      <c r="A4846" s="1">
        <v>43606</v>
      </c>
      <c r="D4846">
        <v>1.1599999999999999</v>
      </c>
      <c r="F4846">
        <v>3.25</v>
      </c>
    </row>
    <row r="4847" spans="1:6" x14ac:dyDescent="0.3">
      <c r="A4847" s="1">
        <v>43607</v>
      </c>
      <c r="D4847">
        <v>1.23</v>
      </c>
      <c r="F4847">
        <v>2.4700000000000002</v>
      </c>
    </row>
    <row r="4848" spans="1:6" x14ac:dyDescent="0.3">
      <c r="A4848" s="1">
        <v>43608</v>
      </c>
      <c r="B4848">
        <v>1.05</v>
      </c>
      <c r="F4848">
        <v>1.7</v>
      </c>
    </row>
    <row r="4849" spans="1:6" x14ac:dyDescent="0.3">
      <c r="A4849" s="1">
        <v>43609</v>
      </c>
      <c r="D4849">
        <v>1.04</v>
      </c>
      <c r="F4849">
        <v>1.42</v>
      </c>
    </row>
    <row r="4850" spans="1:6" x14ac:dyDescent="0.3">
      <c r="A4850" s="1">
        <v>43610</v>
      </c>
      <c r="D4850">
        <v>1</v>
      </c>
      <c r="F4850">
        <v>1.33</v>
      </c>
    </row>
    <row r="4851" spans="1:6" x14ac:dyDescent="0.3">
      <c r="A4851" s="1">
        <v>43611</v>
      </c>
      <c r="B4851">
        <v>2.02</v>
      </c>
      <c r="F4851">
        <v>1.52</v>
      </c>
    </row>
    <row r="4852" spans="1:6" x14ac:dyDescent="0.3">
      <c r="A4852" s="1">
        <v>43612</v>
      </c>
      <c r="F4852">
        <v>1.41</v>
      </c>
    </row>
    <row r="4853" spans="1:6" x14ac:dyDescent="0.3">
      <c r="A4853" s="1">
        <v>43613</v>
      </c>
      <c r="B4853">
        <v>1.66</v>
      </c>
      <c r="F4853">
        <v>1.32</v>
      </c>
    </row>
    <row r="4854" spans="1:6" x14ac:dyDescent="0.3">
      <c r="A4854" s="1">
        <v>43614</v>
      </c>
      <c r="D4854">
        <v>0.44</v>
      </c>
      <c r="F4854">
        <v>1.21</v>
      </c>
    </row>
    <row r="4855" spans="1:6" x14ac:dyDescent="0.3">
      <c r="A4855" s="1">
        <v>43615</v>
      </c>
      <c r="D4855">
        <v>0.67</v>
      </c>
      <c r="F4855">
        <v>1.1000000000000001</v>
      </c>
    </row>
    <row r="4856" spans="1:6" x14ac:dyDescent="0.3">
      <c r="A4856" s="1">
        <v>43616</v>
      </c>
      <c r="B4856">
        <v>1.18</v>
      </c>
    </row>
    <row r="4857" spans="1:6" x14ac:dyDescent="0.3">
      <c r="A4857" s="1">
        <v>43617</v>
      </c>
      <c r="B4857">
        <v>0.74</v>
      </c>
      <c r="F4857">
        <v>1.29</v>
      </c>
    </row>
    <row r="4858" spans="1:6" x14ac:dyDescent="0.3">
      <c r="A4858" s="1">
        <v>43618</v>
      </c>
      <c r="D4858">
        <v>0.67</v>
      </c>
      <c r="F4858">
        <v>1.2</v>
      </c>
    </row>
    <row r="4859" spans="1:6" x14ac:dyDescent="0.3">
      <c r="A4859" s="1">
        <v>43619</v>
      </c>
      <c r="D4859">
        <v>0.64</v>
      </c>
    </row>
    <row r="4860" spans="1:6" x14ac:dyDescent="0.3">
      <c r="A4860" s="1">
        <v>43620</v>
      </c>
      <c r="B4860">
        <v>0.95</v>
      </c>
    </row>
    <row r="4861" spans="1:6" x14ac:dyDescent="0.3">
      <c r="A4861" s="1">
        <v>43621</v>
      </c>
      <c r="B4861">
        <v>0.85</v>
      </c>
    </row>
    <row r="4862" spans="1:6" x14ac:dyDescent="0.3">
      <c r="A4862" s="1">
        <v>43622</v>
      </c>
      <c r="D4862">
        <v>1.79</v>
      </c>
    </row>
    <row r="4863" spans="1:6" x14ac:dyDescent="0.3">
      <c r="A4863" s="1">
        <v>43623</v>
      </c>
      <c r="D4863">
        <v>1.46</v>
      </c>
    </row>
    <row r="4864" spans="1:6" x14ac:dyDescent="0.3">
      <c r="A4864" s="1">
        <v>43624</v>
      </c>
      <c r="B4864">
        <v>0.22</v>
      </c>
    </row>
    <row r="4865" spans="1:4" x14ac:dyDescent="0.3">
      <c r="A4865" s="1">
        <v>43625</v>
      </c>
      <c r="B4865">
        <v>0.25</v>
      </c>
    </row>
    <row r="4866" spans="1:4" x14ac:dyDescent="0.3">
      <c r="A4866" s="1">
        <v>43626</v>
      </c>
      <c r="D4866">
        <v>0.5</v>
      </c>
    </row>
    <row r="4867" spans="1:4" x14ac:dyDescent="0.3">
      <c r="A4867" s="1">
        <v>43627</v>
      </c>
      <c r="D4867">
        <v>0.28999999999999998</v>
      </c>
    </row>
    <row r="4868" spans="1:4" x14ac:dyDescent="0.3">
      <c r="A4868" s="1">
        <v>43628</v>
      </c>
      <c r="B4868">
        <v>0.15</v>
      </c>
    </row>
    <row r="4869" spans="1:4" x14ac:dyDescent="0.3">
      <c r="A4869" s="1">
        <v>43629</v>
      </c>
      <c r="B4869">
        <v>0.44</v>
      </c>
    </row>
    <row r="4870" spans="1:4" x14ac:dyDescent="0.3">
      <c r="A4870" s="1">
        <v>43630</v>
      </c>
      <c r="D4870">
        <v>0.62</v>
      </c>
    </row>
    <row r="4871" spans="1:4" x14ac:dyDescent="0.3">
      <c r="A4871" s="1">
        <v>43631</v>
      </c>
      <c r="D4871">
        <v>0.65</v>
      </c>
    </row>
    <row r="4872" spans="1:4" x14ac:dyDescent="0.3">
      <c r="A4872" s="1">
        <v>43632</v>
      </c>
      <c r="B4872">
        <v>0.44</v>
      </c>
    </row>
    <row r="4873" spans="1:4" x14ac:dyDescent="0.3">
      <c r="A4873" s="1">
        <v>43633</v>
      </c>
      <c r="B4873">
        <v>0.5</v>
      </c>
    </row>
    <row r="4874" spans="1:4" x14ac:dyDescent="0.3">
      <c r="A4874" s="1">
        <v>43634</v>
      </c>
      <c r="D4874">
        <v>0.75</v>
      </c>
    </row>
    <row r="4875" spans="1:4" x14ac:dyDescent="0.3">
      <c r="A4875" s="1">
        <v>43635</v>
      </c>
      <c r="D4875">
        <v>0.78</v>
      </c>
    </row>
    <row r="4876" spans="1:4" x14ac:dyDescent="0.3">
      <c r="A4876" s="1">
        <v>43636</v>
      </c>
      <c r="B4876">
        <v>0.66</v>
      </c>
    </row>
    <row r="4877" spans="1:4" x14ac:dyDescent="0.3">
      <c r="A4877" s="1">
        <v>43637</v>
      </c>
      <c r="B4877">
        <v>0.51</v>
      </c>
    </row>
    <row r="4878" spans="1:4" x14ac:dyDescent="0.3">
      <c r="A4878" s="1">
        <v>43638</v>
      </c>
      <c r="D4878">
        <v>0.47</v>
      </c>
    </row>
    <row r="4879" spans="1:4" x14ac:dyDescent="0.3">
      <c r="A4879" s="1">
        <v>43639</v>
      </c>
      <c r="D4879">
        <v>0.45</v>
      </c>
    </row>
    <row r="4880" spans="1:4" x14ac:dyDescent="0.3">
      <c r="A4880" s="1">
        <v>43640</v>
      </c>
      <c r="B4880">
        <v>0.4</v>
      </c>
    </row>
    <row r="4881" spans="1:4" x14ac:dyDescent="0.3">
      <c r="A4881" s="1">
        <v>43641</v>
      </c>
      <c r="B4881">
        <v>0.36</v>
      </c>
    </row>
    <row r="4882" spans="1:4" x14ac:dyDescent="0.3">
      <c r="A4882" s="1">
        <v>43642</v>
      </c>
      <c r="D4882">
        <v>0.34</v>
      </c>
    </row>
    <row r="4883" spans="1:4" x14ac:dyDescent="0.3">
      <c r="A4883" s="1">
        <v>43643</v>
      </c>
    </row>
    <row r="4884" spans="1:4" x14ac:dyDescent="0.3">
      <c r="A4884" s="1">
        <v>43644</v>
      </c>
      <c r="D4884">
        <v>0.36</v>
      </c>
    </row>
    <row r="4885" spans="1:4" x14ac:dyDescent="0.3">
      <c r="A4885" s="1">
        <v>43645</v>
      </c>
    </row>
    <row r="4886" spans="1:4" x14ac:dyDescent="0.3">
      <c r="A4886" s="1">
        <v>43646</v>
      </c>
      <c r="B4886">
        <v>1.84</v>
      </c>
    </row>
    <row r="4887" spans="1:4" x14ac:dyDescent="0.3">
      <c r="A4887" s="1">
        <v>43647</v>
      </c>
      <c r="B4887">
        <v>0.8</v>
      </c>
    </row>
    <row r="4888" spans="1:4" x14ac:dyDescent="0.3">
      <c r="A4888" s="1">
        <v>43648</v>
      </c>
      <c r="B4888">
        <v>0.56000000000000005</v>
      </c>
    </row>
    <row r="4889" spans="1:4" x14ac:dyDescent="0.3">
      <c r="A4889" s="1">
        <v>43649</v>
      </c>
      <c r="D4889">
        <v>0.7</v>
      </c>
    </row>
    <row r="4890" spans="1:4" x14ac:dyDescent="0.3">
      <c r="A4890" s="1">
        <v>43650</v>
      </c>
      <c r="D4890">
        <v>0.56000000000000005</v>
      </c>
    </row>
    <row r="4891" spans="1:4" x14ac:dyDescent="0.3">
      <c r="A4891" s="1">
        <v>43651</v>
      </c>
      <c r="B4891">
        <v>0.41</v>
      </c>
    </row>
    <row r="4892" spans="1:4" x14ac:dyDescent="0.3">
      <c r="A4892" s="1">
        <v>43652</v>
      </c>
      <c r="B4892">
        <v>1.73</v>
      </c>
    </row>
    <row r="4893" spans="1:4" x14ac:dyDescent="0.3">
      <c r="A4893" s="1">
        <v>43653</v>
      </c>
      <c r="D4893">
        <v>5.9</v>
      </c>
    </row>
    <row r="4894" spans="1:4" x14ac:dyDescent="0.3">
      <c r="A4894" s="1">
        <v>43654</v>
      </c>
      <c r="D4894">
        <v>5.59</v>
      </c>
    </row>
    <row r="4895" spans="1:4" x14ac:dyDescent="0.3">
      <c r="A4895" s="1">
        <v>43655</v>
      </c>
      <c r="D4895">
        <v>3.49</v>
      </c>
    </row>
    <row r="4896" spans="1:4" x14ac:dyDescent="0.3">
      <c r="A4896" s="1">
        <v>43656</v>
      </c>
      <c r="B4896">
        <v>1.55</v>
      </c>
    </row>
    <row r="4897" spans="1:6" x14ac:dyDescent="0.3">
      <c r="A4897" s="1">
        <v>43657</v>
      </c>
      <c r="B4897">
        <v>0.89</v>
      </c>
    </row>
    <row r="4898" spans="1:6" x14ac:dyDescent="0.3">
      <c r="A4898" s="1">
        <v>43658</v>
      </c>
      <c r="B4898">
        <v>1.01</v>
      </c>
    </row>
    <row r="4899" spans="1:6" x14ac:dyDescent="0.3">
      <c r="A4899" s="1">
        <v>43659</v>
      </c>
      <c r="D4899">
        <v>1.85</v>
      </c>
    </row>
    <row r="4900" spans="1:6" x14ac:dyDescent="0.3">
      <c r="A4900" s="1">
        <v>43660</v>
      </c>
      <c r="D4900">
        <v>2.31</v>
      </c>
      <c r="F4900">
        <v>3.1</v>
      </c>
    </row>
    <row r="4901" spans="1:6" x14ac:dyDescent="0.3">
      <c r="A4901" s="1">
        <v>43661</v>
      </c>
      <c r="B4901">
        <v>1.96</v>
      </c>
      <c r="F4901">
        <v>3.53</v>
      </c>
    </row>
    <row r="4902" spans="1:6" x14ac:dyDescent="0.3">
      <c r="A4902" s="1">
        <v>43662</v>
      </c>
      <c r="B4902">
        <v>1.68</v>
      </c>
      <c r="F4902">
        <v>3.14</v>
      </c>
    </row>
    <row r="4903" spans="1:6" x14ac:dyDescent="0.3">
      <c r="A4903" s="1">
        <v>43663</v>
      </c>
      <c r="D4903">
        <v>1.89</v>
      </c>
      <c r="F4903">
        <v>2.76</v>
      </c>
    </row>
    <row r="4904" spans="1:6" x14ac:dyDescent="0.3">
      <c r="A4904" s="1">
        <v>43664</v>
      </c>
      <c r="D4904">
        <v>2.0699999999999998</v>
      </c>
      <c r="F4904">
        <v>2.73</v>
      </c>
    </row>
    <row r="4905" spans="1:6" x14ac:dyDescent="0.3">
      <c r="A4905" s="1">
        <v>43665</v>
      </c>
      <c r="B4905">
        <v>1.61</v>
      </c>
      <c r="F4905">
        <v>2.69</v>
      </c>
    </row>
    <row r="4906" spans="1:6" x14ac:dyDescent="0.3">
      <c r="A4906" s="1">
        <v>43666</v>
      </c>
      <c r="F4906">
        <v>2.7</v>
      </c>
    </row>
    <row r="4907" spans="1:6" x14ac:dyDescent="0.3">
      <c r="A4907" s="1">
        <v>43667</v>
      </c>
      <c r="D4907">
        <v>1.6</v>
      </c>
      <c r="F4907">
        <v>2.3199999999999998</v>
      </c>
    </row>
    <row r="4908" spans="1:6" x14ac:dyDescent="0.3">
      <c r="A4908" s="1">
        <v>43668</v>
      </c>
      <c r="D4908">
        <v>1.53</v>
      </c>
      <c r="F4908">
        <v>2.3199999999999998</v>
      </c>
    </row>
    <row r="4909" spans="1:6" x14ac:dyDescent="0.3">
      <c r="A4909" s="1">
        <v>43669</v>
      </c>
      <c r="B4909">
        <v>1.36</v>
      </c>
      <c r="F4909">
        <v>2.19</v>
      </c>
    </row>
    <row r="4910" spans="1:6" x14ac:dyDescent="0.3">
      <c r="A4910" s="1">
        <v>43670</v>
      </c>
      <c r="B4910">
        <v>1.03</v>
      </c>
      <c r="F4910">
        <v>1.93</v>
      </c>
    </row>
    <row r="4911" spans="1:6" x14ac:dyDescent="0.3">
      <c r="A4911" s="1">
        <v>43671</v>
      </c>
      <c r="D4911">
        <v>1.23</v>
      </c>
      <c r="F4911">
        <v>1.87</v>
      </c>
    </row>
    <row r="4912" spans="1:6" x14ac:dyDescent="0.3">
      <c r="A4912" s="1">
        <v>43672</v>
      </c>
      <c r="D4912">
        <v>1.41</v>
      </c>
      <c r="F4912">
        <v>1.71</v>
      </c>
    </row>
    <row r="4913" spans="1:6" x14ac:dyDescent="0.3">
      <c r="A4913" s="1">
        <v>43673</v>
      </c>
      <c r="B4913">
        <v>1.62</v>
      </c>
      <c r="F4913">
        <v>2.8</v>
      </c>
    </row>
    <row r="4914" spans="1:6" x14ac:dyDescent="0.3">
      <c r="A4914" s="1">
        <v>43674</v>
      </c>
      <c r="B4914">
        <v>2.13</v>
      </c>
      <c r="F4914">
        <v>3.28</v>
      </c>
    </row>
    <row r="4915" spans="1:6" x14ac:dyDescent="0.3">
      <c r="A4915" s="1">
        <v>43675</v>
      </c>
      <c r="D4915">
        <v>1.68</v>
      </c>
      <c r="F4915">
        <v>3.06</v>
      </c>
    </row>
    <row r="4916" spans="1:6" x14ac:dyDescent="0.3">
      <c r="A4916" s="1">
        <v>43676</v>
      </c>
      <c r="D4916">
        <v>1.64</v>
      </c>
    </row>
    <row r="4917" spans="1:6" x14ac:dyDescent="0.3">
      <c r="A4917" s="1">
        <v>43677</v>
      </c>
      <c r="B4917">
        <v>1.51</v>
      </c>
    </row>
    <row r="4918" spans="1:6" x14ac:dyDescent="0.3">
      <c r="A4918" s="1">
        <v>43678</v>
      </c>
      <c r="B4918">
        <v>1.21</v>
      </c>
    </row>
    <row r="4919" spans="1:6" x14ac:dyDescent="0.3">
      <c r="A4919" s="1">
        <v>43679</v>
      </c>
      <c r="B4919">
        <v>1.07</v>
      </c>
      <c r="D4919">
        <v>0.91</v>
      </c>
    </row>
    <row r="4920" spans="1:6" x14ac:dyDescent="0.3">
      <c r="A4920" s="1">
        <v>43680</v>
      </c>
      <c r="B4920">
        <v>1.04</v>
      </c>
      <c r="D4920">
        <v>0.87</v>
      </c>
    </row>
    <row r="4921" spans="1:6" x14ac:dyDescent="0.3">
      <c r="A4921" s="1">
        <v>43681</v>
      </c>
    </row>
    <row r="4922" spans="1:6" x14ac:dyDescent="0.3">
      <c r="A4922" s="1">
        <v>43682</v>
      </c>
    </row>
    <row r="4923" spans="1:6" x14ac:dyDescent="0.3">
      <c r="A4923" s="1">
        <v>43683</v>
      </c>
    </row>
    <row r="4924" spans="1:6" x14ac:dyDescent="0.3">
      <c r="A4924" s="1">
        <v>43684</v>
      </c>
    </row>
    <row r="4925" spans="1:6" x14ac:dyDescent="0.3">
      <c r="A4925" s="1">
        <v>43685</v>
      </c>
    </row>
    <row r="4926" spans="1:6" x14ac:dyDescent="0.3">
      <c r="A4926" s="1">
        <v>43686</v>
      </c>
    </row>
    <row r="4927" spans="1:6" x14ac:dyDescent="0.3">
      <c r="A4927" s="1">
        <v>43687</v>
      </c>
    </row>
    <row r="4928" spans="1:6" x14ac:dyDescent="0.3">
      <c r="A4928" s="1">
        <v>43688</v>
      </c>
    </row>
    <row r="4929" spans="1:4" x14ac:dyDescent="0.3">
      <c r="A4929" s="1">
        <v>43689</v>
      </c>
    </row>
    <row r="4930" spans="1:4" x14ac:dyDescent="0.3">
      <c r="A4930" s="1">
        <v>43690</v>
      </c>
      <c r="B4930">
        <v>0.53</v>
      </c>
    </row>
    <row r="4931" spans="1:4" x14ac:dyDescent="0.3">
      <c r="A4931" s="1">
        <v>43691</v>
      </c>
      <c r="B4931">
        <v>0.59</v>
      </c>
    </row>
    <row r="4932" spans="1:4" x14ac:dyDescent="0.3">
      <c r="A4932" s="1">
        <v>43692</v>
      </c>
      <c r="D4932">
        <v>0.39</v>
      </c>
    </row>
    <row r="4933" spans="1:4" x14ac:dyDescent="0.3">
      <c r="A4933" s="1">
        <v>43693</v>
      </c>
      <c r="D4933">
        <v>0.26</v>
      </c>
    </row>
    <row r="4934" spans="1:4" x14ac:dyDescent="0.3">
      <c r="A4934" s="1">
        <v>43694</v>
      </c>
      <c r="B4934">
        <v>0.67</v>
      </c>
    </row>
    <row r="4935" spans="1:4" x14ac:dyDescent="0.3">
      <c r="A4935" s="1">
        <v>43695</v>
      </c>
      <c r="B4935">
        <v>0.63</v>
      </c>
    </row>
    <row r="4936" spans="1:4" x14ac:dyDescent="0.3">
      <c r="A4936" s="1">
        <v>43696</v>
      </c>
      <c r="D4936">
        <v>0.89</v>
      </c>
    </row>
    <row r="4937" spans="1:4" x14ac:dyDescent="0.3">
      <c r="A4937" s="1">
        <v>43697</v>
      </c>
      <c r="D4937">
        <v>1.1299999999999999</v>
      </c>
    </row>
    <row r="4938" spans="1:4" x14ac:dyDescent="0.3">
      <c r="A4938" s="1">
        <v>43698</v>
      </c>
    </row>
    <row r="4939" spans="1:4" x14ac:dyDescent="0.3">
      <c r="A4939" s="1">
        <v>43699</v>
      </c>
    </row>
    <row r="4940" spans="1:4" x14ac:dyDescent="0.3">
      <c r="A4940" s="1">
        <v>43700</v>
      </c>
    </row>
    <row r="4941" spans="1:4" x14ac:dyDescent="0.3">
      <c r="A4941" s="1">
        <v>43701</v>
      </c>
    </row>
    <row r="4942" spans="1:4" x14ac:dyDescent="0.3">
      <c r="A4942" s="1">
        <v>43702</v>
      </c>
    </row>
    <row r="4943" spans="1:4" x14ac:dyDescent="0.3">
      <c r="A4943" s="1">
        <v>43703</v>
      </c>
      <c r="B4943">
        <v>0.77</v>
      </c>
    </row>
    <row r="4944" spans="1:4" x14ac:dyDescent="0.3">
      <c r="A4944" s="1">
        <v>43704</v>
      </c>
      <c r="B4944">
        <v>0.57999999999999996</v>
      </c>
    </row>
    <row r="4945" spans="1:4" x14ac:dyDescent="0.3">
      <c r="A4945" s="1">
        <v>43705</v>
      </c>
      <c r="D4945">
        <v>0.98</v>
      </c>
    </row>
    <row r="4946" spans="1:4" x14ac:dyDescent="0.3">
      <c r="A4946" s="1">
        <v>43706</v>
      </c>
      <c r="D4946">
        <v>0.91</v>
      </c>
    </row>
    <row r="4947" spans="1:4" x14ac:dyDescent="0.3">
      <c r="A4947" s="1">
        <v>43707</v>
      </c>
      <c r="B4947">
        <v>0.79</v>
      </c>
    </row>
    <row r="4948" spans="1:4" x14ac:dyDescent="0.3">
      <c r="A4948" s="1">
        <v>43708</v>
      </c>
      <c r="B4948">
        <v>1.03</v>
      </c>
    </row>
    <row r="4949" spans="1:4" x14ac:dyDescent="0.3">
      <c r="A4949" s="1">
        <v>43709</v>
      </c>
      <c r="D4949">
        <v>0.56999999999999995</v>
      </c>
    </row>
    <row r="4950" spans="1:4" x14ac:dyDescent="0.3">
      <c r="A4950" s="1">
        <v>43710</v>
      </c>
      <c r="D4950">
        <v>0.56000000000000005</v>
      </c>
    </row>
    <row r="4951" spans="1:4" x14ac:dyDescent="0.3">
      <c r="A4951" s="1">
        <v>43711</v>
      </c>
      <c r="B4951">
        <v>0.43</v>
      </c>
    </row>
    <row r="4952" spans="1:4" x14ac:dyDescent="0.3">
      <c r="A4952" s="1">
        <v>43712</v>
      </c>
      <c r="B4952">
        <v>0.3</v>
      </c>
    </row>
    <row r="4953" spans="1:4" x14ac:dyDescent="0.3">
      <c r="A4953" s="1">
        <v>43713</v>
      </c>
      <c r="D4953">
        <v>0.49</v>
      </c>
    </row>
    <row r="4954" spans="1:4" x14ac:dyDescent="0.3">
      <c r="A4954" s="1">
        <v>43714</v>
      </c>
      <c r="D4954">
        <v>0.53</v>
      </c>
    </row>
    <row r="4955" spans="1:4" x14ac:dyDescent="0.3">
      <c r="A4955" s="1">
        <v>43715</v>
      </c>
      <c r="B4955">
        <v>0.74</v>
      </c>
    </row>
    <row r="4956" spans="1:4" x14ac:dyDescent="0.3">
      <c r="A4956" s="1">
        <v>43716</v>
      </c>
      <c r="B4956">
        <v>0.55000000000000004</v>
      </c>
    </row>
    <row r="4957" spans="1:4" x14ac:dyDescent="0.3">
      <c r="A4957" s="1">
        <v>43717</v>
      </c>
      <c r="D4957">
        <v>0.74</v>
      </c>
    </row>
    <row r="4958" spans="1:4" x14ac:dyDescent="0.3">
      <c r="A4958" s="1">
        <v>43718</v>
      </c>
      <c r="D4958">
        <v>1.0900000000000001</v>
      </c>
    </row>
    <row r="4959" spans="1:4" x14ac:dyDescent="0.3">
      <c r="A4959" s="1">
        <v>43719</v>
      </c>
      <c r="B4959">
        <v>0.33</v>
      </c>
    </row>
    <row r="4960" spans="1:4" x14ac:dyDescent="0.3">
      <c r="A4960" s="1">
        <v>43720</v>
      </c>
      <c r="B4960">
        <v>0.34</v>
      </c>
    </row>
    <row r="4961" spans="1:4" x14ac:dyDescent="0.3">
      <c r="A4961" s="1">
        <v>43721</v>
      </c>
      <c r="D4961">
        <v>0.72</v>
      </c>
    </row>
    <row r="4962" spans="1:4" x14ac:dyDescent="0.3">
      <c r="A4962" s="1">
        <v>43722</v>
      </c>
      <c r="D4962">
        <v>0.74</v>
      </c>
    </row>
    <row r="4963" spans="1:4" x14ac:dyDescent="0.3">
      <c r="A4963" s="1">
        <v>43723</v>
      </c>
      <c r="B4963">
        <v>0.39</v>
      </c>
    </row>
    <row r="4964" spans="1:4" x14ac:dyDescent="0.3">
      <c r="A4964" s="1">
        <v>43724</v>
      </c>
      <c r="B4964">
        <v>0.54</v>
      </c>
    </row>
    <row r="4965" spans="1:4" x14ac:dyDescent="0.3">
      <c r="A4965" s="1">
        <v>43725</v>
      </c>
      <c r="D4965">
        <v>0.63</v>
      </c>
    </row>
    <row r="4966" spans="1:4" x14ac:dyDescent="0.3">
      <c r="A4966" s="1">
        <v>43726</v>
      </c>
      <c r="D4966">
        <v>0.62</v>
      </c>
    </row>
    <row r="4967" spans="1:4" x14ac:dyDescent="0.3">
      <c r="A4967" s="1">
        <v>43727</v>
      </c>
      <c r="B4967">
        <v>0.34</v>
      </c>
    </row>
    <row r="4968" spans="1:4" x14ac:dyDescent="0.3">
      <c r="A4968" s="1">
        <v>43728</v>
      </c>
      <c r="B4968">
        <v>0.48</v>
      </c>
    </row>
    <row r="4969" spans="1:4" x14ac:dyDescent="0.3">
      <c r="A4969" s="1">
        <v>43729</v>
      </c>
    </row>
    <row r="4970" spans="1:4" x14ac:dyDescent="0.3">
      <c r="A4970" s="1">
        <v>43730</v>
      </c>
    </row>
    <row r="4971" spans="1:4" x14ac:dyDescent="0.3">
      <c r="A4971" s="1">
        <v>43731</v>
      </c>
    </row>
    <row r="4972" spans="1:4" x14ac:dyDescent="0.3">
      <c r="A4972" s="1">
        <v>43732</v>
      </c>
    </row>
    <row r="4973" spans="1:4" x14ac:dyDescent="0.3">
      <c r="A4973" s="1">
        <v>43733</v>
      </c>
      <c r="B4973">
        <v>4.82</v>
      </c>
    </row>
    <row r="4974" spans="1:4" x14ac:dyDescent="0.3">
      <c r="A4974" s="1">
        <v>43734</v>
      </c>
    </row>
    <row r="4975" spans="1:4" x14ac:dyDescent="0.3">
      <c r="A4975" s="1">
        <v>43735</v>
      </c>
    </row>
    <row r="4976" spans="1:4" x14ac:dyDescent="0.3">
      <c r="A4976" s="1">
        <v>43736</v>
      </c>
      <c r="D4976">
        <v>2.3199999999999998</v>
      </c>
    </row>
    <row r="4977" spans="1:6" x14ac:dyDescent="0.3">
      <c r="A4977" s="1">
        <v>43737</v>
      </c>
    </row>
    <row r="4978" spans="1:6" x14ac:dyDescent="0.3">
      <c r="A4978" s="1">
        <v>43738</v>
      </c>
    </row>
    <row r="4979" spans="1:6" x14ac:dyDescent="0.3">
      <c r="A4979" s="1">
        <v>43739</v>
      </c>
      <c r="D4979">
        <v>1.87</v>
      </c>
    </row>
    <row r="4980" spans="1:6" x14ac:dyDescent="0.3">
      <c r="A4980" s="1">
        <v>43740</v>
      </c>
      <c r="D4980">
        <v>1.77</v>
      </c>
    </row>
    <row r="4981" spans="1:6" x14ac:dyDescent="0.3">
      <c r="A4981" s="1">
        <v>43741</v>
      </c>
      <c r="B4981">
        <v>1.31</v>
      </c>
    </row>
    <row r="4982" spans="1:6" x14ac:dyDescent="0.3">
      <c r="A4982" s="1">
        <v>43742</v>
      </c>
      <c r="B4982">
        <v>3.69</v>
      </c>
    </row>
    <row r="4983" spans="1:6" x14ac:dyDescent="0.3">
      <c r="A4983" s="1">
        <v>43743</v>
      </c>
      <c r="D4983">
        <v>0.78</v>
      </c>
    </row>
    <row r="4984" spans="1:6" x14ac:dyDescent="0.3">
      <c r="A4984" s="1">
        <v>43744</v>
      </c>
    </row>
    <row r="4985" spans="1:6" x14ac:dyDescent="0.3">
      <c r="A4985" s="1">
        <v>43745</v>
      </c>
      <c r="D4985">
        <v>5.7</v>
      </c>
    </row>
    <row r="4986" spans="1:6" x14ac:dyDescent="0.3">
      <c r="A4986" s="1">
        <v>43746</v>
      </c>
      <c r="B4986">
        <v>5.29</v>
      </c>
    </row>
    <row r="4987" spans="1:6" x14ac:dyDescent="0.3">
      <c r="A4987" s="1">
        <v>43747</v>
      </c>
      <c r="B4987">
        <v>5.66</v>
      </c>
    </row>
    <row r="4988" spans="1:6" x14ac:dyDescent="0.3">
      <c r="A4988" s="1">
        <v>43748</v>
      </c>
      <c r="D4988">
        <v>2</v>
      </c>
    </row>
    <row r="4989" spans="1:6" x14ac:dyDescent="0.3">
      <c r="A4989" s="1">
        <v>43749</v>
      </c>
      <c r="D4989">
        <v>1.81</v>
      </c>
      <c r="F4989">
        <v>2.4300000000000002</v>
      </c>
    </row>
    <row r="4990" spans="1:6" x14ac:dyDescent="0.3">
      <c r="A4990" s="1">
        <v>43750</v>
      </c>
      <c r="B4990">
        <v>2.11</v>
      </c>
    </row>
    <row r="4991" spans="1:6" x14ac:dyDescent="0.3">
      <c r="A4991" s="1">
        <v>43751</v>
      </c>
      <c r="B4991">
        <v>0.98</v>
      </c>
    </row>
    <row r="4992" spans="1:6" x14ac:dyDescent="0.3">
      <c r="A4992" s="1">
        <v>43752</v>
      </c>
      <c r="B4992">
        <v>1.17</v>
      </c>
    </row>
    <row r="4993" spans="1:4" x14ac:dyDescent="0.3">
      <c r="A4993" s="1">
        <v>43753</v>
      </c>
    </row>
    <row r="4994" spans="1:4" x14ac:dyDescent="0.3">
      <c r="A4994" s="1">
        <v>43754</v>
      </c>
    </row>
    <row r="4995" spans="1:4" x14ac:dyDescent="0.3">
      <c r="A4995" s="1">
        <v>43755</v>
      </c>
      <c r="B4995">
        <v>1.97</v>
      </c>
    </row>
    <row r="4996" spans="1:4" x14ac:dyDescent="0.3">
      <c r="A4996" s="1">
        <v>43756</v>
      </c>
    </row>
    <row r="4997" spans="1:4" x14ac:dyDescent="0.3">
      <c r="A4997" s="1">
        <v>43757</v>
      </c>
    </row>
    <row r="4998" spans="1:4" x14ac:dyDescent="0.3">
      <c r="A4998" s="1">
        <v>43758</v>
      </c>
    </row>
    <row r="4999" spans="1:4" x14ac:dyDescent="0.3">
      <c r="A4999" s="1">
        <v>43759</v>
      </c>
    </row>
    <row r="5000" spans="1:4" x14ac:dyDescent="0.3">
      <c r="A5000" s="1">
        <v>43760</v>
      </c>
    </row>
    <row r="5001" spans="1:4" x14ac:dyDescent="0.3">
      <c r="A5001" s="1">
        <v>43761</v>
      </c>
    </row>
    <row r="5002" spans="1:4" x14ac:dyDescent="0.3">
      <c r="A5002" s="1">
        <v>43762</v>
      </c>
      <c r="D5002">
        <v>2.71</v>
      </c>
    </row>
    <row r="5003" spans="1:4" x14ac:dyDescent="0.3">
      <c r="A5003" s="1">
        <v>43763</v>
      </c>
      <c r="D5003">
        <v>2.65</v>
      </c>
    </row>
    <row r="5004" spans="1:4" x14ac:dyDescent="0.3">
      <c r="A5004" s="1">
        <v>43764</v>
      </c>
      <c r="B5004">
        <v>2.5499999999999998</v>
      </c>
    </row>
    <row r="5005" spans="1:4" x14ac:dyDescent="0.3">
      <c r="A5005" s="1">
        <v>43765</v>
      </c>
      <c r="B5005">
        <v>2.64</v>
      </c>
    </row>
    <row r="5006" spans="1:4" x14ac:dyDescent="0.3">
      <c r="A5006" s="1">
        <v>43766</v>
      </c>
      <c r="D5006">
        <v>3.29</v>
      </c>
    </row>
    <row r="5007" spans="1:4" x14ac:dyDescent="0.3">
      <c r="A5007" s="1">
        <v>43767</v>
      </c>
      <c r="D5007">
        <v>3.38</v>
      </c>
    </row>
    <row r="5008" spans="1:4" x14ac:dyDescent="0.3">
      <c r="A5008" s="1">
        <v>43768</v>
      </c>
      <c r="B5008">
        <v>4.3</v>
      </c>
    </row>
    <row r="5009" spans="1:4" x14ac:dyDescent="0.3">
      <c r="A5009" s="1">
        <v>43769</v>
      </c>
      <c r="B5009">
        <v>4.21</v>
      </c>
    </row>
    <row r="5010" spans="1:4" x14ac:dyDescent="0.3">
      <c r="A5010" s="1">
        <v>43770</v>
      </c>
      <c r="B5010">
        <v>3.61</v>
      </c>
    </row>
    <row r="5011" spans="1:4" x14ac:dyDescent="0.3">
      <c r="A5011" s="1">
        <v>43771</v>
      </c>
      <c r="D5011">
        <v>4.74</v>
      </c>
    </row>
    <row r="5012" spans="1:4" x14ac:dyDescent="0.3">
      <c r="A5012" s="1">
        <v>43772</v>
      </c>
      <c r="D5012">
        <v>4.33</v>
      </c>
    </row>
    <row r="5013" spans="1:4" x14ac:dyDescent="0.3">
      <c r="A5013" s="1">
        <v>43773</v>
      </c>
      <c r="B5013">
        <v>3.16</v>
      </c>
    </row>
    <row r="5014" spans="1:4" x14ac:dyDescent="0.3">
      <c r="A5014" s="1">
        <v>43774</v>
      </c>
      <c r="B5014">
        <v>2.81</v>
      </c>
    </row>
    <row r="5015" spans="1:4" x14ac:dyDescent="0.3">
      <c r="A5015" s="1">
        <v>43775</v>
      </c>
    </row>
    <row r="5016" spans="1:4" x14ac:dyDescent="0.3">
      <c r="A5016" s="1">
        <v>43776</v>
      </c>
    </row>
    <row r="5017" spans="1:4" x14ac:dyDescent="0.3">
      <c r="A5017" s="1">
        <v>43777</v>
      </c>
    </row>
    <row r="5018" spans="1:4" x14ac:dyDescent="0.3">
      <c r="A5018" s="1">
        <v>43778</v>
      </c>
      <c r="D5018">
        <v>4.49</v>
      </c>
    </row>
    <row r="5019" spans="1:4" x14ac:dyDescent="0.3">
      <c r="A5019" s="1">
        <v>43779</v>
      </c>
      <c r="D5019">
        <v>5.16</v>
      </c>
    </row>
    <row r="5020" spans="1:4" x14ac:dyDescent="0.3">
      <c r="A5020" s="1">
        <v>43780</v>
      </c>
      <c r="B5020">
        <v>4.5599999999999996</v>
      </c>
    </row>
    <row r="5021" spans="1:4" x14ac:dyDescent="0.3">
      <c r="A5021" s="1">
        <v>43781</v>
      </c>
      <c r="B5021">
        <v>4.8899999999999997</v>
      </c>
    </row>
    <row r="5022" spans="1:4" x14ac:dyDescent="0.3">
      <c r="A5022" s="1">
        <v>43782</v>
      </c>
      <c r="B5022">
        <v>2.81</v>
      </c>
      <c r="D5022">
        <v>4.55</v>
      </c>
    </row>
    <row r="5023" spans="1:4" x14ac:dyDescent="0.3">
      <c r="A5023" s="1">
        <v>43783</v>
      </c>
      <c r="D5023">
        <v>5.46</v>
      </c>
    </row>
    <row r="5024" spans="1:4" x14ac:dyDescent="0.3">
      <c r="A5024" s="1">
        <v>43784</v>
      </c>
    </row>
    <row r="5025" spans="1:6" x14ac:dyDescent="0.3">
      <c r="A5025" s="1">
        <v>43785</v>
      </c>
    </row>
    <row r="5026" spans="1:6" x14ac:dyDescent="0.3">
      <c r="A5026" s="1">
        <v>43786</v>
      </c>
      <c r="B5026">
        <v>2.65</v>
      </c>
    </row>
    <row r="5027" spans="1:6" x14ac:dyDescent="0.3">
      <c r="A5027" s="1">
        <v>43787</v>
      </c>
      <c r="D5027">
        <v>1.26</v>
      </c>
    </row>
    <row r="5028" spans="1:6" x14ac:dyDescent="0.3">
      <c r="A5028" s="1">
        <v>43788</v>
      </c>
      <c r="D5028">
        <v>1.19</v>
      </c>
    </row>
    <row r="5029" spans="1:6" x14ac:dyDescent="0.3">
      <c r="A5029" s="1">
        <v>43789</v>
      </c>
    </row>
    <row r="5030" spans="1:6" x14ac:dyDescent="0.3">
      <c r="A5030" s="1">
        <v>43790</v>
      </c>
      <c r="B5030">
        <v>2.65</v>
      </c>
    </row>
    <row r="5031" spans="1:6" x14ac:dyDescent="0.3">
      <c r="A5031" s="1">
        <v>43791</v>
      </c>
      <c r="D5031">
        <v>1.41</v>
      </c>
    </row>
    <row r="5032" spans="1:6" x14ac:dyDescent="0.3">
      <c r="A5032" s="1">
        <v>43792</v>
      </c>
      <c r="D5032">
        <v>1.42</v>
      </c>
    </row>
    <row r="5033" spans="1:6" x14ac:dyDescent="0.3">
      <c r="A5033" s="1">
        <v>43793</v>
      </c>
      <c r="B5033">
        <v>2.61</v>
      </c>
    </row>
    <row r="5034" spans="1:6" x14ac:dyDescent="0.3">
      <c r="A5034" s="1">
        <v>43794</v>
      </c>
      <c r="D5034">
        <v>2.4500000000000002</v>
      </c>
    </row>
    <row r="5035" spans="1:6" x14ac:dyDescent="0.3">
      <c r="A5035" s="1">
        <v>43795</v>
      </c>
      <c r="D5035">
        <v>2.4700000000000002</v>
      </c>
    </row>
    <row r="5036" spans="1:6" x14ac:dyDescent="0.3">
      <c r="A5036" s="1">
        <v>43796</v>
      </c>
    </row>
    <row r="5037" spans="1:6" x14ac:dyDescent="0.3">
      <c r="A5037" s="1">
        <v>43797</v>
      </c>
      <c r="B5037">
        <v>2.64</v>
      </c>
    </row>
    <row r="5038" spans="1:6" x14ac:dyDescent="0.3">
      <c r="A5038" s="1">
        <v>43798</v>
      </c>
      <c r="B5038">
        <v>2.08</v>
      </c>
    </row>
    <row r="5039" spans="1:6" x14ac:dyDescent="0.3">
      <c r="A5039" s="1">
        <v>43799</v>
      </c>
      <c r="D5039">
        <v>1.83</v>
      </c>
    </row>
    <row r="5040" spans="1:6" x14ac:dyDescent="0.3">
      <c r="A5040" s="1">
        <v>43800</v>
      </c>
      <c r="D5040">
        <v>1.7</v>
      </c>
      <c r="F5040">
        <v>3.99</v>
      </c>
    </row>
    <row r="5041" spans="1:6" x14ac:dyDescent="0.3">
      <c r="A5041" s="1">
        <v>43801</v>
      </c>
    </row>
    <row r="5042" spans="1:6" x14ac:dyDescent="0.3">
      <c r="A5042" s="1">
        <v>43802</v>
      </c>
      <c r="D5042">
        <v>5.2</v>
      </c>
    </row>
    <row r="5043" spans="1:6" x14ac:dyDescent="0.3">
      <c r="A5043" s="1">
        <v>43803</v>
      </c>
      <c r="D5043">
        <v>4.82</v>
      </c>
      <c r="F5043">
        <v>7.73</v>
      </c>
    </row>
    <row r="5044" spans="1:6" x14ac:dyDescent="0.3">
      <c r="A5044" s="1">
        <v>43804</v>
      </c>
      <c r="F5044">
        <v>7.69</v>
      </c>
    </row>
    <row r="5045" spans="1:6" x14ac:dyDescent="0.3">
      <c r="A5045" s="1">
        <v>43805</v>
      </c>
    </row>
    <row r="5046" spans="1:6" x14ac:dyDescent="0.3">
      <c r="A5046" s="1">
        <v>43806</v>
      </c>
      <c r="D5046">
        <v>3.73</v>
      </c>
      <c r="F5046">
        <v>6.64</v>
      </c>
    </row>
    <row r="5047" spans="1:6" x14ac:dyDescent="0.3">
      <c r="A5047" s="1">
        <v>43807</v>
      </c>
      <c r="D5047">
        <v>3.7</v>
      </c>
    </row>
    <row r="5048" spans="1:6" x14ac:dyDescent="0.3">
      <c r="A5048" s="1">
        <v>43808</v>
      </c>
      <c r="F5048">
        <v>4.25</v>
      </c>
    </row>
    <row r="5049" spans="1:6" x14ac:dyDescent="0.3">
      <c r="A5049" s="1">
        <v>43809</v>
      </c>
      <c r="F5049">
        <v>3.98</v>
      </c>
    </row>
    <row r="5050" spans="1:6" x14ac:dyDescent="0.3">
      <c r="A5050" s="1">
        <v>43810</v>
      </c>
      <c r="F5050">
        <v>6.58</v>
      </c>
    </row>
    <row r="5051" spans="1:6" x14ac:dyDescent="0.3">
      <c r="A5051" s="1">
        <v>43811</v>
      </c>
      <c r="F5051">
        <v>4.8499999999999996</v>
      </c>
    </row>
    <row r="5052" spans="1:6" x14ac:dyDescent="0.3">
      <c r="A5052" s="1">
        <v>43812</v>
      </c>
    </row>
    <row r="5053" spans="1:6" x14ac:dyDescent="0.3">
      <c r="A5053" s="1">
        <v>43813</v>
      </c>
    </row>
    <row r="5054" spans="1:6" x14ac:dyDescent="0.3">
      <c r="A5054" s="1">
        <v>43814</v>
      </c>
    </row>
    <row r="5055" spans="1:6" x14ac:dyDescent="0.3">
      <c r="A5055" s="1">
        <v>43815</v>
      </c>
    </row>
    <row r="5056" spans="1:6" x14ac:dyDescent="0.3">
      <c r="A5056" s="1">
        <v>43816</v>
      </c>
      <c r="B5056">
        <v>4.6500000000000004</v>
      </c>
    </row>
    <row r="5057" spans="1:6" x14ac:dyDescent="0.3">
      <c r="A5057" s="1">
        <v>43817</v>
      </c>
      <c r="B5057">
        <v>3.78</v>
      </c>
    </row>
    <row r="5058" spans="1:6" x14ac:dyDescent="0.3">
      <c r="A5058" s="1">
        <v>43818</v>
      </c>
      <c r="D5058">
        <v>6.23</v>
      </c>
    </row>
    <row r="5059" spans="1:6" x14ac:dyDescent="0.3">
      <c r="A5059" s="1">
        <v>43819</v>
      </c>
      <c r="D5059">
        <v>6.04</v>
      </c>
    </row>
    <row r="5060" spans="1:6" x14ac:dyDescent="0.3">
      <c r="A5060" s="1">
        <v>43820</v>
      </c>
      <c r="B5060">
        <v>5.13</v>
      </c>
    </row>
    <row r="5061" spans="1:6" x14ac:dyDescent="0.3">
      <c r="A5061" s="1">
        <v>43821</v>
      </c>
      <c r="B5061">
        <v>3.78</v>
      </c>
    </row>
    <row r="5062" spans="1:6" x14ac:dyDescent="0.3">
      <c r="A5062" s="1">
        <v>43822</v>
      </c>
      <c r="D5062">
        <v>3.01</v>
      </c>
    </row>
    <row r="5063" spans="1:6" x14ac:dyDescent="0.3">
      <c r="A5063" s="1">
        <v>43823</v>
      </c>
      <c r="D5063">
        <v>3.37</v>
      </c>
    </row>
    <row r="5064" spans="1:6" x14ac:dyDescent="0.3">
      <c r="A5064" s="1">
        <v>43824</v>
      </c>
      <c r="B5064">
        <v>3.41</v>
      </c>
    </row>
    <row r="5065" spans="1:6" x14ac:dyDescent="0.3">
      <c r="A5065" s="1">
        <v>43825</v>
      </c>
      <c r="B5065">
        <v>2.74</v>
      </c>
    </row>
    <row r="5066" spans="1:6" x14ac:dyDescent="0.3">
      <c r="A5066" s="1">
        <v>43826</v>
      </c>
      <c r="B5066">
        <v>2.71</v>
      </c>
    </row>
    <row r="5067" spans="1:6" x14ac:dyDescent="0.3">
      <c r="A5067" s="1">
        <v>43827</v>
      </c>
      <c r="D5067">
        <v>2.92</v>
      </c>
    </row>
    <row r="5068" spans="1:6" x14ac:dyDescent="0.3">
      <c r="A5068" s="1">
        <v>43828</v>
      </c>
      <c r="D5068">
        <v>3.11</v>
      </c>
      <c r="F5068">
        <v>5.14</v>
      </c>
    </row>
    <row r="5069" spans="1:6" x14ac:dyDescent="0.3">
      <c r="A5069" s="1">
        <v>43829</v>
      </c>
      <c r="B5069">
        <v>3.9</v>
      </c>
      <c r="F5069">
        <v>5.89</v>
      </c>
    </row>
    <row r="5070" spans="1:6" x14ac:dyDescent="0.3">
      <c r="A5070" s="1">
        <v>43830</v>
      </c>
      <c r="B5070">
        <v>3.91</v>
      </c>
      <c r="F5070">
        <v>5.05</v>
      </c>
    </row>
    <row r="5071" spans="1:6" x14ac:dyDescent="0.3">
      <c r="A5071" s="1">
        <v>43831</v>
      </c>
      <c r="F5071">
        <v>4.87</v>
      </c>
    </row>
    <row r="5072" spans="1:6" x14ac:dyDescent="0.3">
      <c r="A5072" s="1">
        <v>43832</v>
      </c>
      <c r="D5072">
        <v>4.09</v>
      </c>
      <c r="F5072">
        <v>6.43</v>
      </c>
    </row>
    <row r="5073" spans="1:6" x14ac:dyDescent="0.3">
      <c r="A5073" s="1">
        <v>43833</v>
      </c>
      <c r="D5073">
        <v>4.32</v>
      </c>
      <c r="F5073">
        <v>6.73</v>
      </c>
    </row>
    <row r="5074" spans="1:6" x14ac:dyDescent="0.3">
      <c r="A5074" s="1">
        <v>43834</v>
      </c>
      <c r="B5074">
        <v>3.98</v>
      </c>
    </row>
    <row r="5075" spans="1:6" x14ac:dyDescent="0.3">
      <c r="A5075" s="1">
        <v>43835</v>
      </c>
      <c r="B5075">
        <v>3.73</v>
      </c>
      <c r="F5075">
        <v>5.56</v>
      </c>
    </row>
    <row r="5076" spans="1:6" x14ac:dyDescent="0.3">
      <c r="A5076" s="1">
        <v>43836</v>
      </c>
      <c r="D5076">
        <v>1.93</v>
      </c>
    </row>
    <row r="5077" spans="1:6" x14ac:dyDescent="0.3">
      <c r="A5077" s="1">
        <v>43837</v>
      </c>
      <c r="D5077">
        <v>1.94</v>
      </c>
      <c r="F5077">
        <v>4.0599999999999996</v>
      </c>
    </row>
    <row r="5078" spans="1:6" x14ac:dyDescent="0.3">
      <c r="A5078" s="1">
        <v>43838</v>
      </c>
      <c r="B5078">
        <v>2</v>
      </c>
      <c r="F5078">
        <v>3.08</v>
      </c>
    </row>
    <row r="5079" spans="1:6" x14ac:dyDescent="0.3">
      <c r="A5079" s="1">
        <v>43839</v>
      </c>
      <c r="B5079">
        <v>1.97</v>
      </c>
      <c r="F5079">
        <v>3.35</v>
      </c>
    </row>
    <row r="5080" spans="1:6" x14ac:dyDescent="0.3">
      <c r="A5080" s="1">
        <v>43840</v>
      </c>
      <c r="D5080">
        <v>1.45</v>
      </c>
      <c r="F5080">
        <v>1.73</v>
      </c>
    </row>
    <row r="5081" spans="1:6" x14ac:dyDescent="0.3">
      <c r="A5081" s="1">
        <v>43841</v>
      </c>
      <c r="D5081">
        <v>1.41</v>
      </c>
    </row>
    <row r="5082" spans="1:6" x14ac:dyDescent="0.3">
      <c r="A5082" s="1">
        <v>43842</v>
      </c>
      <c r="B5082">
        <v>2.15</v>
      </c>
    </row>
    <row r="5083" spans="1:6" x14ac:dyDescent="0.3">
      <c r="A5083" s="1">
        <v>43843</v>
      </c>
      <c r="B5083">
        <v>2.62</v>
      </c>
    </row>
    <row r="5084" spans="1:6" x14ac:dyDescent="0.3">
      <c r="A5084" s="1">
        <v>43844</v>
      </c>
      <c r="D5084">
        <v>1.86</v>
      </c>
      <c r="F5084">
        <v>3.79</v>
      </c>
    </row>
    <row r="5085" spans="1:6" x14ac:dyDescent="0.3">
      <c r="A5085" s="1">
        <v>43845</v>
      </c>
      <c r="D5085">
        <v>1.93</v>
      </c>
    </row>
    <row r="5086" spans="1:6" x14ac:dyDescent="0.3">
      <c r="A5086" s="1">
        <v>43846</v>
      </c>
      <c r="B5086">
        <v>2.38</v>
      </c>
      <c r="F5086">
        <v>4.0199999999999996</v>
      </c>
    </row>
    <row r="5087" spans="1:6" x14ac:dyDescent="0.3">
      <c r="A5087" s="1">
        <v>43847</v>
      </c>
      <c r="F5087">
        <v>3.87</v>
      </c>
    </row>
    <row r="5088" spans="1:6" x14ac:dyDescent="0.3">
      <c r="A5088" s="1">
        <v>43848</v>
      </c>
      <c r="B5088">
        <v>4.17</v>
      </c>
    </row>
    <row r="5089" spans="1:6" x14ac:dyDescent="0.3">
      <c r="A5089" s="1">
        <v>43849</v>
      </c>
      <c r="D5089">
        <v>4.3</v>
      </c>
    </row>
    <row r="5090" spans="1:6" x14ac:dyDescent="0.3">
      <c r="A5090" s="1">
        <v>43850</v>
      </c>
      <c r="D5090">
        <v>3.55</v>
      </c>
      <c r="F5090">
        <v>6.37</v>
      </c>
    </row>
    <row r="5091" spans="1:6" x14ac:dyDescent="0.3">
      <c r="A5091" s="1">
        <v>43851</v>
      </c>
      <c r="B5091">
        <v>2.57</v>
      </c>
      <c r="F5091">
        <v>5.8</v>
      </c>
    </row>
    <row r="5092" spans="1:6" x14ac:dyDescent="0.3">
      <c r="A5092" s="1">
        <v>43852</v>
      </c>
      <c r="D5092">
        <v>2.64</v>
      </c>
      <c r="F5092">
        <v>4.7</v>
      </c>
    </row>
    <row r="5093" spans="1:6" x14ac:dyDescent="0.3">
      <c r="A5093" s="1">
        <v>43853</v>
      </c>
      <c r="D5093">
        <v>2.5099999999999998</v>
      </c>
      <c r="F5093">
        <v>4.4400000000000004</v>
      </c>
    </row>
    <row r="5094" spans="1:6" x14ac:dyDescent="0.3">
      <c r="A5094" s="1">
        <v>43854</v>
      </c>
      <c r="B5094">
        <v>2.19</v>
      </c>
      <c r="F5094">
        <v>3.82</v>
      </c>
    </row>
    <row r="5095" spans="1:6" x14ac:dyDescent="0.3">
      <c r="A5095" s="1">
        <v>43855</v>
      </c>
      <c r="F5095">
        <v>4.59</v>
      </c>
    </row>
    <row r="5096" spans="1:6" x14ac:dyDescent="0.3">
      <c r="A5096" s="1">
        <v>43856</v>
      </c>
      <c r="F5096">
        <v>6.38</v>
      </c>
    </row>
    <row r="5097" spans="1:6" x14ac:dyDescent="0.3">
      <c r="A5097" s="1">
        <v>43857</v>
      </c>
      <c r="B5097">
        <v>5.2</v>
      </c>
    </row>
    <row r="5098" spans="1:6" x14ac:dyDescent="0.3">
      <c r="A5098" s="1">
        <v>43860</v>
      </c>
      <c r="B5098">
        <v>2.4900000000000002</v>
      </c>
      <c r="F5098">
        <v>2.77</v>
      </c>
    </row>
    <row r="5099" spans="1:6" x14ac:dyDescent="0.3">
      <c r="A5099" s="1">
        <v>43861</v>
      </c>
      <c r="B5099">
        <v>2.02</v>
      </c>
      <c r="F5099">
        <v>2.71</v>
      </c>
    </row>
    <row r="5100" spans="1:6" x14ac:dyDescent="0.3">
      <c r="A5100" s="1">
        <v>43862</v>
      </c>
      <c r="D5100">
        <v>1.48</v>
      </c>
      <c r="F5100">
        <v>1.92</v>
      </c>
    </row>
    <row r="5101" spans="1:6" x14ac:dyDescent="0.3">
      <c r="A5101" s="1">
        <v>43863</v>
      </c>
      <c r="D5101">
        <v>1.51</v>
      </c>
      <c r="F5101">
        <v>2.2000000000000002</v>
      </c>
    </row>
    <row r="5102" spans="1:6" x14ac:dyDescent="0.3">
      <c r="A5102" s="1">
        <v>43864</v>
      </c>
      <c r="B5102">
        <v>1.53</v>
      </c>
      <c r="F5102">
        <v>2.96</v>
      </c>
    </row>
    <row r="5103" spans="1:6" x14ac:dyDescent="0.3">
      <c r="A5103" s="1">
        <v>43865</v>
      </c>
      <c r="B5103">
        <v>1.52</v>
      </c>
      <c r="F5103">
        <v>2.06</v>
      </c>
    </row>
    <row r="5104" spans="1:6" x14ac:dyDescent="0.3">
      <c r="A5104" s="1">
        <v>43866</v>
      </c>
      <c r="D5104">
        <v>1.84</v>
      </c>
      <c r="F5104">
        <v>2.15</v>
      </c>
    </row>
    <row r="5105" spans="1:6" x14ac:dyDescent="0.3">
      <c r="A5105" s="1">
        <v>43867</v>
      </c>
      <c r="D5105">
        <v>2.06</v>
      </c>
      <c r="F5105">
        <v>2.65</v>
      </c>
    </row>
    <row r="5106" spans="1:6" x14ac:dyDescent="0.3">
      <c r="A5106" s="1">
        <v>43868</v>
      </c>
      <c r="B5106">
        <v>8.19</v>
      </c>
    </row>
    <row r="5107" spans="1:6" x14ac:dyDescent="0.3">
      <c r="A5107" s="1">
        <v>43869</v>
      </c>
      <c r="B5107">
        <v>4.37</v>
      </c>
      <c r="F5107">
        <v>3.91</v>
      </c>
    </row>
    <row r="5108" spans="1:6" x14ac:dyDescent="0.3">
      <c r="A5108" s="1">
        <v>43870</v>
      </c>
      <c r="D5108">
        <v>4.75</v>
      </c>
    </row>
    <row r="5109" spans="1:6" x14ac:dyDescent="0.3">
      <c r="A5109" s="1">
        <v>43871</v>
      </c>
      <c r="D5109">
        <v>5.51</v>
      </c>
    </row>
    <row r="5110" spans="1:6" x14ac:dyDescent="0.3">
      <c r="A5110" s="1">
        <v>43872</v>
      </c>
      <c r="B5110">
        <v>5.64</v>
      </c>
    </row>
    <row r="5111" spans="1:6" x14ac:dyDescent="0.3">
      <c r="A5111" s="1">
        <v>43873</v>
      </c>
      <c r="B5111">
        <v>4.2</v>
      </c>
    </row>
    <row r="5112" spans="1:6" x14ac:dyDescent="0.3">
      <c r="A5112" s="1">
        <v>43874</v>
      </c>
      <c r="D5112">
        <v>3.17</v>
      </c>
    </row>
    <row r="5113" spans="1:6" x14ac:dyDescent="0.3">
      <c r="A5113" s="1">
        <v>43875</v>
      </c>
      <c r="D5113">
        <v>2.94</v>
      </c>
    </row>
    <row r="5114" spans="1:6" x14ac:dyDescent="0.3">
      <c r="A5114" s="1">
        <v>43876</v>
      </c>
      <c r="B5114">
        <v>2.86</v>
      </c>
    </row>
    <row r="5115" spans="1:6" x14ac:dyDescent="0.3">
      <c r="A5115" s="1">
        <v>43877</v>
      </c>
      <c r="B5115">
        <v>2.59</v>
      </c>
      <c r="F5115">
        <v>2.81</v>
      </c>
    </row>
    <row r="5116" spans="1:6" x14ac:dyDescent="0.3">
      <c r="A5116" s="1">
        <v>43878</v>
      </c>
      <c r="D5116">
        <v>2.5299999999999998</v>
      </c>
      <c r="F5116">
        <v>2.5299999999999998</v>
      </c>
    </row>
    <row r="5117" spans="1:6" x14ac:dyDescent="0.3">
      <c r="A5117" s="1">
        <v>43880</v>
      </c>
      <c r="B5117">
        <v>6.01</v>
      </c>
      <c r="F5117">
        <v>3.36</v>
      </c>
    </row>
    <row r="5118" spans="1:6" x14ac:dyDescent="0.3">
      <c r="A5118" s="1">
        <v>43881</v>
      </c>
      <c r="B5118">
        <v>3.69</v>
      </c>
      <c r="F5118">
        <v>2.39</v>
      </c>
    </row>
    <row r="5119" spans="1:6" x14ac:dyDescent="0.3">
      <c r="A5119" s="1">
        <v>43882</v>
      </c>
      <c r="F5119">
        <v>2.97</v>
      </c>
    </row>
    <row r="5120" spans="1:6" x14ac:dyDescent="0.3">
      <c r="A5120" s="1">
        <v>43883</v>
      </c>
      <c r="F5120">
        <v>2.63</v>
      </c>
    </row>
    <row r="5121" spans="1:6" x14ac:dyDescent="0.3">
      <c r="A5121" s="1">
        <v>43884</v>
      </c>
      <c r="F5121">
        <v>2.38</v>
      </c>
    </row>
    <row r="5122" spans="1:6" x14ac:dyDescent="0.3">
      <c r="A5122" s="1">
        <v>43885</v>
      </c>
    </row>
    <row r="5123" spans="1:6" x14ac:dyDescent="0.3">
      <c r="A5123" s="1">
        <v>43886</v>
      </c>
    </row>
    <row r="5124" spans="1:6" x14ac:dyDescent="0.3">
      <c r="A5124" s="1">
        <v>43887</v>
      </c>
      <c r="F5124">
        <v>3.06</v>
      </c>
    </row>
    <row r="5125" spans="1:6" x14ac:dyDescent="0.3">
      <c r="A5125" s="1">
        <v>43888</v>
      </c>
      <c r="F5125">
        <v>7.01</v>
      </c>
    </row>
    <row r="5126" spans="1:6" x14ac:dyDescent="0.3">
      <c r="A5126" s="1">
        <v>43889</v>
      </c>
      <c r="B5126">
        <v>2.08</v>
      </c>
      <c r="F5126">
        <v>2.4700000000000002</v>
      </c>
    </row>
    <row r="5127" spans="1:6" x14ac:dyDescent="0.3">
      <c r="A5127" s="1">
        <v>43890</v>
      </c>
      <c r="B5127">
        <v>2.29</v>
      </c>
      <c r="F5127">
        <v>2.42</v>
      </c>
    </row>
    <row r="5128" spans="1:6" x14ac:dyDescent="0.3">
      <c r="A5128" s="1">
        <v>43891</v>
      </c>
      <c r="D5128">
        <v>1.44</v>
      </c>
      <c r="F5128">
        <v>1.72</v>
      </c>
    </row>
    <row r="5129" spans="1:6" x14ac:dyDescent="0.3">
      <c r="A5129" s="1">
        <v>43892</v>
      </c>
      <c r="D5129">
        <v>1.57</v>
      </c>
    </row>
    <row r="5130" spans="1:6" x14ac:dyDescent="0.3">
      <c r="A5130" s="1">
        <v>43893</v>
      </c>
      <c r="B5130">
        <v>3.45</v>
      </c>
      <c r="F5130">
        <v>3.45</v>
      </c>
    </row>
    <row r="5131" spans="1:6" x14ac:dyDescent="0.3">
      <c r="A5131" s="1">
        <v>43894</v>
      </c>
      <c r="B5131">
        <v>3.39</v>
      </c>
      <c r="F5131">
        <v>3.42</v>
      </c>
    </row>
    <row r="5132" spans="1:6" x14ac:dyDescent="0.3">
      <c r="A5132" s="1">
        <v>43895</v>
      </c>
      <c r="D5132">
        <v>2.59</v>
      </c>
      <c r="F5132">
        <v>4.05</v>
      </c>
    </row>
    <row r="5133" spans="1:6" x14ac:dyDescent="0.3">
      <c r="A5133" s="1">
        <v>43896</v>
      </c>
      <c r="D5133">
        <v>2.52</v>
      </c>
      <c r="F5133">
        <v>2.61</v>
      </c>
    </row>
    <row r="5134" spans="1:6" x14ac:dyDescent="0.3">
      <c r="A5134" s="1">
        <v>43897</v>
      </c>
      <c r="B5134">
        <v>1.02</v>
      </c>
    </row>
    <row r="5135" spans="1:6" x14ac:dyDescent="0.3">
      <c r="A5135" s="1">
        <v>43898</v>
      </c>
      <c r="B5135">
        <v>1.05</v>
      </c>
    </row>
    <row r="5136" spans="1:6" x14ac:dyDescent="0.3">
      <c r="A5136" s="1">
        <v>43899</v>
      </c>
      <c r="F5136">
        <v>2.0299999999999998</v>
      </c>
    </row>
    <row r="5137" spans="1:6" x14ac:dyDescent="0.3">
      <c r="A5137" s="1">
        <v>43900</v>
      </c>
      <c r="F5137">
        <v>3.16</v>
      </c>
    </row>
    <row r="5138" spans="1:6" x14ac:dyDescent="0.3">
      <c r="A5138" s="1">
        <v>43901</v>
      </c>
    </row>
    <row r="5139" spans="1:6" x14ac:dyDescent="0.3">
      <c r="A5139" s="1">
        <v>43902</v>
      </c>
      <c r="B5139">
        <v>4.08</v>
      </c>
    </row>
    <row r="5140" spans="1:6" x14ac:dyDescent="0.3">
      <c r="A5140" s="1">
        <v>43903</v>
      </c>
    </row>
    <row r="5141" spans="1:6" x14ac:dyDescent="0.3">
      <c r="A5141" s="1">
        <v>43904</v>
      </c>
      <c r="B5141">
        <v>2.37</v>
      </c>
    </row>
    <row r="5142" spans="1:6" x14ac:dyDescent="0.3">
      <c r="A5142" s="1">
        <v>43905</v>
      </c>
      <c r="B5142">
        <v>2.2400000000000002</v>
      </c>
    </row>
    <row r="5143" spans="1:6" x14ac:dyDescent="0.3">
      <c r="A5143" s="1">
        <v>43906</v>
      </c>
    </row>
    <row r="5144" spans="1:6" x14ac:dyDescent="0.3">
      <c r="A5144" s="1">
        <v>43907</v>
      </c>
    </row>
    <row r="5145" spans="1:6" x14ac:dyDescent="0.3">
      <c r="A5145" s="1">
        <v>43908</v>
      </c>
    </row>
    <row r="5146" spans="1:6" x14ac:dyDescent="0.3">
      <c r="A5146" s="1">
        <v>43909</v>
      </c>
      <c r="F5146">
        <v>2.2400000000000002</v>
      </c>
    </row>
    <row r="5147" spans="1:6" x14ac:dyDescent="0.3">
      <c r="A5147" s="1">
        <v>43910</v>
      </c>
      <c r="F5147">
        <v>2.23</v>
      </c>
    </row>
    <row r="5148" spans="1:6" x14ac:dyDescent="0.3">
      <c r="A5148" s="1">
        <v>43911</v>
      </c>
      <c r="F5148">
        <v>2.27</v>
      </c>
    </row>
    <row r="5149" spans="1:6" x14ac:dyDescent="0.3">
      <c r="A5149" s="1">
        <v>43912</v>
      </c>
    </row>
    <row r="5150" spans="1:6" x14ac:dyDescent="0.3">
      <c r="A5150" s="1">
        <v>43913</v>
      </c>
    </row>
    <row r="5151" spans="1:6" x14ac:dyDescent="0.3">
      <c r="A5151" s="1">
        <v>43914</v>
      </c>
    </row>
    <row r="5152" spans="1:6" x14ac:dyDescent="0.3">
      <c r="A5152" s="1">
        <v>43915</v>
      </c>
    </row>
    <row r="5153" spans="1:1" x14ac:dyDescent="0.3">
      <c r="A5153" s="1">
        <v>43916</v>
      </c>
    </row>
    <row r="5154" spans="1:1" x14ac:dyDescent="0.3">
      <c r="A5154" s="1">
        <v>43917</v>
      </c>
    </row>
    <row r="5155" spans="1:1" x14ac:dyDescent="0.3">
      <c r="A5155" s="1">
        <v>43918</v>
      </c>
    </row>
    <row r="5156" spans="1:1" x14ac:dyDescent="0.3">
      <c r="A5156" s="1">
        <v>43919</v>
      </c>
    </row>
    <row r="5157" spans="1:1" x14ac:dyDescent="0.3">
      <c r="A5157" s="1">
        <v>43920</v>
      </c>
    </row>
    <row r="5158" spans="1:1" x14ac:dyDescent="0.3">
      <c r="A5158" s="1">
        <v>43921</v>
      </c>
    </row>
    <row r="5159" spans="1:1" x14ac:dyDescent="0.3">
      <c r="A5159" s="1">
        <v>43922</v>
      </c>
    </row>
    <row r="5160" spans="1:1" x14ac:dyDescent="0.3">
      <c r="A5160" s="1">
        <v>43923</v>
      </c>
    </row>
    <row r="5161" spans="1:1" x14ac:dyDescent="0.3">
      <c r="A5161" s="1">
        <v>43924</v>
      </c>
    </row>
    <row r="5162" spans="1:1" x14ac:dyDescent="0.3">
      <c r="A5162" s="1">
        <v>43925</v>
      </c>
    </row>
    <row r="5163" spans="1:1" x14ac:dyDescent="0.3">
      <c r="A5163" s="1">
        <v>43926</v>
      </c>
    </row>
    <row r="5164" spans="1:1" x14ac:dyDescent="0.3">
      <c r="A5164" s="1">
        <v>43927</v>
      </c>
    </row>
    <row r="5165" spans="1:1" x14ac:dyDescent="0.3">
      <c r="A5165" s="1">
        <v>43928</v>
      </c>
    </row>
    <row r="5166" spans="1:1" x14ac:dyDescent="0.3">
      <c r="A5166" s="1">
        <v>43929</v>
      </c>
    </row>
    <row r="5167" spans="1:1" x14ac:dyDescent="0.3">
      <c r="A5167" s="1">
        <v>43930</v>
      </c>
    </row>
    <row r="5168" spans="1:1" x14ac:dyDescent="0.3">
      <c r="A5168" s="1">
        <v>43931</v>
      </c>
    </row>
    <row r="5169" spans="1:1" x14ac:dyDescent="0.3">
      <c r="A5169" s="1">
        <v>43932</v>
      </c>
    </row>
    <row r="5170" spans="1:1" x14ac:dyDescent="0.3">
      <c r="A5170" s="1">
        <v>43933</v>
      </c>
    </row>
    <row r="5171" spans="1:1" x14ac:dyDescent="0.3">
      <c r="A5171" s="1">
        <v>43934</v>
      </c>
    </row>
    <row r="5172" spans="1:1" x14ac:dyDescent="0.3">
      <c r="A5172" s="1">
        <v>43935</v>
      </c>
    </row>
    <row r="5173" spans="1:1" x14ac:dyDescent="0.3">
      <c r="A5173" s="1">
        <v>43936</v>
      </c>
    </row>
    <row r="5174" spans="1:1" x14ac:dyDescent="0.3">
      <c r="A5174" s="1">
        <v>43937</v>
      </c>
    </row>
    <row r="5175" spans="1:1" x14ac:dyDescent="0.3">
      <c r="A5175" s="1">
        <v>43938</v>
      </c>
    </row>
    <row r="5176" spans="1:1" x14ac:dyDescent="0.3">
      <c r="A5176" s="1">
        <v>43939</v>
      </c>
    </row>
    <row r="5177" spans="1:1" x14ac:dyDescent="0.3">
      <c r="A5177" s="1">
        <v>43940</v>
      </c>
    </row>
    <row r="5178" spans="1:1" x14ac:dyDescent="0.3">
      <c r="A5178" s="1">
        <v>43941</v>
      </c>
    </row>
    <row r="5179" spans="1:1" x14ac:dyDescent="0.3">
      <c r="A5179" s="1">
        <v>43942</v>
      </c>
    </row>
    <row r="5180" spans="1:1" x14ac:dyDescent="0.3">
      <c r="A5180" s="1">
        <v>43943</v>
      </c>
    </row>
    <row r="5181" spans="1:1" x14ac:dyDescent="0.3">
      <c r="A5181" s="1">
        <v>43944</v>
      </c>
    </row>
    <row r="5182" spans="1:1" x14ac:dyDescent="0.3">
      <c r="A5182" s="1">
        <v>43945</v>
      </c>
    </row>
    <row r="5183" spans="1:1" x14ac:dyDescent="0.3">
      <c r="A5183" s="1">
        <v>43946</v>
      </c>
    </row>
    <row r="5184" spans="1:1" x14ac:dyDescent="0.3">
      <c r="A5184" s="1">
        <v>43947</v>
      </c>
    </row>
    <row r="5185" spans="1:1" x14ac:dyDescent="0.3">
      <c r="A5185" s="1">
        <v>43948</v>
      </c>
    </row>
    <row r="5186" spans="1:1" x14ac:dyDescent="0.3">
      <c r="A5186" s="1">
        <v>43949</v>
      </c>
    </row>
    <row r="5187" spans="1:1" x14ac:dyDescent="0.3">
      <c r="A5187" s="1">
        <v>43950</v>
      </c>
    </row>
    <row r="5188" spans="1:1" x14ac:dyDescent="0.3">
      <c r="A5188" s="1">
        <v>43951</v>
      </c>
    </row>
    <row r="5189" spans="1:1" x14ac:dyDescent="0.3">
      <c r="A5189" s="1">
        <v>43952</v>
      </c>
    </row>
    <row r="5190" spans="1:1" x14ac:dyDescent="0.3">
      <c r="A5190" s="1">
        <v>43953</v>
      </c>
    </row>
    <row r="5191" spans="1:1" x14ac:dyDescent="0.3">
      <c r="A5191" s="1">
        <v>43954</v>
      </c>
    </row>
    <row r="5192" spans="1:1" x14ac:dyDescent="0.3">
      <c r="A5192" s="1">
        <v>43955</v>
      </c>
    </row>
    <row r="5193" spans="1:1" x14ac:dyDescent="0.3">
      <c r="A5193" s="1">
        <v>43956</v>
      </c>
    </row>
    <row r="5194" spans="1:1" x14ac:dyDescent="0.3">
      <c r="A5194" s="1">
        <v>43957</v>
      </c>
    </row>
    <row r="5195" spans="1:1" x14ac:dyDescent="0.3">
      <c r="A5195" s="1">
        <v>43958</v>
      </c>
    </row>
    <row r="5196" spans="1:1" x14ac:dyDescent="0.3">
      <c r="A5196" s="1">
        <v>43959</v>
      </c>
    </row>
    <row r="5197" spans="1:1" x14ac:dyDescent="0.3">
      <c r="A5197" s="1">
        <v>43960</v>
      </c>
    </row>
    <row r="5198" spans="1:1" x14ac:dyDescent="0.3">
      <c r="A5198" s="1">
        <v>43961</v>
      </c>
    </row>
    <row r="5199" spans="1:1" x14ac:dyDescent="0.3">
      <c r="A5199" s="1">
        <v>43962</v>
      </c>
    </row>
    <row r="5200" spans="1:1" x14ac:dyDescent="0.3">
      <c r="A5200" s="1">
        <v>43963</v>
      </c>
    </row>
    <row r="5201" spans="1:1" x14ac:dyDescent="0.3">
      <c r="A5201" s="1">
        <v>43964</v>
      </c>
    </row>
    <row r="5202" spans="1:1" x14ac:dyDescent="0.3">
      <c r="A5202" s="1">
        <v>43965</v>
      </c>
    </row>
    <row r="5203" spans="1:1" x14ac:dyDescent="0.3">
      <c r="A5203" s="1">
        <v>43966</v>
      </c>
    </row>
    <row r="5204" spans="1:1" x14ac:dyDescent="0.3">
      <c r="A5204" s="1">
        <v>43967</v>
      </c>
    </row>
    <row r="5205" spans="1:1" x14ac:dyDescent="0.3">
      <c r="A5205" s="1">
        <v>43968</v>
      </c>
    </row>
    <row r="5206" spans="1:1" x14ac:dyDescent="0.3">
      <c r="A5206" s="1">
        <v>43969</v>
      </c>
    </row>
    <row r="5207" spans="1:1" x14ac:dyDescent="0.3">
      <c r="A5207" s="1">
        <v>43970</v>
      </c>
    </row>
    <row r="5208" spans="1:1" x14ac:dyDescent="0.3">
      <c r="A5208" s="1">
        <v>43971</v>
      </c>
    </row>
    <row r="5209" spans="1:1" x14ac:dyDescent="0.3">
      <c r="A5209" s="1">
        <v>43972</v>
      </c>
    </row>
    <row r="5210" spans="1:1" x14ac:dyDescent="0.3">
      <c r="A5210" s="1">
        <v>43973</v>
      </c>
    </row>
    <row r="5211" spans="1:1" x14ac:dyDescent="0.3">
      <c r="A5211" s="1">
        <v>43974</v>
      </c>
    </row>
    <row r="5212" spans="1:1" x14ac:dyDescent="0.3">
      <c r="A5212" s="1">
        <v>43975</v>
      </c>
    </row>
    <row r="5213" spans="1:1" x14ac:dyDescent="0.3">
      <c r="A5213" s="1">
        <v>43976</v>
      </c>
    </row>
    <row r="5214" spans="1:1" x14ac:dyDescent="0.3">
      <c r="A5214" s="1">
        <v>43977</v>
      </c>
    </row>
    <row r="5215" spans="1:1" x14ac:dyDescent="0.3">
      <c r="A5215" s="1">
        <v>43978</v>
      </c>
    </row>
    <row r="5216" spans="1:1" x14ac:dyDescent="0.3">
      <c r="A5216" s="1">
        <v>43979</v>
      </c>
    </row>
    <row r="5217" spans="1:1" x14ac:dyDescent="0.3">
      <c r="A5217" s="1">
        <v>43980</v>
      </c>
    </row>
    <row r="5218" spans="1:1" x14ac:dyDescent="0.3">
      <c r="A5218" s="1">
        <v>43981</v>
      </c>
    </row>
    <row r="5219" spans="1:1" x14ac:dyDescent="0.3">
      <c r="A5219" s="1">
        <v>43982</v>
      </c>
    </row>
    <row r="5220" spans="1:1" x14ac:dyDescent="0.3">
      <c r="A5220" s="1">
        <v>43983</v>
      </c>
    </row>
    <row r="5221" spans="1:1" x14ac:dyDescent="0.3">
      <c r="A5221" s="1">
        <v>43984</v>
      </c>
    </row>
    <row r="5222" spans="1:1" x14ac:dyDescent="0.3">
      <c r="A5222" s="1">
        <v>43985</v>
      </c>
    </row>
    <row r="5223" spans="1:1" x14ac:dyDescent="0.3">
      <c r="A5223" s="1">
        <v>43986</v>
      </c>
    </row>
    <row r="5224" spans="1:1" x14ac:dyDescent="0.3">
      <c r="A5224" s="1">
        <v>43987</v>
      </c>
    </row>
    <row r="5225" spans="1:1" x14ac:dyDescent="0.3">
      <c r="A5225" s="1">
        <v>43988</v>
      </c>
    </row>
    <row r="5226" spans="1:1" x14ac:dyDescent="0.3">
      <c r="A5226" s="1">
        <v>43989</v>
      </c>
    </row>
    <row r="5227" spans="1:1" x14ac:dyDescent="0.3">
      <c r="A5227" s="1">
        <v>43990</v>
      </c>
    </row>
    <row r="5228" spans="1:1" x14ac:dyDescent="0.3">
      <c r="A5228" s="1">
        <v>43991</v>
      </c>
    </row>
    <row r="5229" spans="1:1" x14ac:dyDescent="0.3">
      <c r="A5229" s="1">
        <v>43992</v>
      </c>
    </row>
    <row r="5230" spans="1:1" x14ac:dyDescent="0.3">
      <c r="A5230" s="1">
        <v>43993</v>
      </c>
    </row>
    <row r="5231" spans="1:1" x14ac:dyDescent="0.3">
      <c r="A5231" s="1">
        <v>43994</v>
      </c>
    </row>
    <row r="5232" spans="1:1" x14ac:dyDescent="0.3">
      <c r="A5232" s="1">
        <v>43995</v>
      </c>
    </row>
    <row r="5233" spans="1:1" x14ac:dyDescent="0.3">
      <c r="A5233" s="1">
        <v>43996</v>
      </c>
    </row>
    <row r="5234" spans="1:1" x14ac:dyDescent="0.3">
      <c r="A5234" s="1">
        <v>43997</v>
      </c>
    </row>
    <row r="5235" spans="1:1" x14ac:dyDescent="0.3">
      <c r="A5235" s="1">
        <v>43998</v>
      </c>
    </row>
    <row r="5236" spans="1:1" x14ac:dyDescent="0.3">
      <c r="A5236" s="1">
        <v>43999</v>
      </c>
    </row>
    <row r="5237" spans="1:1" x14ac:dyDescent="0.3">
      <c r="A5237" s="1">
        <v>44000</v>
      </c>
    </row>
    <row r="5238" spans="1:1" x14ac:dyDescent="0.3">
      <c r="A5238" s="1">
        <v>44001</v>
      </c>
    </row>
    <row r="5239" spans="1:1" x14ac:dyDescent="0.3">
      <c r="A5239" s="1">
        <v>44002</v>
      </c>
    </row>
    <row r="5240" spans="1:1" x14ac:dyDescent="0.3">
      <c r="A5240" s="1">
        <v>44003</v>
      </c>
    </row>
    <row r="5241" spans="1:1" x14ac:dyDescent="0.3">
      <c r="A5241" s="1">
        <v>44004</v>
      </c>
    </row>
    <row r="5242" spans="1:1" x14ac:dyDescent="0.3">
      <c r="A5242" s="1">
        <v>44005</v>
      </c>
    </row>
    <row r="5243" spans="1:1" x14ac:dyDescent="0.3">
      <c r="A5243" s="1">
        <v>44006</v>
      </c>
    </row>
    <row r="5244" spans="1:1" x14ac:dyDescent="0.3">
      <c r="A5244" s="1">
        <v>44007</v>
      </c>
    </row>
    <row r="5245" spans="1:1" x14ac:dyDescent="0.3">
      <c r="A5245" s="1">
        <v>44008</v>
      </c>
    </row>
    <row r="5246" spans="1:1" x14ac:dyDescent="0.3">
      <c r="A5246" s="1">
        <v>44009</v>
      </c>
    </row>
    <row r="5247" spans="1:1" x14ac:dyDescent="0.3">
      <c r="A5247" s="1">
        <v>44010</v>
      </c>
    </row>
    <row r="5248" spans="1:1" x14ac:dyDescent="0.3">
      <c r="A5248" s="1">
        <v>44011</v>
      </c>
    </row>
    <row r="5249" spans="1:6" x14ac:dyDescent="0.3">
      <c r="A5249" s="1">
        <v>44012</v>
      </c>
    </row>
    <row r="5250" spans="1:6" x14ac:dyDescent="0.3">
      <c r="A5250" s="1">
        <v>44013</v>
      </c>
    </row>
    <row r="5251" spans="1:6" x14ac:dyDescent="0.3">
      <c r="A5251" s="1">
        <v>44014</v>
      </c>
    </row>
    <row r="5252" spans="1:6" x14ac:dyDescent="0.3">
      <c r="A5252" s="1">
        <v>44015</v>
      </c>
    </row>
    <row r="5253" spans="1:6" x14ac:dyDescent="0.3">
      <c r="A5253" s="1">
        <v>44016</v>
      </c>
    </row>
    <row r="5254" spans="1:6" x14ac:dyDescent="0.3">
      <c r="A5254" s="1">
        <v>44017</v>
      </c>
      <c r="F5254">
        <v>0.56000000000000005</v>
      </c>
    </row>
    <row r="5255" spans="1:6" x14ac:dyDescent="0.3">
      <c r="A5255" s="1">
        <v>44018</v>
      </c>
      <c r="F5255">
        <v>0.41</v>
      </c>
    </row>
    <row r="5256" spans="1:6" x14ac:dyDescent="0.3">
      <c r="A5256" s="1">
        <v>44019</v>
      </c>
      <c r="F5256">
        <v>0.76</v>
      </c>
    </row>
    <row r="5257" spans="1:6" x14ac:dyDescent="0.3">
      <c r="A5257" s="1">
        <v>44020</v>
      </c>
      <c r="F5257">
        <v>0.45</v>
      </c>
    </row>
    <row r="5258" spans="1:6" x14ac:dyDescent="0.3">
      <c r="A5258" s="1">
        <v>44021</v>
      </c>
      <c r="F5258">
        <v>0.5</v>
      </c>
    </row>
    <row r="5259" spans="1:6" x14ac:dyDescent="0.3">
      <c r="A5259" s="1">
        <v>44022</v>
      </c>
      <c r="F5259">
        <v>0.57999999999999996</v>
      </c>
    </row>
    <row r="5260" spans="1:6" x14ac:dyDescent="0.3">
      <c r="A5260" s="1">
        <v>44023</v>
      </c>
      <c r="F5260">
        <v>0.48</v>
      </c>
    </row>
    <row r="5261" spans="1:6" x14ac:dyDescent="0.3">
      <c r="A5261" s="1">
        <v>44024</v>
      </c>
      <c r="F5261">
        <v>0.47</v>
      </c>
    </row>
    <row r="5262" spans="1:6" x14ac:dyDescent="0.3">
      <c r="A5262" s="1">
        <v>44025</v>
      </c>
      <c r="F5262">
        <v>0.42</v>
      </c>
    </row>
    <row r="5263" spans="1:6" x14ac:dyDescent="0.3">
      <c r="A5263" s="1">
        <v>44026</v>
      </c>
      <c r="F5263">
        <v>0.43</v>
      </c>
    </row>
    <row r="5264" spans="1:6" x14ac:dyDescent="0.3">
      <c r="A5264" s="1">
        <v>44027</v>
      </c>
      <c r="F5264">
        <v>0.48</v>
      </c>
    </row>
    <row r="5265" spans="1:6" x14ac:dyDescent="0.3">
      <c r="A5265" s="1">
        <v>44028</v>
      </c>
      <c r="F5265">
        <v>0.75</v>
      </c>
    </row>
    <row r="5266" spans="1:6" x14ac:dyDescent="0.3">
      <c r="A5266" s="1">
        <v>44029</v>
      </c>
    </row>
    <row r="5267" spans="1:6" x14ac:dyDescent="0.3">
      <c r="A5267" s="1">
        <v>44030</v>
      </c>
    </row>
    <row r="5268" spans="1:6" x14ac:dyDescent="0.3">
      <c r="A5268" s="1">
        <v>44031</v>
      </c>
    </row>
    <row r="5269" spans="1:6" x14ac:dyDescent="0.3">
      <c r="A5269" s="1">
        <v>44032</v>
      </c>
      <c r="F5269">
        <v>0.62</v>
      </c>
    </row>
    <row r="5270" spans="1:6" x14ac:dyDescent="0.3">
      <c r="A5270" s="1">
        <v>44033</v>
      </c>
      <c r="F5270">
        <v>0.68</v>
      </c>
    </row>
    <row r="5271" spans="1:6" x14ac:dyDescent="0.3">
      <c r="A5271" s="1">
        <v>44034</v>
      </c>
      <c r="F5271">
        <v>0.55000000000000004</v>
      </c>
    </row>
    <row r="5272" spans="1:6" x14ac:dyDescent="0.3">
      <c r="A5272" s="1">
        <v>44035</v>
      </c>
      <c r="F5272">
        <v>0.6</v>
      </c>
    </row>
    <row r="5273" spans="1:6" x14ac:dyDescent="0.3">
      <c r="A5273" s="1">
        <v>44036</v>
      </c>
      <c r="F5273">
        <v>0.78</v>
      </c>
    </row>
    <row r="5274" spans="1:6" x14ac:dyDescent="0.3">
      <c r="A5274" s="1">
        <v>44037</v>
      </c>
      <c r="F5274">
        <v>0.51</v>
      </c>
    </row>
    <row r="5275" spans="1:6" x14ac:dyDescent="0.3">
      <c r="A5275" s="1">
        <v>44038</v>
      </c>
      <c r="F5275">
        <v>0.63</v>
      </c>
    </row>
    <row r="5276" spans="1:6" x14ac:dyDescent="0.3">
      <c r="A5276" s="1">
        <v>44039</v>
      </c>
      <c r="F5276">
        <v>1.04</v>
      </c>
    </row>
    <row r="5277" spans="1:6" x14ac:dyDescent="0.3">
      <c r="A5277" s="1">
        <v>44040</v>
      </c>
      <c r="F5277">
        <v>0.94</v>
      </c>
    </row>
    <row r="5278" spans="1:6" x14ac:dyDescent="0.3">
      <c r="A5278" s="1">
        <v>44041</v>
      </c>
      <c r="F5278">
        <v>0.98</v>
      </c>
    </row>
    <row r="5279" spans="1:6" x14ac:dyDescent="0.3">
      <c r="A5279" s="1">
        <v>44042</v>
      </c>
      <c r="F5279">
        <v>0.99</v>
      </c>
    </row>
    <row r="5280" spans="1:6" x14ac:dyDescent="0.3">
      <c r="A5280" s="1">
        <v>44043</v>
      </c>
      <c r="F5280">
        <v>0.89</v>
      </c>
    </row>
    <row r="5281" spans="1:6" x14ac:dyDescent="0.3">
      <c r="A5281" s="1">
        <v>44044</v>
      </c>
      <c r="F5281">
        <v>0.67</v>
      </c>
    </row>
    <row r="5282" spans="1:6" x14ac:dyDescent="0.3">
      <c r="A5282" s="1">
        <v>44045</v>
      </c>
      <c r="F5282">
        <v>1.06</v>
      </c>
    </row>
    <row r="5283" spans="1:6" x14ac:dyDescent="0.3">
      <c r="A5283" s="1">
        <v>44046</v>
      </c>
      <c r="F5283">
        <v>0.88</v>
      </c>
    </row>
    <row r="5284" spans="1:6" x14ac:dyDescent="0.3">
      <c r="A5284" s="1">
        <v>44047</v>
      </c>
      <c r="F5284">
        <v>0.74</v>
      </c>
    </row>
    <row r="5285" spans="1:6" x14ac:dyDescent="0.3">
      <c r="A5285" s="1">
        <v>44048</v>
      </c>
    </row>
    <row r="5286" spans="1:6" x14ac:dyDescent="0.3">
      <c r="A5286" s="1">
        <v>44049</v>
      </c>
    </row>
    <row r="5287" spans="1:6" x14ac:dyDescent="0.3">
      <c r="A5287" s="1">
        <v>44050</v>
      </c>
    </row>
    <row r="5288" spans="1:6" x14ac:dyDescent="0.3">
      <c r="A5288" s="1">
        <v>44051</v>
      </c>
    </row>
    <row r="5289" spans="1:6" x14ac:dyDescent="0.3">
      <c r="A5289" s="1">
        <v>44052</v>
      </c>
    </row>
    <row r="5290" spans="1:6" x14ac:dyDescent="0.3">
      <c r="A5290" s="1">
        <v>44053</v>
      </c>
    </row>
    <row r="5291" spans="1:6" x14ac:dyDescent="0.3">
      <c r="A5291" s="1">
        <v>44054</v>
      </c>
    </row>
    <row r="5292" spans="1:6" x14ac:dyDescent="0.3">
      <c r="A5292" s="1">
        <v>44055</v>
      </c>
    </row>
    <row r="5293" spans="1:6" x14ac:dyDescent="0.3">
      <c r="A5293" s="1">
        <v>44056</v>
      </c>
      <c r="F5293">
        <v>0.24</v>
      </c>
    </row>
    <row r="5294" spans="1:6" x14ac:dyDescent="0.3">
      <c r="A5294" s="1">
        <v>44057</v>
      </c>
    </row>
    <row r="5295" spans="1:6" x14ac:dyDescent="0.3">
      <c r="A5295" s="1">
        <v>44058</v>
      </c>
    </row>
    <row r="5296" spans="1:6" x14ac:dyDescent="0.3">
      <c r="A5296" s="1">
        <v>44059</v>
      </c>
    </row>
    <row r="5297" spans="1:6" x14ac:dyDescent="0.3">
      <c r="A5297" s="1">
        <v>44060</v>
      </c>
    </row>
    <row r="5298" spans="1:6" x14ac:dyDescent="0.3">
      <c r="A5298" s="1">
        <v>44061</v>
      </c>
    </row>
    <row r="5299" spans="1:6" x14ac:dyDescent="0.3">
      <c r="A5299" s="1">
        <v>44062</v>
      </c>
      <c r="B5299">
        <v>0.13</v>
      </c>
    </row>
    <row r="5300" spans="1:6" x14ac:dyDescent="0.3">
      <c r="A5300" s="1">
        <v>44063</v>
      </c>
      <c r="B5300">
        <v>0.16</v>
      </c>
      <c r="F5300">
        <v>0.64</v>
      </c>
    </row>
    <row r="5301" spans="1:6" x14ac:dyDescent="0.3">
      <c r="A5301" s="1">
        <v>44064</v>
      </c>
      <c r="F5301">
        <v>1.04</v>
      </c>
    </row>
    <row r="5302" spans="1:6" x14ac:dyDescent="0.3">
      <c r="A5302" s="1">
        <v>44065</v>
      </c>
      <c r="F5302">
        <v>0.47</v>
      </c>
    </row>
    <row r="5303" spans="1:6" x14ac:dyDescent="0.3">
      <c r="A5303" s="1">
        <v>44066</v>
      </c>
      <c r="F5303">
        <v>0.43</v>
      </c>
    </row>
    <row r="5304" spans="1:6" x14ac:dyDescent="0.3">
      <c r="A5304" s="1">
        <v>44067</v>
      </c>
    </row>
    <row r="5305" spans="1:6" x14ac:dyDescent="0.3">
      <c r="A5305" s="1">
        <v>44068</v>
      </c>
      <c r="F5305">
        <v>0.57999999999999996</v>
      </c>
    </row>
    <row r="5306" spans="1:6" x14ac:dyDescent="0.3">
      <c r="A5306" s="1">
        <v>44069</v>
      </c>
      <c r="F5306">
        <v>0.41</v>
      </c>
    </row>
    <row r="5307" spans="1:6" x14ac:dyDescent="0.3">
      <c r="A5307" s="1">
        <v>44070</v>
      </c>
      <c r="F5307">
        <v>0.4</v>
      </c>
    </row>
    <row r="5308" spans="1:6" x14ac:dyDescent="0.3">
      <c r="A5308" s="1">
        <v>44071</v>
      </c>
      <c r="F5308">
        <v>0.43</v>
      </c>
    </row>
    <row r="5309" spans="1:6" x14ac:dyDescent="0.3">
      <c r="A5309" s="1">
        <v>44072</v>
      </c>
      <c r="F5309">
        <v>0.47</v>
      </c>
    </row>
    <row r="5310" spans="1:6" x14ac:dyDescent="0.3">
      <c r="A5310" s="1">
        <v>44073</v>
      </c>
      <c r="F5310">
        <v>0.4</v>
      </c>
    </row>
    <row r="5311" spans="1:6" x14ac:dyDescent="0.3">
      <c r="A5311" s="1">
        <v>44074</v>
      </c>
      <c r="F5311">
        <v>0.38</v>
      </c>
    </row>
    <row r="5312" spans="1:6" x14ac:dyDescent="0.3">
      <c r="A5312" s="1">
        <v>44075</v>
      </c>
    </row>
    <row r="5313" spans="1:6" x14ac:dyDescent="0.3">
      <c r="A5313" s="1">
        <v>44076</v>
      </c>
      <c r="F5313">
        <v>0.3</v>
      </c>
    </row>
    <row r="5314" spans="1:6" x14ac:dyDescent="0.3">
      <c r="A5314" s="1">
        <v>44077</v>
      </c>
      <c r="F5314">
        <v>0.3</v>
      </c>
    </row>
    <row r="5315" spans="1:6" x14ac:dyDescent="0.3">
      <c r="A5315" s="1">
        <v>44078</v>
      </c>
      <c r="F5315">
        <v>0.61</v>
      </c>
    </row>
    <row r="5316" spans="1:6" x14ac:dyDescent="0.3">
      <c r="A5316" s="1">
        <v>44079</v>
      </c>
      <c r="F5316">
        <v>0.35</v>
      </c>
    </row>
    <row r="5317" spans="1:6" x14ac:dyDescent="0.3">
      <c r="A5317" s="1">
        <v>44080</v>
      </c>
      <c r="F5317">
        <v>0.4</v>
      </c>
    </row>
    <row r="5318" spans="1:6" x14ac:dyDescent="0.3">
      <c r="A5318" s="1">
        <v>44081</v>
      </c>
      <c r="F5318">
        <v>0.32</v>
      </c>
    </row>
    <row r="5319" spans="1:6" x14ac:dyDescent="0.3">
      <c r="A5319" s="1">
        <v>44082</v>
      </c>
      <c r="F5319">
        <v>0.37</v>
      </c>
    </row>
    <row r="5320" spans="1:6" x14ac:dyDescent="0.3">
      <c r="A5320" s="1">
        <v>44083</v>
      </c>
      <c r="F5320">
        <v>0.37</v>
      </c>
    </row>
    <row r="5321" spans="1:6" x14ac:dyDescent="0.3">
      <c r="A5321" s="1">
        <v>44084</v>
      </c>
      <c r="F5321">
        <v>0.46</v>
      </c>
    </row>
    <row r="5322" spans="1:6" x14ac:dyDescent="0.3">
      <c r="A5322" s="1">
        <v>44085</v>
      </c>
      <c r="F5322">
        <v>0.44</v>
      </c>
    </row>
    <row r="5323" spans="1:6" x14ac:dyDescent="0.3">
      <c r="A5323" s="1">
        <v>44086</v>
      </c>
      <c r="F5323">
        <v>0.44</v>
      </c>
    </row>
    <row r="5324" spans="1:6" x14ac:dyDescent="0.3">
      <c r="A5324" s="1">
        <v>44087</v>
      </c>
      <c r="F5324">
        <v>0.45</v>
      </c>
    </row>
    <row r="5325" spans="1:6" x14ac:dyDescent="0.3">
      <c r="A5325" s="1">
        <v>44088</v>
      </c>
    </row>
    <row r="5326" spans="1:6" x14ac:dyDescent="0.3">
      <c r="A5326" s="1">
        <v>44089</v>
      </c>
    </row>
    <row r="5327" spans="1:6" x14ac:dyDescent="0.3">
      <c r="A5327" s="1">
        <v>44090</v>
      </c>
    </row>
    <row r="5328" spans="1:6" x14ac:dyDescent="0.3">
      <c r="A5328" s="1">
        <v>44091</v>
      </c>
    </row>
    <row r="5329" spans="1:6" x14ac:dyDescent="0.3">
      <c r="A5329" s="1">
        <v>44092</v>
      </c>
    </row>
    <row r="5330" spans="1:6" x14ac:dyDescent="0.3">
      <c r="A5330" s="1">
        <v>44093</v>
      </c>
    </row>
    <row r="5331" spans="1:6" x14ac:dyDescent="0.3">
      <c r="A5331" s="1">
        <v>44094</v>
      </c>
    </row>
    <row r="5332" spans="1:6" x14ac:dyDescent="0.3">
      <c r="A5332" s="1">
        <v>44095</v>
      </c>
    </row>
    <row r="5333" spans="1:6" x14ac:dyDescent="0.3">
      <c r="A5333" s="1">
        <v>44096</v>
      </c>
    </row>
    <row r="5334" spans="1:6" x14ac:dyDescent="0.3">
      <c r="A5334" s="1">
        <v>44097</v>
      </c>
    </row>
    <row r="5335" spans="1:6" x14ac:dyDescent="0.3">
      <c r="A5335" s="1">
        <v>44098</v>
      </c>
    </row>
    <row r="5336" spans="1:6" x14ac:dyDescent="0.3">
      <c r="A5336" s="1">
        <v>44099</v>
      </c>
    </row>
    <row r="5337" spans="1:6" x14ac:dyDescent="0.3">
      <c r="A5337" s="1">
        <v>44100</v>
      </c>
    </row>
    <row r="5338" spans="1:6" x14ac:dyDescent="0.3">
      <c r="A5338" s="1">
        <v>44101</v>
      </c>
      <c r="F5338">
        <v>1.32</v>
      </c>
    </row>
    <row r="5339" spans="1:6" x14ac:dyDescent="0.3">
      <c r="A5339" s="1">
        <v>44102</v>
      </c>
      <c r="F5339">
        <v>1.1399999999999999</v>
      </c>
    </row>
    <row r="5340" spans="1:6" x14ac:dyDescent="0.3">
      <c r="A5340" s="1">
        <v>44103</v>
      </c>
      <c r="F5340">
        <v>1.08</v>
      </c>
    </row>
    <row r="5341" spans="1:6" x14ac:dyDescent="0.3">
      <c r="A5341" s="1">
        <v>44104</v>
      </c>
      <c r="F5341">
        <v>0.95</v>
      </c>
    </row>
    <row r="5342" spans="1:6" x14ac:dyDescent="0.3">
      <c r="A5342" s="1">
        <v>44105</v>
      </c>
      <c r="F5342">
        <v>1.3</v>
      </c>
    </row>
    <row r="5343" spans="1:6" x14ac:dyDescent="0.3">
      <c r="A5343" s="1">
        <v>44106</v>
      </c>
      <c r="F5343">
        <v>1.34</v>
      </c>
    </row>
    <row r="5344" spans="1:6" x14ac:dyDescent="0.3">
      <c r="A5344" s="1">
        <v>44107</v>
      </c>
      <c r="F5344">
        <v>1.48</v>
      </c>
    </row>
    <row r="5345" spans="1:6" x14ac:dyDescent="0.3">
      <c r="A5345" s="1">
        <v>44108</v>
      </c>
      <c r="F5345">
        <v>3.14</v>
      </c>
    </row>
    <row r="5346" spans="1:6" x14ac:dyDescent="0.3">
      <c r="A5346" s="1">
        <v>44109</v>
      </c>
      <c r="F5346">
        <v>2.48</v>
      </c>
    </row>
    <row r="5347" spans="1:6" x14ac:dyDescent="0.3">
      <c r="A5347" s="1">
        <v>44110</v>
      </c>
      <c r="F5347">
        <v>1.89</v>
      </c>
    </row>
    <row r="5348" spans="1:6" x14ac:dyDescent="0.3">
      <c r="A5348" s="1">
        <v>44111</v>
      </c>
      <c r="F5348">
        <v>2.09</v>
      </c>
    </row>
    <row r="5349" spans="1:6" x14ac:dyDescent="0.3">
      <c r="A5349" s="1">
        <v>44112</v>
      </c>
      <c r="F5349">
        <v>1.79</v>
      </c>
    </row>
    <row r="5350" spans="1:6" x14ac:dyDescent="0.3">
      <c r="A5350" s="1">
        <v>44113</v>
      </c>
      <c r="F5350">
        <v>1.45</v>
      </c>
    </row>
    <row r="5351" spans="1:6" x14ac:dyDescent="0.3">
      <c r="A5351" s="1">
        <v>44114</v>
      </c>
      <c r="F5351">
        <v>1.18</v>
      </c>
    </row>
    <row r="5352" spans="1:6" x14ac:dyDescent="0.3">
      <c r="A5352" s="1">
        <v>44115</v>
      </c>
      <c r="F5352">
        <v>1.07</v>
      </c>
    </row>
    <row r="5353" spans="1:6" x14ac:dyDescent="0.3">
      <c r="A5353" s="1">
        <v>44116</v>
      </c>
      <c r="F5353">
        <v>0.8</v>
      </c>
    </row>
    <row r="5354" spans="1:6" x14ac:dyDescent="0.3">
      <c r="A5354" s="1">
        <v>44117</v>
      </c>
      <c r="F5354">
        <v>0.71</v>
      </c>
    </row>
    <row r="5355" spans="1:6" x14ac:dyDescent="0.3">
      <c r="A5355" s="1">
        <v>44118</v>
      </c>
      <c r="F5355">
        <v>0.71</v>
      </c>
    </row>
    <row r="5356" spans="1:6" x14ac:dyDescent="0.3">
      <c r="A5356" s="1">
        <v>44119</v>
      </c>
      <c r="B5356">
        <v>0.5</v>
      </c>
      <c r="F5356">
        <v>1.71</v>
      </c>
    </row>
    <row r="5357" spans="1:6" x14ac:dyDescent="0.3">
      <c r="A5357" s="1">
        <v>44120</v>
      </c>
      <c r="B5357">
        <v>1.83</v>
      </c>
    </row>
    <row r="5358" spans="1:6" x14ac:dyDescent="0.3">
      <c r="A5358" s="1">
        <v>44121</v>
      </c>
      <c r="B5358">
        <v>1.82</v>
      </c>
    </row>
    <row r="5359" spans="1:6" x14ac:dyDescent="0.3">
      <c r="A5359" s="1">
        <v>44122</v>
      </c>
      <c r="F5359">
        <v>2.06</v>
      </c>
    </row>
    <row r="5360" spans="1:6" x14ac:dyDescent="0.3">
      <c r="A5360" s="1">
        <v>44123</v>
      </c>
      <c r="F5360">
        <v>1.63</v>
      </c>
    </row>
    <row r="5361" spans="1:6" x14ac:dyDescent="0.3">
      <c r="A5361" s="1">
        <v>44124</v>
      </c>
      <c r="B5361">
        <v>1.06</v>
      </c>
    </row>
    <row r="5362" spans="1:6" x14ac:dyDescent="0.3">
      <c r="A5362" s="1">
        <v>44125</v>
      </c>
      <c r="F5362">
        <v>1.94</v>
      </c>
    </row>
    <row r="5363" spans="1:6" x14ac:dyDescent="0.3">
      <c r="A5363" s="1">
        <v>44126</v>
      </c>
    </row>
    <row r="5364" spans="1:6" x14ac:dyDescent="0.3">
      <c r="A5364" s="1">
        <v>44127</v>
      </c>
      <c r="F5364">
        <v>3.64</v>
      </c>
    </row>
    <row r="5365" spans="1:6" x14ac:dyDescent="0.3">
      <c r="A5365" s="1">
        <v>44128</v>
      </c>
      <c r="B5365">
        <v>3.9</v>
      </c>
      <c r="F5365">
        <v>0.64</v>
      </c>
    </row>
    <row r="5366" spans="1:6" x14ac:dyDescent="0.3">
      <c r="A5366" s="1">
        <v>44129</v>
      </c>
      <c r="B5366">
        <v>2.93</v>
      </c>
      <c r="F5366">
        <v>3.13</v>
      </c>
    </row>
    <row r="5367" spans="1:6" x14ac:dyDescent="0.3">
      <c r="A5367" s="1">
        <v>44130</v>
      </c>
      <c r="B5367">
        <v>1.99</v>
      </c>
    </row>
    <row r="5368" spans="1:6" x14ac:dyDescent="0.3">
      <c r="A5368" s="1">
        <v>44131</v>
      </c>
    </row>
    <row r="5369" spans="1:6" x14ac:dyDescent="0.3">
      <c r="A5369" s="1">
        <v>44132</v>
      </c>
      <c r="F5369">
        <v>1.39</v>
      </c>
    </row>
    <row r="5370" spans="1:6" x14ac:dyDescent="0.3">
      <c r="A5370" s="1">
        <v>44133</v>
      </c>
    </row>
    <row r="5371" spans="1:6" x14ac:dyDescent="0.3">
      <c r="A5371" s="1">
        <v>44134</v>
      </c>
    </row>
    <row r="5372" spans="1:6" x14ac:dyDescent="0.3">
      <c r="A5372" s="1">
        <v>44135</v>
      </c>
    </row>
    <row r="5373" spans="1:6" x14ac:dyDescent="0.3">
      <c r="A5373" s="1">
        <v>44136</v>
      </c>
    </row>
    <row r="5374" spans="1:6" x14ac:dyDescent="0.3">
      <c r="A5374" s="1">
        <v>44137</v>
      </c>
      <c r="F5374">
        <v>0.78</v>
      </c>
    </row>
    <row r="5375" spans="1:6" x14ac:dyDescent="0.3">
      <c r="A5375" s="1">
        <v>44138</v>
      </c>
      <c r="B5375">
        <v>0.54</v>
      </c>
    </row>
    <row r="5376" spans="1:6" x14ac:dyDescent="0.3">
      <c r="A5376" s="1">
        <v>44139</v>
      </c>
    </row>
    <row r="5377" spans="1:6" x14ac:dyDescent="0.3">
      <c r="A5377" s="1">
        <v>44140</v>
      </c>
    </row>
    <row r="5378" spans="1:6" x14ac:dyDescent="0.3">
      <c r="A5378" s="1">
        <v>44141</v>
      </c>
    </row>
    <row r="5379" spans="1:6" x14ac:dyDescent="0.3">
      <c r="A5379" s="1">
        <v>44142</v>
      </c>
      <c r="F5379">
        <v>0.56000000000000005</v>
      </c>
    </row>
    <row r="5380" spans="1:6" x14ac:dyDescent="0.3">
      <c r="A5380" s="1">
        <v>44143</v>
      </c>
      <c r="F5380">
        <v>0.47</v>
      </c>
    </row>
    <row r="5381" spans="1:6" x14ac:dyDescent="0.3">
      <c r="A5381" s="1">
        <v>44144</v>
      </c>
      <c r="F5381">
        <v>0.44</v>
      </c>
    </row>
    <row r="5382" spans="1:6" x14ac:dyDescent="0.3">
      <c r="A5382" s="1">
        <v>44145</v>
      </c>
      <c r="F5382">
        <v>0.43</v>
      </c>
    </row>
    <row r="5383" spans="1:6" x14ac:dyDescent="0.3">
      <c r="A5383" s="1">
        <v>44146</v>
      </c>
      <c r="B5383">
        <v>0.37</v>
      </c>
    </row>
    <row r="5384" spans="1:6" x14ac:dyDescent="0.3">
      <c r="A5384" s="1">
        <v>44147</v>
      </c>
      <c r="B5384">
        <v>0.42</v>
      </c>
    </row>
    <row r="5385" spans="1:6" x14ac:dyDescent="0.3">
      <c r="A5385" s="1">
        <v>44148</v>
      </c>
    </row>
    <row r="5386" spans="1:6" x14ac:dyDescent="0.3">
      <c r="A5386" s="1">
        <v>44149</v>
      </c>
    </row>
    <row r="5387" spans="1:6" x14ac:dyDescent="0.3">
      <c r="A5387" s="1">
        <v>44150</v>
      </c>
      <c r="F5387">
        <v>0.97</v>
      </c>
    </row>
    <row r="5388" spans="1:6" x14ac:dyDescent="0.3">
      <c r="A5388" s="1">
        <v>44151</v>
      </c>
      <c r="B5388">
        <v>1.19</v>
      </c>
    </row>
    <row r="5389" spans="1:6" x14ac:dyDescent="0.3">
      <c r="A5389" s="1">
        <v>44152</v>
      </c>
      <c r="B5389">
        <v>1.39</v>
      </c>
    </row>
    <row r="5390" spans="1:6" x14ac:dyDescent="0.3">
      <c r="A5390" s="1">
        <v>44153</v>
      </c>
    </row>
    <row r="5391" spans="1:6" x14ac:dyDescent="0.3">
      <c r="A5391" s="1">
        <v>44154</v>
      </c>
    </row>
    <row r="5392" spans="1:6" x14ac:dyDescent="0.3">
      <c r="A5392" s="1">
        <v>44155</v>
      </c>
    </row>
    <row r="5393" spans="1:2" x14ac:dyDescent="0.3">
      <c r="A5393" s="1">
        <v>44156</v>
      </c>
    </row>
    <row r="5394" spans="1:2" x14ac:dyDescent="0.3">
      <c r="A5394" s="1">
        <v>44157</v>
      </c>
    </row>
    <row r="5395" spans="1:2" x14ac:dyDescent="0.3">
      <c r="A5395" s="1">
        <v>44158</v>
      </c>
    </row>
    <row r="5396" spans="1:2" x14ac:dyDescent="0.3">
      <c r="A5396" s="1">
        <v>44159</v>
      </c>
    </row>
    <row r="5397" spans="1:2" x14ac:dyDescent="0.3">
      <c r="A5397" s="1">
        <v>44160</v>
      </c>
    </row>
    <row r="5398" spans="1:2" x14ac:dyDescent="0.3">
      <c r="A5398" s="1">
        <v>44161</v>
      </c>
    </row>
    <row r="5399" spans="1:2" x14ac:dyDescent="0.3">
      <c r="A5399" s="1">
        <v>44162</v>
      </c>
      <c r="B5399">
        <v>1.35</v>
      </c>
    </row>
    <row r="5400" spans="1:2" x14ac:dyDescent="0.3">
      <c r="A5400" s="1">
        <v>44163</v>
      </c>
      <c r="B5400">
        <v>1.22</v>
      </c>
    </row>
    <row r="5401" spans="1:2" x14ac:dyDescent="0.3">
      <c r="A5401" s="1">
        <v>44164</v>
      </c>
      <c r="B5401">
        <v>1.1599999999999999</v>
      </c>
    </row>
    <row r="5402" spans="1:2" x14ac:dyDescent="0.3">
      <c r="A5402" s="1">
        <v>44165</v>
      </c>
    </row>
    <row r="5403" spans="1:2" x14ac:dyDescent="0.3">
      <c r="A5403" s="1">
        <v>44166</v>
      </c>
    </row>
    <row r="5404" spans="1:2" x14ac:dyDescent="0.3">
      <c r="A5404" s="1">
        <v>44167</v>
      </c>
    </row>
    <row r="5405" spans="1:2" x14ac:dyDescent="0.3">
      <c r="A5405" s="1">
        <v>44168</v>
      </c>
    </row>
    <row r="5406" spans="1:2" x14ac:dyDescent="0.3">
      <c r="A5406" s="1">
        <v>44169</v>
      </c>
    </row>
    <row r="5407" spans="1:2" x14ac:dyDescent="0.3">
      <c r="A5407" s="1">
        <v>44170</v>
      </c>
    </row>
    <row r="5408" spans="1:2" x14ac:dyDescent="0.3">
      <c r="A5408" s="1">
        <v>44171</v>
      </c>
    </row>
    <row r="5409" spans="1:6" x14ac:dyDescent="0.3">
      <c r="A5409" s="1">
        <v>44172</v>
      </c>
    </row>
    <row r="5410" spans="1:6" x14ac:dyDescent="0.3">
      <c r="A5410" s="1">
        <v>44173</v>
      </c>
    </row>
    <row r="5411" spans="1:6" x14ac:dyDescent="0.3">
      <c r="A5411" s="1">
        <v>44174</v>
      </c>
    </row>
    <row r="5412" spans="1:6" x14ac:dyDescent="0.3">
      <c r="A5412" s="1">
        <v>44175</v>
      </c>
    </row>
    <row r="5413" spans="1:6" x14ac:dyDescent="0.3">
      <c r="A5413" s="1">
        <v>44176</v>
      </c>
    </row>
    <row r="5414" spans="1:6" x14ac:dyDescent="0.3">
      <c r="A5414" s="1">
        <v>44177</v>
      </c>
    </row>
    <row r="5415" spans="1:6" x14ac:dyDescent="0.3">
      <c r="A5415" s="1">
        <v>44178</v>
      </c>
    </row>
    <row r="5416" spans="1:6" x14ac:dyDescent="0.3">
      <c r="A5416" s="1">
        <v>44179</v>
      </c>
    </row>
    <row r="5417" spans="1:6" x14ac:dyDescent="0.3">
      <c r="A5417" s="1">
        <v>44180</v>
      </c>
    </row>
    <row r="5418" spans="1:6" x14ac:dyDescent="0.3">
      <c r="A5418" s="1">
        <v>44181</v>
      </c>
    </row>
    <row r="5419" spans="1:6" x14ac:dyDescent="0.3">
      <c r="A5419" s="1">
        <v>44182</v>
      </c>
    </row>
    <row r="5420" spans="1:6" x14ac:dyDescent="0.3">
      <c r="A5420" s="1">
        <v>44183</v>
      </c>
    </row>
    <row r="5421" spans="1:6" x14ac:dyDescent="0.3">
      <c r="A5421" s="1">
        <v>44184</v>
      </c>
    </row>
    <row r="5422" spans="1:6" x14ac:dyDescent="0.3">
      <c r="A5422" s="1">
        <v>44185</v>
      </c>
    </row>
    <row r="5423" spans="1:6" x14ac:dyDescent="0.3">
      <c r="A5423" s="1">
        <v>44186</v>
      </c>
      <c r="F5423">
        <v>3.05</v>
      </c>
    </row>
    <row r="5424" spans="1:6" x14ac:dyDescent="0.3">
      <c r="A5424" s="1">
        <v>44187</v>
      </c>
      <c r="B5424">
        <v>2.2799999999999998</v>
      </c>
    </row>
    <row r="5425" spans="1:6" x14ac:dyDescent="0.3">
      <c r="A5425" s="1">
        <v>44188</v>
      </c>
    </row>
    <row r="5426" spans="1:6" x14ac:dyDescent="0.3">
      <c r="A5426" s="1">
        <v>44189</v>
      </c>
      <c r="F5426">
        <v>3.51</v>
      </c>
    </row>
    <row r="5427" spans="1:6" x14ac:dyDescent="0.3">
      <c r="A5427" s="1">
        <v>44190</v>
      </c>
    </row>
    <row r="5428" spans="1:6" x14ac:dyDescent="0.3">
      <c r="A5428" s="1">
        <v>44191</v>
      </c>
    </row>
    <row r="5429" spans="1:6" x14ac:dyDescent="0.3">
      <c r="A5429" s="1">
        <v>44192</v>
      </c>
      <c r="B5429">
        <v>5.1100000000000003</v>
      </c>
    </row>
    <row r="5430" spans="1:6" x14ac:dyDescent="0.3">
      <c r="A5430" s="1">
        <v>44193</v>
      </c>
      <c r="B5430">
        <v>4.5</v>
      </c>
    </row>
    <row r="5431" spans="1:6" x14ac:dyDescent="0.3">
      <c r="A5431" s="1">
        <v>44194</v>
      </c>
    </row>
    <row r="5432" spans="1:6" x14ac:dyDescent="0.3">
      <c r="A5432" s="1">
        <v>44195</v>
      </c>
    </row>
    <row r="5433" spans="1:6" x14ac:dyDescent="0.3">
      <c r="A5433" s="1">
        <v>44196</v>
      </c>
    </row>
    <row r="5434" spans="1:6" x14ac:dyDescent="0.3">
      <c r="A5434" s="1">
        <v>44197</v>
      </c>
    </row>
    <row r="5435" spans="1:6" x14ac:dyDescent="0.3">
      <c r="A5435" s="1">
        <v>44198</v>
      </c>
    </row>
    <row r="5436" spans="1:6" x14ac:dyDescent="0.3">
      <c r="A5436" s="1">
        <v>44199</v>
      </c>
    </row>
    <row r="5437" spans="1:6" x14ac:dyDescent="0.3">
      <c r="A5437" s="1">
        <v>44200</v>
      </c>
      <c r="B5437">
        <v>5.69</v>
      </c>
    </row>
    <row r="5438" spans="1:6" x14ac:dyDescent="0.3">
      <c r="A5438" s="1">
        <v>44201</v>
      </c>
    </row>
    <row r="5439" spans="1:6" x14ac:dyDescent="0.3">
      <c r="A5439" s="1">
        <v>44202</v>
      </c>
    </row>
    <row r="5440" spans="1:6" x14ac:dyDescent="0.3">
      <c r="A5440" s="1">
        <v>44203</v>
      </c>
    </row>
    <row r="5441" spans="1:6" x14ac:dyDescent="0.3">
      <c r="A5441" s="1">
        <v>44204</v>
      </c>
    </row>
    <row r="5442" spans="1:6" x14ac:dyDescent="0.3">
      <c r="A5442" s="1">
        <v>44205</v>
      </c>
    </row>
    <row r="5443" spans="1:6" x14ac:dyDescent="0.3">
      <c r="A5443" s="1">
        <v>44206</v>
      </c>
    </row>
    <row r="5444" spans="1:6" x14ac:dyDescent="0.3">
      <c r="A5444" s="1">
        <v>44207</v>
      </c>
    </row>
    <row r="5445" spans="1:6" x14ac:dyDescent="0.3">
      <c r="A5445" s="1">
        <v>44208</v>
      </c>
    </row>
    <row r="5446" spans="1:6" x14ac:dyDescent="0.3">
      <c r="A5446" s="1">
        <v>44209</v>
      </c>
    </row>
    <row r="5447" spans="1:6" x14ac:dyDescent="0.3">
      <c r="A5447" s="1">
        <v>44210</v>
      </c>
    </row>
    <row r="5448" spans="1:6" x14ac:dyDescent="0.3">
      <c r="A5448" s="1">
        <v>44211</v>
      </c>
    </row>
    <row r="5449" spans="1:6" x14ac:dyDescent="0.3">
      <c r="A5449" s="1">
        <v>44212</v>
      </c>
      <c r="B5449">
        <v>3.19</v>
      </c>
    </row>
    <row r="5450" spans="1:6" x14ac:dyDescent="0.3">
      <c r="A5450" s="1">
        <v>44213</v>
      </c>
    </row>
    <row r="5451" spans="1:6" x14ac:dyDescent="0.3">
      <c r="A5451" s="1">
        <v>44214</v>
      </c>
      <c r="F5451">
        <v>4.3600000000000003</v>
      </c>
    </row>
    <row r="5452" spans="1:6" x14ac:dyDescent="0.3">
      <c r="A5452" s="1">
        <v>44215</v>
      </c>
    </row>
    <row r="5453" spans="1:6" x14ac:dyDescent="0.3">
      <c r="A5453" s="1">
        <v>44216</v>
      </c>
      <c r="B5453">
        <v>5.52</v>
      </c>
    </row>
    <row r="5454" spans="1:6" x14ac:dyDescent="0.3">
      <c r="A5454" s="1">
        <v>44217</v>
      </c>
      <c r="F5454">
        <v>4.7300000000000004</v>
      </c>
    </row>
    <row r="5455" spans="1:6" x14ac:dyDescent="0.3">
      <c r="A5455" s="1">
        <v>44218</v>
      </c>
      <c r="B5455">
        <v>6.73</v>
      </c>
    </row>
    <row r="5456" spans="1:6" x14ac:dyDescent="0.3">
      <c r="A5456" s="1">
        <v>44219</v>
      </c>
    </row>
    <row r="5457" spans="1:6" x14ac:dyDescent="0.3">
      <c r="A5457" s="1">
        <v>44220</v>
      </c>
    </row>
    <row r="5458" spans="1:6" x14ac:dyDescent="0.3">
      <c r="A5458" s="1">
        <v>44221</v>
      </c>
      <c r="F5458">
        <v>3.05</v>
      </c>
    </row>
    <row r="5459" spans="1:6" x14ac:dyDescent="0.3">
      <c r="A5459" s="1">
        <v>44222</v>
      </c>
    </row>
    <row r="5460" spans="1:6" x14ac:dyDescent="0.3">
      <c r="A5460" s="1">
        <v>44223</v>
      </c>
    </row>
    <row r="5461" spans="1:6" x14ac:dyDescent="0.3">
      <c r="A5461" s="1">
        <v>44224</v>
      </c>
    </row>
    <row r="5462" spans="1:6" x14ac:dyDescent="0.3">
      <c r="A5462" s="1">
        <v>44225</v>
      </c>
    </row>
    <row r="5463" spans="1:6" x14ac:dyDescent="0.3">
      <c r="A5463" s="1">
        <v>44226</v>
      </c>
    </row>
    <row r="5464" spans="1:6" x14ac:dyDescent="0.3">
      <c r="A5464" s="1">
        <v>44227</v>
      </c>
    </row>
    <row r="5465" spans="1:6" x14ac:dyDescent="0.3">
      <c r="A5465" s="1">
        <v>44228</v>
      </c>
      <c r="F5465">
        <v>2.82</v>
      </c>
    </row>
    <row r="5466" spans="1:6" x14ac:dyDescent="0.3">
      <c r="A5466" s="1">
        <v>44229</v>
      </c>
    </row>
    <row r="5467" spans="1:6" x14ac:dyDescent="0.3">
      <c r="A5467" s="1">
        <v>44230</v>
      </c>
      <c r="B5467">
        <v>6.92</v>
      </c>
    </row>
    <row r="5468" spans="1:6" x14ac:dyDescent="0.3">
      <c r="A5468" s="1">
        <v>44231</v>
      </c>
    </row>
    <row r="5469" spans="1:6" x14ac:dyDescent="0.3">
      <c r="A5469" s="1">
        <v>44232</v>
      </c>
      <c r="B5469">
        <v>2.2799999999999998</v>
      </c>
    </row>
    <row r="5470" spans="1:6" x14ac:dyDescent="0.3">
      <c r="A5470" s="1">
        <v>44233</v>
      </c>
      <c r="B5470">
        <v>4.08</v>
      </c>
    </row>
    <row r="5471" spans="1:6" x14ac:dyDescent="0.3">
      <c r="A5471" s="1">
        <v>44234</v>
      </c>
    </row>
    <row r="5472" spans="1:6" x14ac:dyDescent="0.3">
      <c r="A5472" s="1">
        <v>44235</v>
      </c>
      <c r="B5472">
        <v>2.2200000000000002</v>
      </c>
    </row>
    <row r="5473" spans="1:6" x14ac:dyDescent="0.3">
      <c r="A5473" s="1">
        <v>44236</v>
      </c>
    </row>
    <row r="5474" spans="1:6" x14ac:dyDescent="0.3">
      <c r="A5474" s="1">
        <v>44237</v>
      </c>
    </row>
    <row r="5475" spans="1:6" x14ac:dyDescent="0.3">
      <c r="A5475" s="1">
        <v>44238</v>
      </c>
      <c r="B5475">
        <v>1.52</v>
      </c>
    </row>
    <row r="5476" spans="1:6" x14ac:dyDescent="0.3">
      <c r="A5476" s="1">
        <v>44239</v>
      </c>
      <c r="B5476">
        <v>1.6</v>
      </c>
    </row>
    <row r="5477" spans="1:6" x14ac:dyDescent="0.3">
      <c r="A5477" s="1">
        <v>44240</v>
      </c>
    </row>
    <row r="5478" spans="1:6" x14ac:dyDescent="0.3">
      <c r="A5478" s="1">
        <v>44241</v>
      </c>
      <c r="F5478">
        <v>1.58</v>
      </c>
    </row>
    <row r="5479" spans="1:6" x14ac:dyDescent="0.3">
      <c r="A5479" s="1">
        <v>44242</v>
      </c>
    </row>
    <row r="5480" spans="1:6" x14ac:dyDescent="0.3">
      <c r="A5480" s="1">
        <v>44243</v>
      </c>
    </row>
    <row r="5481" spans="1:6" x14ac:dyDescent="0.3">
      <c r="A5481" s="1">
        <v>44244</v>
      </c>
      <c r="B5481">
        <v>2.66</v>
      </c>
    </row>
    <row r="5482" spans="1:6" x14ac:dyDescent="0.3">
      <c r="A5482" s="1">
        <v>44245</v>
      </c>
    </row>
    <row r="5483" spans="1:6" x14ac:dyDescent="0.3">
      <c r="A5483" s="1">
        <v>44246</v>
      </c>
      <c r="B5483">
        <v>1.69</v>
      </c>
    </row>
    <row r="5484" spans="1:6" x14ac:dyDescent="0.3">
      <c r="A5484" s="1">
        <v>44247</v>
      </c>
      <c r="F5484">
        <v>1.0900000000000001</v>
      </c>
    </row>
    <row r="5485" spans="1:6" x14ac:dyDescent="0.3">
      <c r="A5485" s="1">
        <v>44248</v>
      </c>
    </row>
    <row r="5486" spans="1:6" x14ac:dyDescent="0.3">
      <c r="A5486" s="1">
        <v>44249</v>
      </c>
      <c r="B5486">
        <v>1.98</v>
      </c>
    </row>
    <row r="5487" spans="1:6" x14ac:dyDescent="0.3">
      <c r="A5487" s="1">
        <v>44250</v>
      </c>
      <c r="B5487">
        <v>1.96</v>
      </c>
    </row>
    <row r="5488" spans="1:6" x14ac:dyDescent="0.3">
      <c r="A5488" s="1">
        <v>44251</v>
      </c>
    </row>
    <row r="5489" spans="1:2" x14ac:dyDescent="0.3">
      <c r="A5489" s="1">
        <v>44252</v>
      </c>
    </row>
    <row r="5490" spans="1:2" x14ac:dyDescent="0.3">
      <c r="A5490" s="1">
        <v>44253</v>
      </c>
      <c r="B5490">
        <v>4.9000000000000004</v>
      </c>
    </row>
    <row r="5491" spans="1:2" x14ac:dyDescent="0.3">
      <c r="A5491" s="1">
        <v>44254</v>
      </c>
      <c r="B5491">
        <v>4.47</v>
      </c>
    </row>
    <row r="5492" spans="1:2" x14ac:dyDescent="0.3">
      <c r="A5492" s="1">
        <v>44255</v>
      </c>
    </row>
    <row r="5493" spans="1:2" x14ac:dyDescent="0.3">
      <c r="A5493" s="1">
        <v>44256</v>
      </c>
    </row>
    <row r="5494" spans="1:2" x14ac:dyDescent="0.3">
      <c r="A5494" s="1">
        <v>44257</v>
      </c>
    </row>
    <row r="5495" spans="1:2" x14ac:dyDescent="0.3">
      <c r="A5495" s="1">
        <v>44258</v>
      </c>
    </row>
    <row r="5496" spans="1:2" x14ac:dyDescent="0.3">
      <c r="A5496" s="1">
        <v>44259</v>
      </c>
    </row>
    <row r="5497" spans="1:2" x14ac:dyDescent="0.3">
      <c r="A5497" s="1">
        <v>44260</v>
      </c>
    </row>
    <row r="5498" spans="1:2" x14ac:dyDescent="0.3">
      <c r="A5498" s="1">
        <v>44261</v>
      </c>
    </row>
    <row r="5499" spans="1:2" x14ac:dyDescent="0.3">
      <c r="A5499" s="1">
        <v>44262</v>
      </c>
    </row>
    <row r="5500" spans="1:2" x14ac:dyDescent="0.3">
      <c r="A5500" s="1">
        <v>44263</v>
      </c>
      <c r="B5500">
        <v>3.19</v>
      </c>
    </row>
    <row r="5501" spans="1:2" x14ac:dyDescent="0.3">
      <c r="A5501" s="1">
        <v>44264</v>
      </c>
    </row>
    <row r="5502" spans="1:2" x14ac:dyDescent="0.3">
      <c r="A5502" s="1">
        <v>44265</v>
      </c>
    </row>
    <row r="5503" spans="1:2" x14ac:dyDescent="0.3">
      <c r="A5503" s="1">
        <v>44266</v>
      </c>
      <c r="B5503">
        <v>8.5</v>
      </c>
    </row>
    <row r="5504" spans="1:2" x14ac:dyDescent="0.3">
      <c r="A5504" s="1">
        <v>44267</v>
      </c>
    </row>
    <row r="5505" spans="1:1" x14ac:dyDescent="0.3">
      <c r="A5505" s="1">
        <v>44268</v>
      </c>
    </row>
    <row r="5506" spans="1:1" x14ac:dyDescent="0.3">
      <c r="A5506" s="1">
        <v>44269</v>
      </c>
    </row>
    <row r="5507" spans="1:1" x14ac:dyDescent="0.3">
      <c r="A5507" s="1">
        <v>44270</v>
      </c>
    </row>
    <row r="5508" spans="1:1" x14ac:dyDescent="0.3">
      <c r="A5508" s="1">
        <v>44271</v>
      </c>
    </row>
    <row r="5509" spans="1:1" x14ac:dyDescent="0.3">
      <c r="A5509" s="1">
        <v>44272</v>
      </c>
    </row>
    <row r="5510" spans="1:1" x14ac:dyDescent="0.3">
      <c r="A5510" s="1">
        <v>44273</v>
      </c>
    </row>
    <row r="5511" spans="1:1" x14ac:dyDescent="0.3">
      <c r="A5511" s="1">
        <v>44274</v>
      </c>
    </row>
    <row r="5512" spans="1:1" x14ac:dyDescent="0.3">
      <c r="A5512" s="1">
        <v>44275</v>
      </c>
    </row>
    <row r="5513" spans="1:1" x14ac:dyDescent="0.3">
      <c r="A5513" s="1">
        <v>44276</v>
      </c>
    </row>
    <row r="5514" spans="1:1" x14ac:dyDescent="0.3">
      <c r="A5514" s="1">
        <v>44277</v>
      </c>
    </row>
    <row r="5515" spans="1:1" x14ac:dyDescent="0.3">
      <c r="A5515" s="1">
        <v>44278</v>
      </c>
    </row>
    <row r="5516" spans="1:1" x14ac:dyDescent="0.3">
      <c r="A5516" s="1">
        <v>44279</v>
      </c>
    </row>
    <row r="5517" spans="1:1" x14ac:dyDescent="0.3">
      <c r="A5517" s="1">
        <v>44280</v>
      </c>
    </row>
    <row r="5518" spans="1:1" x14ac:dyDescent="0.3">
      <c r="A5518" s="1">
        <v>44281</v>
      </c>
    </row>
    <row r="5519" spans="1:1" x14ac:dyDescent="0.3">
      <c r="A5519" s="1">
        <v>44282</v>
      </c>
    </row>
    <row r="5520" spans="1:1" x14ac:dyDescent="0.3">
      <c r="A5520" s="1">
        <v>44283</v>
      </c>
    </row>
    <row r="5521" spans="1:1" x14ac:dyDescent="0.3">
      <c r="A5521" s="1">
        <v>44284</v>
      </c>
    </row>
    <row r="5522" spans="1:1" x14ac:dyDescent="0.3">
      <c r="A5522" s="1">
        <v>44285</v>
      </c>
    </row>
    <row r="5523" spans="1:1" x14ac:dyDescent="0.3">
      <c r="A5523" s="1">
        <v>44286</v>
      </c>
    </row>
    <row r="5524" spans="1:1" x14ac:dyDescent="0.3">
      <c r="A5524" s="1">
        <v>44287</v>
      </c>
    </row>
    <row r="5525" spans="1:1" x14ac:dyDescent="0.3">
      <c r="A5525" s="1">
        <v>44288</v>
      </c>
    </row>
    <row r="5526" spans="1:1" x14ac:dyDescent="0.3">
      <c r="A5526" s="1">
        <v>44289</v>
      </c>
    </row>
    <row r="5527" spans="1:1" x14ac:dyDescent="0.3">
      <c r="A5527" s="1">
        <v>44290</v>
      </c>
    </row>
    <row r="5528" spans="1:1" x14ac:dyDescent="0.3">
      <c r="A5528" s="1">
        <v>44291</v>
      </c>
    </row>
    <row r="5529" spans="1:1" x14ac:dyDescent="0.3">
      <c r="A5529" s="1">
        <v>44292</v>
      </c>
    </row>
    <row r="5530" spans="1:1" x14ac:dyDescent="0.3">
      <c r="A5530" s="1">
        <v>44293</v>
      </c>
    </row>
    <row r="5531" spans="1:1" x14ac:dyDescent="0.3">
      <c r="A5531" s="1">
        <v>44294</v>
      </c>
    </row>
    <row r="5532" spans="1:1" x14ac:dyDescent="0.3">
      <c r="A5532" s="1">
        <v>44295</v>
      </c>
    </row>
    <row r="5533" spans="1:1" x14ac:dyDescent="0.3">
      <c r="A5533" s="1">
        <v>44296</v>
      </c>
    </row>
    <row r="5534" spans="1:1" x14ac:dyDescent="0.3">
      <c r="A5534" s="1">
        <v>44297</v>
      </c>
    </row>
    <row r="5535" spans="1:1" x14ac:dyDescent="0.3">
      <c r="A5535" s="1">
        <v>44298</v>
      </c>
    </row>
    <row r="5536" spans="1:1" x14ac:dyDescent="0.3">
      <c r="A5536" s="1">
        <v>44299</v>
      </c>
    </row>
    <row r="5537" spans="1:6" x14ac:dyDescent="0.3">
      <c r="A5537" s="1">
        <v>44300</v>
      </c>
    </row>
    <row r="5538" spans="1:6" x14ac:dyDescent="0.3">
      <c r="A5538" s="1">
        <v>44301</v>
      </c>
    </row>
    <row r="5539" spans="1:6" x14ac:dyDescent="0.3">
      <c r="A5539" s="1">
        <v>44302</v>
      </c>
    </row>
    <row r="5540" spans="1:6" x14ac:dyDescent="0.3">
      <c r="A5540" s="1">
        <v>44303</v>
      </c>
    </row>
    <row r="5541" spans="1:6" x14ac:dyDescent="0.3">
      <c r="A5541" s="1">
        <v>44304</v>
      </c>
    </row>
    <row r="5542" spans="1:6" x14ac:dyDescent="0.3">
      <c r="A5542" s="1">
        <v>44305</v>
      </c>
    </row>
    <row r="5543" spans="1:6" x14ac:dyDescent="0.3">
      <c r="A5543" s="1">
        <v>44306</v>
      </c>
    </row>
    <row r="5544" spans="1:6" x14ac:dyDescent="0.3">
      <c r="A5544" s="1">
        <v>44307</v>
      </c>
    </row>
    <row r="5545" spans="1:6" x14ac:dyDescent="0.3">
      <c r="A5545" s="1">
        <v>44308</v>
      </c>
    </row>
    <row r="5546" spans="1:6" x14ac:dyDescent="0.3">
      <c r="A5546" s="1">
        <v>44309</v>
      </c>
    </row>
    <row r="5547" spans="1:6" x14ac:dyDescent="0.3">
      <c r="A5547" s="1">
        <v>44310</v>
      </c>
    </row>
    <row r="5548" spans="1:6" x14ac:dyDescent="0.3">
      <c r="A5548" s="1">
        <v>44311</v>
      </c>
    </row>
    <row r="5549" spans="1:6" x14ac:dyDescent="0.3">
      <c r="A5549" s="1">
        <v>44312</v>
      </c>
    </row>
    <row r="5550" spans="1:6" x14ac:dyDescent="0.3">
      <c r="A5550" s="1">
        <v>44313</v>
      </c>
      <c r="F5550">
        <v>3.17</v>
      </c>
    </row>
    <row r="5551" spans="1:6" x14ac:dyDescent="0.3">
      <c r="A5551" s="1">
        <v>44314</v>
      </c>
    </row>
    <row r="5552" spans="1:6" x14ac:dyDescent="0.3">
      <c r="A5552" s="1">
        <v>44315</v>
      </c>
    </row>
    <row r="5553" spans="1:6" x14ac:dyDescent="0.3">
      <c r="A5553" s="1">
        <v>44316</v>
      </c>
      <c r="D5553">
        <v>1.54</v>
      </c>
    </row>
    <row r="5554" spans="1:6" x14ac:dyDescent="0.3">
      <c r="A5554" s="1">
        <v>44317</v>
      </c>
    </row>
    <row r="5555" spans="1:6" x14ac:dyDescent="0.3">
      <c r="A5555" s="1">
        <v>44318</v>
      </c>
    </row>
    <row r="5556" spans="1:6" x14ac:dyDescent="0.3">
      <c r="A5556" s="1">
        <v>44319</v>
      </c>
      <c r="B5556">
        <v>2.59</v>
      </c>
    </row>
    <row r="5557" spans="1:6" x14ac:dyDescent="0.3">
      <c r="A5557" s="1">
        <v>44320</v>
      </c>
    </row>
    <row r="5558" spans="1:6" x14ac:dyDescent="0.3">
      <c r="A5558" s="1">
        <v>44321</v>
      </c>
      <c r="F5558">
        <v>1.46</v>
      </c>
    </row>
    <row r="5559" spans="1:6" x14ac:dyDescent="0.3">
      <c r="A5559" s="1">
        <v>44322</v>
      </c>
      <c r="B5559">
        <v>1.64</v>
      </c>
    </row>
    <row r="5560" spans="1:6" x14ac:dyDescent="0.3">
      <c r="A5560" s="1">
        <v>44323</v>
      </c>
      <c r="B5560">
        <v>1.85</v>
      </c>
    </row>
    <row r="5561" spans="1:6" x14ac:dyDescent="0.3">
      <c r="A5561" s="1">
        <v>44324</v>
      </c>
    </row>
    <row r="5562" spans="1:6" x14ac:dyDescent="0.3">
      <c r="A5562" s="1">
        <v>44325</v>
      </c>
      <c r="B5562">
        <v>3.05</v>
      </c>
    </row>
    <row r="5563" spans="1:6" x14ac:dyDescent="0.3">
      <c r="A5563" s="1">
        <v>44326</v>
      </c>
    </row>
    <row r="5564" spans="1:6" x14ac:dyDescent="0.3">
      <c r="A5564" s="1">
        <v>44327</v>
      </c>
    </row>
    <row r="5565" spans="1:6" x14ac:dyDescent="0.3">
      <c r="A5565" s="1">
        <v>44328</v>
      </c>
    </row>
    <row r="5566" spans="1:6" x14ac:dyDescent="0.3">
      <c r="A5566" s="1">
        <v>44329</v>
      </c>
    </row>
    <row r="5567" spans="1:6" x14ac:dyDescent="0.3">
      <c r="A5567" s="1">
        <v>44330</v>
      </c>
    </row>
    <row r="5568" spans="1:6" x14ac:dyDescent="0.3">
      <c r="A5568" s="1">
        <v>44331</v>
      </c>
    </row>
    <row r="5569" spans="1:6" x14ac:dyDescent="0.3">
      <c r="A5569" s="1">
        <v>44332</v>
      </c>
    </row>
    <row r="5570" spans="1:6" x14ac:dyDescent="0.3">
      <c r="A5570" s="1">
        <v>44333</v>
      </c>
    </row>
    <row r="5571" spans="1:6" x14ac:dyDescent="0.3">
      <c r="A5571" s="1">
        <v>44334</v>
      </c>
    </row>
    <row r="5572" spans="1:6" x14ac:dyDescent="0.3">
      <c r="A5572" s="1">
        <v>44335</v>
      </c>
      <c r="F5572">
        <v>2.19</v>
      </c>
    </row>
    <row r="5573" spans="1:6" x14ac:dyDescent="0.3">
      <c r="A5573" s="1">
        <v>44336</v>
      </c>
      <c r="F5573">
        <v>1.97</v>
      </c>
    </row>
    <row r="5574" spans="1:6" x14ac:dyDescent="0.3">
      <c r="A5574" s="1">
        <v>44337</v>
      </c>
      <c r="F5574">
        <v>1.74</v>
      </c>
    </row>
    <row r="5575" spans="1:6" x14ac:dyDescent="0.3">
      <c r="A5575" s="1">
        <v>44338</v>
      </c>
      <c r="F5575">
        <v>1.6</v>
      </c>
    </row>
    <row r="5576" spans="1:6" x14ac:dyDescent="0.3">
      <c r="A5576" s="1">
        <v>44339</v>
      </c>
      <c r="F5576">
        <v>1.49</v>
      </c>
    </row>
    <row r="5577" spans="1:6" x14ac:dyDescent="0.3">
      <c r="A5577" s="1">
        <v>44340</v>
      </c>
      <c r="F5577">
        <v>1.37</v>
      </c>
    </row>
    <row r="5578" spans="1:6" x14ac:dyDescent="0.3">
      <c r="A5578" s="1">
        <v>44341</v>
      </c>
      <c r="F5578">
        <v>1.69</v>
      </c>
    </row>
    <row r="5579" spans="1:6" x14ac:dyDescent="0.3">
      <c r="A5579" s="1">
        <v>44342</v>
      </c>
      <c r="F5579">
        <v>1.68</v>
      </c>
    </row>
    <row r="5580" spans="1:6" x14ac:dyDescent="0.3">
      <c r="A5580" s="1">
        <v>44343</v>
      </c>
      <c r="F5580">
        <v>1.35</v>
      </c>
    </row>
    <row r="5581" spans="1:6" x14ac:dyDescent="0.3">
      <c r="A5581" s="1">
        <v>44344</v>
      </c>
      <c r="F5581">
        <v>1.29</v>
      </c>
    </row>
    <row r="5582" spans="1:6" x14ac:dyDescent="0.3">
      <c r="A5582" s="1">
        <v>44345</v>
      </c>
      <c r="F5582">
        <v>1.1399999999999999</v>
      </c>
    </row>
    <row r="5583" spans="1:6" x14ac:dyDescent="0.3">
      <c r="A5583" s="1">
        <v>44346</v>
      </c>
      <c r="F5583">
        <v>1.05</v>
      </c>
    </row>
    <row r="5584" spans="1:6" x14ac:dyDescent="0.3">
      <c r="A5584" s="1">
        <v>44347</v>
      </c>
      <c r="F5584">
        <v>1.02</v>
      </c>
    </row>
    <row r="5585" spans="1:6" x14ac:dyDescent="0.3">
      <c r="A5585" s="1">
        <v>44348</v>
      </c>
      <c r="F5585">
        <v>0.96</v>
      </c>
    </row>
    <row r="5586" spans="1:6" x14ac:dyDescent="0.3">
      <c r="A5586" s="1">
        <v>44349</v>
      </c>
      <c r="F5586">
        <v>0.79</v>
      </c>
    </row>
    <row r="5587" spans="1:6" x14ac:dyDescent="0.3">
      <c r="A5587" s="1">
        <v>44350</v>
      </c>
    </row>
    <row r="5588" spans="1:6" x14ac:dyDescent="0.3">
      <c r="A5588" s="1">
        <v>44351</v>
      </c>
    </row>
    <row r="5589" spans="1:6" x14ac:dyDescent="0.3">
      <c r="A5589" s="1">
        <v>44352</v>
      </c>
    </row>
    <row r="5590" spans="1:6" x14ac:dyDescent="0.3">
      <c r="A5590" s="1">
        <v>44353</v>
      </c>
    </row>
    <row r="5591" spans="1:6" x14ac:dyDescent="0.3">
      <c r="A5591" s="1">
        <v>44354</v>
      </c>
    </row>
    <row r="5592" spans="1:6" x14ac:dyDescent="0.3">
      <c r="A5592" s="1">
        <v>44355</v>
      </c>
    </row>
    <row r="5593" spans="1:6" x14ac:dyDescent="0.3">
      <c r="A5593" s="1">
        <v>44356</v>
      </c>
    </row>
    <row r="5594" spans="1:6" x14ac:dyDescent="0.3">
      <c r="A5594" s="1">
        <v>44357</v>
      </c>
    </row>
    <row r="5595" spans="1:6" x14ac:dyDescent="0.3">
      <c r="A5595" s="1">
        <v>44358</v>
      </c>
    </row>
    <row r="5596" spans="1:6" x14ac:dyDescent="0.3">
      <c r="A5596" s="1">
        <v>44359</v>
      </c>
    </row>
    <row r="5597" spans="1:6" x14ac:dyDescent="0.3">
      <c r="A5597" s="1">
        <v>44360</v>
      </c>
    </row>
    <row r="5598" spans="1:6" x14ac:dyDescent="0.3">
      <c r="A5598" s="1">
        <v>44361</v>
      </c>
    </row>
    <row r="5599" spans="1:6" x14ac:dyDescent="0.3">
      <c r="A5599" s="1">
        <v>44362</v>
      </c>
    </row>
    <row r="5600" spans="1:6" x14ac:dyDescent="0.3">
      <c r="A5600" s="1">
        <v>44363</v>
      </c>
    </row>
    <row r="5601" spans="1:6" x14ac:dyDescent="0.3">
      <c r="A5601" s="1">
        <v>44364</v>
      </c>
    </row>
    <row r="5602" spans="1:6" x14ac:dyDescent="0.3">
      <c r="A5602" s="1">
        <v>44365</v>
      </c>
    </row>
    <row r="5603" spans="1:6" x14ac:dyDescent="0.3">
      <c r="A5603" s="1">
        <v>44366</v>
      </c>
    </row>
    <row r="5604" spans="1:6" x14ac:dyDescent="0.3">
      <c r="A5604" s="1">
        <v>44367</v>
      </c>
    </row>
    <row r="5605" spans="1:6" x14ac:dyDescent="0.3">
      <c r="A5605" s="1">
        <v>44368</v>
      </c>
    </row>
    <row r="5606" spans="1:6" x14ac:dyDescent="0.3">
      <c r="A5606" s="1">
        <v>44369</v>
      </c>
    </row>
    <row r="5607" spans="1:6" x14ac:dyDescent="0.3">
      <c r="A5607" s="1">
        <v>44370</v>
      </c>
    </row>
    <row r="5608" spans="1:6" x14ac:dyDescent="0.3">
      <c r="A5608" s="1">
        <v>44371</v>
      </c>
    </row>
    <row r="5609" spans="1:6" x14ac:dyDescent="0.3">
      <c r="A5609" s="1">
        <v>44372</v>
      </c>
    </row>
    <row r="5610" spans="1:6" x14ac:dyDescent="0.3">
      <c r="A5610" s="1">
        <v>44373</v>
      </c>
      <c r="F5610">
        <v>0.68</v>
      </c>
    </row>
    <row r="5611" spans="1:6" x14ac:dyDescent="0.3">
      <c r="A5611" s="1">
        <v>44374</v>
      </c>
      <c r="F5611">
        <v>0.61</v>
      </c>
    </row>
    <row r="5612" spans="1:6" x14ac:dyDescent="0.3">
      <c r="A5612" s="1">
        <v>44375</v>
      </c>
    </row>
    <row r="5613" spans="1:6" x14ac:dyDescent="0.3">
      <c r="A5613" s="1">
        <v>44376</v>
      </c>
    </row>
    <row r="5614" spans="1:6" x14ac:dyDescent="0.3">
      <c r="A5614" s="1">
        <v>44377</v>
      </c>
      <c r="F5614">
        <v>1</v>
      </c>
    </row>
    <row r="5615" spans="1:6" x14ac:dyDescent="0.3">
      <c r="A5615" s="1">
        <v>44378</v>
      </c>
    </row>
    <row r="5616" spans="1:6" x14ac:dyDescent="0.3">
      <c r="A5616" s="1">
        <v>44379</v>
      </c>
      <c r="F5616">
        <v>1.1599999999999999</v>
      </c>
    </row>
    <row r="5617" spans="1:6" x14ac:dyDescent="0.3">
      <c r="A5617" s="1">
        <v>44380</v>
      </c>
    </row>
    <row r="5618" spans="1:6" x14ac:dyDescent="0.3">
      <c r="A5618" s="1">
        <v>44381</v>
      </c>
    </row>
    <row r="5619" spans="1:6" x14ac:dyDescent="0.3">
      <c r="A5619" s="1">
        <v>44382</v>
      </c>
      <c r="F5619">
        <v>0.74</v>
      </c>
    </row>
    <row r="5620" spans="1:6" x14ac:dyDescent="0.3">
      <c r="A5620" s="1">
        <v>44383</v>
      </c>
      <c r="F5620">
        <v>0.63</v>
      </c>
    </row>
    <row r="5621" spans="1:6" x14ac:dyDescent="0.3">
      <c r="A5621" s="1">
        <v>44384</v>
      </c>
      <c r="F5621">
        <v>0.56999999999999995</v>
      </c>
    </row>
    <row r="5622" spans="1:6" x14ac:dyDescent="0.3">
      <c r="A5622" s="1">
        <v>44385</v>
      </c>
      <c r="F5622">
        <v>0.44</v>
      </c>
    </row>
    <row r="5623" spans="1:6" x14ac:dyDescent="0.3">
      <c r="A5623" s="1">
        <v>44386</v>
      </c>
      <c r="F5623">
        <v>0.42</v>
      </c>
    </row>
    <row r="5624" spans="1:6" x14ac:dyDescent="0.3">
      <c r="A5624" s="1">
        <v>44387</v>
      </c>
    </row>
    <row r="5625" spans="1:6" x14ac:dyDescent="0.3">
      <c r="A5625" s="1">
        <v>44388</v>
      </c>
      <c r="F5625">
        <v>0.64</v>
      </c>
    </row>
    <row r="5626" spans="1:6" x14ac:dyDescent="0.3">
      <c r="A5626" s="1">
        <v>44389</v>
      </c>
      <c r="F5626">
        <v>0.97</v>
      </c>
    </row>
    <row r="5627" spans="1:6" x14ac:dyDescent="0.3">
      <c r="A5627" s="1">
        <v>44390</v>
      </c>
      <c r="F5627">
        <v>1.1299999999999999</v>
      </c>
    </row>
    <row r="5628" spans="1:6" x14ac:dyDescent="0.3">
      <c r="A5628" s="1">
        <v>44391</v>
      </c>
      <c r="F5628">
        <v>1.08</v>
      </c>
    </row>
    <row r="5629" spans="1:6" x14ac:dyDescent="0.3">
      <c r="A5629" s="1">
        <v>44392</v>
      </c>
    </row>
    <row r="5630" spans="1:6" x14ac:dyDescent="0.3">
      <c r="A5630" s="1">
        <v>44393</v>
      </c>
    </row>
    <row r="5631" spans="1:6" x14ac:dyDescent="0.3">
      <c r="A5631" s="1">
        <v>44394</v>
      </c>
    </row>
    <row r="5632" spans="1:6" x14ac:dyDescent="0.3">
      <c r="A5632" s="1">
        <v>44395</v>
      </c>
    </row>
    <row r="5633" spans="1:6" x14ac:dyDescent="0.3">
      <c r="A5633" s="1">
        <v>44396</v>
      </c>
    </row>
    <row r="5634" spans="1:6" x14ac:dyDescent="0.3">
      <c r="A5634" s="1">
        <v>44397</v>
      </c>
    </row>
    <row r="5635" spans="1:6" x14ac:dyDescent="0.3">
      <c r="A5635" s="1">
        <v>44398</v>
      </c>
    </row>
    <row r="5636" spans="1:6" x14ac:dyDescent="0.3">
      <c r="A5636" s="1">
        <v>44399</v>
      </c>
    </row>
    <row r="5637" spans="1:6" x14ac:dyDescent="0.3">
      <c r="A5637" s="1">
        <v>44400</v>
      </c>
    </row>
    <row r="5638" spans="1:6" x14ac:dyDescent="0.3">
      <c r="A5638" s="1">
        <v>44401</v>
      </c>
      <c r="F5638">
        <v>1.37</v>
      </c>
    </row>
    <row r="5639" spans="1:6" x14ac:dyDescent="0.3">
      <c r="A5639" s="1">
        <v>44402</v>
      </c>
    </row>
    <row r="5640" spans="1:6" x14ac:dyDescent="0.3">
      <c r="A5640" s="1">
        <v>44403</v>
      </c>
    </row>
    <row r="5641" spans="1:6" x14ac:dyDescent="0.3">
      <c r="A5641" s="1">
        <v>44404</v>
      </c>
    </row>
    <row r="5642" spans="1:6" x14ac:dyDescent="0.3">
      <c r="A5642" s="1">
        <v>44405</v>
      </c>
    </row>
    <row r="5643" spans="1:6" x14ac:dyDescent="0.3">
      <c r="A5643" s="1">
        <v>44406</v>
      </c>
    </row>
    <row r="5644" spans="1:6" x14ac:dyDescent="0.3">
      <c r="A5644" s="1">
        <v>44407</v>
      </c>
    </row>
    <row r="5645" spans="1:6" x14ac:dyDescent="0.3">
      <c r="A5645" s="1">
        <v>44408</v>
      </c>
    </row>
    <row r="5646" spans="1:6" x14ac:dyDescent="0.3">
      <c r="A5646" s="1">
        <v>44409</v>
      </c>
    </row>
    <row r="5647" spans="1:6" x14ac:dyDescent="0.3">
      <c r="A5647" s="1">
        <v>44410</v>
      </c>
    </row>
    <row r="5648" spans="1:6" x14ac:dyDescent="0.3">
      <c r="A5648" s="1">
        <v>44411</v>
      </c>
    </row>
    <row r="5649" spans="1:6" x14ac:dyDescent="0.3">
      <c r="A5649" s="1">
        <v>44412</v>
      </c>
    </row>
    <row r="5650" spans="1:6" x14ac:dyDescent="0.3">
      <c r="A5650" s="1">
        <v>44413</v>
      </c>
    </row>
    <row r="5651" spans="1:6" x14ac:dyDescent="0.3">
      <c r="A5651" s="1">
        <v>44414</v>
      </c>
    </row>
    <row r="5652" spans="1:6" x14ac:dyDescent="0.3">
      <c r="A5652" s="1">
        <v>44415</v>
      </c>
    </row>
    <row r="5653" spans="1:6" x14ac:dyDescent="0.3">
      <c r="A5653" s="1">
        <v>44416</v>
      </c>
    </row>
    <row r="5654" spans="1:6" x14ac:dyDescent="0.3">
      <c r="A5654" s="1">
        <v>44417</v>
      </c>
    </row>
    <row r="5655" spans="1:6" x14ac:dyDescent="0.3">
      <c r="A5655" s="1">
        <v>44418</v>
      </c>
    </row>
    <row r="5656" spans="1:6" x14ac:dyDescent="0.3">
      <c r="A5656" s="1">
        <v>44419</v>
      </c>
    </row>
    <row r="5657" spans="1:6" x14ac:dyDescent="0.3">
      <c r="A5657" s="1">
        <v>44420</v>
      </c>
      <c r="B5657">
        <v>0.47</v>
      </c>
    </row>
    <row r="5658" spans="1:6" x14ac:dyDescent="0.3">
      <c r="A5658" s="1">
        <v>44421</v>
      </c>
    </row>
    <row r="5659" spans="1:6" x14ac:dyDescent="0.3">
      <c r="A5659" s="1">
        <v>44422</v>
      </c>
    </row>
    <row r="5660" spans="1:6" x14ac:dyDescent="0.3">
      <c r="A5660" s="1">
        <v>44423</v>
      </c>
    </row>
    <row r="5661" spans="1:6" x14ac:dyDescent="0.3">
      <c r="A5661" s="1">
        <v>44424</v>
      </c>
    </row>
    <row r="5662" spans="1:6" x14ac:dyDescent="0.3">
      <c r="A5662" s="1">
        <v>44425</v>
      </c>
    </row>
    <row r="5663" spans="1:6" x14ac:dyDescent="0.3">
      <c r="A5663" s="1">
        <v>44426</v>
      </c>
    </row>
    <row r="5664" spans="1:6" x14ac:dyDescent="0.3">
      <c r="A5664" s="1">
        <v>44427</v>
      </c>
      <c r="F5664">
        <v>0.4</v>
      </c>
    </row>
    <row r="5665" spans="1:6" x14ac:dyDescent="0.3">
      <c r="A5665" s="1">
        <v>44428</v>
      </c>
      <c r="F5665">
        <v>0.4</v>
      </c>
    </row>
    <row r="5666" spans="1:6" x14ac:dyDescent="0.3">
      <c r="A5666" s="1">
        <v>44429</v>
      </c>
      <c r="F5666">
        <v>0.38</v>
      </c>
    </row>
    <row r="5667" spans="1:6" x14ac:dyDescent="0.3">
      <c r="A5667" s="1">
        <v>44430</v>
      </c>
      <c r="F5667">
        <v>0.37</v>
      </c>
    </row>
    <row r="5668" spans="1:6" x14ac:dyDescent="0.3">
      <c r="A5668" s="1">
        <v>44431</v>
      </c>
      <c r="F5668">
        <v>0.35</v>
      </c>
    </row>
    <row r="5669" spans="1:6" x14ac:dyDescent="0.3">
      <c r="A5669" s="1">
        <v>44432</v>
      </c>
      <c r="F5669">
        <v>0.35</v>
      </c>
    </row>
    <row r="5670" spans="1:6" x14ac:dyDescent="0.3">
      <c r="A5670" s="1">
        <v>44433</v>
      </c>
      <c r="F5670">
        <v>0.32</v>
      </c>
    </row>
    <row r="5671" spans="1:6" x14ac:dyDescent="0.3">
      <c r="A5671" s="1">
        <v>44434</v>
      </c>
      <c r="F5671">
        <v>0.32</v>
      </c>
    </row>
    <row r="5672" spans="1:6" x14ac:dyDescent="0.3">
      <c r="A5672" s="1">
        <v>44435</v>
      </c>
    </row>
    <row r="5673" spans="1:6" x14ac:dyDescent="0.3">
      <c r="A5673" s="1">
        <v>44436</v>
      </c>
    </row>
    <row r="5674" spans="1:6" x14ac:dyDescent="0.3">
      <c r="A5674" s="1">
        <v>44437</v>
      </c>
    </row>
    <row r="5675" spans="1:6" x14ac:dyDescent="0.3">
      <c r="A5675" s="1">
        <v>44438</v>
      </c>
    </row>
    <row r="5676" spans="1:6" x14ac:dyDescent="0.3">
      <c r="A5676" s="1">
        <v>44439</v>
      </c>
    </row>
    <row r="5677" spans="1:6" x14ac:dyDescent="0.3">
      <c r="A5677" s="1">
        <v>44440</v>
      </c>
    </row>
    <row r="5678" spans="1:6" x14ac:dyDescent="0.3">
      <c r="A5678" s="1">
        <v>44441</v>
      </c>
    </row>
    <row r="5679" spans="1:6" x14ac:dyDescent="0.3">
      <c r="A5679" s="1">
        <v>44442</v>
      </c>
    </row>
    <row r="5680" spans="1:6" x14ac:dyDescent="0.3">
      <c r="A5680" s="1">
        <v>44443</v>
      </c>
    </row>
    <row r="5681" spans="1:6" x14ac:dyDescent="0.3">
      <c r="A5681" s="1">
        <v>44444</v>
      </c>
    </row>
    <row r="5682" spans="1:6" x14ac:dyDescent="0.3">
      <c r="A5682" s="1">
        <v>44445</v>
      </c>
    </row>
    <row r="5683" spans="1:6" x14ac:dyDescent="0.3">
      <c r="A5683" s="1">
        <v>44446</v>
      </c>
    </row>
    <row r="5684" spans="1:6" x14ac:dyDescent="0.3">
      <c r="A5684" s="1">
        <v>44447</v>
      </c>
    </row>
    <row r="5685" spans="1:6" x14ac:dyDescent="0.3">
      <c r="A5685" s="1">
        <v>44448</v>
      </c>
    </row>
    <row r="5686" spans="1:6" x14ac:dyDescent="0.3">
      <c r="A5686" s="1">
        <v>44449</v>
      </c>
    </row>
    <row r="5687" spans="1:6" x14ac:dyDescent="0.3">
      <c r="A5687" s="1">
        <v>44450</v>
      </c>
    </row>
    <row r="5688" spans="1:6" x14ac:dyDescent="0.3">
      <c r="A5688" s="1">
        <v>44451</v>
      </c>
    </row>
    <row r="5689" spans="1:6" x14ac:dyDescent="0.3">
      <c r="A5689" s="1">
        <v>44452</v>
      </c>
    </row>
    <row r="5690" spans="1:6" x14ac:dyDescent="0.3">
      <c r="A5690" s="1">
        <v>44453</v>
      </c>
    </row>
    <row r="5691" spans="1:6" x14ac:dyDescent="0.3">
      <c r="A5691" s="1">
        <v>44454</v>
      </c>
      <c r="F5691">
        <v>1.95</v>
      </c>
    </row>
    <row r="5692" spans="1:6" x14ac:dyDescent="0.3">
      <c r="A5692" s="1">
        <v>44455</v>
      </c>
    </row>
    <row r="5693" spans="1:6" x14ac:dyDescent="0.3">
      <c r="A5693" s="1">
        <v>44456</v>
      </c>
    </row>
    <row r="5694" spans="1:6" x14ac:dyDescent="0.3">
      <c r="A5694" s="1">
        <v>44457</v>
      </c>
    </row>
    <row r="5695" spans="1:6" x14ac:dyDescent="0.3">
      <c r="A5695" s="1">
        <v>44458</v>
      </c>
    </row>
    <row r="5696" spans="1:6" x14ac:dyDescent="0.3">
      <c r="A5696" s="1">
        <v>44459</v>
      </c>
    </row>
    <row r="5697" spans="1:6" x14ac:dyDescent="0.3">
      <c r="A5697" s="1">
        <v>44460</v>
      </c>
    </row>
    <row r="5698" spans="1:6" x14ac:dyDescent="0.3">
      <c r="A5698" s="1">
        <v>44461</v>
      </c>
    </row>
    <row r="5699" spans="1:6" x14ac:dyDescent="0.3">
      <c r="A5699" s="1">
        <v>44462</v>
      </c>
    </row>
    <row r="5700" spans="1:6" x14ac:dyDescent="0.3">
      <c r="A5700" s="1">
        <v>44463</v>
      </c>
    </row>
    <row r="5701" spans="1:6" x14ac:dyDescent="0.3">
      <c r="A5701" s="1">
        <v>44464</v>
      </c>
    </row>
    <row r="5702" spans="1:6" x14ac:dyDescent="0.3">
      <c r="A5702" s="1">
        <v>44465</v>
      </c>
      <c r="F5702">
        <v>2.3199999999999998</v>
      </c>
    </row>
    <row r="5703" spans="1:6" x14ac:dyDescent="0.3">
      <c r="A5703" s="1">
        <v>44466</v>
      </c>
      <c r="F5703">
        <v>1.63</v>
      </c>
    </row>
    <row r="5704" spans="1:6" x14ac:dyDescent="0.3">
      <c r="A5704" s="1">
        <v>44467</v>
      </c>
      <c r="F5704">
        <v>1.39</v>
      </c>
    </row>
    <row r="5705" spans="1:6" x14ac:dyDescent="0.3">
      <c r="A5705" s="1">
        <v>44468</v>
      </c>
      <c r="F5705">
        <v>1.42</v>
      </c>
    </row>
    <row r="5706" spans="1:6" x14ac:dyDescent="0.3">
      <c r="A5706" s="1">
        <v>44469</v>
      </c>
      <c r="F5706">
        <v>1.53</v>
      </c>
    </row>
    <row r="5707" spans="1:6" x14ac:dyDescent="0.3">
      <c r="A5707" s="1">
        <v>44470</v>
      </c>
      <c r="F5707">
        <v>1.27</v>
      </c>
    </row>
    <row r="5708" spans="1:6" x14ac:dyDescent="0.3">
      <c r="A5708" s="1">
        <v>44471</v>
      </c>
      <c r="F5708">
        <v>1.3</v>
      </c>
    </row>
    <row r="5709" spans="1:6" x14ac:dyDescent="0.3">
      <c r="A5709" s="1">
        <v>44472</v>
      </c>
      <c r="F5709">
        <v>1.1200000000000001</v>
      </c>
    </row>
    <row r="5710" spans="1:6" x14ac:dyDescent="0.3">
      <c r="A5710" s="1">
        <v>44473</v>
      </c>
      <c r="F5710">
        <v>1.41</v>
      </c>
    </row>
    <row r="5711" spans="1:6" x14ac:dyDescent="0.3">
      <c r="A5711" s="1">
        <v>44474</v>
      </c>
      <c r="F5711">
        <v>1.1299999999999999</v>
      </c>
    </row>
    <row r="5712" spans="1:6" x14ac:dyDescent="0.3">
      <c r="A5712" s="1">
        <v>44475</v>
      </c>
      <c r="F5712">
        <v>1.67</v>
      </c>
    </row>
    <row r="5713" spans="1:6" x14ac:dyDescent="0.3">
      <c r="A5713" s="1">
        <v>44476</v>
      </c>
      <c r="F5713">
        <v>1.88</v>
      </c>
    </row>
    <row r="5714" spans="1:6" x14ac:dyDescent="0.3">
      <c r="A5714" s="1">
        <v>44477</v>
      </c>
    </row>
    <row r="5715" spans="1:6" x14ac:dyDescent="0.3">
      <c r="A5715" s="1">
        <v>44478</v>
      </c>
    </row>
    <row r="5716" spans="1:6" x14ac:dyDescent="0.3">
      <c r="A5716" s="1">
        <v>44479</v>
      </c>
    </row>
    <row r="5717" spans="1:6" x14ac:dyDescent="0.3">
      <c r="A5717" s="1">
        <v>44480</v>
      </c>
    </row>
    <row r="5718" spans="1:6" x14ac:dyDescent="0.3">
      <c r="A5718" s="1">
        <v>44481</v>
      </c>
    </row>
    <row r="5719" spans="1:6" x14ac:dyDescent="0.3">
      <c r="A5719" s="1">
        <v>44482</v>
      </c>
    </row>
    <row r="5720" spans="1:6" x14ac:dyDescent="0.3">
      <c r="A5720" s="1">
        <v>44483</v>
      </c>
    </row>
    <row r="5721" spans="1:6" x14ac:dyDescent="0.3">
      <c r="A5721" s="1">
        <v>44484</v>
      </c>
    </row>
    <row r="5722" spans="1:6" x14ac:dyDescent="0.3">
      <c r="A5722" s="1">
        <v>44485</v>
      </c>
    </row>
    <row r="5723" spans="1:6" x14ac:dyDescent="0.3">
      <c r="A5723" s="1">
        <v>44486</v>
      </c>
    </row>
    <row r="5724" spans="1:6" x14ac:dyDescent="0.3">
      <c r="A5724" s="1">
        <v>44487</v>
      </c>
    </row>
    <row r="5725" spans="1:6" x14ac:dyDescent="0.3">
      <c r="A5725" s="1">
        <v>44488</v>
      </c>
    </row>
    <row r="5726" spans="1:6" x14ac:dyDescent="0.3">
      <c r="A5726" s="1">
        <v>44489</v>
      </c>
    </row>
    <row r="5727" spans="1:6" x14ac:dyDescent="0.3">
      <c r="A5727" s="1">
        <v>44490</v>
      </c>
    </row>
    <row r="5728" spans="1:6" x14ac:dyDescent="0.3">
      <c r="A5728" s="1">
        <v>44491</v>
      </c>
      <c r="F5728">
        <v>3.2</v>
      </c>
    </row>
    <row r="5729" spans="1:6" x14ac:dyDescent="0.3">
      <c r="A5729" s="1">
        <v>44492</v>
      </c>
      <c r="F5729">
        <v>2.8</v>
      </c>
    </row>
    <row r="5730" spans="1:6" x14ac:dyDescent="0.3">
      <c r="A5730" s="1">
        <v>44493</v>
      </c>
      <c r="F5730">
        <v>2.39</v>
      </c>
    </row>
    <row r="5731" spans="1:6" x14ac:dyDescent="0.3">
      <c r="A5731" s="1">
        <v>44494</v>
      </c>
      <c r="F5731">
        <v>1.77</v>
      </c>
    </row>
    <row r="5732" spans="1:6" x14ac:dyDescent="0.3">
      <c r="A5732" s="1">
        <v>44495</v>
      </c>
      <c r="F5732">
        <v>1.62</v>
      </c>
    </row>
    <row r="5733" spans="1:6" x14ac:dyDescent="0.3">
      <c r="A5733" s="1">
        <v>44496</v>
      </c>
      <c r="F5733">
        <v>1.72</v>
      </c>
    </row>
    <row r="5734" spans="1:6" x14ac:dyDescent="0.3">
      <c r="A5734" s="1">
        <v>44497</v>
      </c>
    </row>
    <row r="5735" spans="1:6" x14ac:dyDescent="0.3">
      <c r="A5735" s="1">
        <v>44498</v>
      </c>
      <c r="F5735">
        <v>2.81</v>
      </c>
    </row>
    <row r="5736" spans="1:6" x14ac:dyDescent="0.3">
      <c r="A5736" s="1">
        <v>44499</v>
      </c>
      <c r="F5736">
        <v>2.83</v>
      </c>
    </row>
    <row r="5737" spans="1:6" x14ac:dyDescent="0.3">
      <c r="A5737" s="1">
        <v>44500</v>
      </c>
      <c r="F5737">
        <v>2.4500000000000002</v>
      </c>
    </row>
    <row r="5738" spans="1:6" x14ac:dyDescent="0.3">
      <c r="A5738" s="1">
        <v>44501</v>
      </c>
      <c r="F5738">
        <v>2.2599999999999998</v>
      </c>
    </row>
    <row r="5739" spans="1:6" x14ac:dyDescent="0.3">
      <c r="A5739" s="1">
        <v>44502</v>
      </c>
      <c r="F5739">
        <v>2.02</v>
      </c>
    </row>
    <row r="5740" spans="1:6" x14ac:dyDescent="0.3">
      <c r="A5740" s="1">
        <v>44503</v>
      </c>
      <c r="F5740">
        <v>2.96</v>
      </c>
    </row>
    <row r="5741" spans="1:6" x14ac:dyDescent="0.3">
      <c r="A5741" s="1">
        <v>44504</v>
      </c>
      <c r="F5741">
        <v>3.38</v>
      </c>
    </row>
    <row r="5742" spans="1:6" x14ac:dyDescent="0.3">
      <c r="A5742" s="1">
        <v>44505</v>
      </c>
      <c r="F5742">
        <v>5.53</v>
      </c>
    </row>
    <row r="5743" spans="1:6" x14ac:dyDescent="0.3">
      <c r="A5743" s="1">
        <v>44506</v>
      </c>
    </row>
    <row r="5744" spans="1:6" x14ac:dyDescent="0.3">
      <c r="A5744" s="1">
        <v>44507</v>
      </c>
    </row>
    <row r="5745" spans="1:6" x14ac:dyDescent="0.3">
      <c r="A5745" s="1">
        <v>44508</v>
      </c>
    </row>
    <row r="5746" spans="1:6" x14ac:dyDescent="0.3">
      <c r="A5746" s="1">
        <v>44509</v>
      </c>
    </row>
    <row r="5747" spans="1:6" x14ac:dyDescent="0.3">
      <c r="A5747" s="1">
        <v>44510</v>
      </c>
    </row>
    <row r="5748" spans="1:6" x14ac:dyDescent="0.3">
      <c r="A5748" s="1">
        <v>44511</v>
      </c>
    </row>
    <row r="5749" spans="1:6" x14ac:dyDescent="0.3">
      <c r="A5749" s="1">
        <v>44512</v>
      </c>
    </row>
    <row r="5750" spans="1:6" x14ac:dyDescent="0.3">
      <c r="A5750" s="1">
        <v>44513</v>
      </c>
      <c r="F5750">
        <v>2.97</v>
      </c>
    </row>
    <row r="5751" spans="1:6" x14ac:dyDescent="0.3">
      <c r="A5751" s="1">
        <v>44514</v>
      </c>
    </row>
    <row r="5752" spans="1:6" x14ac:dyDescent="0.3">
      <c r="A5752" s="1">
        <v>44515</v>
      </c>
    </row>
    <row r="5753" spans="1:6" x14ac:dyDescent="0.3">
      <c r="A5753" s="1">
        <v>44516</v>
      </c>
      <c r="F5753">
        <v>4.17</v>
      </c>
    </row>
    <row r="5754" spans="1:6" x14ac:dyDescent="0.3">
      <c r="A5754" s="1">
        <v>44517</v>
      </c>
      <c r="F5754">
        <v>3.96</v>
      </c>
    </row>
    <row r="5755" spans="1:6" x14ac:dyDescent="0.3">
      <c r="A5755" s="1">
        <v>44518</v>
      </c>
    </row>
    <row r="5756" spans="1:6" x14ac:dyDescent="0.3">
      <c r="A5756" s="1">
        <v>44519</v>
      </c>
    </row>
    <row r="5757" spans="1:6" x14ac:dyDescent="0.3">
      <c r="A5757" s="1">
        <v>44520</v>
      </c>
      <c r="F5757">
        <v>2.4</v>
      </c>
    </row>
    <row r="5758" spans="1:6" x14ac:dyDescent="0.3">
      <c r="A5758" s="1">
        <v>44521</v>
      </c>
    </row>
    <row r="5759" spans="1:6" x14ac:dyDescent="0.3">
      <c r="A5759" s="1">
        <v>44522</v>
      </c>
      <c r="F5759">
        <v>1.85</v>
      </c>
    </row>
    <row r="5760" spans="1:6" x14ac:dyDescent="0.3">
      <c r="A5760" s="1">
        <v>44523</v>
      </c>
      <c r="F5760">
        <v>2.42</v>
      </c>
    </row>
    <row r="5761" spans="1:6" x14ac:dyDescent="0.3">
      <c r="A5761" s="1">
        <v>44524</v>
      </c>
    </row>
    <row r="5762" spans="1:6" x14ac:dyDescent="0.3">
      <c r="A5762" s="1">
        <v>44525</v>
      </c>
      <c r="F5762">
        <v>4.5</v>
      </c>
    </row>
    <row r="5763" spans="1:6" x14ac:dyDescent="0.3">
      <c r="A5763" s="1">
        <v>44526</v>
      </c>
      <c r="F5763">
        <v>4.33</v>
      </c>
    </row>
    <row r="5764" spans="1:6" x14ac:dyDescent="0.3">
      <c r="A5764" s="1">
        <v>44527</v>
      </c>
      <c r="F5764">
        <v>4.87</v>
      </c>
    </row>
    <row r="5765" spans="1:6" x14ac:dyDescent="0.3">
      <c r="A5765" s="1">
        <v>44528</v>
      </c>
      <c r="F5765">
        <v>4.08</v>
      </c>
    </row>
    <row r="5766" spans="1:6" x14ac:dyDescent="0.3">
      <c r="A5766" s="1">
        <v>44529</v>
      </c>
    </row>
    <row r="5767" spans="1:6" x14ac:dyDescent="0.3">
      <c r="A5767" s="1">
        <v>44530</v>
      </c>
    </row>
    <row r="5768" spans="1:6" x14ac:dyDescent="0.3">
      <c r="A5768" s="1">
        <v>44531</v>
      </c>
    </row>
    <row r="5769" spans="1:6" x14ac:dyDescent="0.3">
      <c r="A5769" s="1">
        <v>44532</v>
      </c>
    </row>
    <row r="5770" spans="1:6" x14ac:dyDescent="0.3">
      <c r="A5770" s="1">
        <v>44533</v>
      </c>
    </row>
    <row r="5771" spans="1:6" x14ac:dyDescent="0.3">
      <c r="A5771" s="1">
        <v>44534</v>
      </c>
      <c r="F5771">
        <v>3.89</v>
      </c>
    </row>
    <row r="5772" spans="1:6" x14ac:dyDescent="0.3">
      <c r="A5772" s="1">
        <v>44535</v>
      </c>
    </row>
    <row r="5773" spans="1:6" x14ac:dyDescent="0.3">
      <c r="A5773" s="1">
        <v>44536</v>
      </c>
    </row>
    <row r="5774" spans="1:6" x14ac:dyDescent="0.3">
      <c r="A5774" s="1">
        <v>44537</v>
      </c>
    </row>
    <row r="5775" spans="1:6" x14ac:dyDescent="0.3">
      <c r="A5775" s="1">
        <v>44538</v>
      </c>
    </row>
    <row r="5776" spans="1:6" x14ac:dyDescent="0.3">
      <c r="A5776" s="1">
        <v>44539</v>
      </c>
    </row>
    <row r="5777" spans="1:6" x14ac:dyDescent="0.3">
      <c r="A5777" s="1">
        <v>44540</v>
      </c>
    </row>
    <row r="5778" spans="1:6" x14ac:dyDescent="0.3">
      <c r="A5778" s="1">
        <v>44541</v>
      </c>
    </row>
    <row r="5779" spans="1:6" x14ac:dyDescent="0.3">
      <c r="A5779" s="1">
        <v>44542</v>
      </c>
    </row>
    <row r="5780" spans="1:6" x14ac:dyDescent="0.3">
      <c r="A5780" s="1">
        <v>44543</v>
      </c>
    </row>
    <row r="5781" spans="1:6" x14ac:dyDescent="0.3">
      <c r="A5781" s="1">
        <v>44544</v>
      </c>
    </row>
    <row r="5782" spans="1:6" x14ac:dyDescent="0.3">
      <c r="A5782" s="1">
        <v>44545</v>
      </c>
    </row>
    <row r="5783" spans="1:6" x14ac:dyDescent="0.3">
      <c r="A5783" s="1">
        <v>44546</v>
      </c>
    </row>
    <row r="5784" spans="1:6" x14ac:dyDescent="0.3">
      <c r="A5784" s="1">
        <v>44547</v>
      </c>
      <c r="F5784">
        <v>3.2</v>
      </c>
    </row>
    <row r="5785" spans="1:6" x14ac:dyDescent="0.3">
      <c r="A5785" s="1">
        <v>44548</v>
      </c>
      <c r="F5785">
        <v>3.12</v>
      </c>
    </row>
    <row r="5786" spans="1:6" x14ac:dyDescent="0.3">
      <c r="A5786" s="1">
        <v>44549</v>
      </c>
      <c r="F5786">
        <v>2.97</v>
      </c>
    </row>
    <row r="5787" spans="1:6" x14ac:dyDescent="0.3">
      <c r="A5787" s="1">
        <v>44550</v>
      </c>
      <c r="F5787">
        <v>2.99</v>
      </c>
    </row>
    <row r="5788" spans="1:6" x14ac:dyDescent="0.3">
      <c r="A5788" s="1">
        <v>44551</v>
      </c>
    </row>
    <row r="5789" spans="1:6" x14ac:dyDescent="0.3">
      <c r="A5789" s="1">
        <v>44552</v>
      </c>
    </row>
    <row r="5790" spans="1:6" x14ac:dyDescent="0.3">
      <c r="A5790" s="1">
        <v>44553</v>
      </c>
    </row>
    <row r="5791" spans="1:6" x14ac:dyDescent="0.3">
      <c r="A5791" s="1">
        <v>44554</v>
      </c>
      <c r="F5791">
        <v>2.29</v>
      </c>
    </row>
    <row r="5792" spans="1:6" x14ac:dyDescent="0.3">
      <c r="A5792" s="1">
        <v>44555</v>
      </c>
    </row>
    <row r="5793" spans="1:6" x14ac:dyDescent="0.3">
      <c r="A5793" s="1">
        <v>44556</v>
      </c>
      <c r="F5793">
        <v>1.55</v>
      </c>
    </row>
    <row r="5794" spans="1:6" x14ac:dyDescent="0.3">
      <c r="A5794" s="1">
        <v>44557</v>
      </c>
      <c r="F5794">
        <v>1.43</v>
      </c>
    </row>
    <row r="5795" spans="1:6" x14ac:dyDescent="0.3">
      <c r="A5795" s="1">
        <v>44558</v>
      </c>
      <c r="F5795">
        <v>1.41</v>
      </c>
    </row>
    <row r="5796" spans="1:6" x14ac:dyDescent="0.3">
      <c r="A5796" s="1">
        <v>44559</v>
      </c>
      <c r="F5796">
        <v>1.25</v>
      </c>
    </row>
    <row r="5797" spans="1:6" x14ac:dyDescent="0.3">
      <c r="A5797" s="1">
        <v>44560</v>
      </c>
    </row>
    <row r="5798" spans="1:6" x14ac:dyDescent="0.3">
      <c r="A5798" s="1">
        <v>44561</v>
      </c>
      <c r="F5798">
        <v>1.23</v>
      </c>
    </row>
    <row r="5799" spans="1:6" x14ac:dyDescent="0.3">
      <c r="A5799" s="1">
        <v>44562</v>
      </c>
      <c r="F5799">
        <v>1.21</v>
      </c>
    </row>
    <row r="5800" spans="1:6" x14ac:dyDescent="0.3">
      <c r="A5800" s="1">
        <v>44563</v>
      </c>
      <c r="F5800">
        <v>1.07</v>
      </c>
    </row>
    <row r="5801" spans="1:6" x14ac:dyDescent="0.3">
      <c r="A5801" s="1">
        <v>44564</v>
      </c>
      <c r="F5801">
        <v>0.89</v>
      </c>
    </row>
    <row r="5802" spans="1:6" x14ac:dyDescent="0.3">
      <c r="A5802" s="1">
        <v>44565</v>
      </c>
      <c r="F5802">
        <v>0.87</v>
      </c>
    </row>
    <row r="5803" spans="1:6" x14ac:dyDescent="0.3">
      <c r="A5803" s="1">
        <v>44566</v>
      </c>
      <c r="F5803">
        <v>0.84</v>
      </c>
    </row>
    <row r="5804" spans="1:6" x14ac:dyDescent="0.3">
      <c r="A5804" s="1">
        <v>44567</v>
      </c>
      <c r="F5804">
        <v>0.87</v>
      </c>
    </row>
    <row r="5805" spans="1:6" x14ac:dyDescent="0.3">
      <c r="A5805" s="1">
        <v>44568</v>
      </c>
      <c r="F5805">
        <v>0.85</v>
      </c>
    </row>
    <row r="5806" spans="1:6" x14ac:dyDescent="0.3">
      <c r="A5806" s="1">
        <v>44569</v>
      </c>
      <c r="F5806">
        <v>0.76</v>
      </c>
    </row>
    <row r="5807" spans="1:6" x14ac:dyDescent="0.3">
      <c r="A5807" s="1">
        <v>44570</v>
      </c>
      <c r="F5807">
        <v>1.01</v>
      </c>
    </row>
    <row r="5808" spans="1:6" x14ac:dyDescent="0.3">
      <c r="A5808" s="1">
        <v>44571</v>
      </c>
      <c r="F5808">
        <v>0.76</v>
      </c>
    </row>
    <row r="5809" spans="1:6" x14ac:dyDescent="0.3">
      <c r="A5809" s="1">
        <v>44572</v>
      </c>
      <c r="F5809">
        <v>0.74</v>
      </c>
    </row>
    <row r="5810" spans="1:6" x14ac:dyDescent="0.3">
      <c r="A5810" s="1">
        <v>44573</v>
      </c>
      <c r="F5810">
        <v>0.72</v>
      </c>
    </row>
    <row r="5811" spans="1:6" x14ac:dyDescent="0.3">
      <c r="A5811" s="1">
        <v>44574</v>
      </c>
      <c r="F5811">
        <v>0.81</v>
      </c>
    </row>
    <row r="5812" spans="1:6" x14ac:dyDescent="0.3">
      <c r="A5812" s="1">
        <v>44575</v>
      </c>
    </row>
    <row r="5813" spans="1:6" x14ac:dyDescent="0.3">
      <c r="A5813" s="1">
        <v>44576</v>
      </c>
    </row>
    <row r="5814" spans="1:6" x14ac:dyDescent="0.3">
      <c r="A5814" s="1">
        <v>44577</v>
      </c>
    </row>
    <row r="5815" spans="1:6" x14ac:dyDescent="0.3">
      <c r="A5815" s="1">
        <v>44578</v>
      </c>
      <c r="F5815">
        <v>1.58</v>
      </c>
    </row>
    <row r="5816" spans="1:6" x14ac:dyDescent="0.3">
      <c r="A5816" s="1">
        <v>44579</v>
      </c>
    </row>
    <row r="5817" spans="1:6" x14ac:dyDescent="0.3">
      <c r="A5817" s="1">
        <v>44580</v>
      </c>
      <c r="F5817">
        <v>1.26</v>
      </c>
    </row>
    <row r="5818" spans="1:6" x14ac:dyDescent="0.3">
      <c r="A5818" s="1">
        <v>44581</v>
      </c>
      <c r="F5818">
        <v>1.17</v>
      </c>
    </row>
    <row r="5819" spans="1:6" x14ac:dyDescent="0.3">
      <c r="A5819" s="1">
        <v>44582</v>
      </c>
    </row>
    <row r="5820" spans="1:6" x14ac:dyDescent="0.3">
      <c r="A5820" s="1">
        <v>44583</v>
      </c>
    </row>
    <row r="5821" spans="1:6" x14ac:dyDescent="0.3">
      <c r="A5821" s="1">
        <v>44584</v>
      </c>
    </row>
    <row r="5822" spans="1:6" x14ac:dyDescent="0.3">
      <c r="A5822" s="1">
        <v>44585</v>
      </c>
    </row>
    <row r="5823" spans="1:6" x14ac:dyDescent="0.3">
      <c r="A5823" s="1">
        <v>44586</v>
      </c>
    </row>
    <row r="5824" spans="1:6" x14ac:dyDescent="0.3">
      <c r="A5824" s="1">
        <v>44587</v>
      </c>
    </row>
    <row r="5825" spans="1:6" x14ac:dyDescent="0.3">
      <c r="A5825" s="1">
        <v>44588</v>
      </c>
    </row>
    <row r="5826" spans="1:6" x14ac:dyDescent="0.3">
      <c r="A5826" s="1">
        <v>44589</v>
      </c>
      <c r="F5826">
        <v>4.09</v>
      </c>
    </row>
    <row r="5827" spans="1:6" x14ac:dyDescent="0.3">
      <c r="A5827" s="1">
        <v>44590</v>
      </c>
    </row>
    <row r="5828" spans="1:6" x14ac:dyDescent="0.3">
      <c r="A5828" s="1">
        <v>44591</v>
      </c>
    </row>
    <row r="5829" spans="1:6" x14ac:dyDescent="0.3">
      <c r="A5829" s="1">
        <v>44592</v>
      </c>
    </row>
    <row r="5830" spans="1:6" x14ac:dyDescent="0.3">
      <c r="A5830" s="1">
        <v>44593</v>
      </c>
    </row>
    <row r="5831" spans="1:6" x14ac:dyDescent="0.3">
      <c r="A5831" s="1">
        <v>44594</v>
      </c>
      <c r="F5831">
        <v>1.6</v>
      </c>
    </row>
    <row r="5832" spans="1:6" x14ac:dyDescent="0.3">
      <c r="A5832" s="1">
        <v>44595</v>
      </c>
      <c r="F5832">
        <v>1.5</v>
      </c>
    </row>
    <row r="5833" spans="1:6" x14ac:dyDescent="0.3">
      <c r="A5833" s="1">
        <v>44596</v>
      </c>
      <c r="F5833">
        <v>1.39</v>
      </c>
    </row>
    <row r="5834" spans="1:6" x14ac:dyDescent="0.3">
      <c r="A5834" s="1">
        <v>44597</v>
      </c>
      <c r="F5834">
        <v>1.26</v>
      </c>
    </row>
    <row r="5835" spans="1:6" x14ac:dyDescent="0.3">
      <c r="A5835" s="1">
        <v>44598</v>
      </c>
      <c r="F5835">
        <v>1.24</v>
      </c>
    </row>
    <row r="5836" spans="1:6" x14ac:dyDescent="0.3">
      <c r="A5836" s="1">
        <v>44599</v>
      </c>
    </row>
    <row r="5837" spans="1:6" x14ac:dyDescent="0.3">
      <c r="A5837" s="1">
        <v>44600</v>
      </c>
    </row>
    <row r="5838" spans="1:6" x14ac:dyDescent="0.3">
      <c r="A5838" s="1">
        <v>44601</v>
      </c>
    </row>
    <row r="5839" spans="1:6" x14ac:dyDescent="0.3">
      <c r="A5839" s="1">
        <v>44602</v>
      </c>
    </row>
    <row r="5840" spans="1:6" x14ac:dyDescent="0.3">
      <c r="A5840" s="1">
        <v>44603</v>
      </c>
    </row>
    <row r="5841" spans="1:1" x14ac:dyDescent="0.3">
      <c r="A5841" s="1">
        <v>44604</v>
      </c>
    </row>
    <row r="5842" spans="1:1" x14ac:dyDescent="0.3">
      <c r="A5842" s="1">
        <v>44605</v>
      </c>
    </row>
    <row r="5843" spans="1:1" x14ac:dyDescent="0.3">
      <c r="A5843" s="1">
        <v>44606</v>
      </c>
    </row>
    <row r="5844" spans="1:1" x14ac:dyDescent="0.3">
      <c r="A5844" s="1">
        <v>44607</v>
      </c>
    </row>
    <row r="5845" spans="1:1" x14ac:dyDescent="0.3">
      <c r="A5845" s="1">
        <v>44608</v>
      </c>
    </row>
    <row r="5846" spans="1:1" x14ac:dyDescent="0.3">
      <c r="A5846" s="1">
        <v>44609</v>
      </c>
    </row>
    <row r="5847" spans="1:1" x14ac:dyDescent="0.3">
      <c r="A5847" s="1">
        <v>44610</v>
      </c>
    </row>
    <row r="5848" spans="1:1" x14ac:dyDescent="0.3">
      <c r="A5848" s="1">
        <v>44611</v>
      </c>
    </row>
    <row r="5849" spans="1:1" x14ac:dyDescent="0.3">
      <c r="A5849" s="1">
        <v>44612</v>
      </c>
    </row>
    <row r="5850" spans="1:1" x14ac:dyDescent="0.3">
      <c r="A5850" s="1">
        <v>44613</v>
      </c>
    </row>
    <row r="5851" spans="1:1" x14ac:dyDescent="0.3">
      <c r="A5851" s="1">
        <v>44614</v>
      </c>
    </row>
    <row r="5852" spans="1:1" x14ac:dyDescent="0.3">
      <c r="A5852" s="1">
        <v>44615</v>
      </c>
    </row>
    <row r="5853" spans="1:1" x14ac:dyDescent="0.3">
      <c r="A5853" s="1">
        <v>44616</v>
      </c>
    </row>
    <row r="5854" spans="1:1" x14ac:dyDescent="0.3">
      <c r="A5854" s="1">
        <v>44617</v>
      </c>
    </row>
    <row r="5855" spans="1:1" x14ac:dyDescent="0.3">
      <c r="A5855" s="1">
        <v>44618</v>
      </c>
    </row>
    <row r="5856" spans="1:1" x14ac:dyDescent="0.3">
      <c r="A5856" s="1">
        <v>44619</v>
      </c>
    </row>
    <row r="5857" spans="1:1" x14ac:dyDescent="0.3">
      <c r="A5857" s="1">
        <v>44620</v>
      </c>
    </row>
    <row r="5858" spans="1:1" x14ac:dyDescent="0.3">
      <c r="A5858" s="1">
        <v>44621</v>
      </c>
    </row>
    <row r="5859" spans="1:1" x14ac:dyDescent="0.3">
      <c r="A5859" s="1">
        <v>44622</v>
      </c>
    </row>
    <row r="5860" spans="1:1" x14ac:dyDescent="0.3">
      <c r="A5860" s="1">
        <v>44623</v>
      </c>
    </row>
    <row r="5861" spans="1:1" x14ac:dyDescent="0.3">
      <c r="A5861" s="1">
        <v>44624</v>
      </c>
    </row>
    <row r="5862" spans="1:1" x14ac:dyDescent="0.3">
      <c r="A5862" s="1">
        <v>44625</v>
      </c>
    </row>
    <row r="5863" spans="1:1" x14ac:dyDescent="0.3">
      <c r="A5863" s="1">
        <v>44626</v>
      </c>
    </row>
    <row r="5864" spans="1:1" x14ac:dyDescent="0.3">
      <c r="A5864" s="1">
        <v>44627</v>
      </c>
    </row>
    <row r="5865" spans="1:1" x14ac:dyDescent="0.3">
      <c r="A5865" s="1">
        <v>44628</v>
      </c>
    </row>
    <row r="5866" spans="1:1" x14ac:dyDescent="0.3">
      <c r="A5866" s="1">
        <v>44629</v>
      </c>
    </row>
    <row r="5867" spans="1:1" x14ac:dyDescent="0.3">
      <c r="A5867" s="1">
        <v>44630</v>
      </c>
    </row>
    <row r="5868" spans="1:1" x14ac:dyDescent="0.3">
      <c r="A5868" s="1">
        <v>44631</v>
      </c>
    </row>
    <row r="5869" spans="1:1" x14ac:dyDescent="0.3">
      <c r="A5869" s="1">
        <v>44632</v>
      </c>
    </row>
    <row r="5870" spans="1:1" x14ac:dyDescent="0.3">
      <c r="A5870" s="1">
        <v>44633</v>
      </c>
    </row>
    <row r="5871" spans="1:1" x14ac:dyDescent="0.3">
      <c r="A5871" s="1">
        <v>44634</v>
      </c>
    </row>
    <row r="5872" spans="1:1" x14ac:dyDescent="0.3">
      <c r="A5872" s="1">
        <v>44635</v>
      </c>
    </row>
    <row r="5873" spans="1:1" x14ac:dyDescent="0.3">
      <c r="A5873" s="1">
        <v>44636</v>
      </c>
    </row>
    <row r="5874" spans="1:1" x14ac:dyDescent="0.3">
      <c r="A5874" s="1">
        <v>44637</v>
      </c>
    </row>
    <row r="5875" spans="1:1" x14ac:dyDescent="0.3">
      <c r="A5875" s="1">
        <v>44638</v>
      </c>
    </row>
    <row r="5876" spans="1:1" x14ac:dyDescent="0.3">
      <c r="A5876" s="1">
        <v>44639</v>
      </c>
    </row>
    <row r="5877" spans="1:1" x14ac:dyDescent="0.3">
      <c r="A5877" s="1">
        <v>44640</v>
      </c>
    </row>
    <row r="5878" spans="1:1" x14ac:dyDescent="0.3">
      <c r="A5878" s="1">
        <v>44641</v>
      </c>
    </row>
    <row r="5879" spans="1:1" x14ac:dyDescent="0.3">
      <c r="A5879" s="1">
        <v>44642</v>
      </c>
    </row>
    <row r="5880" spans="1:1" x14ac:dyDescent="0.3">
      <c r="A5880" s="1">
        <v>44643</v>
      </c>
    </row>
    <row r="5881" spans="1:1" x14ac:dyDescent="0.3">
      <c r="A5881" s="1">
        <v>44644</v>
      </c>
    </row>
    <row r="5882" spans="1:1" x14ac:dyDescent="0.3">
      <c r="A5882" s="1">
        <v>44645</v>
      </c>
    </row>
    <row r="5883" spans="1:1" x14ac:dyDescent="0.3">
      <c r="A5883" s="1">
        <v>44646</v>
      </c>
    </row>
    <row r="5884" spans="1:1" x14ac:dyDescent="0.3">
      <c r="A5884" s="1">
        <v>44647</v>
      </c>
    </row>
    <row r="5885" spans="1:1" x14ac:dyDescent="0.3">
      <c r="A5885" s="1">
        <v>44648</v>
      </c>
    </row>
    <row r="5886" spans="1:1" x14ac:dyDescent="0.3">
      <c r="A5886" s="1">
        <v>44649</v>
      </c>
    </row>
    <row r="5887" spans="1:1" x14ac:dyDescent="0.3">
      <c r="A5887" s="1">
        <v>44650</v>
      </c>
    </row>
    <row r="5888" spans="1:1" x14ac:dyDescent="0.3">
      <c r="A5888" s="1">
        <v>44651</v>
      </c>
    </row>
    <row r="5889" spans="1:1" x14ac:dyDescent="0.3">
      <c r="A5889" s="1">
        <v>44652</v>
      </c>
    </row>
    <row r="5890" spans="1:1" x14ac:dyDescent="0.3">
      <c r="A5890" s="1">
        <v>44653</v>
      </c>
    </row>
    <row r="5891" spans="1:1" x14ac:dyDescent="0.3">
      <c r="A5891" s="1">
        <v>44654</v>
      </c>
    </row>
    <row r="5892" spans="1:1" x14ac:dyDescent="0.3">
      <c r="A5892" s="1">
        <v>44655</v>
      </c>
    </row>
    <row r="5893" spans="1:1" x14ac:dyDescent="0.3">
      <c r="A5893" s="1">
        <v>44656</v>
      </c>
    </row>
    <row r="5894" spans="1:1" x14ac:dyDescent="0.3">
      <c r="A5894" s="1">
        <v>44657</v>
      </c>
    </row>
    <row r="5895" spans="1:1" x14ac:dyDescent="0.3">
      <c r="A5895" s="1">
        <v>44658</v>
      </c>
    </row>
    <row r="5896" spans="1:1" x14ac:dyDescent="0.3">
      <c r="A5896" s="1">
        <v>44659</v>
      </c>
    </row>
    <row r="5897" spans="1:1" x14ac:dyDescent="0.3">
      <c r="A5897" s="1">
        <v>44660</v>
      </c>
    </row>
    <row r="5898" spans="1:1" x14ac:dyDescent="0.3">
      <c r="A5898" s="1">
        <v>44661</v>
      </c>
    </row>
    <row r="5899" spans="1:1" x14ac:dyDescent="0.3">
      <c r="A5899" s="1">
        <v>44662</v>
      </c>
    </row>
    <row r="5900" spans="1:1" x14ac:dyDescent="0.3">
      <c r="A5900" s="1">
        <v>44663</v>
      </c>
    </row>
    <row r="5901" spans="1:1" x14ac:dyDescent="0.3">
      <c r="A5901" s="1">
        <v>44664</v>
      </c>
    </row>
    <row r="5902" spans="1:1" x14ac:dyDescent="0.3">
      <c r="A5902" s="1">
        <v>44665</v>
      </c>
    </row>
    <row r="5903" spans="1:1" x14ac:dyDescent="0.3">
      <c r="A5903" s="1">
        <v>44666</v>
      </c>
    </row>
    <row r="5904" spans="1:1" x14ac:dyDescent="0.3">
      <c r="A5904" s="1">
        <v>44667</v>
      </c>
    </row>
    <row r="5905" spans="1:1" x14ac:dyDescent="0.3">
      <c r="A5905" s="1">
        <v>44668</v>
      </c>
    </row>
    <row r="5906" spans="1:1" x14ac:dyDescent="0.3">
      <c r="A5906" s="1">
        <v>44669</v>
      </c>
    </row>
    <row r="5907" spans="1:1" x14ac:dyDescent="0.3">
      <c r="A5907" s="1">
        <v>44670</v>
      </c>
    </row>
    <row r="5908" spans="1:1" x14ac:dyDescent="0.3">
      <c r="A5908" s="1">
        <v>44671</v>
      </c>
    </row>
    <row r="5909" spans="1:1" x14ac:dyDescent="0.3">
      <c r="A5909" s="1">
        <v>44672</v>
      </c>
    </row>
    <row r="5910" spans="1:1" x14ac:dyDescent="0.3">
      <c r="A5910" s="1">
        <v>44673</v>
      </c>
    </row>
    <row r="5911" spans="1:1" x14ac:dyDescent="0.3">
      <c r="A5911" s="1">
        <v>44674</v>
      </c>
    </row>
    <row r="5912" spans="1:1" x14ac:dyDescent="0.3">
      <c r="A5912" s="1">
        <v>44675</v>
      </c>
    </row>
    <row r="5913" spans="1:1" x14ac:dyDescent="0.3">
      <c r="A5913" s="1">
        <v>44676</v>
      </c>
    </row>
    <row r="5914" spans="1:1" x14ac:dyDescent="0.3">
      <c r="A5914" s="1">
        <v>44677</v>
      </c>
    </row>
    <row r="5915" spans="1:1" x14ac:dyDescent="0.3">
      <c r="A5915" s="1">
        <v>44678</v>
      </c>
    </row>
    <row r="5916" spans="1:1" x14ac:dyDescent="0.3">
      <c r="A5916" s="1">
        <v>44679</v>
      </c>
    </row>
    <row r="5917" spans="1:1" x14ac:dyDescent="0.3">
      <c r="A5917" s="1">
        <v>44680</v>
      </c>
    </row>
    <row r="5918" spans="1:1" x14ac:dyDescent="0.3">
      <c r="A5918" s="1">
        <v>44681</v>
      </c>
    </row>
    <row r="5919" spans="1:1" x14ac:dyDescent="0.3">
      <c r="A5919" s="1">
        <v>44682</v>
      </c>
    </row>
    <row r="5920" spans="1:1" x14ac:dyDescent="0.3">
      <c r="A5920" s="1">
        <v>44683</v>
      </c>
    </row>
    <row r="5921" spans="1:1" x14ac:dyDescent="0.3">
      <c r="A5921" s="1">
        <v>44684</v>
      </c>
    </row>
    <row r="5922" spans="1:1" x14ac:dyDescent="0.3">
      <c r="A5922" s="1">
        <v>44685</v>
      </c>
    </row>
    <row r="5923" spans="1:1" x14ac:dyDescent="0.3">
      <c r="A5923" s="1">
        <v>44686</v>
      </c>
    </row>
    <row r="5924" spans="1:1" x14ac:dyDescent="0.3">
      <c r="A5924" s="1">
        <v>44687</v>
      </c>
    </row>
    <row r="5925" spans="1:1" x14ac:dyDescent="0.3">
      <c r="A5925" s="1">
        <v>44688</v>
      </c>
    </row>
    <row r="5926" spans="1:1" x14ac:dyDescent="0.3">
      <c r="A5926" s="1">
        <v>44689</v>
      </c>
    </row>
    <row r="5927" spans="1:1" x14ac:dyDescent="0.3">
      <c r="A5927" s="1">
        <v>44690</v>
      </c>
    </row>
    <row r="5928" spans="1:1" x14ac:dyDescent="0.3">
      <c r="A5928" s="1">
        <v>44691</v>
      </c>
    </row>
    <row r="5929" spans="1:1" x14ac:dyDescent="0.3">
      <c r="A5929" s="1">
        <v>44692</v>
      </c>
    </row>
    <row r="5930" spans="1:1" x14ac:dyDescent="0.3">
      <c r="A5930" s="1">
        <v>44693</v>
      </c>
    </row>
    <row r="5931" spans="1:1" x14ac:dyDescent="0.3">
      <c r="A5931" s="1">
        <v>44694</v>
      </c>
    </row>
    <row r="5932" spans="1:1" x14ac:dyDescent="0.3">
      <c r="A5932" s="1">
        <v>44695</v>
      </c>
    </row>
    <row r="5933" spans="1:1" x14ac:dyDescent="0.3">
      <c r="A5933" s="1">
        <v>44696</v>
      </c>
    </row>
    <row r="5934" spans="1:1" x14ac:dyDescent="0.3">
      <c r="A5934" s="1">
        <v>44697</v>
      </c>
    </row>
    <row r="5935" spans="1:1" x14ac:dyDescent="0.3">
      <c r="A5935" s="1">
        <v>44698</v>
      </c>
    </row>
    <row r="5936" spans="1:1" x14ac:dyDescent="0.3">
      <c r="A5936" s="1">
        <v>44699</v>
      </c>
    </row>
    <row r="5937" spans="1:1" x14ac:dyDescent="0.3">
      <c r="A5937" s="1">
        <v>44700</v>
      </c>
    </row>
    <row r="5938" spans="1:1" x14ac:dyDescent="0.3">
      <c r="A5938" s="1">
        <v>44701</v>
      </c>
    </row>
    <row r="5939" spans="1:1" x14ac:dyDescent="0.3">
      <c r="A5939" s="1">
        <v>44702</v>
      </c>
    </row>
    <row r="5940" spans="1:1" x14ac:dyDescent="0.3">
      <c r="A5940" s="1">
        <v>44703</v>
      </c>
    </row>
    <row r="5941" spans="1:1" x14ac:dyDescent="0.3">
      <c r="A5941" s="1">
        <v>44704</v>
      </c>
    </row>
    <row r="5942" spans="1:1" x14ac:dyDescent="0.3">
      <c r="A5942" s="1">
        <v>44705</v>
      </c>
    </row>
    <row r="5943" spans="1:1" x14ac:dyDescent="0.3">
      <c r="A5943" s="1">
        <v>44706</v>
      </c>
    </row>
    <row r="5944" spans="1:1" x14ac:dyDescent="0.3">
      <c r="A5944" s="1">
        <v>44707</v>
      </c>
    </row>
    <row r="5945" spans="1:1" x14ac:dyDescent="0.3">
      <c r="A5945" s="1">
        <v>44708</v>
      </c>
    </row>
    <row r="5946" spans="1:1" x14ac:dyDescent="0.3">
      <c r="A5946" s="1">
        <v>44709</v>
      </c>
    </row>
    <row r="5947" spans="1:1" x14ac:dyDescent="0.3">
      <c r="A5947" s="1">
        <v>44710</v>
      </c>
    </row>
    <row r="5948" spans="1:1" x14ac:dyDescent="0.3">
      <c r="A5948" s="1">
        <v>44711</v>
      </c>
    </row>
    <row r="5949" spans="1:1" x14ac:dyDescent="0.3">
      <c r="A5949" s="1">
        <v>44712</v>
      </c>
    </row>
    <row r="5950" spans="1:1" x14ac:dyDescent="0.3">
      <c r="A5950" s="1">
        <v>44713</v>
      </c>
    </row>
    <row r="5951" spans="1:1" x14ac:dyDescent="0.3">
      <c r="A5951" s="1">
        <v>44714</v>
      </c>
    </row>
    <row r="5952" spans="1:1" x14ac:dyDescent="0.3">
      <c r="A5952" s="1">
        <v>44715</v>
      </c>
    </row>
    <row r="5953" spans="1:1" x14ac:dyDescent="0.3">
      <c r="A5953" s="1">
        <v>44716</v>
      </c>
    </row>
    <row r="5954" spans="1:1" x14ac:dyDescent="0.3">
      <c r="A5954" s="1">
        <v>44717</v>
      </c>
    </row>
    <row r="5955" spans="1:1" x14ac:dyDescent="0.3">
      <c r="A5955" s="1">
        <v>44718</v>
      </c>
    </row>
    <row r="5956" spans="1:1" x14ac:dyDescent="0.3">
      <c r="A5956" s="1">
        <v>44719</v>
      </c>
    </row>
    <row r="5957" spans="1:1" x14ac:dyDescent="0.3">
      <c r="A5957" s="1">
        <v>44720</v>
      </c>
    </row>
    <row r="5958" spans="1:1" x14ac:dyDescent="0.3">
      <c r="A5958" s="1">
        <v>44721</v>
      </c>
    </row>
    <row r="5959" spans="1:1" x14ac:dyDescent="0.3">
      <c r="A5959" s="1">
        <v>44722</v>
      </c>
    </row>
    <row r="5960" spans="1:1" x14ac:dyDescent="0.3">
      <c r="A5960" s="1">
        <v>44723</v>
      </c>
    </row>
    <row r="5961" spans="1:1" x14ac:dyDescent="0.3">
      <c r="A5961" s="1">
        <v>44724</v>
      </c>
    </row>
    <row r="5962" spans="1:1" x14ac:dyDescent="0.3">
      <c r="A5962" s="1">
        <v>44725</v>
      </c>
    </row>
    <row r="5963" spans="1:1" x14ac:dyDescent="0.3">
      <c r="A5963" s="1">
        <v>44726</v>
      </c>
    </row>
    <row r="5964" spans="1:1" x14ac:dyDescent="0.3">
      <c r="A5964" s="1">
        <v>44727</v>
      </c>
    </row>
    <row r="5965" spans="1:1" x14ac:dyDescent="0.3">
      <c r="A5965" s="1">
        <v>44728</v>
      </c>
    </row>
    <row r="5966" spans="1:1" x14ac:dyDescent="0.3">
      <c r="A5966" s="1">
        <v>44729</v>
      </c>
    </row>
    <row r="5967" spans="1:1" x14ac:dyDescent="0.3">
      <c r="A5967" s="1">
        <v>44730</v>
      </c>
    </row>
    <row r="5968" spans="1:1" x14ac:dyDescent="0.3">
      <c r="A5968" s="1">
        <v>44731</v>
      </c>
    </row>
    <row r="5969" spans="1:1" x14ac:dyDescent="0.3">
      <c r="A5969" s="1">
        <v>44732</v>
      </c>
    </row>
    <row r="5970" spans="1:1" x14ac:dyDescent="0.3">
      <c r="A5970" s="1">
        <v>44733</v>
      </c>
    </row>
    <row r="5971" spans="1:1" x14ac:dyDescent="0.3">
      <c r="A5971" s="1">
        <v>44734</v>
      </c>
    </row>
    <row r="5972" spans="1:1" x14ac:dyDescent="0.3">
      <c r="A5972" s="1">
        <v>44735</v>
      </c>
    </row>
    <row r="5973" spans="1:1" x14ac:dyDescent="0.3">
      <c r="A5973" s="1">
        <v>44736</v>
      </c>
    </row>
    <row r="5974" spans="1:1" x14ac:dyDescent="0.3">
      <c r="A5974" s="1">
        <v>44737</v>
      </c>
    </row>
    <row r="5975" spans="1:1" x14ac:dyDescent="0.3">
      <c r="A5975" s="1">
        <v>44738</v>
      </c>
    </row>
    <row r="5976" spans="1:1" x14ac:dyDescent="0.3">
      <c r="A5976" s="1">
        <v>44739</v>
      </c>
    </row>
    <row r="5977" spans="1:1" x14ac:dyDescent="0.3">
      <c r="A5977" s="1">
        <v>44740</v>
      </c>
    </row>
    <row r="5978" spans="1:1" x14ac:dyDescent="0.3">
      <c r="A5978" s="1">
        <v>44741</v>
      </c>
    </row>
    <row r="5979" spans="1:1" x14ac:dyDescent="0.3">
      <c r="A5979" s="1">
        <v>44742</v>
      </c>
    </row>
    <row r="5980" spans="1:1" x14ac:dyDescent="0.3">
      <c r="A5980" s="1">
        <v>44743</v>
      </c>
    </row>
    <row r="5981" spans="1:1" x14ac:dyDescent="0.3">
      <c r="A5981" s="1">
        <v>44744</v>
      </c>
    </row>
    <row r="5982" spans="1:1" x14ac:dyDescent="0.3">
      <c r="A5982" s="1">
        <v>44745</v>
      </c>
    </row>
    <row r="5983" spans="1:1" x14ac:dyDescent="0.3">
      <c r="A5983" s="1">
        <v>44746</v>
      </c>
    </row>
    <row r="5984" spans="1:1" x14ac:dyDescent="0.3">
      <c r="A5984" s="1">
        <v>44747</v>
      </c>
    </row>
    <row r="5985" spans="1:1" x14ac:dyDescent="0.3">
      <c r="A5985" s="1">
        <v>44748</v>
      </c>
    </row>
    <row r="5986" spans="1:1" x14ac:dyDescent="0.3">
      <c r="A5986" s="1">
        <v>44749</v>
      </c>
    </row>
    <row r="5987" spans="1:1" x14ac:dyDescent="0.3">
      <c r="A5987" s="1">
        <v>44750</v>
      </c>
    </row>
    <row r="5988" spans="1:1" x14ac:dyDescent="0.3">
      <c r="A5988" s="1">
        <v>44751</v>
      </c>
    </row>
    <row r="5989" spans="1:1" x14ac:dyDescent="0.3">
      <c r="A5989" s="1">
        <v>44752</v>
      </c>
    </row>
    <row r="5990" spans="1:1" x14ac:dyDescent="0.3">
      <c r="A5990" s="1">
        <v>44753</v>
      </c>
    </row>
    <row r="5991" spans="1:1" x14ac:dyDescent="0.3">
      <c r="A5991" s="1">
        <v>44754</v>
      </c>
    </row>
    <row r="5992" spans="1:1" x14ac:dyDescent="0.3">
      <c r="A5992" s="1">
        <v>44755</v>
      </c>
    </row>
    <row r="5993" spans="1:1" x14ac:dyDescent="0.3">
      <c r="A5993" s="1">
        <v>44756</v>
      </c>
    </row>
    <row r="5994" spans="1:1" x14ac:dyDescent="0.3">
      <c r="A5994" s="1">
        <v>44757</v>
      </c>
    </row>
    <row r="5995" spans="1:1" x14ac:dyDescent="0.3">
      <c r="A5995" s="1">
        <v>44758</v>
      </c>
    </row>
    <row r="5996" spans="1:1" x14ac:dyDescent="0.3">
      <c r="A5996" s="1">
        <v>44759</v>
      </c>
    </row>
    <row r="5997" spans="1:1" x14ac:dyDescent="0.3">
      <c r="A5997" s="1">
        <v>44760</v>
      </c>
    </row>
    <row r="5998" spans="1:1" x14ac:dyDescent="0.3">
      <c r="A5998" s="1">
        <v>44761</v>
      </c>
    </row>
    <row r="5999" spans="1:1" x14ac:dyDescent="0.3">
      <c r="A5999" s="1">
        <v>44762</v>
      </c>
    </row>
    <row r="6000" spans="1:1" x14ac:dyDescent="0.3">
      <c r="A6000" s="1">
        <v>44763</v>
      </c>
    </row>
    <row r="6001" spans="1:1" x14ac:dyDescent="0.3">
      <c r="A6001" s="1">
        <v>44764</v>
      </c>
    </row>
    <row r="6002" spans="1:1" x14ac:dyDescent="0.3">
      <c r="A6002" s="1">
        <v>44765</v>
      </c>
    </row>
    <row r="6003" spans="1:1" x14ac:dyDescent="0.3">
      <c r="A6003" s="1">
        <v>44766</v>
      </c>
    </row>
    <row r="6004" spans="1:1" x14ac:dyDescent="0.3">
      <c r="A6004" s="1">
        <v>44767</v>
      </c>
    </row>
    <row r="6005" spans="1:1" x14ac:dyDescent="0.3">
      <c r="A6005" s="1">
        <v>44768</v>
      </c>
    </row>
    <row r="6006" spans="1:1" x14ac:dyDescent="0.3">
      <c r="A6006" s="1">
        <v>44769</v>
      </c>
    </row>
    <row r="6007" spans="1:1" x14ac:dyDescent="0.3">
      <c r="A6007" s="1">
        <v>44770</v>
      </c>
    </row>
    <row r="6008" spans="1:1" x14ac:dyDescent="0.3">
      <c r="A6008" s="1">
        <v>44771</v>
      </c>
    </row>
    <row r="6009" spans="1:1" x14ac:dyDescent="0.3">
      <c r="A6009" s="1">
        <v>44772</v>
      </c>
    </row>
    <row r="6010" spans="1:1" x14ac:dyDescent="0.3">
      <c r="A6010" s="1">
        <v>44773</v>
      </c>
    </row>
    <row r="6011" spans="1:1" x14ac:dyDescent="0.3">
      <c r="A6011" s="1">
        <v>44774</v>
      </c>
    </row>
    <row r="6012" spans="1:1" x14ac:dyDescent="0.3">
      <c r="A6012" s="1">
        <v>44775</v>
      </c>
    </row>
    <row r="6013" spans="1:1" x14ac:dyDescent="0.3">
      <c r="A6013" s="1">
        <v>44776</v>
      </c>
    </row>
    <row r="6014" spans="1:1" x14ac:dyDescent="0.3">
      <c r="A6014" s="1">
        <v>44777</v>
      </c>
    </row>
    <row r="6015" spans="1:1" x14ac:dyDescent="0.3">
      <c r="A6015" s="1">
        <v>44778</v>
      </c>
    </row>
    <row r="6016" spans="1:1" x14ac:dyDescent="0.3">
      <c r="A6016" s="1">
        <v>44779</v>
      </c>
    </row>
    <row r="6017" spans="1:1" x14ac:dyDescent="0.3">
      <c r="A6017" s="1">
        <v>44780</v>
      </c>
    </row>
    <row r="6018" spans="1:1" x14ac:dyDescent="0.3">
      <c r="A6018" s="1">
        <v>44781</v>
      </c>
    </row>
    <row r="6019" spans="1:1" x14ac:dyDescent="0.3">
      <c r="A6019" s="1">
        <v>44782</v>
      </c>
    </row>
    <row r="6020" spans="1:1" x14ac:dyDescent="0.3">
      <c r="A6020" s="1">
        <v>44783</v>
      </c>
    </row>
    <row r="6021" spans="1:1" x14ac:dyDescent="0.3">
      <c r="A6021" s="1">
        <v>44784</v>
      </c>
    </row>
    <row r="6022" spans="1:1" x14ac:dyDescent="0.3">
      <c r="A6022" s="1">
        <v>44785</v>
      </c>
    </row>
    <row r="6023" spans="1:1" x14ac:dyDescent="0.3">
      <c r="A6023" s="1">
        <v>44786</v>
      </c>
    </row>
    <row r="6024" spans="1:1" x14ac:dyDescent="0.3">
      <c r="A6024" s="1">
        <v>44787</v>
      </c>
    </row>
    <row r="6025" spans="1:1" x14ac:dyDescent="0.3">
      <c r="A6025" s="1">
        <v>44788</v>
      </c>
    </row>
    <row r="6026" spans="1:1" x14ac:dyDescent="0.3">
      <c r="A6026" s="1">
        <v>44789</v>
      </c>
    </row>
    <row r="6027" spans="1:1" x14ac:dyDescent="0.3">
      <c r="A6027" s="1">
        <v>44790</v>
      </c>
    </row>
    <row r="6028" spans="1:1" x14ac:dyDescent="0.3">
      <c r="A6028" s="1">
        <v>44791</v>
      </c>
    </row>
    <row r="6029" spans="1:1" x14ac:dyDescent="0.3">
      <c r="A6029" s="1">
        <v>44792</v>
      </c>
    </row>
    <row r="6030" spans="1:1" x14ac:dyDescent="0.3">
      <c r="A6030" s="1">
        <v>44793</v>
      </c>
    </row>
    <row r="6031" spans="1:1" x14ac:dyDescent="0.3">
      <c r="A6031" s="1">
        <v>44794</v>
      </c>
    </row>
    <row r="6032" spans="1:1" x14ac:dyDescent="0.3">
      <c r="A6032" s="1">
        <v>44795</v>
      </c>
    </row>
    <row r="6033" spans="1:1" x14ac:dyDescent="0.3">
      <c r="A6033" s="1">
        <v>44796</v>
      </c>
    </row>
    <row r="6034" spans="1:1" x14ac:dyDescent="0.3">
      <c r="A6034" s="1">
        <v>44797</v>
      </c>
    </row>
    <row r="6035" spans="1:1" x14ac:dyDescent="0.3">
      <c r="A6035" s="1">
        <v>44798</v>
      </c>
    </row>
    <row r="6036" spans="1:1" x14ac:dyDescent="0.3">
      <c r="A6036" s="1">
        <v>44799</v>
      </c>
    </row>
    <row r="6037" spans="1:1" x14ac:dyDescent="0.3">
      <c r="A6037" s="1">
        <v>44800</v>
      </c>
    </row>
    <row r="6038" spans="1:1" x14ac:dyDescent="0.3">
      <c r="A6038" s="1">
        <v>44801</v>
      </c>
    </row>
    <row r="6039" spans="1:1" x14ac:dyDescent="0.3">
      <c r="A6039" s="1">
        <v>44802</v>
      </c>
    </row>
    <row r="6040" spans="1:1" x14ac:dyDescent="0.3">
      <c r="A6040" s="1">
        <v>44803</v>
      </c>
    </row>
    <row r="6041" spans="1:1" x14ac:dyDescent="0.3">
      <c r="A6041" s="1">
        <v>44804</v>
      </c>
    </row>
    <row r="6042" spans="1:1" x14ac:dyDescent="0.3">
      <c r="A6042" s="1">
        <v>44805</v>
      </c>
    </row>
    <row r="6043" spans="1:1" x14ac:dyDescent="0.3">
      <c r="A6043" s="1">
        <v>44806</v>
      </c>
    </row>
    <row r="6044" spans="1:1" x14ac:dyDescent="0.3">
      <c r="A6044" s="1">
        <v>44807</v>
      </c>
    </row>
    <row r="6045" spans="1:1" x14ac:dyDescent="0.3">
      <c r="A6045" s="1">
        <v>44808</v>
      </c>
    </row>
    <row r="6046" spans="1:1" x14ac:dyDescent="0.3">
      <c r="A6046" s="1">
        <v>44809</v>
      </c>
    </row>
    <row r="6047" spans="1:1" x14ac:dyDescent="0.3">
      <c r="A6047" s="1">
        <v>44810</v>
      </c>
    </row>
    <row r="6048" spans="1:1" x14ac:dyDescent="0.3">
      <c r="A6048" s="1">
        <v>44811</v>
      </c>
    </row>
    <row r="6049" spans="1:1" x14ac:dyDescent="0.3">
      <c r="A6049" s="1">
        <v>44812</v>
      </c>
    </row>
    <row r="6050" spans="1:1" x14ac:dyDescent="0.3">
      <c r="A6050" s="1">
        <v>44813</v>
      </c>
    </row>
    <row r="6051" spans="1:1" x14ac:dyDescent="0.3">
      <c r="A6051" s="1">
        <v>44814</v>
      </c>
    </row>
    <row r="6052" spans="1:1" x14ac:dyDescent="0.3">
      <c r="A6052" s="1">
        <v>44815</v>
      </c>
    </row>
    <row r="6053" spans="1:1" x14ac:dyDescent="0.3">
      <c r="A6053" s="1">
        <v>44816</v>
      </c>
    </row>
    <row r="6054" spans="1:1" x14ac:dyDescent="0.3">
      <c r="A6054" s="1">
        <v>44817</v>
      </c>
    </row>
    <row r="6055" spans="1:1" x14ac:dyDescent="0.3">
      <c r="A6055" s="1">
        <v>44818</v>
      </c>
    </row>
    <row r="6056" spans="1:1" x14ac:dyDescent="0.3">
      <c r="A6056" s="1">
        <v>44819</v>
      </c>
    </row>
    <row r="6057" spans="1:1" x14ac:dyDescent="0.3">
      <c r="A6057" s="1">
        <v>44820</v>
      </c>
    </row>
    <row r="6058" spans="1:1" x14ac:dyDescent="0.3">
      <c r="A6058" s="1">
        <v>44821</v>
      </c>
    </row>
    <row r="6059" spans="1:1" x14ac:dyDescent="0.3">
      <c r="A6059" s="1">
        <v>44822</v>
      </c>
    </row>
    <row r="6060" spans="1:1" x14ac:dyDescent="0.3">
      <c r="A6060" s="1">
        <v>44823</v>
      </c>
    </row>
    <row r="6061" spans="1:1" x14ac:dyDescent="0.3">
      <c r="A6061" s="1">
        <v>44824</v>
      </c>
    </row>
    <row r="6062" spans="1:1" x14ac:dyDescent="0.3">
      <c r="A6062" s="1">
        <v>44825</v>
      </c>
    </row>
    <row r="6063" spans="1:1" x14ac:dyDescent="0.3">
      <c r="A6063" s="1">
        <v>44826</v>
      </c>
    </row>
    <row r="6064" spans="1:1" x14ac:dyDescent="0.3">
      <c r="A6064" s="1">
        <v>44827</v>
      </c>
    </row>
    <row r="6065" spans="1:1" x14ac:dyDescent="0.3">
      <c r="A6065" s="1">
        <v>44828</v>
      </c>
    </row>
    <row r="6066" spans="1:1" x14ac:dyDescent="0.3">
      <c r="A6066" s="1">
        <v>44829</v>
      </c>
    </row>
    <row r="6067" spans="1:1" x14ac:dyDescent="0.3">
      <c r="A6067" s="1">
        <v>44830</v>
      </c>
    </row>
    <row r="6068" spans="1:1" x14ac:dyDescent="0.3">
      <c r="A6068" s="1">
        <v>44831</v>
      </c>
    </row>
    <row r="6069" spans="1:1" x14ac:dyDescent="0.3">
      <c r="A6069" s="1">
        <v>44832</v>
      </c>
    </row>
    <row r="6070" spans="1:1" x14ac:dyDescent="0.3">
      <c r="A6070" s="1">
        <v>44833</v>
      </c>
    </row>
    <row r="6071" spans="1:1" x14ac:dyDescent="0.3">
      <c r="A6071" s="1">
        <v>44834</v>
      </c>
    </row>
    <row r="6072" spans="1:1" x14ac:dyDescent="0.3">
      <c r="A6072" s="1">
        <v>44835</v>
      </c>
    </row>
    <row r="6073" spans="1:1" x14ac:dyDescent="0.3">
      <c r="A6073" s="1">
        <v>44836</v>
      </c>
    </row>
    <row r="6074" spans="1:1" x14ac:dyDescent="0.3">
      <c r="A6074" s="1">
        <v>44837</v>
      </c>
    </row>
    <row r="6075" spans="1:1" x14ac:dyDescent="0.3">
      <c r="A6075" s="1">
        <v>44838</v>
      </c>
    </row>
    <row r="6076" spans="1:1" x14ac:dyDescent="0.3">
      <c r="A6076" s="1">
        <v>44839</v>
      </c>
    </row>
    <row r="6077" spans="1:1" x14ac:dyDescent="0.3">
      <c r="A6077" s="1">
        <v>44840</v>
      </c>
    </row>
    <row r="6078" spans="1:1" x14ac:dyDescent="0.3">
      <c r="A6078" s="1">
        <v>44841</v>
      </c>
    </row>
    <row r="6079" spans="1:1" x14ac:dyDescent="0.3">
      <c r="A6079" s="1">
        <v>44842</v>
      </c>
    </row>
    <row r="6080" spans="1:1" x14ac:dyDescent="0.3">
      <c r="A6080" s="1">
        <v>44843</v>
      </c>
    </row>
    <row r="6081" spans="1:1" x14ac:dyDescent="0.3">
      <c r="A6081" s="1">
        <v>44844</v>
      </c>
    </row>
    <row r="6082" spans="1:1" x14ac:dyDescent="0.3">
      <c r="A6082" s="1">
        <v>44845</v>
      </c>
    </row>
    <row r="6083" spans="1:1" x14ac:dyDescent="0.3">
      <c r="A6083" s="1">
        <v>44846</v>
      </c>
    </row>
    <row r="6084" spans="1:1" x14ac:dyDescent="0.3">
      <c r="A6084" s="1">
        <v>44847</v>
      </c>
    </row>
    <row r="6085" spans="1:1" x14ac:dyDescent="0.3">
      <c r="A6085" s="1">
        <v>44848</v>
      </c>
    </row>
    <row r="6086" spans="1:1" x14ac:dyDescent="0.3">
      <c r="A6086" s="1">
        <v>44849</v>
      </c>
    </row>
    <row r="6087" spans="1:1" x14ac:dyDescent="0.3">
      <c r="A6087" s="1">
        <v>44850</v>
      </c>
    </row>
    <row r="6088" spans="1:1" x14ac:dyDescent="0.3">
      <c r="A6088" s="1">
        <v>44851</v>
      </c>
    </row>
    <row r="6089" spans="1:1" x14ac:dyDescent="0.3">
      <c r="A6089" s="1">
        <v>44852</v>
      </c>
    </row>
    <row r="6090" spans="1:1" x14ac:dyDescent="0.3">
      <c r="A6090" s="1">
        <v>44853</v>
      </c>
    </row>
    <row r="6091" spans="1:1" x14ac:dyDescent="0.3">
      <c r="A6091" s="1">
        <v>44854</v>
      </c>
    </row>
    <row r="6092" spans="1:1" x14ac:dyDescent="0.3">
      <c r="A6092" s="1">
        <v>44855</v>
      </c>
    </row>
    <row r="6093" spans="1:1" x14ac:dyDescent="0.3">
      <c r="A6093" s="1">
        <v>44856</v>
      </c>
    </row>
    <row r="6094" spans="1:1" x14ac:dyDescent="0.3">
      <c r="A6094" s="1">
        <v>44857</v>
      </c>
    </row>
    <row r="6095" spans="1:1" x14ac:dyDescent="0.3">
      <c r="A6095" s="1">
        <v>44858</v>
      </c>
    </row>
    <row r="6096" spans="1:1" x14ac:dyDescent="0.3">
      <c r="A6096" s="1">
        <v>44859</v>
      </c>
    </row>
    <row r="6097" spans="1:1" x14ac:dyDescent="0.3">
      <c r="A6097" s="1">
        <v>44860</v>
      </c>
    </row>
    <row r="6098" spans="1:1" x14ac:dyDescent="0.3">
      <c r="A6098" s="1">
        <v>44861</v>
      </c>
    </row>
    <row r="6099" spans="1:1" x14ac:dyDescent="0.3">
      <c r="A6099" s="1">
        <v>44862</v>
      </c>
    </row>
    <row r="6100" spans="1:1" x14ac:dyDescent="0.3">
      <c r="A6100" s="1">
        <v>44863</v>
      </c>
    </row>
    <row r="6101" spans="1:1" x14ac:dyDescent="0.3">
      <c r="A6101" s="1">
        <v>44864</v>
      </c>
    </row>
    <row r="6102" spans="1:1" x14ac:dyDescent="0.3">
      <c r="A6102" s="1">
        <v>44865</v>
      </c>
    </row>
    <row r="6103" spans="1:1" x14ac:dyDescent="0.3">
      <c r="A6103" s="1">
        <v>44866</v>
      </c>
    </row>
    <row r="6104" spans="1:1" x14ac:dyDescent="0.3">
      <c r="A6104" s="1">
        <v>44867</v>
      </c>
    </row>
    <row r="6105" spans="1:1" x14ac:dyDescent="0.3">
      <c r="A6105" s="1">
        <v>44868</v>
      </c>
    </row>
    <row r="6106" spans="1:1" x14ac:dyDescent="0.3">
      <c r="A6106" s="1">
        <v>44869</v>
      </c>
    </row>
    <row r="6107" spans="1:1" x14ac:dyDescent="0.3">
      <c r="A6107" s="1">
        <v>44870</v>
      </c>
    </row>
    <row r="6108" spans="1:1" x14ac:dyDescent="0.3">
      <c r="A6108" s="1">
        <v>44871</v>
      </c>
    </row>
    <row r="6109" spans="1:1" x14ac:dyDescent="0.3">
      <c r="A6109" s="1">
        <v>44872</v>
      </c>
    </row>
    <row r="6110" spans="1:1" x14ac:dyDescent="0.3">
      <c r="A6110" s="1">
        <v>44873</v>
      </c>
    </row>
    <row r="6111" spans="1:1" x14ac:dyDescent="0.3">
      <c r="A6111" s="1">
        <v>44874</v>
      </c>
    </row>
    <row r="6112" spans="1:1" x14ac:dyDescent="0.3">
      <c r="A6112" s="1">
        <v>44875</v>
      </c>
    </row>
    <row r="6113" spans="1:1" x14ac:dyDescent="0.3">
      <c r="A6113" s="1">
        <v>44876</v>
      </c>
    </row>
    <row r="6114" spans="1:1" x14ac:dyDescent="0.3">
      <c r="A6114" s="1">
        <v>44877</v>
      </c>
    </row>
    <row r="6115" spans="1:1" x14ac:dyDescent="0.3">
      <c r="A6115" s="1">
        <v>44878</v>
      </c>
    </row>
    <row r="6116" spans="1:1" x14ac:dyDescent="0.3">
      <c r="A6116" s="1">
        <v>44879</v>
      </c>
    </row>
    <row r="6117" spans="1:1" x14ac:dyDescent="0.3">
      <c r="A6117" s="1">
        <v>44880</v>
      </c>
    </row>
    <row r="6118" spans="1:1" x14ac:dyDescent="0.3">
      <c r="A6118" s="1">
        <v>44881</v>
      </c>
    </row>
    <row r="6119" spans="1:1" x14ac:dyDescent="0.3">
      <c r="A6119" s="1">
        <v>44882</v>
      </c>
    </row>
    <row r="6120" spans="1:1" x14ac:dyDescent="0.3">
      <c r="A6120" s="1">
        <v>44883</v>
      </c>
    </row>
    <row r="6121" spans="1:1" x14ac:dyDescent="0.3">
      <c r="A6121" s="1">
        <v>44884</v>
      </c>
    </row>
    <row r="6122" spans="1:1" x14ac:dyDescent="0.3">
      <c r="A6122" s="1">
        <v>44885</v>
      </c>
    </row>
    <row r="6123" spans="1:1" x14ac:dyDescent="0.3">
      <c r="A6123" s="1">
        <v>44886</v>
      </c>
    </row>
    <row r="6124" spans="1:1" x14ac:dyDescent="0.3">
      <c r="A6124" s="1">
        <v>44887</v>
      </c>
    </row>
    <row r="6125" spans="1:1" x14ac:dyDescent="0.3">
      <c r="A6125" s="1">
        <v>44888</v>
      </c>
    </row>
    <row r="6126" spans="1:1" x14ac:dyDescent="0.3">
      <c r="A6126" s="1">
        <v>44889</v>
      </c>
    </row>
    <row r="6127" spans="1:1" x14ac:dyDescent="0.3">
      <c r="A6127" s="1">
        <v>44890</v>
      </c>
    </row>
    <row r="6128" spans="1:1" x14ac:dyDescent="0.3">
      <c r="A6128" s="1">
        <v>44891</v>
      </c>
    </row>
    <row r="6129" spans="1:1" x14ac:dyDescent="0.3">
      <c r="A6129" s="1">
        <v>44892</v>
      </c>
    </row>
    <row r="6130" spans="1:1" x14ac:dyDescent="0.3">
      <c r="A6130" s="1">
        <v>44893</v>
      </c>
    </row>
    <row r="6131" spans="1:1" x14ac:dyDescent="0.3">
      <c r="A6131" s="1">
        <v>44894</v>
      </c>
    </row>
    <row r="6132" spans="1:1" x14ac:dyDescent="0.3">
      <c r="A6132" s="1">
        <v>44895</v>
      </c>
    </row>
    <row r="6133" spans="1:1" x14ac:dyDescent="0.3">
      <c r="A6133" s="1">
        <v>44896</v>
      </c>
    </row>
    <row r="6134" spans="1:1" x14ac:dyDescent="0.3">
      <c r="A6134" s="1">
        <v>44897</v>
      </c>
    </row>
    <row r="6135" spans="1:1" x14ac:dyDescent="0.3">
      <c r="A6135" s="1">
        <v>44898</v>
      </c>
    </row>
    <row r="6136" spans="1:1" x14ac:dyDescent="0.3">
      <c r="A6136" s="1">
        <v>44899</v>
      </c>
    </row>
    <row r="6137" spans="1:1" x14ac:dyDescent="0.3">
      <c r="A6137" s="1">
        <v>44900</v>
      </c>
    </row>
    <row r="6138" spans="1:1" x14ac:dyDescent="0.3">
      <c r="A6138" s="1">
        <v>44901</v>
      </c>
    </row>
    <row r="6139" spans="1:1" x14ac:dyDescent="0.3">
      <c r="A6139" s="1">
        <v>44902</v>
      </c>
    </row>
    <row r="6140" spans="1:1" x14ac:dyDescent="0.3">
      <c r="A6140" s="1">
        <v>44903</v>
      </c>
    </row>
    <row r="6141" spans="1:1" x14ac:dyDescent="0.3">
      <c r="A6141" s="1">
        <v>44904</v>
      </c>
    </row>
    <row r="6142" spans="1:1" x14ac:dyDescent="0.3">
      <c r="A6142" s="1">
        <v>44905</v>
      </c>
    </row>
    <row r="6143" spans="1:1" x14ac:dyDescent="0.3">
      <c r="A6143" s="1">
        <v>44906</v>
      </c>
    </row>
    <row r="6144" spans="1:1" x14ac:dyDescent="0.3">
      <c r="A6144" s="1">
        <v>44907</v>
      </c>
    </row>
    <row r="6145" spans="1:6" x14ac:dyDescent="0.3">
      <c r="A6145" s="1">
        <v>44908</v>
      </c>
    </row>
    <row r="6146" spans="1:6" x14ac:dyDescent="0.3">
      <c r="A6146" s="1">
        <v>44909</v>
      </c>
    </row>
    <row r="6147" spans="1:6" x14ac:dyDescent="0.3">
      <c r="A6147" s="1">
        <v>44910</v>
      </c>
    </row>
    <row r="6148" spans="1:6" x14ac:dyDescent="0.3">
      <c r="A6148" s="1">
        <v>44911</v>
      </c>
    </row>
    <row r="6149" spans="1:6" x14ac:dyDescent="0.3">
      <c r="A6149" s="1">
        <v>44912</v>
      </c>
    </row>
    <row r="6150" spans="1:6" x14ac:dyDescent="0.3">
      <c r="A6150" s="1">
        <v>44913</v>
      </c>
    </row>
    <row r="6151" spans="1:6" x14ac:dyDescent="0.3">
      <c r="A6151" s="1">
        <v>44914</v>
      </c>
    </row>
    <row r="6152" spans="1:6" x14ac:dyDescent="0.3">
      <c r="A6152" s="1">
        <v>44915</v>
      </c>
    </row>
    <row r="6153" spans="1:6" x14ac:dyDescent="0.3">
      <c r="A6153" s="1">
        <v>44916</v>
      </c>
      <c r="F6153">
        <v>1.76</v>
      </c>
    </row>
    <row r="6154" spans="1:6" x14ac:dyDescent="0.3">
      <c r="A6154" s="1">
        <v>44917</v>
      </c>
      <c r="F6154">
        <v>2.0499999999999998</v>
      </c>
    </row>
    <row r="6155" spans="1:6" x14ac:dyDescent="0.3">
      <c r="A6155" s="1">
        <v>44918</v>
      </c>
      <c r="F6155">
        <v>1.69</v>
      </c>
    </row>
    <row r="6156" spans="1:6" x14ac:dyDescent="0.3">
      <c r="A6156" s="1">
        <v>44919</v>
      </c>
      <c r="F6156">
        <v>1.67</v>
      </c>
    </row>
    <row r="6157" spans="1:6" x14ac:dyDescent="0.3">
      <c r="A6157" s="1">
        <v>44920</v>
      </c>
      <c r="F6157">
        <v>1.42</v>
      </c>
    </row>
    <row r="6158" spans="1:6" x14ac:dyDescent="0.3">
      <c r="A6158" s="1">
        <v>44921</v>
      </c>
      <c r="F6158">
        <v>1.57</v>
      </c>
    </row>
    <row r="6159" spans="1:6" x14ac:dyDescent="0.3">
      <c r="A6159" s="1">
        <v>44922</v>
      </c>
      <c r="F6159">
        <v>1.37</v>
      </c>
    </row>
    <row r="6160" spans="1:6" x14ac:dyDescent="0.3">
      <c r="A6160" s="1">
        <v>44923</v>
      </c>
      <c r="F6160">
        <v>2.0299999999999998</v>
      </c>
    </row>
    <row r="6161" spans="1:6" x14ac:dyDescent="0.3">
      <c r="A6161" s="1">
        <v>44924</v>
      </c>
      <c r="F6161">
        <v>1.1100000000000001</v>
      </c>
    </row>
    <row r="6162" spans="1:6" x14ac:dyDescent="0.3">
      <c r="A6162" s="1">
        <v>44925</v>
      </c>
      <c r="F6162">
        <v>1.1299999999999999</v>
      </c>
    </row>
    <row r="6163" spans="1:6" x14ac:dyDescent="0.3">
      <c r="A6163" s="1">
        <v>44926</v>
      </c>
      <c r="F6163">
        <v>1.25</v>
      </c>
    </row>
    <row r="6164" spans="1:6" x14ac:dyDescent="0.3">
      <c r="A6164" s="1">
        <v>44927</v>
      </c>
    </row>
    <row r="6165" spans="1:6" x14ac:dyDescent="0.3">
      <c r="A6165" s="1">
        <v>44928</v>
      </c>
    </row>
    <row r="6166" spans="1:6" x14ac:dyDescent="0.3">
      <c r="A6166" s="1">
        <v>44929</v>
      </c>
    </row>
    <row r="6167" spans="1:6" x14ac:dyDescent="0.3">
      <c r="A6167" s="1">
        <v>44930</v>
      </c>
    </row>
    <row r="6168" spans="1:6" x14ac:dyDescent="0.3">
      <c r="A6168" s="1">
        <v>44931</v>
      </c>
      <c r="E6168">
        <v>7.7</v>
      </c>
      <c r="F6168">
        <v>1.56</v>
      </c>
    </row>
    <row r="6169" spans="1:6" x14ac:dyDescent="0.3">
      <c r="A6169" s="1">
        <v>44932</v>
      </c>
      <c r="E6169">
        <v>5.93</v>
      </c>
      <c r="F6169">
        <v>1.33</v>
      </c>
    </row>
    <row r="6170" spans="1:6" x14ac:dyDescent="0.3">
      <c r="A6170" s="1">
        <v>44933</v>
      </c>
    </row>
    <row r="6171" spans="1:6" x14ac:dyDescent="0.3">
      <c r="A6171" s="1">
        <v>44934</v>
      </c>
      <c r="E6171">
        <v>1.99</v>
      </c>
      <c r="F6171">
        <v>0.66</v>
      </c>
    </row>
    <row r="6172" spans="1:6" x14ac:dyDescent="0.3">
      <c r="A6172" s="1">
        <v>44935</v>
      </c>
    </row>
    <row r="6173" spans="1:6" x14ac:dyDescent="0.3">
      <c r="A6173" s="1">
        <v>44936</v>
      </c>
    </row>
    <row r="6174" spans="1:6" x14ac:dyDescent="0.3">
      <c r="A6174" s="1">
        <v>44937</v>
      </c>
      <c r="E6174">
        <v>1.72</v>
      </c>
      <c r="F6174">
        <v>0.66</v>
      </c>
    </row>
    <row r="6175" spans="1:6" x14ac:dyDescent="0.3">
      <c r="A6175" s="1">
        <v>44938</v>
      </c>
      <c r="E6175">
        <v>2.37</v>
      </c>
    </row>
    <row r="6176" spans="1:6" x14ac:dyDescent="0.3">
      <c r="A6176" s="1">
        <v>44939</v>
      </c>
    </row>
    <row r="6177" spans="1:6" x14ac:dyDescent="0.3">
      <c r="A6177" s="1">
        <v>44940</v>
      </c>
    </row>
    <row r="6178" spans="1:6" x14ac:dyDescent="0.3">
      <c r="A6178" s="1">
        <v>44941</v>
      </c>
      <c r="F6178">
        <v>1.53</v>
      </c>
    </row>
    <row r="6179" spans="1:6" x14ac:dyDescent="0.3">
      <c r="A6179" s="1">
        <v>44942</v>
      </c>
    </row>
    <row r="6180" spans="1:6" x14ac:dyDescent="0.3">
      <c r="A6180" s="1">
        <v>44943</v>
      </c>
    </row>
    <row r="6181" spans="1:6" x14ac:dyDescent="0.3">
      <c r="A6181" s="1">
        <v>44944</v>
      </c>
    </row>
    <row r="6182" spans="1:6" x14ac:dyDescent="0.3">
      <c r="A6182" s="1">
        <v>44945</v>
      </c>
    </row>
    <row r="6183" spans="1:6" x14ac:dyDescent="0.3">
      <c r="A6183" s="1">
        <v>44946</v>
      </c>
    </row>
    <row r="6184" spans="1:6" x14ac:dyDescent="0.3">
      <c r="A6184" s="1">
        <v>44947</v>
      </c>
    </row>
    <row r="6185" spans="1:6" x14ac:dyDescent="0.3">
      <c r="A6185" s="1">
        <v>44948</v>
      </c>
    </row>
    <row r="6186" spans="1:6" x14ac:dyDescent="0.3">
      <c r="A6186" s="1">
        <v>44949</v>
      </c>
    </row>
    <row r="6187" spans="1:6" x14ac:dyDescent="0.3">
      <c r="A6187" s="1">
        <v>44950</v>
      </c>
    </row>
    <row r="6188" spans="1:6" x14ac:dyDescent="0.3">
      <c r="A6188" s="1">
        <v>44951</v>
      </c>
    </row>
    <row r="6189" spans="1:6" x14ac:dyDescent="0.3">
      <c r="A6189" s="1">
        <v>44952</v>
      </c>
    </row>
    <row r="6190" spans="1:6" x14ac:dyDescent="0.3">
      <c r="A6190" s="1">
        <v>44953</v>
      </c>
    </row>
    <row r="6191" spans="1:6" x14ac:dyDescent="0.3">
      <c r="A6191" s="1">
        <v>44954</v>
      </c>
    </row>
    <row r="6192" spans="1:6" x14ac:dyDescent="0.3">
      <c r="A6192" s="1">
        <v>44955</v>
      </c>
    </row>
    <row r="6193" spans="1:1" x14ac:dyDescent="0.3">
      <c r="A6193" s="1">
        <v>44956</v>
      </c>
    </row>
    <row r="6194" spans="1:1" x14ac:dyDescent="0.3">
      <c r="A6194" s="1">
        <v>44957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AS67"/>
  <sheetViews>
    <sheetView topLeftCell="A5" workbookViewId="0">
      <selection activeCell="B64" sqref="B64:O67"/>
    </sheetView>
  </sheetViews>
  <sheetFormatPr baseColWidth="10" defaultRowHeight="14.4" x14ac:dyDescent="0.3"/>
  <cols>
    <col min="2" max="2" width="6.77734375" bestFit="1" customWidth="1"/>
    <col min="3" max="6" width="5.5546875" bestFit="1" customWidth="1"/>
    <col min="7" max="7" width="5.109375" bestFit="1" customWidth="1"/>
    <col min="8" max="9" width="4.5546875" bestFit="1" customWidth="1"/>
    <col min="10" max="10" width="5" bestFit="1" customWidth="1"/>
    <col min="11" max="12" width="4.5546875" bestFit="1" customWidth="1"/>
    <col min="13" max="13" width="5" bestFit="1" customWidth="1"/>
    <col min="14" max="14" width="5.5546875" bestFit="1" customWidth="1"/>
    <col min="15" max="15" width="7.109375" bestFit="1" customWidth="1"/>
    <col min="17" max="17" width="11.88671875" bestFit="1" customWidth="1"/>
    <col min="18" max="29" width="5.33203125" customWidth="1"/>
  </cols>
  <sheetData>
    <row r="3" spans="2:45" ht="31.8" customHeight="1" x14ac:dyDescent="0.3">
      <c r="AH3">
        <v>0.89482154473290831</v>
      </c>
      <c r="AI3">
        <v>1.1233334790024398</v>
      </c>
      <c r="AJ3">
        <v>1.3586891021941712</v>
      </c>
      <c r="AK3">
        <v>1.0196772068903983</v>
      </c>
      <c r="AL3">
        <v>0.58122162051577075</v>
      </c>
      <c r="AM3">
        <v>0.43616948833074359</v>
      </c>
      <c r="AN3">
        <v>0.36049081133941746</v>
      </c>
      <c r="AO3">
        <v>0.28377946016739147</v>
      </c>
      <c r="AP3">
        <v>0.29470133478606969</v>
      </c>
      <c r="AQ3">
        <v>0.46377962427049613</v>
      </c>
      <c r="AR3">
        <v>0.68480640599720088</v>
      </c>
      <c r="AS3">
        <v>0.90924500467893399</v>
      </c>
    </row>
    <row r="4" spans="2:45" x14ac:dyDescent="0.3">
      <c r="B4" s="95" t="s">
        <v>186</v>
      </c>
      <c r="C4" s="95" t="s">
        <v>150</v>
      </c>
      <c r="D4" s="95" t="s">
        <v>151</v>
      </c>
      <c r="E4" s="95" t="s">
        <v>152</v>
      </c>
      <c r="F4" s="95" t="s">
        <v>153</v>
      </c>
      <c r="G4" s="95" t="s">
        <v>154</v>
      </c>
      <c r="H4" s="95" t="s">
        <v>155</v>
      </c>
      <c r="I4" s="95" t="s">
        <v>156</v>
      </c>
      <c r="J4" s="95" t="s">
        <v>157</v>
      </c>
      <c r="K4" s="95" t="s">
        <v>158</v>
      </c>
      <c r="L4" s="95" t="s">
        <v>159</v>
      </c>
      <c r="M4" s="95" t="s">
        <v>160</v>
      </c>
      <c r="N4" s="95" t="s">
        <v>161</v>
      </c>
      <c r="O4" s="95" t="s">
        <v>199</v>
      </c>
      <c r="AI4">
        <v>0.89482154473290831</v>
      </c>
    </row>
    <row r="5" spans="2:45" x14ac:dyDescent="0.3">
      <c r="B5" s="92">
        <v>1971</v>
      </c>
      <c r="C5" s="94">
        <v>2.0427685030312905</v>
      </c>
      <c r="D5" s="94">
        <v>5.1873929220882156</v>
      </c>
      <c r="E5" s="94">
        <v>10.332867736515849</v>
      </c>
      <c r="F5" s="94">
        <v>6.8881674002042601</v>
      </c>
      <c r="G5" s="94">
        <v>3.9576383048213293</v>
      </c>
      <c r="H5" s="94">
        <v>3.5557124959831192</v>
      </c>
      <c r="I5" s="94">
        <v>4.349959052655672</v>
      </c>
      <c r="J5" s="94">
        <v>2.6411438246008569</v>
      </c>
      <c r="K5" s="94">
        <v>2.1869490047397333</v>
      </c>
      <c r="L5" s="94">
        <v>3.313739227656189</v>
      </c>
      <c r="M5" s="94">
        <v>4.8626172286590252</v>
      </c>
      <c r="N5" s="94">
        <v>5.1515042116305629</v>
      </c>
      <c r="O5" s="93">
        <f t="shared" ref="O5:O36" si="0">+AVERAGE(C5:N5)</f>
        <v>4.5392049927155087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I5">
        <v>1.1233334790024398</v>
      </c>
    </row>
    <row r="6" spans="2:45" x14ac:dyDescent="0.3">
      <c r="B6" s="92">
        <v>1972</v>
      </c>
      <c r="C6" s="94">
        <v>4.4189257353682887</v>
      </c>
      <c r="D6" s="94">
        <v>6.0251410508386609</v>
      </c>
      <c r="E6" s="94">
        <v>12.469162700087463</v>
      </c>
      <c r="F6" s="94">
        <v>7.4821605078160722</v>
      </c>
      <c r="G6" s="94">
        <v>3.8549068482623845</v>
      </c>
      <c r="H6" s="94">
        <v>2.8986838575981277</v>
      </c>
      <c r="I6" s="94">
        <v>2.0944380797387834</v>
      </c>
      <c r="J6" s="94">
        <v>1.8170016748698796</v>
      </c>
      <c r="K6" s="94">
        <v>1.6563137313930949</v>
      </c>
      <c r="L6" s="94">
        <v>1.6186373374049043</v>
      </c>
      <c r="M6" s="94">
        <v>3.0018659261004501</v>
      </c>
      <c r="N6" s="94">
        <v>3.1037905675428554</v>
      </c>
      <c r="O6" s="93">
        <f t="shared" si="0"/>
        <v>4.2034190014184141</v>
      </c>
      <c r="AI6">
        <v>1.3586891021941712</v>
      </c>
    </row>
    <row r="7" spans="2:45" x14ac:dyDescent="0.3">
      <c r="B7" s="92">
        <v>1973</v>
      </c>
      <c r="C7" s="94">
        <v>6.5974289122164871</v>
      </c>
      <c r="D7" s="94">
        <v>5.8810497946219744</v>
      </c>
      <c r="E7" s="94">
        <v>7.9327814323783663</v>
      </c>
      <c r="F7" s="94">
        <v>11.282629351679258</v>
      </c>
      <c r="G7" s="94">
        <v>4.3201841711516931</v>
      </c>
      <c r="H7" s="94">
        <v>3.8923229134647093</v>
      </c>
      <c r="I7" s="94">
        <v>3.3168479147401779</v>
      </c>
      <c r="J7" s="94">
        <v>2.3501288838236656</v>
      </c>
      <c r="K7" s="94">
        <v>2.4384942269493433</v>
      </c>
      <c r="L7" s="94">
        <v>3.4380078294911511</v>
      </c>
      <c r="M7" s="94">
        <v>4.6358389592778098</v>
      </c>
      <c r="N7" s="94">
        <v>5.4508459455182159</v>
      </c>
      <c r="O7" s="93">
        <f t="shared" si="0"/>
        <v>5.128046694609405</v>
      </c>
      <c r="Q7" t="s">
        <v>216</v>
      </c>
      <c r="R7" s="3">
        <f>+'Q CHN1  PERSIS '!K66</f>
        <v>4.67</v>
      </c>
      <c r="S7" s="3">
        <f>+'Q CHN1  PERSIS '!L66</f>
        <v>5.8</v>
      </c>
      <c r="T7" s="3">
        <f>+'Q CHN1  PERSIS '!M66</f>
        <v>7.13</v>
      </c>
      <c r="U7" s="3">
        <f>+'Q CHN1  PERSIS '!N66</f>
        <v>5.44</v>
      </c>
      <c r="V7" s="3">
        <f>+'Q CHN1  PERSIS '!O66</f>
        <v>3.42</v>
      </c>
      <c r="W7" s="3">
        <f>+'Q CHN1  PERSIS '!P66</f>
        <v>2.57</v>
      </c>
      <c r="X7" s="3">
        <f>+'Q CHN1  PERSIS '!Q66</f>
        <v>2.09</v>
      </c>
      <c r="Y7" s="3">
        <f>+'Q CHN1  PERSIS '!R66</f>
        <v>1.7</v>
      </c>
      <c r="Z7" s="3">
        <f>+'Q CHN1  PERSIS '!S66</f>
        <v>1.68</v>
      </c>
      <c r="AA7" s="3">
        <f>+'Q CHN1  PERSIS '!T66</f>
        <v>2.2400000000000002</v>
      </c>
      <c r="AB7" s="3">
        <f>+'Q CHN1  PERSIS '!U66</f>
        <v>3.21</v>
      </c>
      <c r="AC7" s="3">
        <f>+'Q CHN1  PERSIS '!V66</f>
        <v>4.76</v>
      </c>
      <c r="AI7">
        <v>1.0196772068903983</v>
      </c>
    </row>
    <row r="8" spans="2:45" x14ac:dyDescent="0.3">
      <c r="B8" s="92">
        <v>1974</v>
      </c>
      <c r="C8" s="94">
        <v>5.0495508633137147</v>
      </c>
      <c r="D8" s="94">
        <v>10.581812936195794</v>
      </c>
      <c r="E8" s="94">
        <v>10.873649614732706</v>
      </c>
      <c r="F8" s="94">
        <v>5.4448140205686499</v>
      </c>
      <c r="G8" s="94">
        <v>3.0241032219396011</v>
      </c>
      <c r="H8" s="94">
        <v>3.2956132727176284</v>
      </c>
      <c r="I8" s="94">
        <v>2.2038240751117488</v>
      </c>
      <c r="J8" s="94">
        <v>2.0289184788630683</v>
      </c>
      <c r="K8" s="94">
        <v>2.2606124101441782</v>
      </c>
      <c r="L8" s="94">
        <v>3.0972192496188229</v>
      </c>
      <c r="M8" s="94">
        <v>3.8831698951149867</v>
      </c>
      <c r="N8" s="94">
        <v>4.1346774899020522</v>
      </c>
      <c r="O8" s="93">
        <f t="shared" si="0"/>
        <v>4.6564971273519129</v>
      </c>
      <c r="AI8">
        <v>0.58122162051577075</v>
      </c>
    </row>
    <row r="9" spans="2:45" x14ac:dyDescent="0.3">
      <c r="B9" s="92">
        <v>1975</v>
      </c>
      <c r="C9" s="94">
        <v>4.7780100963909646</v>
      </c>
      <c r="D9" s="94">
        <v>11.349962718198521</v>
      </c>
      <c r="E9" s="94">
        <v>9.3265058294241747</v>
      </c>
      <c r="F9" s="94">
        <v>6.8689248303623716</v>
      </c>
      <c r="G9" s="94">
        <v>4.1854502266877152</v>
      </c>
      <c r="H9" s="94">
        <v>3.1312995278292921</v>
      </c>
      <c r="I9" s="94">
        <v>2.3891600131572006</v>
      </c>
      <c r="J9" s="94">
        <v>2.1197722138903505</v>
      </c>
      <c r="K9" s="94">
        <v>2.5065987885016527</v>
      </c>
      <c r="L9" s="94">
        <v>2.9640595666510978</v>
      </c>
      <c r="M9" s="94">
        <v>4.5189166667452998</v>
      </c>
      <c r="N9" s="94">
        <v>3.1402705890665987</v>
      </c>
      <c r="O9" s="93">
        <f t="shared" si="0"/>
        <v>4.7732442555754355</v>
      </c>
      <c r="AI9">
        <v>0.43616948833074359</v>
      </c>
    </row>
    <row r="10" spans="2:45" x14ac:dyDescent="0.3">
      <c r="B10" s="92">
        <v>1976</v>
      </c>
      <c r="C10" s="94">
        <v>5.3200289377019425</v>
      </c>
      <c r="D10" s="94">
        <v>6.926679219866009</v>
      </c>
      <c r="E10" s="94">
        <v>9.1918459673975317</v>
      </c>
      <c r="F10" s="94">
        <v>5.3515981383115365</v>
      </c>
      <c r="G10" s="94">
        <v>3.1832814296516219</v>
      </c>
      <c r="H10" s="94">
        <v>2.4213724233730134</v>
      </c>
      <c r="I10" s="94">
        <v>1.8229102486855862</v>
      </c>
      <c r="J10" s="94">
        <v>1.6291103708688159</v>
      </c>
      <c r="K10" s="94">
        <v>1.4079631811850586</v>
      </c>
      <c r="L10" s="94">
        <v>2.2200730199981233</v>
      </c>
      <c r="M10" s="94">
        <v>2.764508057174563</v>
      </c>
      <c r="N10" s="94">
        <v>3.0855303138385506</v>
      </c>
      <c r="O10" s="93">
        <f t="shared" si="0"/>
        <v>3.7770751090043642</v>
      </c>
      <c r="AI10">
        <v>0.36049081133941746</v>
      </c>
    </row>
    <row r="11" spans="2:45" x14ac:dyDescent="0.3">
      <c r="B11" s="92">
        <v>1977</v>
      </c>
      <c r="C11" s="94">
        <v>8.2986612742784338</v>
      </c>
      <c r="D11" s="94">
        <v>8.1842828288064329</v>
      </c>
      <c r="E11" s="94">
        <v>7.2211849801043684</v>
      </c>
      <c r="F11" s="94">
        <v>6.8713433847526755</v>
      </c>
      <c r="G11" s="94">
        <v>3.5401323975334607</v>
      </c>
      <c r="H11" s="94">
        <v>2.5268214620412803</v>
      </c>
      <c r="I11" s="94">
        <v>2.3580123085119604</v>
      </c>
      <c r="J11" s="94">
        <v>1.8142802617643281</v>
      </c>
      <c r="K11" s="94">
        <v>1.7877846594879017</v>
      </c>
      <c r="L11" s="94">
        <v>2.2358117058713129</v>
      </c>
      <c r="M11" s="94">
        <v>4.9310121174274579</v>
      </c>
      <c r="N11" s="94">
        <v>4.7615284253937658</v>
      </c>
      <c r="O11" s="93">
        <f t="shared" si="0"/>
        <v>4.544237983831116</v>
      </c>
      <c r="Q11" t="s">
        <v>217</v>
      </c>
      <c r="R11" s="3">
        <f>+R7-'Q CHN1  PERSIS '!K82</f>
        <v>3.7751784552670915</v>
      </c>
      <c r="S11" s="3">
        <f>+S7-'Q CHN1  PERSIS '!L82</f>
        <v>4.6766665209975598</v>
      </c>
      <c r="T11" s="3">
        <f>+T7-'Q CHN1  PERSIS '!M82</f>
        <v>5.7713108978058285</v>
      </c>
      <c r="U11" s="3">
        <f>+U7-'Q CHN1  PERSIS '!N82</f>
        <v>4.4203227931096016</v>
      </c>
      <c r="V11" s="3">
        <f>+V7-'Q CHN1  PERSIS '!O82</f>
        <v>2.8387783794842294</v>
      </c>
      <c r="W11" s="3">
        <f>+W7-'Q CHN1  PERSIS '!P82</f>
        <v>2.1338305116692564</v>
      </c>
      <c r="X11" s="3">
        <f>+X7-'Q CHN1  PERSIS '!Q82</f>
        <v>1.7295091886605825</v>
      </c>
      <c r="Y11" s="3">
        <f>+Y7-'Q CHN1  PERSIS '!R82</f>
        <v>1.4162205398326084</v>
      </c>
      <c r="Z11" s="3">
        <f>+Z7-'Q CHN1  PERSIS '!S82</f>
        <v>1.3852986652139303</v>
      </c>
      <c r="AA11" s="3">
        <f>+AA7-'Q CHN1  PERSIS '!T82</f>
        <v>1.7762203757295041</v>
      </c>
      <c r="AB11" s="3">
        <f>+AB7-'Q CHN1  PERSIS '!U82</f>
        <v>2.5251935940027992</v>
      </c>
      <c r="AC11" s="3">
        <f>+AC7-'Q CHN1  PERSIS '!V82</f>
        <v>3.8507549953210658</v>
      </c>
      <c r="AI11">
        <v>0.28377946016739147</v>
      </c>
    </row>
    <row r="12" spans="2:45" x14ac:dyDescent="0.3">
      <c r="B12" s="92">
        <v>1978</v>
      </c>
      <c r="C12" s="94">
        <v>3.6933838204662748</v>
      </c>
      <c r="D12" s="94">
        <v>5.2145955483796715</v>
      </c>
      <c r="E12" s="94">
        <v>4.2669766946612109</v>
      </c>
      <c r="F12" s="94">
        <v>4.9678269493686313</v>
      </c>
      <c r="G12" s="94">
        <v>3.5586306359374049</v>
      </c>
      <c r="H12" s="94">
        <v>2.2997354997315749</v>
      </c>
      <c r="I12" s="94">
        <v>2.3050217393665391</v>
      </c>
      <c r="J12" s="94">
        <v>1.6973238939717592</v>
      </c>
      <c r="K12" s="94">
        <v>1.711891331566326</v>
      </c>
      <c r="L12" s="94">
        <v>1.9201220881493768</v>
      </c>
      <c r="M12" s="94">
        <v>3.0167507661256159</v>
      </c>
      <c r="N12" s="94">
        <v>5.9327922055782389</v>
      </c>
      <c r="O12" s="93">
        <f t="shared" si="0"/>
        <v>3.3820875977752185</v>
      </c>
      <c r="AI12">
        <v>0.29470133478606969</v>
      </c>
    </row>
    <row r="13" spans="2:45" x14ac:dyDescent="0.3">
      <c r="B13" s="92">
        <v>1979</v>
      </c>
      <c r="C13" s="94">
        <v>4.6698463134053805</v>
      </c>
      <c r="D13" s="94">
        <v>8.2972737249170798</v>
      </c>
      <c r="E13" s="94">
        <v>10.229092542457467</v>
      </c>
      <c r="F13" s="94">
        <v>8.580295773798106</v>
      </c>
      <c r="G13" s="94">
        <v>4.0392727079331534</v>
      </c>
      <c r="H13" s="94">
        <v>2.5666434524811268</v>
      </c>
      <c r="I13" s="94">
        <v>2.4044146575643999</v>
      </c>
      <c r="J13" s="94">
        <v>2.0130064041023252</v>
      </c>
      <c r="K13" s="94">
        <v>2.3058789086526006</v>
      </c>
      <c r="L13" s="94">
        <v>1.9037617380884839</v>
      </c>
      <c r="M13" s="94">
        <v>2.8848479514094474</v>
      </c>
      <c r="N13" s="94">
        <v>3.6369376020800765</v>
      </c>
      <c r="O13" s="93">
        <f t="shared" si="0"/>
        <v>4.4609393147408039</v>
      </c>
      <c r="Q13" t="s">
        <v>218</v>
      </c>
      <c r="R13">
        <f t="shared" ref="R13:AC13" si="1">+IF($AF$13&gt;R11,R11,4)</f>
        <v>3.7751784552670915</v>
      </c>
      <c r="S13">
        <f t="shared" si="1"/>
        <v>4</v>
      </c>
      <c r="T13">
        <f t="shared" si="1"/>
        <v>4</v>
      </c>
      <c r="U13">
        <f t="shared" si="1"/>
        <v>4</v>
      </c>
      <c r="V13">
        <f t="shared" si="1"/>
        <v>2.8387783794842294</v>
      </c>
      <c r="W13">
        <f t="shared" si="1"/>
        <v>2.1338305116692564</v>
      </c>
      <c r="X13">
        <f t="shared" si="1"/>
        <v>1.7295091886605825</v>
      </c>
      <c r="Y13">
        <f t="shared" si="1"/>
        <v>1.4162205398326084</v>
      </c>
      <c r="Z13">
        <f t="shared" si="1"/>
        <v>1.3852986652139303</v>
      </c>
      <c r="AA13">
        <f t="shared" si="1"/>
        <v>1.7762203757295041</v>
      </c>
      <c r="AB13">
        <f t="shared" si="1"/>
        <v>2.5251935940027992</v>
      </c>
      <c r="AC13">
        <f t="shared" si="1"/>
        <v>3.8507549953210658</v>
      </c>
      <c r="AF13">
        <v>4</v>
      </c>
      <c r="AI13">
        <v>0.46377962427049613</v>
      </c>
    </row>
    <row r="14" spans="2:45" x14ac:dyDescent="0.3">
      <c r="B14" s="92">
        <v>1980</v>
      </c>
      <c r="C14" s="94">
        <v>3.0965510869627573</v>
      </c>
      <c r="D14" s="94">
        <v>4.5672342600129339</v>
      </c>
      <c r="E14" s="94">
        <v>4.4549333658888717</v>
      </c>
      <c r="F14" s="94">
        <v>4.3062154815203648</v>
      </c>
      <c r="G14" s="94">
        <v>2.5482702327512201</v>
      </c>
      <c r="H14" s="94">
        <v>1.9379099925268344</v>
      </c>
      <c r="I14" s="94">
        <v>1.5445370378273477</v>
      </c>
      <c r="J14" s="94">
        <v>1.3627097136133066</v>
      </c>
      <c r="K14" s="94">
        <v>1.2058366072134719</v>
      </c>
      <c r="L14" s="94">
        <v>3.3843157425116779</v>
      </c>
      <c r="M14" s="94">
        <v>6.6727865175472667</v>
      </c>
      <c r="N14" s="94">
        <v>9.1619582631949168</v>
      </c>
      <c r="O14" s="93">
        <f t="shared" si="0"/>
        <v>3.6869381917975805</v>
      </c>
      <c r="AI14">
        <v>0.68480640599720088</v>
      </c>
    </row>
    <row r="15" spans="2:45" x14ac:dyDescent="0.3">
      <c r="B15" s="92">
        <v>1981</v>
      </c>
      <c r="C15" s="94">
        <v>5.490050769432556</v>
      </c>
      <c r="D15" s="94">
        <v>9.4409501351712954</v>
      </c>
      <c r="E15" s="94">
        <v>6.5380548484145766</v>
      </c>
      <c r="F15" s="94">
        <v>4.110971685513519</v>
      </c>
      <c r="G15" s="94">
        <v>2.5791550788268731</v>
      </c>
      <c r="H15" s="94">
        <v>2.077655710844994</v>
      </c>
      <c r="I15" s="94">
        <v>1.6317320469300971</v>
      </c>
      <c r="J15" s="94">
        <v>1.3590605438599745</v>
      </c>
      <c r="K15" s="94">
        <v>1.4284785119141634</v>
      </c>
      <c r="L15" s="94">
        <v>3.0052759918741958</v>
      </c>
      <c r="M15" s="94">
        <v>4.3706668291299806</v>
      </c>
      <c r="N15" s="94">
        <v>7.976880224902283</v>
      </c>
      <c r="O15" s="93">
        <f t="shared" si="0"/>
        <v>4.1674110314012092</v>
      </c>
      <c r="AI15">
        <v>0.90924500467893399</v>
      </c>
    </row>
    <row r="16" spans="2:45" x14ac:dyDescent="0.3">
      <c r="B16" s="92">
        <v>1982</v>
      </c>
      <c r="C16" s="94">
        <v>6.8790400499140434</v>
      </c>
      <c r="D16" s="94">
        <v>8.3017823381899518</v>
      </c>
      <c r="E16" s="94">
        <v>5.9727876504353796</v>
      </c>
      <c r="F16" s="94">
        <v>5.4423142643660443</v>
      </c>
      <c r="G16" s="94">
        <v>3.4866363681380474</v>
      </c>
      <c r="H16" s="94">
        <v>2.9870369771930294</v>
      </c>
      <c r="I16" s="94">
        <v>2.157922342557383</v>
      </c>
      <c r="J16" s="94">
        <v>1.6931143177216488</v>
      </c>
      <c r="K16" s="94">
        <v>1.6969736708233478</v>
      </c>
      <c r="L16" s="94">
        <v>4.7800530821358667</v>
      </c>
      <c r="M16" s="94">
        <v>5.1189021497561429</v>
      </c>
      <c r="N16" s="94">
        <v>10.798341039552865</v>
      </c>
      <c r="O16" s="93">
        <f t="shared" si="0"/>
        <v>4.9429086875653132</v>
      </c>
      <c r="AD16">
        <v>1.1499999999999999</v>
      </c>
      <c r="AE16">
        <v>1.3</v>
      </c>
      <c r="AF16">
        <v>1.54</v>
      </c>
      <c r="AG16">
        <v>1.41</v>
      </c>
      <c r="AH16">
        <v>0.98</v>
      </c>
      <c r="AI16">
        <v>0.6</v>
      </c>
      <c r="AJ16">
        <v>0.38</v>
      </c>
      <c r="AK16">
        <v>0.24</v>
      </c>
      <c r="AL16">
        <v>0.25</v>
      </c>
      <c r="AM16">
        <v>0.51</v>
      </c>
      <c r="AN16">
        <v>0.81</v>
      </c>
      <c r="AO16">
        <v>1.01</v>
      </c>
    </row>
    <row r="17" spans="2:30" x14ac:dyDescent="0.3">
      <c r="B17" s="92">
        <v>1983</v>
      </c>
      <c r="C17" s="94">
        <v>7.2971769383270884</v>
      </c>
      <c r="D17" s="94">
        <v>4.357462392336803</v>
      </c>
      <c r="E17" s="94">
        <v>10.142952088556548</v>
      </c>
      <c r="F17" s="94">
        <v>7.8444628761373636</v>
      </c>
      <c r="G17" s="94">
        <v>3.8327494125149464</v>
      </c>
      <c r="H17" s="94">
        <v>3.0119828490410239</v>
      </c>
      <c r="I17" s="94">
        <v>2.7904266781327851</v>
      </c>
      <c r="J17" s="94">
        <v>2.151959365360077</v>
      </c>
      <c r="K17" s="94">
        <v>1.7945691984331438</v>
      </c>
      <c r="L17" s="94">
        <v>2.2153450365990937</v>
      </c>
      <c r="M17" s="94">
        <v>2.1622206548106817</v>
      </c>
      <c r="N17" s="94">
        <v>5.3038970245193608</v>
      </c>
      <c r="O17" s="93">
        <f t="shared" si="0"/>
        <v>4.4087670428974102</v>
      </c>
      <c r="AD17">
        <v>1.1499999999999999</v>
      </c>
    </row>
    <row r="18" spans="2:30" x14ac:dyDescent="0.3">
      <c r="B18" s="92">
        <v>1984</v>
      </c>
      <c r="C18" s="94">
        <v>4.0821412641175732</v>
      </c>
      <c r="D18" s="94">
        <v>14.86143111859128</v>
      </c>
      <c r="E18" s="94">
        <v>12.444001569209346</v>
      </c>
      <c r="F18" s="94">
        <v>7.9480425044968621</v>
      </c>
      <c r="G18" s="94">
        <v>4.6571056859038809</v>
      </c>
      <c r="H18" s="94">
        <v>3.2977608856564857</v>
      </c>
      <c r="I18" s="94">
        <v>2.607735990631129</v>
      </c>
      <c r="J18" s="94">
        <v>2.0555355142212575</v>
      </c>
      <c r="K18" s="94">
        <v>2.001296878085522</v>
      </c>
      <c r="L18" s="94">
        <v>3.3339914056867186</v>
      </c>
      <c r="M18" s="94">
        <v>5.1148236532690872</v>
      </c>
      <c r="N18" s="94">
        <v>6.2885294715467905</v>
      </c>
      <c r="O18" s="93">
        <f t="shared" si="0"/>
        <v>5.7243663284513273</v>
      </c>
      <c r="AD18">
        <v>1.3</v>
      </c>
    </row>
    <row r="19" spans="2:30" x14ac:dyDescent="0.3">
      <c r="B19" s="92">
        <v>1985</v>
      </c>
      <c r="C19" s="94">
        <v>3.2830775222111548</v>
      </c>
      <c r="D19" s="94">
        <v>3.9936824719468191</v>
      </c>
      <c r="E19" s="94">
        <v>4.7040058008076384</v>
      </c>
      <c r="F19" s="94">
        <v>4.5851294931599762</v>
      </c>
      <c r="G19" s="94">
        <v>3.0439003905847999</v>
      </c>
      <c r="H19" s="94">
        <v>2.470939889707108</v>
      </c>
      <c r="I19" s="94">
        <v>1.8684868209532801</v>
      </c>
      <c r="J19" s="94">
        <v>1.5246311588398205</v>
      </c>
      <c r="K19" s="94">
        <v>2.6460987131329055</v>
      </c>
      <c r="L19" s="94">
        <v>2.7316638324889757</v>
      </c>
      <c r="M19" s="94">
        <v>3.2067763069336754</v>
      </c>
      <c r="N19" s="94">
        <v>5.0372081556841577</v>
      </c>
      <c r="O19" s="93">
        <f t="shared" si="0"/>
        <v>3.2579667130375256</v>
      </c>
      <c r="AD19">
        <v>1.54</v>
      </c>
    </row>
    <row r="20" spans="2:30" x14ac:dyDescent="0.3">
      <c r="B20" s="92">
        <v>1986</v>
      </c>
      <c r="C20" s="94">
        <v>6.3468815307788429</v>
      </c>
      <c r="D20" s="94">
        <v>6.188530886225136</v>
      </c>
      <c r="E20" s="94">
        <v>6.4162148076367771</v>
      </c>
      <c r="F20" s="94">
        <v>7.3299764724851642</v>
      </c>
      <c r="G20" s="94">
        <v>3.5611951415033838</v>
      </c>
      <c r="H20" s="94">
        <v>2.4873169713083176</v>
      </c>
      <c r="I20" s="94">
        <v>2.1434825869928122</v>
      </c>
      <c r="J20" s="94">
        <v>1.9318052528943468</v>
      </c>
      <c r="K20" s="94">
        <v>1.5623116177927179</v>
      </c>
      <c r="L20" s="94">
        <v>2.0340896364954069</v>
      </c>
      <c r="M20" s="94">
        <v>3.8133006474764231</v>
      </c>
      <c r="N20" s="94">
        <v>5.8245172101519298</v>
      </c>
      <c r="O20" s="93">
        <f t="shared" si="0"/>
        <v>4.1366352301451057</v>
      </c>
      <c r="AD20">
        <v>1.41</v>
      </c>
    </row>
    <row r="21" spans="2:30" x14ac:dyDescent="0.3">
      <c r="B21" s="92">
        <v>1987</v>
      </c>
      <c r="C21" s="94">
        <v>9.6213244101294961</v>
      </c>
      <c r="D21" s="94">
        <v>7.3841163005403496</v>
      </c>
      <c r="E21" s="94">
        <v>7.4372220186014921</v>
      </c>
      <c r="F21" s="94">
        <v>7.3009443381351282</v>
      </c>
      <c r="G21" s="94">
        <v>3.4468662461001967</v>
      </c>
      <c r="H21" s="94">
        <v>2.694510951868716</v>
      </c>
      <c r="I21" s="94">
        <v>2.6045514576096638</v>
      </c>
      <c r="J21" s="94">
        <v>1.9385278957753707</v>
      </c>
      <c r="K21" s="94">
        <v>1.933242798077589</v>
      </c>
      <c r="L21" s="94">
        <v>2.0211616755916881</v>
      </c>
      <c r="M21" s="94">
        <v>5.0322824283859484</v>
      </c>
      <c r="N21" s="94">
        <v>6.3812286049053455</v>
      </c>
      <c r="O21" s="93">
        <f t="shared" si="0"/>
        <v>4.8163315938100819</v>
      </c>
      <c r="AD21">
        <v>0.98</v>
      </c>
    </row>
    <row r="22" spans="2:30" x14ac:dyDescent="0.3">
      <c r="B22" s="92">
        <v>1988</v>
      </c>
      <c r="C22" s="94">
        <v>8.1683733813557229</v>
      </c>
      <c r="D22" s="94">
        <v>7.8587329425503194</v>
      </c>
      <c r="E22" s="94">
        <v>6.293980004920944</v>
      </c>
      <c r="F22" s="94">
        <v>7.3815652557004752</v>
      </c>
      <c r="G22" s="94">
        <v>3.7970451302498658</v>
      </c>
      <c r="H22" s="94">
        <v>2.8064876149848486</v>
      </c>
      <c r="I22" s="94">
        <v>2.3209739118936872</v>
      </c>
      <c r="J22" s="94">
        <v>1.7754140481194065</v>
      </c>
      <c r="K22" s="94">
        <v>1.7786687408336697</v>
      </c>
      <c r="L22" s="94">
        <v>2.6434413254976117</v>
      </c>
      <c r="M22" s="94">
        <v>3.4019041044393958</v>
      </c>
      <c r="N22" s="94">
        <v>4.9901619282675425</v>
      </c>
      <c r="O22" s="93">
        <f t="shared" si="0"/>
        <v>4.4347290324011244</v>
      </c>
      <c r="AD22">
        <v>0.6</v>
      </c>
    </row>
    <row r="23" spans="2:30" x14ac:dyDescent="0.3">
      <c r="B23" s="92">
        <v>1989</v>
      </c>
      <c r="C23" s="94">
        <v>7.4615376846046999</v>
      </c>
      <c r="D23" s="94">
        <v>8.9203784774642045</v>
      </c>
      <c r="E23" s="94">
        <v>9.6489109710425236</v>
      </c>
      <c r="F23" s="94">
        <v>8.76055418216996</v>
      </c>
      <c r="G23" s="94">
        <v>3.88850590220106</v>
      </c>
      <c r="H23" s="94">
        <v>3.0116214773270715</v>
      </c>
      <c r="I23" s="94">
        <v>2.1113647618162878</v>
      </c>
      <c r="J23" s="94">
        <v>1.7732099706296875</v>
      </c>
      <c r="K23" s="94">
        <v>2.8364098457017026</v>
      </c>
      <c r="L23" s="94">
        <v>3.8951324555346827</v>
      </c>
      <c r="M23" s="94">
        <v>5.4132715923097168</v>
      </c>
      <c r="N23" s="94">
        <v>2.6947954010846553</v>
      </c>
      <c r="O23" s="93">
        <f t="shared" si="0"/>
        <v>5.0346410601571883</v>
      </c>
      <c r="AD23">
        <v>0.38</v>
      </c>
    </row>
    <row r="24" spans="2:30" x14ac:dyDescent="0.3">
      <c r="B24" s="92">
        <v>1990</v>
      </c>
      <c r="C24" s="94">
        <v>7.700961172156612</v>
      </c>
      <c r="D24" s="94">
        <v>6.5847576579726734</v>
      </c>
      <c r="E24" s="94">
        <v>5.3261274213774437</v>
      </c>
      <c r="F24" s="94">
        <v>5.6525491369478473</v>
      </c>
      <c r="G24" s="94">
        <v>3.1441884880495987</v>
      </c>
      <c r="H24" s="94">
        <v>3.4016394557950691</v>
      </c>
      <c r="I24" s="94">
        <v>2.2101329110740515</v>
      </c>
      <c r="J24" s="94">
        <v>1.7049757807337234</v>
      </c>
      <c r="K24" s="94">
        <v>2.3310414036076113</v>
      </c>
      <c r="L24" s="94">
        <v>5.9753053543139494</v>
      </c>
      <c r="M24" s="94">
        <v>6.0346664404317094</v>
      </c>
      <c r="N24" s="94">
        <v>6.6018358868371871</v>
      </c>
      <c r="O24" s="93">
        <f t="shared" si="0"/>
        <v>4.7223484257747907</v>
      </c>
      <c r="AD24">
        <v>0.24</v>
      </c>
    </row>
    <row r="25" spans="2:30" x14ac:dyDescent="0.3">
      <c r="B25" s="92">
        <v>1991</v>
      </c>
      <c r="C25" s="94">
        <v>5.0433535881328408</v>
      </c>
      <c r="D25" s="94">
        <v>5.1834787454094364</v>
      </c>
      <c r="E25" s="94">
        <v>8.3041424855752748</v>
      </c>
      <c r="F25" s="94">
        <v>5.3937610231724582</v>
      </c>
      <c r="G25" s="94">
        <v>3.0764608545354766</v>
      </c>
      <c r="H25" s="94">
        <v>2.288925461453188</v>
      </c>
      <c r="I25" s="94">
        <v>1.8642447670240589</v>
      </c>
      <c r="J25" s="94">
        <v>1.4984962953945924</v>
      </c>
      <c r="K25" s="94">
        <v>1.460815883756676</v>
      </c>
      <c r="L25" s="94">
        <v>1.9040677611496468</v>
      </c>
      <c r="M25" s="94">
        <v>5.3960843681947148</v>
      </c>
      <c r="N25" s="94">
        <v>4.9954419309556579</v>
      </c>
      <c r="O25" s="93">
        <f t="shared" si="0"/>
        <v>3.8674394303961681</v>
      </c>
      <c r="AD25">
        <v>0.25</v>
      </c>
    </row>
    <row r="26" spans="2:30" x14ac:dyDescent="0.3">
      <c r="B26" s="92">
        <v>1992</v>
      </c>
      <c r="C26" s="94">
        <v>3.8699078559474307</v>
      </c>
      <c r="D26" s="94">
        <v>3.960732735589207</v>
      </c>
      <c r="E26" s="94">
        <v>3.9980442324364938</v>
      </c>
      <c r="F26" s="94">
        <v>3.7398558980852736</v>
      </c>
      <c r="G26" s="94">
        <v>2.4513494096060033</v>
      </c>
      <c r="H26" s="94">
        <v>2.4867113469429909</v>
      </c>
      <c r="I26" s="94">
        <v>1.7916900993871181</v>
      </c>
      <c r="J26" s="94">
        <v>1.5010974454346016</v>
      </c>
      <c r="K26" s="94">
        <v>2.103869451203499</v>
      </c>
      <c r="L26" s="94">
        <v>2.7275882505121798</v>
      </c>
      <c r="M26" s="94">
        <v>2.4683140321607664</v>
      </c>
      <c r="N26" s="94">
        <v>3.2245876432241878</v>
      </c>
      <c r="O26" s="93">
        <f t="shared" si="0"/>
        <v>2.8603123667108128</v>
      </c>
      <c r="AD26">
        <v>0.51</v>
      </c>
    </row>
    <row r="27" spans="2:30" x14ac:dyDescent="0.3">
      <c r="B27" s="92">
        <v>1993</v>
      </c>
      <c r="C27" s="94">
        <v>4.8824016444030107</v>
      </c>
      <c r="D27" s="94">
        <v>7.6375077764951351</v>
      </c>
      <c r="E27" s="94">
        <v>14.669731171705516</v>
      </c>
      <c r="F27" s="94">
        <v>7.78057231849247</v>
      </c>
      <c r="G27" s="94">
        <v>3.9901837609857616</v>
      </c>
      <c r="H27" s="94">
        <v>2.558745276577425</v>
      </c>
      <c r="I27" s="94">
        <v>2.3336681626835296</v>
      </c>
      <c r="J27" s="94">
        <v>1.8005879508930109</v>
      </c>
      <c r="K27" s="94">
        <v>2.2438181858812274</v>
      </c>
      <c r="L27" s="94">
        <v>4.6266171497965152</v>
      </c>
      <c r="M27" s="94">
        <v>7.8154898924635177</v>
      </c>
      <c r="N27" s="94">
        <v>10.793685900124316</v>
      </c>
      <c r="O27" s="93">
        <f t="shared" si="0"/>
        <v>5.9277507658751185</v>
      </c>
      <c r="AD27">
        <v>0.81</v>
      </c>
    </row>
    <row r="28" spans="2:30" x14ac:dyDescent="0.3">
      <c r="B28" s="92">
        <v>1994</v>
      </c>
      <c r="C28" s="94">
        <v>7.6418452689841843</v>
      </c>
      <c r="D28" s="94">
        <v>13.926766913116404</v>
      </c>
      <c r="E28" s="94">
        <v>9.7197474750885959</v>
      </c>
      <c r="F28" s="94">
        <v>8.3934823305343436</v>
      </c>
      <c r="G28" s="94">
        <v>4.0144126329196492</v>
      </c>
      <c r="H28" s="94">
        <v>2.6982154770192261</v>
      </c>
      <c r="I28" s="94">
        <v>2.0817876047159056</v>
      </c>
      <c r="J28" s="94">
        <v>1.7668023243133268</v>
      </c>
      <c r="K28" s="94">
        <v>1.719422388784837</v>
      </c>
      <c r="L28" s="94">
        <v>2.8355422950590694</v>
      </c>
      <c r="M28" s="94">
        <v>5.9324348437067052</v>
      </c>
      <c r="N28" s="94">
        <v>6.2315421765154717</v>
      </c>
      <c r="O28" s="93">
        <f t="shared" si="0"/>
        <v>5.5801668108964764</v>
      </c>
      <c r="AD28">
        <v>1.01</v>
      </c>
    </row>
    <row r="29" spans="2:30" x14ac:dyDescent="0.3">
      <c r="B29" s="92">
        <v>1995</v>
      </c>
      <c r="C29" s="94">
        <v>4.3179693452871559</v>
      </c>
      <c r="D29" s="94">
        <v>6.3159125580361986</v>
      </c>
      <c r="E29" s="94">
        <v>6.4191153211935923</v>
      </c>
      <c r="F29" s="94">
        <v>5.8020341693879578</v>
      </c>
      <c r="G29" s="94">
        <v>3.6261861412666665</v>
      </c>
      <c r="H29" s="94">
        <v>3.0541765265882272</v>
      </c>
      <c r="I29" s="94">
        <v>2.2068745478844751</v>
      </c>
      <c r="J29" s="94">
        <v>1.7017477757611159</v>
      </c>
      <c r="K29" s="94">
        <v>1.5219301087477399</v>
      </c>
      <c r="L29" s="94">
        <v>2.9435506272776797</v>
      </c>
      <c r="M29" s="94">
        <v>4.4542386946183514</v>
      </c>
      <c r="N29" s="94">
        <v>5.1244172105992289</v>
      </c>
      <c r="O29" s="93">
        <f t="shared" si="0"/>
        <v>3.9573460855540326</v>
      </c>
    </row>
    <row r="30" spans="2:30" x14ac:dyDescent="0.3">
      <c r="B30" s="92">
        <v>1996</v>
      </c>
      <c r="C30" s="94">
        <v>4.5142176195706369</v>
      </c>
      <c r="D30" s="94">
        <v>7.4426336550843715</v>
      </c>
      <c r="E30" s="94">
        <v>9.8760901856322043</v>
      </c>
      <c r="F30" s="94">
        <v>7.1367327148576658</v>
      </c>
      <c r="G30" s="94">
        <v>3.6700403700890822</v>
      </c>
      <c r="H30" s="94">
        <v>2.5685753932701156</v>
      </c>
      <c r="I30" s="94">
        <v>1.9810255051695194</v>
      </c>
      <c r="J30" s="94">
        <v>1.6810854315009258</v>
      </c>
      <c r="K30" s="94">
        <v>1.6529881667880424</v>
      </c>
      <c r="L30" s="94">
        <v>3.9276527379736641</v>
      </c>
      <c r="M30" s="94">
        <v>4.0520827669976285</v>
      </c>
      <c r="N30" s="94">
        <v>3.7178009021339173</v>
      </c>
      <c r="O30" s="93">
        <f t="shared" si="0"/>
        <v>4.3517437874223139</v>
      </c>
    </row>
    <row r="31" spans="2:30" x14ac:dyDescent="0.3">
      <c r="B31" s="92">
        <v>1997</v>
      </c>
      <c r="C31" s="94">
        <v>4.6275804455923604</v>
      </c>
      <c r="D31" s="94">
        <v>5.8016483120599824</v>
      </c>
      <c r="E31" s="94">
        <v>5.7269643301663962</v>
      </c>
      <c r="F31" s="94">
        <v>4.4064727468999481</v>
      </c>
      <c r="G31" s="94">
        <v>3.1033637552305833</v>
      </c>
      <c r="H31" s="94">
        <v>2.6945143986817084</v>
      </c>
      <c r="I31" s="94">
        <v>1.8980214784298068</v>
      </c>
      <c r="J31" s="94">
        <v>1.6370128509487689</v>
      </c>
      <c r="K31" s="94">
        <v>2.1040180744191765</v>
      </c>
      <c r="L31" s="94">
        <v>3.1345063245161144</v>
      </c>
      <c r="M31" s="94">
        <v>4.2449907740571433</v>
      </c>
      <c r="N31" s="94">
        <v>9.132801756016212</v>
      </c>
      <c r="O31" s="93">
        <f t="shared" si="0"/>
        <v>4.0426579372515166</v>
      </c>
    </row>
    <row r="32" spans="2:30" x14ac:dyDescent="0.3">
      <c r="B32" s="92">
        <v>1998</v>
      </c>
      <c r="C32" s="94">
        <v>8.4128728135130686</v>
      </c>
      <c r="D32" s="94">
        <v>11.016720566339693</v>
      </c>
      <c r="E32" s="94">
        <v>11.459293431351986</v>
      </c>
      <c r="F32" s="94">
        <v>8.3245240302685879</v>
      </c>
      <c r="G32" s="94">
        <v>3.7866624507766633</v>
      </c>
      <c r="H32" s="94">
        <v>2.9744093489078915</v>
      </c>
      <c r="I32" s="94">
        <v>2.1239481804704243</v>
      </c>
      <c r="J32" s="94">
        <v>1.7320042019660953</v>
      </c>
      <c r="K32" s="94">
        <v>1.6295109960662948</v>
      </c>
      <c r="L32" s="94">
        <v>3.0378278216708234</v>
      </c>
      <c r="M32" s="94">
        <v>5.2368479669505934</v>
      </c>
      <c r="N32" s="94">
        <v>4.1590930424350878</v>
      </c>
      <c r="O32" s="93">
        <f t="shared" si="0"/>
        <v>5.3244762375597672</v>
      </c>
    </row>
    <row r="33" spans="2:15" x14ac:dyDescent="0.3">
      <c r="B33" s="92">
        <v>1999</v>
      </c>
      <c r="C33" s="94">
        <v>6.7763001158702671</v>
      </c>
      <c r="D33" s="94">
        <v>16.811224127716521</v>
      </c>
      <c r="E33" s="94">
        <v>9.4528259654647222</v>
      </c>
      <c r="F33" s="94">
        <v>5.4235091874348198</v>
      </c>
      <c r="G33" s="94">
        <v>3.4204058128132342</v>
      </c>
      <c r="H33" s="94">
        <v>3.6147946647721807</v>
      </c>
      <c r="I33" s="94">
        <v>2.3463903398783592</v>
      </c>
      <c r="J33" s="94">
        <v>1.8411768283021832</v>
      </c>
      <c r="K33" s="94">
        <v>2.6240688603598876</v>
      </c>
      <c r="L33" s="94">
        <v>2.1476175021643331</v>
      </c>
      <c r="M33" s="94">
        <v>4.6165444787967358</v>
      </c>
      <c r="N33" s="94">
        <v>5.6227966455274938</v>
      </c>
      <c r="O33" s="93">
        <f t="shared" si="0"/>
        <v>5.391471210758394</v>
      </c>
    </row>
    <row r="34" spans="2:15" x14ac:dyDescent="0.3">
      <c r="B34" s="92">
        <v>2000</v>
      </c>
      <c r="C34" s="94">
        <v>5.4613261548462466</v>
      </c>
      <c r="D34" s="94">
        <v>8.2166914867464786</v>
      </c>
      <c r="E34" s="94">
        <v>10.227936591003607</v>
      </c>
      <c r="F34" s="94">
        <v>6.4892809445825019</v>
      </c>
      <c r="G34" s="94">
        <v>4.0231784321150457</v>
      </c>
      <c r="H34" s="94">
        <v>3.7193398743820962</v>
      </c>
      <c r="I34" s="94">
        <v>2.5402376651693852</v>
      </c>
      <c r="J34" s="94">
        <v>2.0580811759683844</v>
      </c>
      <c r="K34" s="94">
        <v>2.2730564442142369</v>
      </c>
      <c r="L34" s="94">
        <v>2.2441915809947965</v>
      </c>
      <c r="M34" s="94">
        <v>2.8186898178219026</v>
      </c>
      <c r="N34" s="94">
        <v>5.4798740284523584</v>
      </c>
      <c r="O34" s="93">
        <f t="shared" si="0"/>
        <v>4.6293236830247526</v>
      </c>
    </row>
    <row r="35" spans="2:15" x14ac:dyDescent="0.3">
      <c r="B35" s="92">
        <v>2001</v>
      </c>
      <c r="C35" s="94">
        <v>9.5060497328820563</v>
      </c>
      <c r="D35" s="94">
        <v>7.6694145393650865</v>
      </c>
      <c r="E35" s="94">
        <v>14.397571743059892</v>
      </c>
      <c r="F35" s="94">
        <v>5.1533354150013242</v>
      </c>
      <c r="G35" s="94">
        <v>3.9626132816455253</v>
      </c>
      <c r="H35" s="94">
        <v>2.5920059310885541</v>
      </c>
      <c r="I35" s="94">
        <v>2.245839750083769</v>
      </c>
      <c r="J35" s="94">
        <v>1.7105144542647899</v>
      </c>
      <c r="K35" s="94">
        <v>1.7501103038857586</v>
      </c>
      <c r="L35" s="94">
        <v>3.3902282777299031</v>
      </c>
      <c r="M35" s="94">
        <v>6.4192904350350846</v>
      </c>
      <c r="N35" s="94">
        <v>9.4289863416843378</v>
      </c>
      <c r="O35" s="93">
        <f t="shared" si="0"/>
        <v>5.6854966838105083</v>
      </c>
    </row>
    <row r="36" spans="2:15" x14ac:dyDescent="0.3">
      <c r="B36" s="92">
        <v>2002</v>
      </c>
      <c r="C36" s="94">
        <v>5.7185658261930419</v>
      </c>
      <c r="D36" s="94">
        <v>6.40180116424761</v>
      </c>
      <c r="E36" s="94">
        <v>9.4769181142001546</v>
      </c>
      <c r="F36" s="94">
        <v>8.0823367721280626</v>
      </c>
      <c r="G36" s="94">
        <v>3.6650086862731879</v>
      </c>
      <c r="H36" s="94">
        <v>2.9164348738200032</v>
      </c>
      <c r="I36" s="94">
        <v>2.6904265760861206</v>
      </c>
      <c r="J36" s="94">
        <v>1.8993779909107862</v>
      </c>
      <c r="K36" s="94">
        <v>1.9801478261294101</v>
      </c>
      <c r="L36" s="94">
        <v>3.2664023149825478</v>
      </c>
      <c r="M36" s="94">
        <v>6.3947625037913536</v>
      </c>
      <c r="N36" s="94">
        <v>9.6128381109607091</v>
      </c>
      <c r="O36" s="93">
        <f t="shared" si="0"/>
        <v>5.1754183966435816</v>
      </c>
    </row>
    <row r="37" spans="2:15" x14ac:dyDescent="0.3">
      <c r="B37" s="92">
        <v>2003</v>
      </c>
      <c r="C37" s="94">
        <v>5.3399126603170313</v>
      </c>
      <c r="D37" s="94">
        <v>5.9593539356911105</v>
      </c>
      <c r="E37" s="94">
        <v>7.4805836481879551</v>
      </c>
      <c r="F37" s="94">
        <v>5.7246542606436321</v>
      </c>
      <c r="G37" s="94">
        <v>3.1451215212960797</v>
      </c>
      <c r="H37" s="94">
        <v>2.6882163051662618</v>
      </c>
      <c r="I37" s="94">
        <v>2.0864889112629537</v>
      </c>
      <c r="J37" s="94">
        <v>1.6967326286598003</v>
      </c>
      <c r="K37" s="94">
        <v>1.8840890806452928</v>
      </c>
      <c r="L37" s="94">
        <v>2.8469875447254265</v>
      </c>
      <c r="M37" s="94">
        <v>3.9584978283295391</v>
      </c>
      <c r="N37" s="94">
        <v>6.7231938037069074</v>
      </c>
      <c r="O37" s="93">
        <f t="shared" ref="O37:O59" si="2">+AVERAGE(C37:N37)</f>
        <v>4.1278193440526669</v>
      </c>
    </row>
    <row r="38" spans="2:15" x14ac:dyDescent="0.3">
      <c r="B38" s="92">
        <v>2004</v>
      </c>
      <c r="C38" s="94">
        <v>4.1987653032190693</v>
      </c>
      <c r="D38" s="94">
        <v>5.2622712703791246</v>
      </c>
      <c r="E38" s="94">
        <v>4.4904366797191626</v>
      </c>
      <c r="F38" s="94">
        <v>4.1979161178677398</v>
      </c>
      <c r="G38" s="94">
        <v>2.9993054894389735</v>
      </c>
      <c r="H38" s="94">
        <v>2.103088513276389</v>
      </c>
      <c r="I38" s="94">
        <v>2.487570197977568</v>
      </c>
      <c r="J38" s="94">
        <v>1.9737709344514303</v>
      </c>
      <c r="K38" s="94">
        <v>2.1489835144594909</v>
      </c>
      <c r="L38" s="94">
        <v>3.6825505442531767</v>
      </c>
      <c r="M38" s="94">
        <v>8.4082024860910742</v>
      </c>
      <c r="N38" s="94">
        <v>7.1756305319706932</v>
      </c>
      <c r="O38" s="93">
        <f t="shared" si="2"/>
        <v>4.0940409652586576</v>
      </c>
    </row>
    <row r="39" spans="2:15" x14ac:dyDescent="0.3">
      <c r="B39" s="92">
        <v>2005</v>
      </c>
      <c r="C39" s="94">
        <v>5.813447863914055</v>
      </c>
      <c r="D39" s="94">
        <v>8.205912157666452</v>
      </c>
      <c r="E39" s="94">
        <v>14.427397684586671</v>
      </c>
      <c r="F39" s="94">
        <v>6.7686170279172746</v>
      </c>
      <c r="G39" s="94">
        <v>3.5552030564546979</v>
      </c>
      <c r="H39" s="94">
        <v>2.6724723772121708</v>
      </c>
      <c r="I39" s="94">
        <v>1.9685441887754862</v>
      </c>
      <c r="J39" s="94">
        <v>1.721044003016416</v>
      </c>
      <c r="K39" s="94">
        <v>1.646184495275417</v>
      </c>
      <c r="L39" s="94">
        <v>3.8992208143839164</v>
      </c>
      <c r="M39" s="94">
        <v>3.0017421353801441</v>
      </c>
      <c r="N39" s="94">
        <v>5.5618451357418364</v>
      </c>
      <c r="O39" s="93">
        <f t="shared" si="2"/>
        <v>4.9368025783603775</v>
      </c>
    </row>
    <row r="40" spans="2:15" x14ac:dyDescent="0.3">
      <c r="B40" s="92">
        <v>2006</v>
      </c>
      <c r="C40" s="94">
        <v>4.5037126615133758</v>
      </c>
      <c r="D40" s="94">
        <v>6.6595300423480701</v>
      </c>
      <c r="E40" s="94">
        <v>13.789224895766816</v>
      </c>
      <c r="F40" s="94">
        <v>9.7286942276610944</v>
      </c>
      <c r="G40" s="94">
        <v>4.0276649529996016</v>
      </c>
      <c r="H40" s="94">
        <v>3.7920956933901531</v>
      </c>
      <c r="I40" s="94">
        <v>2.9537694150641101</v>
      </c>
      <c r="J40" s="94">
        <v>2.446312125238276</v>
      </c>
      <c r="K40" s="94">
        <v>2.4637740992688899</v>
      </c>
      <c r="L40" s="94">
        <v>3.8092080688153818</v>
      </c>
      <c r="M40" s="94">
        <v>5.1102593103236318</v>
      </c>
      <c r="N40" s="94">
        <v>7.9154521839582239</v>
      </c>
      <c r="O40" s="93">
        <f t="shared" si="2"/>
        <v>5.5999748063623018</v>
      </c>
    </row>
    <row r="41" spans="2:15" x14ac:dyDescent="0.3">
      <c r="B41" s="92">
        <v>2007</v>
      </c>
      <c r="C41" s="94">
        <v>7.0354852855828547</v>
      </c>
      <c r="D41" s="94">
        <v>5.2657495238928185</v>
      </c>
      <c r="E41" s="94">
        <v>11.470632286806145</v>
      </c>
      <c r="F41" s="94">
        <v>7.8880887379521534</v>
      </c>
      <c r="G41" s="94">
        <v>4.2873980018552977</v>
      </c>
      <c r="H41" s="94">
        <v>2.6234376991045241</v>
      </c>
      <c r="I41" s="94">
        <v>2.5709388334154157</v>
      </c>
      <c r="J41" s="94">
        <v>1.9082648089286907</v>
      </c>
      <c r="K41" s="94">
        <v>1.6539709452091731</v>
      </c>
      <c r="L41" s="94">
        <v>5.421127455582293</v>
      </c>
      <c r="M41" s="94">
        <v>7.4492790619613185</v>
      </c>
      <c r="N41" s="94">
        <v>6.7394156856306813</v>
      </c>
      <c r="O41" s="93">
        <f t="shared" si="2"/>
        <v>5.3594823604934474</v>
      </c>
    </row>
    <row r="42" spans="2:15" x14ac:dyDescent="0.3">
      <c r="B42" s="92">
        <v>2008</v>
      </c>
      <c r="C42" s="94">
        <v>8.083059503363268</v>
      </c>
      <c r="D42" s="94">
        <v>6.0657706637585145</v>
      </c>
      <c r="E42" s="94">
        <v>8.1043067077478348</v>
      </c>
      <c r="F42" s="94">
        <v>6.9363817862880959</v>
      </c>
      <c r="G42" s="94">
        <v>3.8460228974396897</v>
      </c>
      <c r="H42" s="94">
        <v>3.3215151612271709</v>
      </c>
      <c r="I42" s="94">
        <v>2.6331051219690798</v>
      </c>
      <c r="J42" s="94">
        <v>2.0036565238120128</v>
      </c>
      <c r="K42" s="94">
        <v>2.5068503764077734</v>
      </c>
      <c r="L42" s="94">
        <v>4.1538910506718496</v>
      </c>
      <c r="M42" s="94">
        <v>4.4181750444290397</v>
      </c>
      <c r="N42" s="94">
        <v>4.2382441198920819</v>
      </c>
      <c r="O42" s="93">
        <f t="shared" si="2"/>
        <v>4.6925815797505344</v>
      </c>
    </row>
    <row r="43" spans="2:15" x14ac:dyDescent="0.3">
      <c r="B43" s="92">
        <v>2009</v>
      </c>
      <c r="C43" s="94">
        <v>8.4602688828775072</v>
      </c>
      <c r="D43" s="94">
        <v>6.301680302572314</v>
      </c>
      <c r="E43" s="94">
        <v>11.946854615703026</v>
      </c>
      <c r="F43" s="94">
        <v>11.310231152033856</v>
      </c>
      <c r="G43" s="94">
        <v>7.1785899088941303</v>
      </c>
      <c r="H43" s="94">
        <v>4.5830327480911821</v>
      </c>
      <c r="I43" s="94">
        <v>4.419518048007764</v>
      </c>
      <c r="J43" s="94">
        <v>2.7300841466781618</v>
      </c>
      <c r="K43" s="94">
        <v>2.1661811729380331</v>
      </c>
      <c r="L43" s="94">
        <v>4.8303775408293497</v>
      </c>
      <c r="M43" s="94">
        <v>6.9476294861342689</v>
      </c>
      <c r="N43" s="94">
        <v>7.2826690206600952</v>
      </c>
      <c r="O43" s="93">
        <f t="shared" si="2"/>
        <v>6.5130930854516409</v>
      </c>
    </row>
    <row r="44" spans="2:15" x14ac:dyDescent="0.3">
      <c r="B44" s="92">
        <v>2010</v>
      </c>
      <c r="C44" s="94">
        <v>5.5940813300186063</v>
      </c>
      <c r="D44" s="94">
        <v>6.1417703077439532</v>
      </c>
      <c r="E44" s="94">
        <v>10.937078629927845</v>
      </c>
      <c r="F44" s="94">
        <v>5.8724443987566524</v>
      </c>
      <c r="G44" s="94">
        <v>4.3844757288370451</v>
      </c>
      <c r="H44" s="94">
        <v>3.1910858600061562</v>
      </c>
      <c r="I44" s="94">
        <v>2.9935174583487876</v>
      </c>
      <c r="J44" s="94">
        <v>2.1129373004417871</v>
      </c>
      <c r="K44" s="94">
        <v>1.8281343442304003</v>
      </c>
      <c r="L44" s="94">
        <v>2.5090473872416448</v>
      </c>
      <c r="M44" s="94">
        <v>4.9208540320504426</v>
      </c>
      <c r="N44" s="94">
        <v>7.2649675551332304</v>
      </c>
      <c r="O44" s="93">
        <f t="shared" si="2"/>
        <v>4.8125328610613787</v>
      </c>
    </row>
    <row r="45" spans="2:15" x14ac:dyDescent="0.3">
      <c r="B45" s="92">
        <v>2011</v>
      </c>
      <c r="C45" s="94">
        <v>6.4763475126999239</v>
      </c>
      <c r="D45" s="94">
        <v>5.6016668987607288</v>
      </c>
      <c r="E45" s="94">
        <v>8.3125325380881954</v>
      </c>
      <c r="F45" s="94">
        <v>8.4785936189293363</v>
      </c>
      <c r="G45" s="94">
        <v>4.0030906040122689</v>
      </c>
      <c r="H45" s="94">
        <v>2.5497446577222993</v>
      </c>
      <c r="I45" s="94">
        <v>2.4659057004353064</v>
      </c>
      <c r="J45" s="94">
        <v>1.8135015191189494</v>
      </c>
      <c r="K45" s="94">
        <v>2.2412370623632389</v>
      </c>
      <c r="L45" s="94">
        <v>2.2469248011031753</v>
      </c>
      <c r="M45" s="94">
        <v>3.9745567135137958</v>
      </c>
      <c r="N45" s="94">
        <v>9.2976296802223981</v>
      </c>
      <c r="O45" s="93">
        <f t="shared" si="2"/>
        <v>4.7884776089141363</v>
      </c>
    </row>
    <row r="46" spans="2:15" x14ac:dyDescent="0.3">
      <c r="B46" s="92">
        <v>2012</v>
      </c>
      <c r="C46" s="94">
        <v>11.089196678814183</v>
      </c>
      <c r="D46" s="94">
        <v>10.224822235677854</v>
      </c>
      <c r="E46" s="94">
        <v>7.1325224438712667</v>
      </c>
      <c r="F46" s="94">
        <v>7.8356345226972541</v>
      </c>
      <c r="G46" s="94">
        <v>3.9782159310191307</v>
      </c>
      <c r="H46" s="94">
        <v>2.6268662628705139</v>
      </c>
      <c r="I46" s="94">
        <v>1.9570837263923</v>
      </c>
      <c r="J46" s="94">
        <v>2.1183788315567957</v>
      </c>
      <c r="K46" s="94">
        <v>1.6840824296197971</v>
      </c>
      <c r="L46" s="94">
        <v>3.7657229596452457</v>
      </c>
      <c r="M46" s="94">
        <v>6.7514462850357271</v>
      </c>
      <c r="N46" s="94">
        <v>7.1046247197316976</v>
      </c>
      <c r="O46" s="93">
        <f t="shared" si="2"/>
        <v>5.5223830855776477</v>
      </c>
    </row>
    <row r="47" spans="2:15" x14ac:dyDescent="0.3">
      <c r="B47" s="92">
        <v>2013</v>
      </c>
      <c r="C47" s="94">
        <v>4.8259117559573514</v>
      </c>
      <c r="D47" s="94">
        <v>6.5048029001393646</v>
      </c>
      <c r="E47" s="94">
        <v>9.9505385754122173</v>
      </c>
      <c r="F47" s="94">
        <v>8.5598642346130411</v>
      </c>
      <c r="G47" s="94">
        <v>5.66128172558708</v>
      </c>
      <c r="H47" s="94">
        <v>3.1797426293433686</v>
      </c>
      <c r="I47" s="94">
        <v>2.6753623357572027</v>
      </c>
      <c r="J47" s="94">
        <v>2.2078331189540195</v>
      </c>
      <c r="K47" s="94">
        <v>1.7743727987743727</v>
      </c>
      <c r="L47" s="94">
        <v>3.6260642151185269</v>
      </c>
      <c r="M47" s="94">
        <v>3.0955375742846347</v>
      </c>
      <c r="N47" s="94">
        <v>5.4183695012138475</v>
      </c>
      <c r="O47" s="93">
        <f t="shared" si="2"/>
        <v>4.7899734470962514</v>
      </c>
    </row>
    <row r="48" spans="2:15" x14ac:dyDescent="0.3">
      <c r="B48" s="92">
        <v>2014</v>
      </c>
      <c r="C48" s="94">
        <v>4.9739141005892558</v>
      </c>
      <c r="D48" s="94">
        <v>10.007961335560383</v>
      </c>
      <c r="E48" s="94">
        <v>13.163430203468717</v>
      </c>
      <c r="F48" s="94">
        <v>6.9679353026792112</v>
      </c>
      <c r="G48" s="94">
        <v>5.6400199201234829</v>
      </c>
      <c r="H48" s="94">
        <v>2.9787126956782042</v>
      </c>
      <c r="I48" s="94">
        <v>3.2365986536526989</v>
      </c>
      <c r="J48" s="94">
        <v>2.1546218655249212</v>
      </c>
      <c r="K48" s="94">
        <v>2.6470216518567367</v>
      </c>
      <c r="L48" s="94">
        <v>2.6737387160485011</v>
      </c>
      <c r="M48" s="94">
        <v>3.0800021838044476</v>
      </c>
      <c r="N48" s="94">
        <v>5.2857135146165861</v>
      </c>
      <c r="O48" s="93">
        <f t="shared" si="2"/>
        <v>5.2341391786335967</v>
      </c>
    </row>
    <row r="49" spans="2:15" x14ac:dyDescent="0.3">
      <c r="B49" s="92">
        <v>2015</v>
      </c>
      <c r="C49" s="94">
        <v>6.3213220301631337</v>
      </c>
      <c r="D49" s="94">
        <v>5.4928047676650893</v>
      </c>
      <c r="E49" s="94">
        <v>12.678317222339308</v>
      </c>
      <c r="F49" s="94">
        <v>6.4501609057772935</v>
      </c>
      <c r="G49" s="94">
        <v>5.7748370002856522</v>
      </c>
      <c r="H49" s="94">
        <v>3.0595814852257694</v>
      </c>
      <c r="I49" s="94">
        <v>2.6954730755002752</v>
      </c>
      <c r="J49" s="94">
        <v>1.9338544877244894</v>
      </c>
      <c r="K49" s="94">
        <v>1.6818518041990382</v>
      </c>
      <c r="L49" s="94">
        <v>1.8132243470463454</v>
      </c>
      <c r="M49" s="94">
        <v>3.5666828530239303</v>
      </c>
      <c r="N49" s="94">
        <v>4.0973743384919974</v>
      </c>
      <c r="O49" s="93">
        <f t="shared" si="2"/>
        <v>4.6304570264535263</v>
      </c>
    </row>
    <row r="50" spans="2:15" x14ac:dyDescent="0.3">
      <c r="B50" s="92">
        <v>2016</v>
      </c>
      <c r="C50" s="94">
        <v>4.8443754370405614</v>
      </c>
      <c r="D50" s="94">
        <v>6.8536943919181459</v>
      </c>
      <c r="E50" s="94">
        <v>7.9095837546572989</v>
      </c>
      <c r="F50" s="94">
        <v>5.2704906675676702</v>
      </c>
      <c r="G50" s="94">
        <v>4.3381610559125505</v>
      </c>
      <c r="H50" s="94">
        <v>3.0322352496174694</v>
      </c>
      <c r="I50" s="94">
        <v>2.1752843450022459</v>
      </c>
      <c r="J50" s="94">
        <v>1.6977387997053228</v>
      </c>
      <c r="K50" s="94">
        <v>1.6093948076972913</v>
      </c>
      <c r="L50" s="94">
        <v>2.1056038002784949</v>
      </c>
      <c r="M50" s="94">
        <v>2.2511619737348929</v>
      </c>
      <c r="N50" s="94">
        <v>6.3273200101212996</v>
      </c>
      <c r="O50" s="93">
        <f t="shared" si="2"/>
        <v>4.0345870244377702</v>
      </c>
    </row>
    <row r="51" spans="2:15" x14ac:dyDescent="0.3">
      <c r="B51" s="92">
        <v>2017</v>
      </c>
      <c r="C51" s="94">
        <v>6.4599972760166615</v>
      </c>
      <c r="D51" s="94">
        <v>5.9015898561592994</v>
      </c>
      <c r="E51" s="94">
        <v>9.6938623173791427</v>
      </c>
      <c r="F51" s="94">
        <v>7.5191240677314415</v>
      </c>
      <c r="G51" s="94">
        <v>5.5367412859050162</v>
      </c>
      <c r="H51" s="94">
        <v>3.5002382350757029</v>
      </c>
      <c r="I51" s="94">
        <v>2.3088863205241568</v>
      </c>
      <c r="J51" s="94">
        <v>2.1259451308380455</v>
      </c>
      <c r="K51" s="94">
        <v>1.9375271419323801</v>
      </c>
      <c r="L51" s="94">
        <v>2.8301603344636757</v>
      </c>
      <c r="M51" s="94">
        <v>2.7049626606663635</v>
      </c>
      <c r="N51" s="94">
        <v>7.2898369802296887</v>
      </c>
      <c r="O51" s="93">
        <f t="shared" si="2"/>
        <v>4.8174059672434648</v>
      </c>
    </row>
    <row r="52" spans="2:15" x14ac:dyDescent="0.3">
      <c r="B52" s="92">
        <v>2018</v>
      </c>
      <c r="C52" s="94">
        <v>7.2705872414621515</v>
      </c>
      <c r="D52" s="94">
        <v>7.7657522457671329</v>
      </c>
      <c r="E52" s="94">
        <v>8.5536353287578653</v>
      </c>
      <c r="F52" s="94">
        <v>7.495685103606589</v>
      </c>
      <c r="G52" s="94">
        <v>4.3549110264799138</v>
      </c>
      <c r="H52" s="94">
        <v>2.7459553061108504</v>
      </c>
      <c r="I52" s="94">
        <v>2.0453717020267401</v>
      </c>
      <c r="J52" s="94">
        <v>1.6349649987384529</v>
      </c>
      <c r="K52" s="94">
        <v>2.2982845453589156</v>
      </c>
      <c r="L52" s="94">
        <v>3.7960513492581538</v>
      </c>
      <c r="M52" s="94">
        <v>5.1003757712209614</v>
      </c>
      <c r="N52" s="94">
        <v>4.0000346808790992</v>
      </c>
      <c r="O52" s="93">
        <f t="shared" si="2"/>
        <v>4.7551341083055689</v>
      </c>
    </row>
    <row r="53" spans="2:15" x14ac:dyDescent="0.3">
      <c r="B53" s="92">
        <v>2019</v>
      </c>
      <c r="C53" s="94">
        <v>4.5942037889228402</v>
      </c>
      <c r="D53" s="94">
        <v>9.1856955686787423</v>
      </c>
      <c r="E53" s="94">
        <v>11.203977045536153</v>
      </c>
      <c r="F53" s="94">
        <v>7.0460506815869017</v>
      </c>
      <c r="G53" s="94">
        <v>4.3327893655317169</v>
      </c>
      <c r="H53" s="94">
        <v>2.686585254610419</v>
      </c>
      <c r="I53" s="94">
        <v>2.209775571442159</v>
      </c>
      <c r="J53" s="94">
        <v>1.7023304197672442</v>
      </c>
      <c r="K53" s="94">
        <v>1.7445654155970882</v>
      </c>
      <c r="L53" s="94">
        <v>2.6849657986582489</v>
      </c>
      <c r="M53" s="94">
        <v>3.5830211037193047</v>
      </c>
      <c r="N53" s="94">
        <v>7.3042812500818899</v>
      </c>
      <c r="O53" s="93">
        <f t="shared" si="2"/>
        <v>4.8565201053443916</v>
      </c>
    </row>
    <row r="54" spans="2:15" x14ac:dyDescent="0.3">
      <c r="B54" s="92">
        <v>2020</v>
      </c>
      <c r="C54" s="94">
        <v>6.6950442143623503</v>
      </c>
      <c r="D54" s="94">
        <v>3.9038632335358021</v>
      </c>
      <c r="E54" s="94">
        <v>7.9724485261728759</v>
      </c>
      <c r="F54" s="94">
        <v>5.0209117215997896</v>
      </c>
      <c r="G54" s="94">
        <v>3.0349589535843506</v>
      </c>
      <c r="H54" s="94">
        <v>2.4138830801100997</v>
      </c>
      <c r="I54" s="94">
        <v>3.0779661770791016</v>
      </c>
      <c r="J54" s="94">
        <v>1.9982998589805969</v>
      </c>
      <c r="K54" s="94">
        <v>1.970073427344339</v>
      </c>
      <c r="L54" s="94">
        <v>1.889499801449446</v>
      </c>
      <c r="M54" s="94">
        <v>3.371912094140618</v>
      </c>
      <c r="N54" s="94">
        <v>9.3711155700439903</v>
      </c>
      <c r="O54" s="93">
        <f t="shared" si="2"/>
        <v>4.2266647215336137</v>
      </c>
    </row>
    <row r="55" spans="2:15" x14ac:dyDescent="0.3">
      <c r="B55" s="92">
        <v>2021</v>
      </c>
      <c r="C55" s="94">
        <v>5.4175690066230331</v>
      </c>
      <c r="D55" s="94">
        <v>4.1865251313545864</v>
      </c>
      <c r="E55" s="94">
        <v>6.9001351903589514</v>
      </c>
      <c r="F55" s="94">
        <v>6.5118013964028654</v>
      </c>
      <c r="G55" s="94">
        <v>3.4020438126894166</v>
      </c>
      <c r="H55" s="94">
        <v>3.2573476436972686</v>
      </c>
      <c r="I55" s="94">
        <v>2.2429441398874683</v>
      </c>
      <c r="J55" s="94">
        <v>2.2784055438548538</v>
      </c>
      <c r="K55" s="94">
        <v>2.1205960775836976</v>
      </c>
      <c r="L55" s="94">
        <v>4.4972046185946635</v>
      </c>
      <c r="M55" s="94">
        <v>8.8443341761658392</v>
      </c>
      <c r="N55" s="94">
        <v>6.9900120886401833</v>
      </c>
      <c r="O55" s="93">
        <f t="shared" si="2"/>
        <v>4.7207432354877357</v>
      </c>
    </row>
    <row r="56" spans="2:15" x14ac:dyDescent="0.3">
      <c r="B56" s="92">
        <v>2022</v>
      </c>
      <c r="C56" s="94">
        <v>7.1394889632320639</v>
      </c>
      <c r="D56" s="94">
        <v>13.439273646456032</v>
      </c>
      <c r="E56" s="94">
        <v>9.9430847079629157</v>
      </c>
      <c r="F56" s="94">
        <v>7.3784348580197427</v>
      </c>
      <c r="G56" s="94">
        <v>3.5702459314553181</v>
      </c>
      <c r="H56" s="94">
        <v>3.2596695088115148</v>
      </c>
      <c r="I56" s="94">
        <v>2.425954695544172</v>
      </c>
      <c r="J56" s="94">
        <v>1.9085881845232069</v>
      </c>
      <c r="K56" s="94">
        <v>1.6147832832702722</v>
      </c>
      <c r="L56" s="94">
        <v>2.778365320117969</v>
      </c>
      <c r="M56" s="94">
        <v>2.1700218379004608</v>
      </c>
      <c r="N56" s="94">
        <v>2.8361083345705045</v>
      </c>
      <c r="O56" s="93">
        <f t="shared" si="2"/>
        <v>4.8720016059886806</v>
      </c>
    </row>
    <row r="57" spans="2:15" x14ac:dyDescent="0.3">
      <c r="B57" s="92" t="s">
        <v>200</v>
      </c>
      <c r="C57" s="93">
        <f t="shared" ref="C57:N57" si="3">+AVERAGE(C5:C56)</f>
        <v>5.9654769648860553</v>
      </c>
      <c r="D57" s="93">
        <f t="shared" si="3"/>
        <v>7.4888898600162657</v>
      </c>
      <c r="E57" s="93">
        <f t="shared" si="3"/>
        <v>9.057927347961142</v>
      </c>
      <c r="F57" s="93">
        <f t="shared" si="3"/>
        <v>6.7978480459359885</v>
      </c>
      <c r="G57" s="93">
        <f t="shared" si="3"/>
        <v>3.8748108034384718</v>
      </c>
      <c r="H57" s="93">
        <f t="shared" si="3"/>
        <v>2.9077965888716242</v>
      </c>
      <c r="I57" s="93">
        <f t="shared" si="3"/>
        <v>2.4032720755961163</v>
      </c>
      <c r="J57" s="93">
        <f t="shared" si="3"/>
        <v>1.89186306778261</v>
      </c>
      <c r="K57" s="93">
        <f t="shared" si="3"/>
        <v>1.9646755652404646</v>
      </c>
      <c r="L57" s="93">
        <f t="shared" si="3"/>
        <v>3.0918641618033078</v>
      </c>
      <c r="M57" s="93">
        <f t="shared" si="3"/>
        <v>4.5653760399813397</v>
      </c>
      <c r="N57" s="93">
        <f t="shared" si="3"/>
        <v>6.0616333645262266</v>
      </c>
      <c r="O57" s="93">
        <f t="shared" si="2"/>
        <v>4.6726194905033012</v>
      </c>
    </row>
    <row r="58" spans="2:15" x14ac:dyDescent="0.3">
      <c r="B58" s="92" t="s">
        <v>201</v>
      </c>
      <c r="C58" s="93">
        <f t="shared" ref="C58:N58" si="4">+MAX(C5:C56)</f>
        <v>11.089196678814183</v>
      </c>
      <c r="D58" s="93">
        <f t="shared" si="4"/>
        <v>16.811224127716521</v>
      </c>
      <c r="E58" s="93">
        <f t="shared" si="4"/>
        <v>14.669731171705516</v>
      </c>
      <c r="F58" s="93">
        <f t="shared" si="4"/>
        <v>11.310231152033856</v>
      </c>
      <c r="G58" s="93">
        <f t="shared" si="4"/>
        <v>7.1785899088941303</v>
      </c>
      <c r="H58" s="93">
        <f t="shared" si="4"/>
        <v>4.5830327480911821</v>
      </c>
      <c r="I58" s="93">
        <f t="shared" si="4"/>
        <v>4.419518048007764</v>
      </c>
      <c r="J58" s="93">
        <f t="shared" si="4"/>
        <v>2.7300841466781618</v>
      </c>
      <c r="K58" s="93">
        <f t="shared" si="4"/>
        <v>2.8364098457017026</v>
      </c>
      <c r="L58" s="93">
        <f t="shared" si="4"/>
        <v>5.9753053543139494</v>
      </c>
      <c r="M58" s="93">
        <f t="shared" si="4"/>
        <v>8.8443341761658392</v>
      </c>
      <c r="N58" s="93">
        <f t="shared" si="4"/>
        <v>10.798341039552865</v>
      </c>
      <c r="O58" s="93">
        <f t="shared" si="2"/>
        <v>8.4371665331396404</v>
      </c>
    </row>
    <row r="59" spans="2:15" x14ac:dyDescent="0.3">
      <c r="B59" s="92" t="s">
        <v>202</v>
      </c>
      <c r="C59" s="93">
        <f t="shared" ref="C59:N59" si="5">+MIN(C5:C56)</f>
        <v>2.0427685030312905</v>
      </c>
      <c r="D59" s="93">
        <f t="shared" si="5"/>
        <v>3.9038632335358021</v>
      </c>
      <c r="E59" s="93">
        <f t="shared" si="5"/>
        <v>3.9980442324364938</v>
      </c>
      <c r="F59" s="93">
        <f t="shared" si="5"/>
        <v>3.7398558980852736</v>
      </c>
      <c r="G59" s="93">
        <f t="shared" si="5"/>
        <v>2.4513494096060033</v>
      </c>
      <c r="H59" s="93">
        <f t="shared" si="5"/>
        <v>1.9379099925268344</v>
      </c>
      <c r="I59" s="93">
        <f t="shared" si="5"/>
        <v>1.5445370378273477</v>
      </c>
      <c r="J59" s="93">
        <f t="shared" si="5"/>
        <v>1.3590605438599745</v>
      </c>
      <c r="K59" s="93">
        <f t="shared" si="5"/>
        <v>1.2058366072134719</v>
      </c>
      <c r="L59" s="93">
        <f t="shared" si="5"/>
        <v>1.6186373374049043</v>
      </c>
      <c r="M59" s="93">
        <f t="shared" si="5"/>
        <v>2.1622206548106817</v>
      </c>
      <c r="N59" s="93">
        <f t="shared" si="5"/>
        <v>2.6947954010846553</v>
      </c>
      <c r="O59" s="93">
        <f t="shared" si="2"/>
        <v>2.3882399042852276</v>
      </c>
    </row>
    <row r="64" spans="2:15" x14ac:dyDescent="0.3">
      <c r="B64" s="95" t="s">
        <v>186</v>
      </c>
      <c r="C64" s="95" t="s">
        <v>150</v>
      </c>
      <c r="D64" s="95" t="s">
        <v>151</v>
      </c>
      <c r="E64" s="95" t="s">
        <v>152</v>
      </c>
      <c r="F64" s="95" t="s">
        <v>153</v>
      </c>
      <c r="G64" s="95" t="s">
        <v>154</v>
      </c>
      <c r="H64" s="95" t="s">
        <v>155</v>
      </c>
      <c r="I64" s="95" t="s">
        <v>156</v>
      </c>
      <c r="J64" s="95" t="s">
        <v>157</v>
      </c>
      <c r="K64" s="95" t="s">
        <v>158</v>
      </c>
      <c r="L64" s="95" t="s">
        <v>159</v>
      </c>
      <c r="M64" s="95" t="s">
        <v>160</v>
      </c>
      <c r="N64" s="95" t="s">
        <v>161</v>
      </c>
      <c r="O64" s="95" t="s">
        <v>199</v>
      </c>
    </row>
    <row r="65" spans="2:15" x14ac:dyDescent="0.3">
      <c r="B65" s="92" t="str">
        <f>+B57</f>
        <v>MEDIA</v>
      </c>
      <c r="C65" s="94">
        <f t="shared" ref="C65:O65" si="6">+C57</f>
        <v>5.9654769648860553</v>
      </c>
      <c r="D65" s="94">
        <f t="shared" si="6"/>
        <v>7.4888898600162657</v>
      </c>
      <c r="E65" s="94">
        <f t="shared" si="6"/>
        <v>9.057927347961142</v>
      </c>
      <c r="F65" s="94">
        <f t="shared" si="6"/>
        <v>6.7978480459359885</v>
      </c>
      <c r="G65" s="94">
        <f t="shared" si="6"/>
        <v>3.8748108034384718</v>
      </c>
      <c r="H65" s="94">
        <f t="shared" si="6"/>
        <v>2.9077965888716242</v>
      </c>
      <c r="I65" s="94">
        <f t="shared" si="6"/>
        <v>2.4032720755961163</v>
      </c>
      <c r="J65" s="94">
        <f t="shared" si="6"/>
        <v>1.89186306778261</v>
      </c>
      <c r="K65" s="94">
        <f t="shared" si="6"/>
        <v>1.9646755652404646</v>
      </c>
      <c r="L65" s="94">
        <f t="shared" si="6"/>
        <v>3.0918641618033078</v>
      </c>
      <c r="M65" s="94">
        <f t="shared" si="6"/>
        <v>4.5653760399813397</v>
      </c>
      <c r="N65" s="94">
        <f t="shared" si="6"/>
        <v>6.0616333645262266</v>
      </c>
      <c r="O65" s="93">
        <f t="shared" si="6"/>
        <v>4.6726194905033012</v>
      </c>
    </row>
    <row r="66" spans="2:15" x14ac:dyDescent="0.3">
      <c r="B66" s="92" t="str">
        <f t="shared" ref="B66:O67" si="7">+B58</f>
        <v>MAX</v>
      </c>
      <c r="C66" s="94">
        <f t="shared" si="7"/>
        <v>11.089196678814183</v>
      </c>
      <c r="D66" s="94">
        <f t="shared" si="7"/>
        <v>16.811224127716521</v>
      </c>
      <c r="E66" s="94">
        <f t="shared" si="7"/>
        <v>14.669731171705516</v>
      </c>
      <c r="F66" s="94">
        <f t="shared" si="7"/>
        <v>11.310231152033856</v>
      </c>
      <c r="G66" s="94">
        <f t="shared" si="7"/>
        <v>7.1785899088941303</v>
      </c>
      <c r="H66" s="94">
        <f t="shared" si="7"/>
        <v>4.5830327480911821</v>
      </c>
      <c r="I66" s="94">
        <f t="shared" si="7"/>
        <v>4.419518048007764</v>
      </c>
      <c r="J66" s="94">
        <f t="shared" si="7"/>
        <v>2.7300841466781618</v>
      </c>
      <c r="K66" s="94">
        <f t="shared" si="7"/>
        <v>2.8364098457017026</v>
      </c>
      <c r="L66" s="94">
        <f t="shared" si="7"/>
        <v>5.9753053543139494</v>
      </c>
      <c r="M66" s="94">
        <f t="shared" si="7"/>
        <v>8.8443341761658392</v>
      </c>
      <c r="N66" s="94">
        <f t="shared" si="7"/>
        <v>10.798341039552865</v>
      </c>
      <c r="O66" s="93">
        <f t="shared" si="7"/>
        <v>8.4371665331396404</v>
      </c>
    </row>
    <row r="67" spans="2:15" x14ac:dyDescent="0.3">
      <c r="B67" s="92" t="str">
        <f t="shared" si="7"/>
        <v>MIN</v>
      </c>
      <c r="C67" s="94">
        <f t="shared" si="7"/>
        <v>2.0427685030312905</v>
      </c>
      <c r="D67" s="94">
        <f t="shared" si="7"/>
        <v>3.9038632335358021</v>
      </c>
      <c r="E67" s="94">
        <f t="shared" si="7"/>
        <v>3.9980442324364938</v>
      </c>
      <c r="F67" s="94">
        <f t="shared" si="7"/>
        <v>3.7398558980852736</v>
      </c>
      <c r="G67" s="94">
        <f t="shared" si="7"/>
        <v>2.4513494096060033</v>
      </c>
      <c r="H67" s="94">
        <f t="shared" si="7"/>
        <v>1.9379099925268344</v>
      </c>
      <c r="I67" s="94">
        <f t="shared" si="7"/>
        <v>1.5445370378273477</v>
      </c>
      <c r="J67" s="94">
        <f t="shared" si="7"/>
        <v>1.3590605438599745</v>
      </c>
      <c r="K67" s="94">
        <f t="shared" si="7"/>
        <v>1.2058366072134719</v>
      </c>
      <c r="L67" s="94">
        <f t="shared" si="7"/>
        <v>1.6186373374049043</v>
      </c>
      <c r="M67" s="94">
        <f t="shared" si="7"/>
        <v>2.1622206548106817</v>
      </c>
      <c r="N67" s="94">
        <f t="shared" si="7"/>
        <v>2.6947954010846553</v>
      </c>
      <c r="O67" s="93">
        <f t="shared" si="7"/>
        <v>2.3882399042852276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626"/>
  <sheetViews>
    <sheetView topLeftCell="F1" workbookViewId="0">
      <selection activeCell="G5" sqref="G5:R56"/>
    </sheetView>
  </sheetViews>
  <sheetFormatPr baseColWidth="10" defaultRowHeight="14.4" x14ac:dyDescent="0.3"/>
  <cols>
    <col min="2" max="2" width="11.5546875" style="1"/>
    <col min="3" max="3" width="11.5546875" style="3"/>
    <col min="5" max="5" width="17.109375" bestFit="1" customWidth="1"/>
    <col min="6" max="6" width="21.77734375" bestFit="1" customWidth="1"/>
    <col min="7" max="18" width="12" bestFit="1" customWidth="1"/>
    <col min="19" max="19" width="12.21875" bestFit="1" customWidth="1"/>
  </cols>
  <sheetData>
    <row r="2" spans="2:19" x14ac:dyDescent="0.3">
      <c r="B2" s="1" t="s">
        <v>145</v>
      </c>
      <c r="C2" s="3" t="s">
        <v>118</v>
      </c>
      <c r="E2" s="90" t="s">
        <v>184</v>
      </c>
      <c r="F2" s="90" t="s">
        <v>185</v>
      </c>
    </row>
    <row r="3" spans="2:19" x14ac:dyDescent="0.3">
      <c r="B3" s="1">
        <v>25934</v>
      </c>
      <c r="C3" s="3">
        <v>2.0427685030312905</v>
      </c>
      <c r="E3" s="90" t="s">
        <v>146</v>
      </c>
      <c r="F3" t="s">
        <v>148</v>
      </c>
      <c r="G3" t="s">
        <v>150</v>
      </c>
      <c r="H3" t="s">
        <v>151</v>
      </c>
      <c r="I3" t="s">
        <v>152</v>
      </c>
      <c r="J3" t="s">
        <v>153</v>
      </c>
      <c r="K3" t="s">
        <v>154</v>
      </c>
      <c r="L3" t="s">
        <v>155</v>
      </c>
      <c r="M3" t="s">
        <v>156</v>
      </c>
      <c r="N3" t="s">
        <v>157</v>
      </c>
      <c r="O3" t="s">
        <v>158</v>
      </c>
      <c r="P3" t="s">
        <v>159</v>
      </c>
      <c r="Q3" t="s">
        <v>160</v>
      </c>
      <c r="R3" t="s">
        <v>161</v>
      </c>
      <c r="S3" t="s">
        <v>147</v>
      </c>
    </row>
    <row r="4" spans="2:19" x14ac:dyDescent="0.3">
      <c r="B4" s="1">
        <v>25965</v>
      </c>
      <c r="C4" s="3">
        <v>5.1873929220882156</v>
      </c>
      <c r="E4" s="91" t="s">
        <v>148</v>
      </c>
    </row>
    <row r="5" spans="2:19" x14ac:dyDescent="0.3">
      <c r="B5" s="1">
        <v>25993</v>
      </c>
      <c r="C5" s="3">
        <v>10.332867736515849</v>
      </c>
      <c r="E5" s="91" t="s">
        <v>149</v>
      </c>
      <c r="G5">
        <v>2.0427685030312905</v>
      </c>
      <c r="H5">
        <v>5.1873929220882156</v>
      </c>
      <c r="I5">
        <v>10.332867736515849</v>
      </c>
      <c r="J5">
        <v>6.8881674002042601</v>
      </c>
      <c r="K5">
        <v>3.9576383048213293</v>
      </c>
      <c r="L5">
        <v>3.5557124959831192</v>
      </c>
      <c r="M5">
        <v>4.349959052655672</v>
      </c>
      <c r="N5">
        <v>2.6411438246008569</v>
      </c>
      <c r="O5">
        <v>2.1869490047397333</v>
      </c>
      <c r="P5">
        <v>3.313739227656189</v>
      </c>
      <c r="Q5">
        <v>4.8626172286590252</v>
      </c>
      <c r="R5">
        <v>5.1515042116305629</v>
      </c>
      <c r="S5">
        <v>54.470459912586108</v>
      </c>
    </row>
    <row r="6" spans="2:19" x14ac:dyDescent="0.3">
      <c r="B6" s="1">
        <v>26024</v>
      </c>
      <c r="C6" s="3">
        <v>6.8881674002042601</v>
      </c>
      <c r="E6" s="91" t="s">
        <v>22</v>
      </c>
      <c r="G6">
        <v>4.4189257353682887</v>
      </c>
      <c r="H6">
        <v>6.0251410508386609</v>
      </c>
      <c r="I6">
        <v>12.469162700087463</v>
      </c>
      <c r="J6">
        <v>7.4821605078160722</v>
      </c>
      <c r="K6">
        <v>3.8549068482623845</v>
      </c>
      <c r="L6">
        <v>2.8986838575981277</v>
      </c>
      <c r="M6">
        <v>2.0944380797387834</v>
      </c>
      <c r="N6">
        <v>1.8170016748698796</v>
      </c>
      <c r="O6">
        <v>1.6563137313930949</v>
      </c>
      <c r="P6">
        <v>1.6186373374049043</v>
      </c>
      <c r="Q6">
        <v>3.0018659261004501</v>
      </c>
      <c r="R6">
        <v>3.1037905675428554</v>
      </c>
      <c r="S6">
        <v>50.441028017020969</v>
      </c>
    </row>
    <row r="7" spans="2:19" x14ac:dyDescent="0.3">
      <c r="B7" s="1">
        <v>26054</v>
      </c>
      <c r="C7" s="3">
        <v>3.9576383048213293</v>
      </c>
      <c r="E7" s="91" t="s">
        <v>24</v>
      </c>
      <c r="G7">
        <v>6.5974289122164871</v>
      </c>
      <c r="H7">
        <v>5.8810497946219744</v>
      </c>
      <c r="I7">
        <v>7.9327814323783663</v>
      </c>
      <c r="J7">
        <v>11.282629351679258</v>
      </c>
      <c r="K7">
        <v>4.3201841711516931</v>
      </c>
      <c r="L7">
        <v>3.8923229134647093</v>
      </c>
      <c r="M7">
        <v>3.3168479147401779</v>
      </c>
      <c r="N7">
        <v>2.3501288838236656</v>
      </c>
      <c r="O7">
        <v>2.4384942269493433</v>
      </c>
      <c r="P7">
        <v>3.4380078294911511</v>
      </c>
      <c r="Q7">
        <v>4.6358389592778098</v>
      </c>
      <c r="R7">
        <v>5.4508459455182159</v>
      </c>
      <c r="S7">
        <v>61.536560335312856</v>
      </c>
    </row>
    <row r="8" spans="2:19" x14ac:dyDescent="0.3">
      <c r="B8" s="1">
        <v>26085</v>
      </c>
      <c r="C8" s="3">
        <v>3.5557124959831192</v>
      </c>
      <c r="E8" s="91" t="s">
        <v>26</v>
      </c>
      <c r="G8">
        <v>5.0495508633137147</v>
      </c>
      <c r="H8">
        <v>10.581812936195794</v>
      </c>
      <c r="I8">
        <v>10.873649614732706</v>
      </c>
      <c r="J8">
        <v>5.4448140205686499</v>
      </c>
      <c r="K8">
        <v>3.0241032219396011</v>
      </c>
      <c r="L8">
        <v>3.2956132727176284</v>
      </c>
      <c r="M8">
        <v>2.2038240751117488</v>
      </c>
      <c r="N8">
        <v>2.0289184788630683</v>
      </c>
      <c r="O8">
        <v>2.2606124101441782</v>
      </c>
      <c r="P8">
        <v>3.0972192496188229</v>
      </c>
      <c r="Q8">
        <v>3.8831698951149867</v>
      </c>
      <c r="R8">
        <v>4.1346774899020522</v>
      </c>
      <c r="S8">
        <v>55.877965528222958</v>
      </c>
    </row>
    <row r="9" spans="2:19" x14ac:dyDescent="0.3">
      <c r="B9" s="1">
        <v>26115</v>
      </c>
      <c r="C9" s="3">
        <v>4.349959052655672</v>
      </c>
      <c r="E9" s="91" t="s">
        <v>162</v>
      </c>
      <c r="G9">
        <v>4.7780100963909646</v>
      </c>
      <c r="H9">
        <v>11.349962718198521</v>
      </c>
      <c r="I9">
        <v>9.3265058294241747</v>
      </c>
      <c r="J9">
        <v>6.8689248303623716</v>
      </c>
      <c r="K9">
        <v>4.1854502266877152</v>
      </c>
      <c r="L9">
        <v>3.1312995278292921</v>
      </c>
      <c r="M9">
        <v>2.3891600131572006</v>
      </c>
      <c r="N9">
        <v>2.1197722138903505</v>
      </c>
      <c r="O9">
        <v>2.5065987885016527</v>
      </c>
      <c r="P9">
        <v>2.9640595666510978</v>
      </c>
      <c r="Q9">
        <v>4.5189166667452998</v>
      </c>
      <c r="R9">
        <v>3.1402705890665987</v>
      </c>
      <c r="S9">
        <v>57.27893106690523</v>
      </c>
    </row>
    <row r="10" spans="2:19" x14ac:dyDescent="0.3">
      <c r="B10" s="1">
        <v>26146</v>
      </c>
      <c r="C10" s="3">
        <v>2.6411438246008569</v>
      </c>
      <c r="E10" s="91" t="s">
        <v>28</v>
      </c>
      <c r="G10">
        <v>5.3200289377019425</v>
      </c>
      <c r="H10">
        <v>6.926679219866009</v>
      </c>
      <c r="I10">
        <v>9.1918459673975317</v>
      </c>
      <c r="J10">
        <v>5.3515981383115365</v>
      </c>
      <c r="K10">
        <v>3.1832814296516219</v>
      </c>
      <c r="L10">
        <v>2.4213724233730134</v>
      </c>
      <c r="M10">
        <v>1.8229102486855862</v>
      </c>
      <c r="N10">
        <v>1.6291103708688159</v>
      </c>
      <c r="O10">
        <v>1.4079631811850586</v>
      </c>
      <c r="P10">
        <v>2.2200730199981233</v>
      </c>
      <c r="Q10">
        <v>2.764508057174563</v>
      </c>
      <c r="R10">
        <v>3.0855303138385506</v>
      </c>
      <c r="S10">
        <v>45.324901308052368</v>
      </c>
    </row>
    <row r="11" spans="2:19" x14ac:dyDescent="0.3">
      <c r="B11" s="1">
        <v>26177</v>
      </c>
      <c r="C11" s="3">
        <v>2.1869490047397333</v>
      </c>
      <c r="E11" s="91" t="s">
        <v>30</v>
      </c>
      <c r="G11">
        <v>8.2986612742784338</v>
      </c>
      <c r="H11">
        <v>8.1842828288064329</v>
      </c>
      <c r="I11">
        <v>7.2211849801043684</v>
      </c>
      <c r="J11">
        <v>6.8713433847526755</v>
      </c>
      <c r="K11">
        <v>3.5401323975334607</v>
      </c>
      <c r="L11">
        <v>2.5268214620412803</v>
      </c>
      <c r="M11">
        <v>2.3580123085119604</v>
      </c>
      <c r="N11">
        <v>1.8142802617643281</v>
      </c>
      <c r="O11">
        <v>1.7877846594879017</v>
      </c>
      <c r="P11">
        <v>2.2358117058713129</v>
      </c>
      <c r="Q11">
        <v>4.9310121174274579</v>
      </c>
      <c r="R11">
        <v>4.7615284253937658</v>
      </c>
      <c r="S11">
        <v>54.530855805973388</v>
      </c>
    </row>
    <row r="12" spans="2:19" x14ac:dyDescent="0.3">
      <c r="B12" s="1">
        <v>26207</v>
      </c>
      <c r="C12" s="3">
        <v>3.313739227656189</v>
      </c>
      <c r="E12" s="91" t="s">
        <v>32</v>
      </c>
      <c r="G12">
        <v>3.6933838204662748</v>
      </c>
      <c r="H12">
        <v>5.2145955483796715</v>
      </c>
      <c r="I12">
        <v>4.2669766946612109</v>
      </c>
      <c r="J12">
        <v>4.9678269493686313</v>
      </c>
      <c r="K12">
        <v>3.5586306359374049</v>
      </c>
      <c r="L12">
        <v>2.2997354997315749</v>
      </c>
      <c r="M12">
        <v>2.3050217393665391</v>
      </c>
      <c r="N12">
        <v>1.6973238939717592</v>
      </c>
      <c r="O12">
        <v>1.711891331566326</v>
      </c>
      <c r="P12">
        <v>1.9201220881493768</v>
      </c>
      <c r="Q12">
        <v>3.0167507661256159</v>
      </c>
      <c r="R12">
        <v>5.9327922055782389</v>
      </c>
      <c r="S12">
        <v>40.585051173302624</v>
      </c>
    </row>
    <row r="13" spans="2:19" x14ac:dyDescent="0.3">
      <c r="B13" s="1">
        <v>26238</v>
      </c>
      <c r="C13" s="3">
        <v>4.8626172286590252</v>
      </c>
      <c r="E13" s="91" t="s">
        <v>34</v>
      </c>
      <c r="G13">
        <v>4.6698463134053805</v>
      </c>
      <c r="H13">
        <v>8.2972737249170798</v>
      </c>
      <c r="I13">
        <v>10.229092542457467</v>
      </c>
      <c r="J13">
        <v>8.580295773798106</v>
      </c>
      <c r="K13">
        <v>4.0392727079331534</v>
      </c>
      <c r="L13">
        <v>2.5666434524811268</v>
      </c>
      <c r="M13">
        <v>2.4044146575643999</v>
      </c>
      <c r="N13">
        <v>2.0130064041023252</v>
      </c>
      <c r="O13">
        <v>2.3058789086526006</v>
      </c>
      <c r="P13">
        <v>1.9037617380884839</v>
      </c>
      <c r="Q13">
        <v>2.8848479514094474</v>
      </c>
      <c r="R13">
        <v>3.6369376020800765</v>
      </c>
      <c r="S13">
        <v>53.531271776889646</v>
      </c>
    </row>
    <row r="14" spans="2:19" x14ac:dyDescent="0.3">
      <c r="B14" s="1">
        <v>26268</v>
      </c>
      <c r="C14" s="3">
        <v>5.1515042116305629</v>
      </c>
      <c r="E14" s="91" t="s">
        <v>36</v>
      </c>
      <c r="G14">
        <v>3.0965510869627573</v>
      </c>
      <c r="H14">
        <v>4.5672342600129339</v>
      </c>
      <c r="I14">
        <v>4.4549333658888717</v>
      </c>
      <c r="J14">
        <v>4.3062154815203648</v>
      </c>
      <c r="K14">
        <v>2.5482702327512201</v>
      </c>
      <c r="L14">
        <v>1.9379099925268344</v>
      </c>
      <c r="M14">
        <v>1.5445370378273477</v>
      </c>
      <c r="N14">
        <v>1.3627097136133066</v>
      </c>
      <c r="O14">
        <v>1.2058366072134719</v>
      </c>
      <c r="P14">
        <v>3.3843157425116779</v>
      </c>
      <c r="Q14">
        <v>6.6727865175472667</v>
      </c>
      <c r="R14">
        <v>9.1619582631949168</v>
      </c>
      <c r="S14">
        <v>44.243258301570968</v>
      </c>
    </row>
    <row r="15" spans="2:19" x14ac:dyDescent="0.3">
      <c r="B15" s="1">
        <v>26299</v>
      </c>
      <c r="C15" s="3">
        <v>4.4189257353682887</v>
      </c>
      <c r="E15" s="91" t="s">
        <v>163</v>
      </c>
      <c r="G15">
        <v>5.490050769432556</v>
      </c>
      <c r="H15">
        <v>9.4409501351712954</v>
      </c>
      <c r="I15">
        <v>6.5380548484145766</v>
      </c>
      <c r="J15">
        <v>4.110971685513519</v>
      </c>
      <c r="K15">
        <v>2.5791550788268731</v>
      </c>
      <c r="L15">
        <v>2.077655710844994</v>
      </c>
      <c r="M15">
        <v>1.6317320469300971</v>
      </c>
      <c r="N15">
        <v>1.3590605438599745</v>
      </c>
      <c r="O15">
        <v>1.4284785119141634</v>
      </c>
      <c r="P15">
        <v>3.0052759918741958</v>
      </c>
      <c r="Q15">
        <v>4.3706668291299806</v>
      </c>
      <c r="R15">
        <v>7.976880224902283</v>
      </c>
      <c r="S15">
        <v>50.008932376814506</v>
      </c>
    </row>
    <row r="16" spans="2:19" x14ac:dyDescent="0.3">
      <c r="B16" s="1">
        <v>26330</v>
      </c>
      <c r="C16" s="3">
        <v>6.0251410508386609</v>
      </c>
      <c r="E16" s="91" t="s">
        <v>164</v>
      </c>
      <c r="G16">
        <v>6.8790400499140434</v>
      </c>
      <c r="H16">
        <v>8.3017823381899518</v>
      </c>
      <c r="I16">
        <v>5.9727876504353796</v>
      </c>
      <c r="J16">
        <v>5.4423142643660443</v>
      </c>
      <c r="K16">
        <v>3.4866363681380474</v>
      </c>
      <c r="L16">
        <v>2.9870369771930294</v>
      </c>
      <c r="M16">
        <v>2.157922342557383</v>
      </c>
      <c r="N16">
        <v>1.6931143177216488</v>
      </c>
      <c r="O16">
        <v>1.6969736708233478</v>
      </c>
      <c r="P16">
        <v>4.7800530821358667</v>
      </c>
      <c r="Q16">
        <v>5.1189021497561429</v>
      </c>
      <c r="R16">
        <v>10.798341039552865</v>
      </c>
      <c r="S16">
        <v>59.314904250783755</v>
      </c>
    </row>
    <row r="17" spans="2:19" x14ac:dyDescent="0.3">
      <c r="B17" s="1">
        <v>26359</v>
      </c>
      <c r="C17" s="3">
        <v>12.469162700087463</v>
      </c>
      <c r="E17" s="91" t="s">
        <v>165</v>
      </c>
      <c r="G17">
        <v>7.2971769383270884</v>
      </c>
      <c r="H17">
        <v>4.357462392336803</v>
      </c>
      <c r="I17">
        <v>10.142952088556548</v>
      </c>
      <c r="J17">
        <v>7.8444628761373636</v>
      </c>
      <c r="K17">
        <v>3.8327494125149464</v>
      </c>
      <c r="L17">
        <v>3.0119828490410239</v>
      </c>
      <c r="M17">
        <v>2.7904266781327851</v>
      </c>
      <c r="N17">
        <v>2.151959365360077</v>
      </c>
      <c r="O17">
        <v>1.7945691984331438</v>
      </c>
      <c r="P17">
        <v>2.2153450365990937</v>
      </c>
      <c r="Q17">
        <v>2.1622206548106817</v>
      </c>
      <c r="R17">
        <v>5.3038970245193608</v>
      </c>
      <c r="S17">
        <v>52.905204514768919</v>
      </c>
    </row>
    <row r="18" spans="2:19" x14ac:dyDescent="0.3">
      <c r="B18" s="1">
        <v>26390</v>
      </c>
      <c r="C18" s="3">
        <v>7.4821605078160722</v>
      </c>
      <c r="E18" s="91" t="s">
        <v>166</v>
      </c>
      <c r="G18">
        <v>4.0821412641175732</v>
      </c>
      <c r="H18">
        <v>14.86143111859128</v>
      </c>
      <c r="I18">
        <v>12.444001569209346</v>
      </c>
      <c r="J18">
        <v>7.9480425044968621</v>
      </c>
      <c r="K18">
        <v>4.6571056859038809</v>
      </c>
      <c r="L18">
        <v>3.2977608856564857</v>
      </c>
      <c r="M18">
        <v>2.607735990631129</v>
      </c>
      <c r="N18">
        <v>2.0555355142212575</v>
      </c>
      <c r="O18">
        <v>2.001296878085522</v>
      </c>
      <c r="P18">
        <v>3.3339914056867186</v>
      </c>
      <c r="Q18">
        <v>5.1148236532690872</v>
      </c>
      <c r="R18">
        <v>6.2885294715467905</v>
      </c>
      <c r="S18">
        <v>68.692395941415924</v>
      </c>
    </row>
    <row r="19" spans="2:19" x14ac:dyDescent="0.3">
      <c r="B19" s="1">
        <v>26420</v>
      </c>
      <c r="C19" s="3">
        <v>3.8549068482623845</v>
      </c>
      <c r="E19" s="91" t="s">
        <v>38</v>
      </c>
      <c r="G19">
        <v>3.2830775222111548</v>
      </c>
      <c r="H19">
        <v>3.9936824719468191</v>
      </c>
      <c r="I19">
        <v>4.7040058008076384</v>
      </c>
      <c r="J19">
        <v>4.5851294931599762</v>
      </c>
      <c r="K19">
        <v>3.0439003905847999</v>
      </c>
      <c r="L19">
        <v>2.470939889707108</v>
      </c>
      <c r="M19">
        <v>1.8684868209532801</v>
      </c>
      <c r="N19">
        <v>1.5246311588398205</v>
      </c>
      <c r="O19">
        <v>2.6460987131329055</v>
      </c>
      <c r="P19">
        <v>2.7316638324889757</v>
      </c>
      <c r="Q19">
        <v>3.2067763069336754</v>
      </c>
      <c r="R19">
        <v>5.0372081556841577</v>
      </c>
      <c r="S19">
        <v>39.095600556450307</v>
      </c>
    </row>
    <row r="20" spans="2:19" x14ac:dyDescent="0.3">
      <c r="B20" s="1">
        <v>26451</v>
      </c>
      <c r="C20" s="3">
        <v>2.8986838575981277</v>
      </c>
      <c r="E20" s="91" t="s">
        <v>167</v>
      </c>
      <c r="G20">
        <v>6.3468815307788429</v>
      </c>
      <c r="H20">
        <v>6.188530886225136</v>
      </c>
      <c r="I20">
        <v>6.4162148076367771</v>
      </c>
      <c r="J20">
        <v>7.3299764724851642</v>
      </c>
      <c r="K20">
        <v>3.5611951415033838</v>
      </c>
      <c r="L20">
        <v>2.4873169713083176</v>
      </c>
      <c r="M20">
        <v>2.1434825869928122</v>
      </c>
      <c r="N20">
        <v>1.9318052528943468</v>
      </c>
      <c r="O20">
        <v>1.5623116177927179</v>
      </c>
      <c r="P20">
        <v>2.0340896364954069</v>
      </c>
      <c r="Q20">
        <v>3.8133006474764231</v>
      </c>
      <c r="R20">
        <v>5.8245172101519298</v>
      </c>
      <c r="S20">
        <v>49.639622761741265</v>
      </c>
    </row>
    <row r="21" spans="2:19" x14ac:dyDescent="0.3">
      <c r="B21" s="1">
        <v>26481</v>
      </c>
      <c r="C21" s="3">
        <v>2.0944380797387834</v>
      </c>
      <c r="E21" s="91" t="s">
        <v>168</v>
      </c>
      <c r="G21">
        <v>9.6213244101294961</v>
      </c>
      <c r="H21">
        <v>7.3841163005403496</v>
      </c>
      <c r="I21">
        <v>7.4372220186014921</v>
      </c>
      <c r="J21">
        <v>7.3009443381351282</v>
      </c>
      <c r="K21">
        <v>3.4468662461001967</v>
      </c>
      <c r="L21">
        <v>2.694510951868716</v>
      </c>
      <c r="M21">
        <v>2.6045514576096638</v>
      </c>
      <c r="N21">
        <v>1.9385278957753707</v>
      </c>
      <c r="O21">
        <v>1.933242798077589</v>
      </c>
      <c r="P21">
        <v>2.0211616755916881</v>
      </c>
      <c r="Q21">
        <v>5.0322824283859484</v>
      </c>
      <c r="R21">
        <v>6.3812286049053455</v>
      </c>
      <c r="S21">
        <v>57.795979125720983</v>
      </c>
    </row>
    <row r="22" spans="2:19" x14ac:dyDescent="0.3">
      <c r="B22" s="1">
        <v>26512</v>
      </c>
      <c r="C22" s="3">
        <v>1.8170016748698796</v>
      </c>
      <c r="E22" s="91" t="s">
        <v>169</v>
      </c>
      <c r="G22">
        <v>8.1683733813557229</v>
      </c>
      <c r="H22">
        <v>7.8587329425503194</v>
      </c>
      <c r="I22">
        <v>6.293980004920944</v>
      </c>
      <c r="J22">
        <v>7.3815652557004752</v>
      </c>
      <c r="K22">
        <v>3.7970451302498658</v>
      </c>
      <c r="L22">
        <v>2.8064876149848486</v>
      </c>
      <c r="M22">
        <v>2.3209739118936872</v>
      </c>
      <c r="N22">
        <v>1.7754140481194065</v>
      </c>
      <c r="O22">
        <v>1.7786687408336697</v>
      </c>
      <c r="P22">
        <v>2.6434413254976117</v>
      </c>
      <c r="Q22">
        <v>3.4019041044393958</v>
      </c>
      <c r="R22">
        <v>4.9901619282675425</v>
      </c>
      <c r="S22">
        <v>53.216748388813492</v>
      </c>
    </row>
    <row r="23" spans="2:19" x14ac:dyDescent="0.3">
      <c r="B23" s="1">
        <v>26543</v>
      </c>
      <c r="C23" s="3">
        <v>1.6563137313930949</v>
      </c>
      <c r="E23" s="91" t="s">
        <v>170</v>
      </c>
      <c r="G23">
        <v>7.4615376846046999</v>
      </c>
      <c r="H23">
        <v>8.9203784774642045</v>
      </c>
      <c r="I23">
        <v>9.6489109710425236</v>
      </c>
      <c r="J23">
        <v>8.76055418216996</v>
      </c>
      <c r="K23">
        <v>3.88850590220106</v>
      </c>
      <c r="L23">
        <v>3.0116214773270715</v>
      </c>
      <c r="M23">
        <v>2.1113647618162878</v>
      </c>
      <c r="N23">
        <v>1.7732099706296875</v>
      </c>
      <c r="O23">
        <v>2.8364098457017026</v>
      </c>
      <c r="P23">
        <v>3.8951324555346827</v>
      </c>
      <c r="Q23">
        <v>5.4132715923097168</v>
      </c>
      <c r="R23">
        <v>2.6947954010846553</v>
      </c>
      <c r="S23">
        <v>60.415692721886259</v>
      </c>
    </row>
    <row r="24" spans="2:19" x14ac:dyDescent="0.3">
      <c r="B24" s="1">
        <v>26573</v>
      </c>
      <c r="C24" s="3">
        <v>1.6186373374049043</v>
      </c>
      <c r="E24" s="91" t="s">
        <v>171</v>
      </c>
      <c r="G24">
        <v>7.700961172156612</v>
      </c>
      <c r="H24">
        <v>6.5847576579726734</v>
      </c>
      <c r="I24">
        <v>5.3261274213774437</v>
      </c>
      <c r="J24">
        <v>5.6525491369478473</v>
      </c>
      <c r="K24">
        <v>3.1441884880495987</v>
      </c>
      <c r="L24">
        <v>3.4016394557950691</v>
      </c>
      <c r="M24">
        <v>2.2101329110740515</v>
      </c>
      <c r="N24">
        <v>1.7049757807337234</v>
      </c>
      <c r="O24">
        <v>2.3310414036076113</v>
      </c>
      <c r="P24">
        <v>5.9753053543139494</v>
      </c>
      <c r="Q24">
        <v>6.0346664404317094</v>
      </c>
      <c r="R24">
        <v>6.6018358868371871</v>
      </c>
      <c r="S24">
        <v>56.668181109297485</v>
      </c>
    </row>
    <row r="25" spans="2:19" x14ac:dyDescent="0.3">
      <c r="B25" s="1">
        <v>26604</v>
      </c>
      <c r="C25" s="3">
        <v>3.0018659261004501</v>
      </c>
      <c r="E25" s="91" t="s">
        <v>40</v>
      </c>
      <c r="G25">
        <v>5.0433535881328408</v>
      </c>
      <c r="H25">
        <v>5.1834787454094364</v>
      </c>
      <c r="I25">
        <v>8.3041424855752748</v>
      </c>
      <c r="J25">
        <v>5.3937610231724582</v>
      </c>
      <c r="K25">
        <v>3.0764608545354766</v>
      </c>
      <c r="L25">
        <v>2.288925461453188</v>
      </c>
      <c r="M25">
        <v>1.8642447670240589</v>
      </c>
      <c r="N25">
        <v>1.4984962953945924</v>
      </c>
      <c r="O25">
        <v>1.460815883756676</v>
      </c>
      <c r="P25">
        <v>1.9040677611496468</v>
      </c>
      <c r="Q25">
        <v>5.3960843681947148</v>
      </c>
      <c r="R25">
        <v>4.9954419309556579</v>
      </c>
      <c r="S25">
        <v>46.409273164754019</v>
      </c>
    </row>
    <row r="26" spans="2:19" x14ac:dyDescent="0.3">
      <c r="B26" s="1">
        <v>26634</v>
      </c>
      <c r="C26" s="3">
        <v>3.1037905675428554</v>
      </c>
      <c r="E26" s="91" t="s">
        <v>42</v>
      </c>
      <c r="G26">
        <v>3.8699078559474307</v>
      </c>
      <c r="H26">
        <v>3.960732735589207</v>
      </c>
      <c r="I26">
        <v>3.9980442324364938</v>
      </c>
      <c r="J26">
        <v>3.7398558980852736</v>
      </c>
      <c r="K26">
        <v>2.4513494096060033</v>
      </c>
      <c r="L26">
        <v>2.4867113469429909</v>
      </c>
      <c r="M26">
        <v>1.7916900993871181</v>
      </c>
      <c r="N26">
        <v>1.5010974454346016</v>
      </c>
      <c r="O26">
        <v>2.103869451203499</v>
      </c>
      <c r="P26">
        <v>2.7275882505121798</v>
      </c>
      <c r="Q26">
        <v>2.4683140321607664</v>
      </c>
      <c r="R26">
        <v>3.2245876432241878</v>
      </c>
      <c r="S26">
        <v>34.323748400529752</v>
      </c>
    </row>
    <row r="27" spans="2:19" x14ac:dyDescent="0.3">
      <c r="B27" s="1">
        <v>26665</v>
      </c>
      <c r="C27" s="3">
        <v>6.5974289122164871</v>
      </c>
      <c r="E27" s="91" t="s">
        <v>172</v>
      </c>
      <c r="G27">
        <v>4.8824016444030107</v>
      </c>
      <c r="H27">
        <v>7.6375077764951351</v>
      </c>
      <c r="I27">
        <v>14.669731171705516</v>
      </c>
      <c r="J27">
        <v>7.78057231849247</v>
      </c>
      <c r="K27">
        <v>3.9901837609857616</v>
      </c>
      <c r="L27">
        <v>2.558745276577425</v>
      </c>
      <c r="M27">
        <v>2.3336681626835296</v>
      </c>
      <c r="N27">
        <v>1.8005879508930109</v>
      </c>
      <c r="O27">
        <v>2.2438181858812274</v>
      </c>
      <c r="P27">
        <v>4.6266171497965152</v>
      </c>
      <c r="Q27">
        <v>7.8154898924635177</v>
      </c>
      <c r="R27">
        <v>10.793685900124316</v>
      </c>
      <c r="S27">
        <v>71.133009190501426</v>
      </c>
    </row>
    <row r="28" spans="2:19" x14ac:dyDescent="0.3">
      <c r="B28" s="1">
        <v>26696</v>
      </c>
      <c r="C28" s="3">
        <v>5.8810497946219744</v>
      </c>
      <c r="E28" s="91" t="s">
        <v>44</v>
      </c>
      <c r="G28">
        <v>7.6418452689841843</v>
      </c>
      <c r="H28">
        <v>13.926766913116404</v>
      </c>
      <c r="I28">
        <v>9.7197474750885959</v>
      </c>
      <c r="J28">
        <v>8.3934823305343436</v>
      </c>
      <c r="K28">
        <v>4.0144126329196492</v>
      </c>
      <c r="L28">
        <v>2.6982154770192261</v>
      </c>
      <c r="M28">
        <v>2.0817876047159056</v>
      </c>
      <c r="N28">
        <v>1.7668023243133268</v>
      </c>
      <c r="O28">
        <v>1.719422388784837</v>
      </c>
      <c r="P28">
        <v>2.8355422950590694</v>
      </c>
      <c r="Q28">
        <v>5.9324348437067052</v>
      </c>
      <c r="R28">
        <v>6.2315421765154717</v>
      </c>
      <c r="S28">
        <v>66.96200173075772</v>
      </c>
    </row>
    <row r="29" spans="2:19" x14ac:dyDescent="0.3">
      <c r="B29" s="1">
        <v>26724</v>
      </c>
      <c r="C29" s="3">
        <v>7.9327814323783663</v>
      </c>
      <c r="E29" s="91" t="s">
        <v>173</v>
      </c>
      <c r="G29">
        <v>4.3179693452871559</v>
      </c>
      <c r="H29">
        <v>6.3159125580361986</v>
      </c>
      <c r="I29">
        <v>6.4191153211935923</v>
      </c>
      <c r="J29">
        <v>5.8020341693879578</v>
      </c>
      <c r="K29">
        <v>3.6261861412666665</v>
      </c>
      <c r="L29">
        <v>3.0541765265882272</v>
      </c>
      <c r="M29">
        <v>2.2068745478844751</v>
      </c>
      <c r="N29">
        <v>1.7017477757611159</v>
      </c>
      <c r="O29">
        <v>1.5219301087477399</v>
      </c>
      <c r="P29">
        <v>2.9435506272776797</v>
      </c>
      <c r="Q29">
        <v>4.4542386946183514</v>
      </c>
      <c r="R29">
        <v>5.1244172105992289</v>
      </c>
      <c r="S29">
        <v>47.488153026648391</v>
      </c>
    </row>
    <row r="30" spans="2:19" x14ac:dyDescent="0.3">
      <c r="B30" s="1">
        <v>26755</v>
      </c>
      <c r="C30" s="3">
        <v>11.282629351679258</v>
      </c>
      <c r="E30" s="91" t="s">
        <v>46</v>
      </c>
      <c r="G30">
        <v>4.5142176195706369</v>
      </c>
      <c r="H30">
        <v>7.4426336550843715</v>
      </c>
      <c r="I30">
        <v>9.8760901856322043</v>
      </c>
      <c r="J30">
        <v>7.1367327148576658</v>
      </c>
      <c r="K30">
        <v>3.6700403700890822</v>
      </c>
      <c r="L30">
        <v>2.5685753932701156</v>
      </c>
      <c r="M30">
        <v>1.9810255051695194</v>
      </c>
      <c r="N30">
        <v>1.6810854315009258</v>
      </c>
      <c r="O30">
        <v>1.6529881667880424</v>
      </c>
      <c r="P30">
        <v>3.9276527379736641</v>
      </c>
      <c r="Q30">
        <v>4.0520827669976285</v>
      </c>
      <c r="R30">
        <v>3.7178009021339173</v>
      </c>
      <c r="S30">
        <v>52.220925449067771</v>
      </c>
    </row>
    <row r="31" spans="2:19" x14ac:dyDescent="0.3">
      <c r="B31" s="1">
        <v>26785</v>
      </c>
      <c r="C31" s="3">
        <v>4.3201841711516931</v>
      </c>
      <c r="E31" s="91" t="s">
        <v>48</v>
      </c>
      <c r="G31">
        <v>4.6275804455923604</v>
      </c>
      <c r="H31">
        <v>5.8016483120599824</v>
      </c>
      <c r="I31">
        <v>5.7269643301663962</v>
      </c>
      <c r="J31">
        <v>4.4064727468999481</v>
      </c>
      <c r="K31">
        <v>3.1033637552305833</v>
      </c>
      <c r="L31">
        <v>2.6945143986817084</v>
      </c>
      <c r="M31">
        <v>1.8980214784298068</v>
      </c>
      <c r="N31">
        <v>1.6370128509487689</v>
      </c>
      <c r="O31">
        <v>2.1040180744191765</v>
      </c>
      <c r="P31">
        <v>3.1345063245161144</v>
      </c>
      <c r="Q31">
        <v>4.2449907740571433</v>
      </c>
      <c r="R31">
        <v>9.132801756016212</v>
      </c>
      <c r="S31">
        <v>48.511895247018202</v>
      </c>
    </row>
    <row r="32" spans="2:19" x14ac:dyDescent="0.3">
      <c r="B32" s="1">
        <v>26816</v>
      </c>
      <c r="C32" s="3">
        <v>3.8923229134647093</v>
      </c>
      <c r="E32" s="91" t="s">
        <v>174</v>
      </c>
      <c r="G32">
        <v>8.4128728135130686</v>
      </c>
      <c r="H32">
        <v>11.016720566339693</v>
      </c>
      <c r="I32">
        <v>11.459293431351986</v>
      </c>
      <c r="J32">
        <v>8.3245240302685879</v>
      </c>
      <c r="K32">
        <v>3.7866624507766633</v>
      </c>
      <c r="L32">
        <v>2.9744093489078915</v>
      </c>
      <c r="M32">
        <v>2.1239481804704243</v>
      </c>
      <c r="N32">
        <v>1.7320042019660953</v>
      </c>
      <c r="O32">
        <v>1.6295109960662948</v>
      </c>
      <c r="P32">
        <v>3.0378278216708234</v>
      </c>
      <c r="Q32">
        <v>5.2368479669505934</v>
      </c>
      <c r="R32">
        <v>4.1590930424350878</v>
      </c>
      <c r="S32">
        <v>63.893714850717203</v>
      </c>
    </row>
    <row r="33" spans="2:19" x14ac:dyDescent="0.3">
      <c r="B33" s="1">
        <v>26846</v>
      </c>
      <c r="C33" s="3">
        <v>3.3168479147401779</v>
      </c>
      <c r="E33" s="91" t="s">
        <v>50</v>
      </c>
      <c r="G33">
        <v>6.7763001158702671</v>
      </c>
      <c r="H33">
        <v>16.811224127716521</v>
      </c>
      <c r="I33">
        <v>9.4528259654647222</v>
      </c>
      <c r="J33">
        <v>5.4235091874348198</v>
      </c>
      <c r="K33">
        <v>3.4204058128132342</v>
      </c>
      <c r="L33">
        <v>3.6147946647721807</v>
      </c>
      <c r="M33">
        <v>2.3463903398783592</v>
      </c>
      <c r="N33">
        <v>1.8411768283021832</v>
      </c>
      <c r="O33">
        <v>2.6240688603598876</v>
      </c>
      <c r="P33">
        <v>2.1476175021643331</v>
      </c>
      <c r="Q33">
        <v>4.6165444787967358</v>
      </c>
      <c r="R33">
        <v>5.6227966455274938</v>
      </c>
      <c r="S33">
        <v>64.697654529100731</v>
      </c>
    </row>
    <row r="34" spans="2:19" x14ac:dyDescent="0.3">
      <c r="B34" s="1">
        <v>26877</v>
      </c>
      <c r="C34" s="3">
        <v>2.3501288838236656</v>
      </c>
      <c r="E34" s="91" t="s">
        <v>52</v>
      </c>
      <c r="G34">
        <v>5.4613261548462466</v>
      </c>
      <c r="H34">
        <v>8.2166914867464786</v>
      </c>
      <c r="I34">
        <v>10.227936591003607</v>
      </c>
      <c r="J34">
        <v>6.4892809445825019</v>
      </c>
      <c r="K34">
        <v>4.0231784321150457</v>
      </c>
      <c r="L34">
        <v>3.7193398743820962</v>
      </c>
      <c r="M34">
        <v>2.5402376651693852</v>
      </c>
      <c r="N34">
        <v>2.0580811759683844</v>
      </c>
      <c r="O34">
        <v>2.2730564442142369</v>
      </c>
      <c r="P34">
        <v>2.2441915809947965</v>
      </c>
      <c r="Q34">
        <v>2.8186898178219026</v>
      </c>
      <c r="R34">
        <v>5.4798740284523584</v>
      </c>
      <c r="S34">
        <v>55.551884196297031</v>
      </c>
    </row>
    <row r="35" spans="2:19" x14ac:dyDescent="0.3">
      <c r="B35" s="1">
        <v>26908</v>
      </c>
      <c r="C35" s="3">
        <v>2.4384942269493433</v>
      </c>
      <c r="E35" s="91" t="s">
        <v>54</v>
      </c>
      <c r="G35">
        <v>9.5060497328820563</v>
      </c>
      <c r="H35">
        <v>7.6694145393650865</v>
      </c>
      <c r="I35">
        <v>14.397571743059892</v>
      </c>
      <c r="J35">
        <v>5.1533354150013242</v>
      </c>
      <c r="K35">
        <v>3.9626132816455253</v>
      </c>
      <c r="L35">
        <v>2.5920059310885541</v>
      </c>
      <c r="M35">
        <v>2.245839750083769</v>
      </c>
      <c r="N35">
        <v>1.7105144542647899</v>
      </c>
      <c r="O35">
        <v>1.7501103038857586</v>
      </c>
      <c r="P35">
        <v>3.3902282777299031</v>
      </c>
      <c r="Q35">
        <v>6.4192904350350846</v>
      </c>
      <c r="R35">
        <v>9.4289863416843378</v>
      </c>
      <c r="S35">
        <v>68.225960205726096</v>
      </c>
    </row>
    <row r="36" spans="2:19" x14ac:dyDescent="0.3">
      <c r="B36" s="1">
        <v>26938</v>
      </c>
      <c r="C36" s="3">
        <v>3.4380078294911511</v>
      </c>
      <c r="E36" s="91" t="s">
        <v>175</v>
      </c>
      <c r="G36">
        <v>5.7185658261930419</v>
      </c>
      <c r="H36">
        <v>6.40180116424761</v>
      </c>
      <c r="I36">
        <v>9.4769181142001546</v>
      </c>
      <c r="J36">
        <v>8.0823367721280626</v>
      </c>
      <c r="K36">
        <v>3.6650086862731879</v>
      </c>
      <c r="L36">
        <v>2.9164348738200032</v>
      </c>
      <c r="M36">
        <v>2.6904265760861206</v>
      </c>
      <c r="N36">
        <v>1.8993779909107862</v>
      </c>
      <c r="O36">
        <v>1.9801478261294101</v>
      </c>
      <c r="P36">
        <v>3.2664023149825478</v>
      </c>
      <c r="Q36">
        <v>6.3947625037913536</v>
      </c>
      <c r="R36">
        <v>9.6128381109607091</v>
      </c>
      <c r="S36">
        <v>62.105020759722983</v>
      </c>
    </row>
    <row r="37" spans="2:19" x14ac:dyDescent="0.3">
      <c r="B37" s="1">
        <v>26969</v>
      </c>
      <c r="C37" s="3">
        <v>4.6358389592778098</v>
      </c>
      <c r="E37" s="91" t="s">
        <v>56</v>
      </c>
      <c r="G37">
        <v>5.3399126603170313</v>
      </c>
      <c r="H37">
        <v>5.9593539356911105</v>
      </c>
      <c r="I37">
        <v>7.4805836481879551</v>
      </c>
      <c r="J37">
        <v>5.7246542606436321</v>
      </c>
      <c r="K37">
        <v>3.1451215212960797</v>
      </c>
      <c r="L37">
        <v>2.6882163051662618</v>
      </c>
      <c r="M37">
        <v>2.0864889112629537</v>
      </c>
      <c r="N37">
        <v>1.6967326286598003</v>
      </c>
      <c r="O37">
        <v>1.8840890806452928</v>
      </c>
      <c r="P37">
        <v>2.8469875447254265</v>
      </c>
      <c r="Q37">
        <v>3.9584978283295391</v>
      </c>
      <c r="R37">
        <v>6.7231938037069074</v>
      </c>
      <c r="S37">
        <v>49.533832128632</v>
      </c>
    </row>
    <row r="38" spans="2:19" x14ac:dyDescent="0.3">
      <c r="B38" s="1">
        <v>26999</v>
      </c>
      <c r="C38" s="3">
        <v>5.4508459455182159</v>
      </c>
      <c r="E38" s="91" t="s">
        <v>176</v>
      </c>
      <c r="G38">
        <v>4.1987653032190693</v>
      </c>
      <c r="H38">
        <v>5.2622712703791246</v>
      </c>
      <c r="I38">
        <v>4.4904366797191626</v>
      </c>
      <c r="J38">
        <v>4.1979161178677398</v>
      </c>
      <c r="K38">
        <v>2.9993054894389735</v>
      </c>
      <c r="L38">
        <v>2.103088513276389</v>
      </c>
      <c r="M38">
        <v>2.487570197977568</v>
      </c>
      <c r="N38">
        <v>1.9737709344514303</v>
      </c>
      <c r="O38">
        <v>2.1489835144594909</v>
      </c>
      <c r="P38">
        <v>3.6825505442531767</v>
      </c>
      <c r="Q38">
        <v>8.4082024860910742</v>
      </c>
      <c r="R38">
        <v>7.1756305319706932</v>
      </c>
      <c r="S38">
        <v>49.128491583103894</v>
      </c>
    </row>
    <row r="39" spans="2:19" x14ac:dyDescent="0.3">
      <c r="B39" s="1">
        <v>27030</v>
      </c>
      <c r="C39" s="3">
        <v>5.0495508633137147</v>
      </c>
      <c r="E39" s="91" t="s">
        <v>177</v>
      </c>
      <c r="G39">
        <v>5.813447863914055</v>
      </c>
      <c r="H39">
        <v>8.205912157666452</v>
      </c>
      <c r="I39">
        <v>14.427397684586671</v>
      </c>
      <c r="J39">
        <v>6.7686170279172746</v>
      </c>
      <c r="K39">
        <v>3.5552030564546979</v>
      </c>
      <c r="L39">
        <v>2.6724723772121708</v>
      </c>
      <c r="M39">
        <v>1.9685441887754862</v>
      </c>
      <c r="N39">
        <v>1.721044003016416</v>
      </c>
      <c r="O39">
        <v>1.646184495275417</v>
      </c>
      <c r="P39">
        <v>3.8992208143839164</v>
      </c>
      <c r="Q39">
        <v>3.0017421353801441</v>
      </c>
      <c r="R39">
        <v>5.5618451357418364</v>
      </c>
      <c r="S39">
        <v>59.241630940324534</v>
      </c>
    </row>
    <row r="40" spans="2:19" x14ac:dyDescent="0.3">
      <c r="B40" s="1">
        <v>27061</v>
      </c>
      <c r="C40" s="3">
        <v>10.581812936195794</v>
      </c>
      <c r="E40" s="91" t="s">
        <v>178</v>
      </c>
      <c r="G40">
        <v>4.5037126615133758</v>
      </c>
      <c r="H40">
        <v>6.6595300423480701</v>
      </c>
      <c r="I40">
        <v>13.789224895766816</v>
      </c>
      <c r="J40">
        <v>9.7286942276610944</v>
      </c>
      <c r="K40">
        <v>4.0276649529996016</v>
      </c>
      <c r="L40">
        <v>3.7920956933901531</v>
      </c>
      <c r="M40">
        <v>2.9537694150641101</v>
      </c>
      <c r="N40">
        <v>2.446312125238276</v>
      </c>
      <c r="O40">
        <v>2.4637740992688899</v>
      </c>
      <c r="P40">
        <v>3.8092080688153818</v>
      </c>
      <c r="Q40">
        <v>5.1102593103236318</v>
      </c>
      <c r="R40">
        <v>7.9154521839582239</v>
      </c>
      <c r="S40">
        <v>67.199697676347625</v>
      </c>
    </row>
    <row r="41" spans="2:19" x14ac:dyDescent="0.3">
      <c r="B41" s="1">
        <v>27089</v>
      </c>
      <c r="C41" s="3">
        <v>10.873649614732706</v>
      </c>
      <c r="E41" s="91" t="s">
        <v>179</v>
      </c>
      <c r="G41">
        <v>7.0354852855828547</v>
      </c>
      <c r="H41">
        <v>5.2657495238928185</v>
      </c>
      <c r="I41">
        <v>11.470632286806145</v>
      </c>
      <c r="J41">
        <v>7.8880887379521534</v>
      </c>
      <c r="K41">
        <v>4.2873980018552977</v>
      </c>
      <c r="L41">
        <v>2.6234376991045241</v>
      </c>
      <c r="M41">
        <v>2.5709388334154157</v>
      </c>
      <c r="N41">
        <v>1.9082648089286907</v>
      </c>
      <c r="O41">
        <v>1.6539709452091731</v>
      </c>
      <c r="P41">
        <v>5.421127455582293</v>
      </c>
      <c r="Q41">
        <v>7.4492790619613185</v>
      </c>
      <c r="R41">
        <v>6.7394156856306813</v>
      </c>
      <c r="S41">
        <v>64.313788325921365</v>
      </c>
    </row>
    <row r="42" spans="2:19" x14ac:dyDescent="0.3">
      <c r="B42" s="1">
        <v>27120</v>
      </c>
      <c r="C42" s="3">
        <v>5.4448140205686499</v>
      </c>
      <c r="E42" s="91" t="s">
        <v>180</v>
      </c>
      <c r="G42">
        <v>8.083059503363268</v>
      </c>
      <c r="H42">
        <v>6.0657706637585145</v>
      </c>
      <c r="I42">
        <v>8.1043067077478348</v>
      </c>
      <c r="J42">
        <v>6.9363817862880959</v>
      </c>
      <c r="K42">
        <v>3.8460228974396897</v>
      </c>
      <c r="L42">
        <v>3.3215151612271709</v>
      </c>
      <c r="M42">
        <v>2.6331051219690798</v>
      </c>
      <c r="N42">
        <v>2.0036565238120128</v>
      </c>
      <c r="O42">
        <v>2.5068503764077734</v>
      </c>
      <c r="P42">
        <v>4.1538910506718496</v>
      </c>
      <c r="Q42">
        <v>4.4181750444290397</v>
      </c>
      <c r="R42">
        <v>4.2382441198920819</v>
      </c>
      <c r="S42">
        <v>56.310978957006412</v>
      </c>
    </row>
    <row r="43" spans="2:19" x14ac:dyDescent="0.3">
      <c r="B43" s="1">
        <v>27150</v>
      </c>
      <c r="C43" s="3">
        <v>3.0241032219396011</v>
      </c>
      <c r="E43" s="91" t="s">
        <v>58</v>
      </c>
      <c r="G43">
        <v>8.4602688828775072</v>
      </c>
      <c r="H43">
        <v>6.301680302572314</v>
      </c>
      <c r="I43">
        <v>11.946854615703026</v>
      </c>
      <c r="J43">
        <v>11.310231152033856</v>
      </c>
      <c r="K43">
        <v>7.1785899088941303</v>
      </c>
      <c r="L43">
        <v>4.5830327480911821</v>
      </c>
      <c r="M43">
        <v>4.419518048007764</v>
      </c>
      <c r="N43">
        <v>2.7300841466781618</v>
      </c>
      <c r="O43">
        <v>2.1661811729380331</v>
      </c>
      <c r="P43">
        <v>4.8303775408293497</v>
      </c>
      <c r="Q43">
        <v>6.9476294861342689</v>
      </c>
      <c r="R43">
        <v>7.2826690206600952</v>
      </c>
      <c r="S43">
        <v>78.157117025419694</v>
      </c>
    </row>
    <row r="44" spans="2:19" x14ac:dyDescent="0.3">
      <c r="B44" s="1">
        <v>27181</v>
      </c>
      <c r="C44" s="3">
        <v>3.2956132727176284</v>
      </c>
      <c r="E44" s="91" t="s">
        <v>60</v>
      </c>
      <c r="G44">
        <v>5.5940813300186063</v>
      </c>
      <c r="H44">
        <v>6.1417703077439532</v>
      </c>
      <c r="I44">
        <v>10.937078629927845</v>
      </c>
      <c r="J44">
        <v>5.8724443987566524</v>
      </c>
      <c r="K44">
        <v>4.3844757288370451</v>
      </c>
      <c r="L44">
        <v>3.1910858600061562</v>
      </c>
      <c r="M44">
        <v>2.9935174583487876</v>
      </c>
      <c r="N44">
        <v>2.1129373004417871</v>
      </c>
      <c r="O44">
        <v>1.8281343442304003</v>
      </c>
      <c r="P44">
        <v>2.5090473872416448</v>
      </c>
      <c r="Q44">
        <v>4.9208540320504426</v>
      </c>
      <c r="R44">
        <v>7.2649675551332304</v>
      </c>
      <c r="S44">
        <v>57.750394332736548</v>
      </c>
    </row>
    <row r="45" spans="2:19" x14ac:dyDescent="0.3">
      <c r="B45" s="1">
        <v>27211</v>
      </c>
      <c r="C45" s="3">
        <v>2.2038240751117488</v>
      </c>
      <c r="E45" s="91" t="s">
        <v>62</v>
      </c>
      <c r="G45">
        <v>6.4763475126999239</v>
      </c>
      <c r="H45">
        <v>5.6016668987607288</v>
      </c>
      <c r="I45">
        <v>8.3125325380881954</v>
      </c>
      <c r="J45">
        <v>8.4785936189293363</v>
      </c>
      <c r="K45">
        <v>4.0030906040122689</v>
      </c>
      <c r="L45">
        <v>2.5497446577222993</v>
      </c>
      <c r="M45">
        <v>2.4659057004353064</v>
      </c>
      <c r="N45">
        <v>1.8135015191189494</v>
      </c>
      <c r="O45">
        <v>2.2412370623632389</v>
      </c>
      <c r="P45">
        <v>2.2469248011031753</v>
      </c>
      <c r="Q45">
        <v>3.9745567135137958</v>
      </c>
      <c r="R45">
        <v>9.2976296802223981</v>
      </c>
      <c r="S45">
        <v>57.461731306969632</v>
      </c>
    </row>
    <row r="46" spans="2:19" x14ac:dyDescent="0.3">
      <c r="B46" s="1">
        <v>27242</v>
      </c>
      <c r="C46" s="3">
        <v>2.0289184788630683</v>
      </c>
      <c r="E46" s="91" t="s">
        <v>64</v>
      </c>
      <c r="G46">
        <v>11.089196678814183</v>
      </c>
      <c r="H46">
        <v>10.224822235677854</v>
      </c>
      <c r="I46">
        <v>7.1325224438712667</v>
      </c>
      <c r="J46">
        <v>7.8356345226972541</v>
      </c>
      <c r="K46">
        <v>3.9782159310191307</v>
      </c>
      <c r="L46">
        <v>2.6268662628705139</v>
      </c>
      <c r="M46">
        <v>1.9570837263923</v>
      </c>
      <c r="N46">
        <v>2.1183788315567957</v>
      </c>
      <c r="O46">
        <v>1.6840824296197971</v>
      </c>
      <c r="P46">
        <v>3.7657229596452457</v>
      </c>
      <c r="Q46">
        <v>6.7514462850357271</v>
      </c>
      <c r="R46">
        <v>7.1046247197316976</v>
      </c>
      <c r="S46">
        <v>66.268597026931772</v>
      </c>
    </row>
    <row r="47" spans="2:19" x14ac:dyDescent="0.3">
      <c r="B47" s="1">
        <v>27273</v>
      </c>
      <c r="C47" s="3">
        <v>2.2606124101441782</v>
      </c>
      <c r="E47" s="91" t="s">
        <v>66</v>
      </c>
      <c r="G47">
        <v>4.8259117559573514</v>
      </c>
      <c r="H47">
        <v>6.5048029001393646</v>
      </c>
      <c r="I47">
        <v>9.9505385754122173</v>
      </c>
      <c r="J47">
        <v>8.5598642346130411</v>
      </c>
      <c r="K47">
        <v>5.66128172558708</v>
      </c>
      <c r="L47">
        <v>3.1797426293433686</v>
      </c>
      <c r="M47">
        <v>2.6753623357572027</v>
      </c>
      <c r="N47">
        <v>2.2078331189540195</v>
      </c>
      <c r="O47">
        <v>1.7743727987743727</v>
      </c>
      <c r="P47">
        <v>3.6260642151185269</v>
      </c>
      <c r="Q47">
        <v>3.0955375742846347</v>
      </c>
      <c r="R47">
        <v>5.4183695012138475</v>
      </c>
      <c r="S47">
        <v>57.479681365155017</v>
      </c>
    </row>
    <row r="48" spans="2:19" x14ac:dyDescent="0.3">
      <c r="B48" s="1">
        <v>27303</v>
      </c>
      <c r="C48" s="3">
        <v>3.0972192496188229</v>
      </c>
      <c r="E48" s="91" t="s">
        <v>68</v>
      </c>
      <c r="G48">
        <v>4.9739141005892558</v>
      </c>
      <c r="H48">
        <v>10.007961335560383</v>
      </c>
      <c r="I48">
        <v>13.163430203468717</v>
      </c>
      <c r="J48">
        <v>6.9679353026792112</v>
      </c>
      <c r="K48">
        <v>5.6400199201234829</v>
      </c>
      <c r="L48">
        <v>2.9787126956782042</v>
      </c>
      <c r="M48">
        <v>3.2365986536526989</v>
      </c>
      <c r="N48">
        <v>2.1546218655249212</v>
      </c>
      <c r="O48">
        <v>2.6470216518567367</v>
      </c>
      <c r="P48">
        <v>2.6737387160485011</v>
      </c>
      <c r="Q48">
        <v>3.0800021838044476</v>
      </c>
      <c r="R48">
        <v>5.2857135146165861</v>
      </c>
      <c r="S48">
        <v>62.809670143603157</v>
      </c>
    </row>
    <row r="49" spans="2:19" x14ac:dyDescent="0.3">
      <c r="B49" s="1">
        <v>27334</v>
      </c>
      <c r="C49" s="3">
        <v>3.8831698951149867</v>
      </c>
      <c r="E49" s="91" t="s">
        <v>70</v>
      </c>
      <c r="G49">
        <v>6.3213220301631337</v>
      </c>
      <c r="H49">
        <v>5.4928047676650893</v>
      </c>
      <c r="I49">
        <v>12.678317222339308</v>
      </c>
      <c r="J49">
        <v>6.4501609057772935</v>
      </c>
      <c r="K49">
        <v>5.7748370002856522</v>
      </c>
      <c r="L49">
        <v>3.0595814852257694</v>
      </c>
      <c r="M49">
        <v>2.6954730755002752</v>
      </c>
      <c r="N49">
        <v>1.9338544877244894</v>
      </c>
      <c r="O49">
        <v>1.6818518041990382</v>
      </c>
      <c r="P49">
        <v>1.8132243470463454</v>
      </c>
      <c r="Q49">
        <v>3.5666828530239303</v>
      </c>
      <c r="R49">
        <v>4.0973743384919974</v>
      </c>
      <c r="S49">
        <v>55.565484317442319</v>
      </c>
    </row>
    <row r="50" spans="2:19" x14ac:dyDescent="0.3">
      <c r="B50" s="1">
        <v>27364</v>
      </c>
      <c r="C50" s="3">
        <v>4.1346774899020522</v>
      </c>
      <c r="E50" s="91" t="s">
        <v>72</v>
      </c>
      <c r="G50">
        <v>4.8443754370405614</v>
      </c>
      <c r="H50">
        <v>6.8536943919181459</v>
      </c>
      <c r="I50">
        <v>7.9095837546572989</v>
      </c>
      <c r="J50">
        <v>5.2704906675676702</v>
      </c>
      <c r="K50">
        <v>4.3381610559125505</v>
      </c>
      <c r="L50">
        <v>3.0322352496174694</v>
      </c>
      <c r="M50">
        <v>2.1752843450022459</v>
      </c>
      <c r="N50">
        <v>1.6977387997053228</v>
      </c>
      <c r="O50">
        <v>1.6093948076972913</v>
      </c>
      <c r="P50">
        <v>2.1056038002784949</v>
      </c>
      <c r="Q50">
        <v>2.2511619737348929</v>
      </c>
      <c r="R50">
        <v>6.3273200101212996</v>
      </c>
      <c r="S50">
        <v>48.415044293253246</v>
      </c>
    </row>
    <row r="51" spans="2:19" x14ac:dyDescent="0.3">
      <c r="B51" s="1">
        <v>27395</v>
      </c>
      <c r="C51" s="3">
        <v>4.7780100963909646</v>
      </c>
      <c r="E51" s="91" t="s">
        <v>74</v>
      </c>
      <c r="G51">
        <v>6.4599972760166615</v>
      </c>
      <c r="H51">
        <v>5.9015898561592994</v>
      </c>
      <c r="I51">
        <v>9.6938623173791427</v>
      </c>
      <c r="J51">
        <v>7.5191240677314415</v>
      </c>
      <c r="K51">
        <v>5.5367412859050162</v>
      </c>
      <c r="L51">
        <v>3.5002382350757029</v>
      </c>
      <c r="M51">
        <v>2.3088863205241568</v>
      </c>
      <c r="N51">
        <v>2.1259451308380455</v>
      </c>
      <c r="O51">
        <v>1.9375271419323801</v>
      </c>
      <c r="P51">
        <v>2.8301603344636757</v>
      </c>
      <c r="Q51">
        <v>2.7049626606663635</v>
      </c>
      <c r="R51">
        <v>7.2898369802296887</v>
      </c>
      <c r="S51">
        <v>57.808871606921578</v>
      </c>
    </row>
    <row r="52" spans="2:19" x14ac:dyDescent="0.3">
      <c r="B52" s="1">
        <v>27426</v>
      </c>
      <c r="C52" s="3">
        <v>11.349962718198521</v>
      </c>
      <c r="E52" s="91" t="s">
        <v>181</v>
      </c>
      <c r="G52">
        <v>7.2705872414621515</v>
      </c>
      <c r="H52">
        <v>7.7657522457671329</v>
      </c>
      <c r="I52">
        <v>8.5536353287578653</v>
      </c>
      <c r="J52">
        <v>7.495685103606589</v>
      </c>
      <c r="K52">
        <v>4.3549110264799138</v>
      </c>
      <c r="L52">
        <v>2.7459553061108504</v>
      </c>
      <c r="M52">
        <v>2.0453717020267401</v>
      </c>
      <c r="N52">
        <v>1.6349649987384529</v>
      </c>
      <c r="O52">
        <v>2.2982845453589156</v>
      </c>
      <c r="P52">
        <v>3.7960513492581538</v>
      </c>
      <c r="Q52">
        <v>5.1003757712209614</v>
      </c>
      <c r="R52">
        <v>4.0000346808790992</v>
      </c>
      <c r="S52">
        <v>57.061609299666827</v>
      </c>
    </row>
    <row r="53" spans="2:19" x14ac:dyDescent="0.3">
      <c r="B53" s="1">
        <v>27454</v>
      </c>
      <c r="C53" s="3">
        <v>9.3265058294241747</v>
      </c>
      <c r="E53" s="91" t="s">
        <v>76</v>
      </c>
      <c r="G53">
        <v>4.5942037889228402</v>
      </c>
      <c r="H53">
        <v>9.1856955686787423</v>
      </c>
      <c r="I53">
        <v>11.203977045536153</v>
      </c>
      <c r="J53">
        <v>7.0460506815869017</v>
      </c>
      <c r="K53">
        <v>4.3327893655317169</v>
      </c>
      <c r="L53">
        <v>2.686585254610419</v>
      </c>
      <c r="M53">
        <v>2.209775571442159</v>
      </c>
      <c r="N53">
        <v>1.7023304197672442</v>
      </c>
      <c r="O53">
        <v>1.7445654155970882</v>
      </c>
      <c r="P53">
        <v>2.6849657986582489</v>
      </c>
      <c r="Q53">
        <v>3.5830211037193047</v>
      </c>
      <c r="R53">
        <v>7.3042812500818899</v>
      </c>
      <c r="S53">
        <v>58.278241264132703</v>
      </c>
    </row>
    <row r="54" spans="2:19" x14ac:dyDescent="0.3">
      <c r="B54" s="1">
        <v>27485</v>
      </c>
      <c r="C54" s="3">
        <v>6.8689248303623716</v>
      </c>
      <c r="E54" s="91" t="s">
        <v>182</v>
      </c>
      <c r="G54">
        <v>6.6950442143623503</v>
      </c>
      <c r="H54">
        <v>3.9038632335358021</v>
      </c>
      <c r="I54">
        <v>7.9724485261728759</v>
      </c>
      <c r="J54">
        <v>5.0209117215997896</v>
      </c>
      <c r="K54">
        <v>3.0349589535843506</v>
      </c>
      <c r="L54">
        <v>2.4138830801100997</v>
      </c>
      <c r="M54">
        <v>3.0779661770791016</v>
      </c>
      <c r="N54">
        <v>1.9982998589805969</v>
      </c>
      <c r="O54">
        <v>1.970073427344339</v>
      </c>
      <c r="P54">
        <v>1.889499801449446</v>
      </c>
      <c r="Q54">
        <v>3.371912094140618</v>
      </c>
      <c r="R54">
        <v>9.3711155700439903</v>
      </c>
      <c r="S54">
        <v>50.719976658403361</v>
      </c>
    </row>
    <row r="55" spans="2:19" x14ac:dyDescent="0.3">
      <c r="B55" s="1">
        <v>27515</v>
      </c>
      <c r="C55" s="3">
        <v>4.1854502266877152</v>
      </c>
      <c r="E55" s="91" t="s">
        <v>183</v>
      </c>
      <c r="G55">
        <v>5.4175690066230331</v>
      </c>
      <c r="H55">
        <v>4.1865251313545864</v>
      </c>
      <c r="I55">
        <v>6.9001351903589514</v>
      </c>
      <c r="J55">
        <v>6.5118013964028654</v>
      </c>
      <c r="K55">
        <v>3.4020438126894166</v>
      </c>
      <c r="L55">
        <v>3.2573476436972686</v>
      </c>
      <c r="M55">
        <v>2.2429441398874683</v>
      </c>
      <c r="N55">
        <v>2.2784055438548538</v>
      </c>
      <c r="O55">
        <v>2.1205960775836976</v>
      </c>
      <c r="P55">
        <v>4.4972046185946635</v>
      </c>
      <c r="Q55">
        <v>8.8443341761658392</v>
      </c>
      <c r="R55">
        <v>6.9900120886401833</v>
      </c>
      <c r="S55">
        <v>56.648918825852832</v>
      </c>
    </row>
    <row r="56" spans="2:19" x14ac:dyDescent="0.3">
      <c r="B56" s="1">
        <v>27546</v>
      </c>
      <c r="C56" s="3">
        <v>3.1312995278292921</v>
      </c>
      <c r="E56" s="91" t="s">
        <v>78</v>
      </c>
      <c r="G56">
        <v>7.1394889632320639</v>
      </c>
      <c r="H56">
        <v>13.439273646456032</v>
      </c>
      <c r="I56">
        <v>9.9430847079629157</v>
      </c>
      <c r="J56">
        <v>7.3784348580197427</v>
      </c>
      <c r="K56">
        <v>3.5702459314553181</v>
      </c>
      <c r="L56">
        <v>3.2596695088115148</v>
      </c>
      <c r="M56">
        <v>2.425954695544172</v>
      </c>
      <c r="N56">
        <v>1.9085881845232069</v>
      </c>
      <c r="O56">
        <v>1.6147832832702722</v>
      </c>
      <c r="P56">
        <v>2.778365320117969</v>
      </c>
      <c r="Q56">
        <v>2.1700218379004608</v>
      </c>
      <c r="R56">
        <v>2.8361083345705045</v>
      </c>
      <c r="S56">
        <v>58.464019271864167</v>
      </c>
    </row>
    <row r="57" spans="2:19" x14ac:dyDescent="0.3">
      <c r="B57" s="1">
        <v>27576</v>
      </c>
      <c r="C57" s="3">
        <v>2.3891600131572006</v>
      </c>
      <c r="E57" s="91" t="s">
        <v>147</v>
      </c>
      <c r="G57">
        <v>310.20480217407487</v>
      </c>
      <c r="H57">
        <v>389.4222727208458</v>
      </c>
      <c r="I57">
        <v>471.0122220939794</v>
      </c>
      <c r="J57">
        <v>353.4880983886714</v>
      </c>
      <c r="K57">
        <v>201.49016177880054</v>
      </c>
      <c r="L57">
        <v>151.20542262132446</v>
      </c>
      <c r="M57">
        <v>124.97014793099804</v>
      </c>
      <c r="N57">
        <v>98.376879524695724</v>
      </c>
      <c r="O57">
        <v>102.16312939250416</v>
      </c>
      <c r="P57">
        <v>160.77693641377201</v>
      </c>
      <c r="Q57">
        <v>237.39955407902966</v>
      </c>
      <c r="R57">
        <v>315.2049349553638</v>
      </c>
      <c r="S57">
        <v>2915.7145620740607</v>
      </c>
    </row>
    <row r="58" spans="2:19" x14ac:dyDescent="0.3">
      <c r="B58" s="1">
        <v>27607</v>
      </c>
      <c r="C58" s="3">
        <v>2.1197722138903505</v>
      </c>
    </row>
    <row r="59" spans="2:19" x14ac:dyDescent="0.3">
      <c r="B59" s="1">
        <v>27638</v>
      </c>
      <c r="C59" s="3">
        <v>2.5065987885016527</v>
      </c>
    </row>
    <row r="60" spans="2:19" x14ac:dyDescent="0.3">
      <c r="B60" s="1">
        <v>27668</v>
      </c>
      <c r="C60" s="3">
        <v>2.9640595666510978</v>
      </c>
    </row>
    <row r="61" spans="2:19" x14ac:dyDescent="0.3">
      <c r="B61" s="1">
        <v>27699</v>
      </c>
      <c r="C61" s="3">
        <v>4.5189166667452998</v>
      </c>
    </row>
    <row r="62" spans="2:19" x14ac:dyDescent="0.3">
      <c r="B62" s="1">
        <v>27729</v>
      </c>
      <c r="C62" s="3">
        <v>3.1402705890665987</v>
      </c>
    </row>
    <row r="63" spans="2:19" x14ac:dyDescent="0.3">
      <c r="B63" s="1">
        <v>27760</v>
      </c>
      <c r="C63" s="3">
        <v>5.3200289377019425</v>
      </c>
    </row>
    <row r="64" spans="2:19" x14ac:dyDescent="0.3">
      <c r="B64" s="1">
        <v>27791</v>
      </c>
      <c r="C64" s="3">
        <v>6.926679219866009</v>
      </c>
    </row>
    <row r="65" spans="2:3" x14ac:dyDescent="0.3">
      <c r="B65" s="1">
        <v>27820</v>
      </c>
      <c r="C65" s="3">
        <v>9.1918459673975317</v>
      </c>
    </row>
    <row r="66" spans="2:3" x14ac:dyDescent="0.3">
      <c r="B66" s="1">
        <v>27851</v>
      </c>
      <c r="C66" s="3">
        <v>5.3515981383115365</v>
      </c>
    </row>
    <row r="67" spans="2:3" x14ac:dyDescent="0.3">
      <c r="B67" s="1">
        <v>27881</v>
      </c>
      <c r="C67" s="3">
        <v>3.1832814296516219</v>
      </c>
    </row>
    <row r="68" spans="2:3" x14ac:dyDescent="0.3">
      <c r="B68" s="1">
        <v>27912</v>
      </c>
      <c r="C68" s="3">
        <v>2.4213724233730134</v>
      </c>
    </row>
    <row r="69" spans="2:3" x14ac:dyDescent="0.3">
      <c r="B69" s="1">
        <v>27942</v>
      </c>
      <c r="C69" s="3">
        <v>1.8229102486855862</v>
      </c>
    </row>
    <row r="70" spans="2:3" x14ac:dyDescent="0.3">
      <c r="B70" s="1">
        <v>27973</v>
      </c>
      <c r="C70" s="3">
        <v>1.6291103708688159</v>
      </c>
    </row>
    <row r="71" spans="2:3" x14ac:dyDescent="0.3">
      <c r="B71" s="1">
        <v>28004</v>
      </c>
      <c r="C71" s="3">
        <v>1.4079631811850586</v>
      </c>
    </row>
    <row r="72" spans="2:3" x14ac:dyDescent="0.3">
      <c r="B72" s="1">
        <v>28034</v>
      </c>
      <c r="C72" s="3">
        <v>2.2200730199981233</v>
      </c>
    </row>
    <row r="73" spans="2:3" x14ac:dyDescent="0.3">
      <c r="B73" s="1">
        <v>28065</v>
      </c>
      <c r="C73" s="3">
        <v>2.764508057174563</v>
      </c>
    </row>
    <row r="74" spans="2:3" x14ac:dyDescent="0.3">
      <c r="B74" s="1">
        <v>28095</v>
      </c>
      <c r="C74" s="3">
        <v>3.0855303138385506</v>
      </c>
    </row>
    <row r="75" spans="2:3" x14ac:dyDescent="0.3">
      <c r="B75" s="1">
        <v>28126</v>
      </c>
      <c r="C75" s="3">
        <v>8.2986612742784338</v>
      </c>
    </row>
    <row r="76" spans="2:3" x14ac:dyDescent="0.3">
      <c r="B76" s="1">
        <v>28157</v>
      </c>
      <c r="C76" s="3">
        <v>8.1842828288064329</v>
      </c>
    </row>
    <row r="77" spans="2:3" x14ac:dyDescent="0.3">
      <c r="B77" s="1">
        <v>28185</v>
      </c>
      <c r="C77" s="3">
        <v>7.2211849801043684</v>
      </c>
    </row>
    <row r="78" spans="2:3" x14ac:dyDescent="0.3">
      <c r="B78" s="1">
        <v>28216</v>
      </c>
      <c r="C78" s="3">
        <v>6.8713433847526755</v>
      </c>
    </row>
    <row r="79" spans="2:3" x14ac:dyDescent="0.3">
      <c r="B79" s="1">
        <v>28246</v>
      </c>
      <c r="C79" s="3">
        <v>3.5401323975334607</v>
      </c>
    </row>
    <row r="80" spans="2:3" x14ac:dyDescent="0.3">
      <c r="B80" s="1">
        <v>28277</v>
      </c>
      <c r="C80" s="3">
        <v>2.5268214620412803</v>
      </c>
    </row>
    <row r="81" spans="2:3" x14ac:dyDescent="0.3">
      <c r="B81" s="1">
        <v>28307</v>
      </c>
      <c r="C81" s="3">
        <v>2.3580123085119604</v>
      </c>
    </row>
    <row r="82" spans="2:3" x14ac:dyDescent="0.3">
      <c r="B82" s="1">
        <v>28338</v>
      </c>
      <c r="C82" s="3">
        <v>1.8142802617643281</v>
      </c>
    </row>
    <row r="83" spans="2:3" x14ac:dyDescent="0.3">
      <c r="B83" s="1">
        <v>28369</v>
      </c>
      <c r="C83" s="3">
        <v>1.7877846594879017</v>
      </c>
    </row>
    <row r="84" spans="2:3" x14ac:dyDescent="0.3">
      <c r="B84" s="1">
        <v>28399</v>
      </c>
      <c r="C84" s="3">
        <v>2.2358117058713129</v>
      </c>
    </row>
    <row r="85" spans="2:3" x14ac:dyDescent="0.3">
      <c r="B85" s="1">
        <v>28430</v>
      </c>
      <c r="C85" s="3">
        <v>4.9310121174274579</v>
      </c>
    </row>
    <row r="86" spans="2:3" x14ac:dyDescent="0.3">
      <c r="B86" s="1">
        <v>28460</v>
      </c>
      <c r="C86" s="3">
        <v>4.7615284253937658</v>
      </c>
    </row>
    <row r="87" spans="2:3" x14ac:dyDescent="0.3">
      <c r="B87" s="1">
        <v>28491</v>
      </c>
      <c r="C87" s="3">
        <v>3.6933838204662748</v>
      </c>
    </row>
    <row r="88" spans="2:3" x14ac:dyDescent="0.3">
      <c r="B88" s="1">
        <v>28522</v>
      </c>
      <c r="C88" s="3">
        <v>5.2145955483796715</v>
      </c>
    </row>
    <row r="89" spans="2:3" x14ac:dyDescent="0.3">
      <c r="B89" s="1">
        <v>28550</v>
      </c>
      <c r="C89" s="3">
        <v>4.2669766946612109</v>
      </c>
    </row>
    <row r="90" spans="2:3" x14ac:dyDescent="0.3">
      <c r="B90" s="1">
        <v>28581</v>
      </c>
      <c r="C90" s="3">
        <v>4.9678269493686313</v>
      </c>
    </row>
    <row r="91" spans="2:3" x14ac:dyDescent="0.3">
      <c r="B91" s="1">
        <v>28611</v>
      </c>
      <c r="C91" s="3">
        <v>3.5586306359374049</v>
      </c>
    </row>
    <row r="92" spans="2:3" x14ac:dyDescent="0.3">
      <c r="B92" s="1">
        <v>28642</v>
      </c>
      <c r="C92" s="3">
        <v>2.2997354997315749</v>
      </c>
    </row>
    <row r="93" spans="2:3" x14ac:dyDescent="0.3">
      <c r="B93" s="1">
        <v>28672</v>
      </c>
      <c r="C93" s="3">
        <v>2.3050217393665391</v>
      </c>
    </row>
    <row r="94" spans="2:3" x14ac:dyDescent="0.3">
      <c r="B94" s="1">
        <v>28703</v>
      </c>
      <c r="C94" s="3">
        <v>1.6973238939717592</v>
      </c>
    </row>
    <row r="95" spans="2:3" x14ac:dyDescent="0.3">
      <c r="B95" s="1">
        <v>28734</v>
      </c>
      <c r="C95" s="3">
        <v>1.711891331566326</v>
      </c>
    </row>
    <row r="96" spans="2:3" x14ac:dyDescent="0.3">
      <c r="B96" s="1">
        <v>28764</v>
      </c>
      <c r="C96" s="3">
        <v>1.9201220881493768</v>
      </c>
    </row>
    <row r="97" spans="2:3" x14ac:dyDescent="0.3">
      <c r="B97" s="1">
        <v>28795</v>
      </c>
      <c r="C97" s="3">
        <v>3.0167507661256159</v>
      </c>
    </row>
    <row r="98" spans="2:3" x14ac:dyDescent="0.3">
      <c r="B98" s="1">
        <v>28825</v>
      </c>
      <c r="C98" s="3">
        <v>5.9327922055782389</v>
      </c>
    </row>
    <row r="99" spans="2:3" x14ac:dyDescent="0.3">
      <c r="B99" s="1">
        <v>28856</v>
      </c>
      <c r="C99" s="3">
        <v>4.6698463134053805</v>
      </c>
    </row>
    <row r="100" spans="2:3" x14ac:dyDescent="0.3">
      <c r="B100" s="1">
        <v>28887</v>
      </c>
      <c r="C100" s="3">
        <v>8.2972737249170798</v>
      </c>
    </row>
    <row r="101" spans="2:3" x14ac:dyDescent="0.3">
      <c r="B101" s="1">
        <v>28915</v>
      </c>
      <c r="C101" s="3">
        <v>10.229092542457467</v>
      </c>
    </row>
    <row r="102" spans="2:3" x14ac:dyDescent="0.3">
      <c r="B102" s="1">
        <v>28946</v>
      </c>
      <c r="C102" s="3">
        <v>8.580295773798106</v>
      </c>
    </row>
    <row r="103" spans="2:3" x14ac:dyDescent="0.3">
      <c r="B103" s="1">
        <v>28976</v>
      </c>
      <c r="C103" s="3">
        <v>4.0392727079331534</v>
      </c>
    </row>
    <row r="104" spans="2:3" x14ac:dyDescent="0.3">
      <c r="B104" s="1">
        <v>29007</v>
      </c>
      <c r="C104" s="3">
        <v>2.5666434524811268</v>
      </c>
    </row>
    <row r="105" spans="2:3" x14ac:dyDescent="0.3">
      <c r="B105" s="1">
        <v>29037</v>
      </c>
      <c r="C105" s="3">
        <v>2.4044146575643999</v>
      </c>
    </row>
    <row r="106" spans="2:3" x14ac:dyDescent="0.3">
      <c r="B106" s="1">
        <v>29068</v>
      </c>
      <c r="C106" s="3">
        <v>2.0130064041023252</v>
      </c>
    </row>
    <row r="107" spans="2:3" x14ac:dyDescent="0.3">
      <c r="B107" s="1">
        <v>29099</v>
      </c>
      <c r="C107" s="3">
        <v>2.3058789086526006</v>
      </c>
    </row>
    <row r="108" spans="2:3" x14ac:dyDescent="0.3">
      <c r="B108" s="1">
        <v>29129</v>
      </c>
      <c r="C108" s="3">
        <v>1.9037617380884839</v>
      </c>
    </row>
    <row r="109" spans="2:3" x14ac:dyDescent="0.3">
      <c r="B109" s="1">
        <v>29160</v>
      </c>
      <c r="C109" s="3">
        <v>2.8848479514094474</v>
      </c>
    </row>
    <row r="110" spans="2:3" x14ac:dyDescent="0.3">
      <c r="B110" s="1">
        <v>29190</v>
      </c>
      <c r="C110" s="3">
        <v>3.6369376020800765</v>
      </c>
    </row>
    <row r="111" spans="2:3" x14ac:dyDescent="0.3">
      <c r="B111" s="1">
        <v>29221</v>
      </c>
      <c r="C111" s="3">
        <v>3.0965510869627573</v>
      </c>
    </row>
    <row r="112" spans="2:3" x14ac:dyDescent="0.3">
      <c r="B112" s="1">
        <v>29252</v>
      </c>
      <c r="C112" s="3">
        <v>4.5672342600129339</v>
      </c>
    </row>
    <row r="113" spans="2:3" x14ac:dyDescent="0.3">
      <c r="B113" s="1">
        <v>29281</v>
      </c>
      <c r="C113" s="3">
        <v>4.4549333658888717</v>
      </c>
    </row>
    <row r="114" spans="2:3" x14ac:dyDescent="0.3">
      <c r="B114" s="1">
        <v>29312</v>
      </c>
      <c r="C114" s="3">
        <v>4.3062154815203648</v>
      </c>
    </row>
    <row r="115" spans="2:3" x14ac:dyDescent="0.3">
      <c r="B115" s="1">
        <v>29342</v>
      </c>
      <c r="C115" s="3">
        <v>2.5482702327512201</v>
      </c>
    </row>
    <row r="116" spans="2:3" x14ac:dyDescent="0.3">
      <c r="B116" s="1">
        <v>29373</v>
      </c>
      <c r="C116" s="3">
        <v>1.9379099925268344</v>
      </c>
    </row>
    <row r="117" spans="2:3" x14ac:dyDescent="0.3">
      <c r="B117" s="1">
        <v>29403</v>
      </c>
      <c r="C117" s="3">
        <v>1.5445370378273477</v>
      </c>
    </row>
    <row r="118" spans="2:3" x14ac:dyDescent="0.3">
      <c r="B118" s="1">
        <v>29434</v>
      </c>
      <c r="C118" s="3">
        <v>1.3627097136133066</v>
      </c>
    </row>
    <row r="119" spans="2:3" x14ac:dyDescent="0.3">
      <c r="B119" s="1">
        <v>29465</v>
      </c>
      <c r="C119" s="3">
        <v>1.2058366072134719</v>
      </c>
    </row>
    <row r="120" spans="2:3" x14ac:dyDescent="0.3">
      <c r="B120" s="1">
        <v>29495</v>
      </c>
      <c r="C120" s="3">
        <v>3.3843157425116779</v>
      </c>
    </row>
    <row r="121" spans="2:3" x14ac:dyDescent="0.3">
      <c r="B121" s="1">
        <v>29526</v>
      </c>
      <c r="C121" s="3">
        <v>6.6727865175472667</v>
      </c>
    </row>
    <row r="122" spans="2:3" x14ac:dyDescent="0.3">
      <c r="B122" s="1">
        <v>29556</v>
      </c>
      <c r="C122" s="3">
        <v>9.1619582631949168</v>
      </c>
    </row>
    <row r="123" spans="2:3" x14ac:dyDescent="0.3">
      <c r="B123" s="1">
        <v>29587</v>
      </c>
      <c r="C123" s="3">
        <v>5.490050769432556</v>
      </c>
    </row>
    <row r="124" spans="2:3" x14ac:dyDescent="0.3">
      <c r="B124" s="1">
        <v>29618</v>
      </c>
      <c r="C124" s="3">
        <v>9.4409501351712954</v>
      </c>
    </row>
    <row r="125" spans="2:3" x14ac:dyDescent="0.3">
      <c r="B125" s="1">
        <v>29646</v>
      </c>
      <c r="C125" s="3">
        <v>6.5380548484145766</v>
      </c>
    </row>
    <row r="126" spans="2:3" x14ac:dyDescent="0.3">
      <c r="B126" s="1">
        <v>29677</v>
      </c>
      <c r="C126" s="3">
        <v>4.110971685513519</v>
      </c>
    </row>
    <row r="127" spans="2:3" x14ac:dyDescent="0.3">
      <c r="B127" s="1">
        <v>29707</v>
      </c>
      <c r="C127" s="3">
        <v>2.5791550788268731</v>
      </c>
    </row>
    <row r="128" spans="2:3" x14ac:dyDescent="0.3">
      <c r="B128" s="1">
        <v>29738</v>
      </c>
      <c r="C128" s="3">
        <v>2.077655710844994</v>
      </c>
    </row>
    <row r="129" spans="2:3" x14ac:dyDescent="0.3">
      <c r="B129" s="1">
        <v>29768</v>
      </c>
      <c r="C129" s="3">
        <v>1.6317320469300971</v>
      </c>
    </row>
    <row r="130" spans="2:3" x14ac:dyDescent="0.3">
      <c r="B130" s="1">
        <v>29799</v>
      </c>
      <c r="C130" s="3">
        <v>1.3590605438599745</v>
      </c>
    </row>
    <row r="131" spans="2:3" x14ac:dyDescent="0.3">
      <c r="B131" s="1">
        <v>29830</v>
      </c>
      <c r="C131" s="3">
        <v>1.4284785119141634</v>
      </c>
    </row>
    <row r="132" spans="2:3" x14ac:dyDescent="0.3">
      <c r="B132" s="1">
        <v>29860</v>
      </c>
      <c r="C132" s="3">
        <v>3.0052759918741958</v>
      </c>
    </row>
    <row r="133" spans="2:3" x14ac:dyDescent="0.3">
      <c r="B133" s="1">
        <v>29891</v>
      </c>
      <c r="C133" s="3">
        <v>4.3706668291299806</v>
      </c>
    </row>
    <row r="134" spans="2:3" x14ac:dyDescent="0.3">
      <c r="B134" s="1">
        <v>29921</v>
      </c>
      <c r="C134" s="3">
        <v>7.976880224902283</v>
      </c>
    </row>
    <row r="135" spans="2:3" x14ac:dyDescent="0.3">
      <c r="B135" s="1">
        <v>29952</v>
      </c>
      <c r="C135" s="3">
        <v>6.8790400499140434</v>
      </c>
    </row>
    <row r="136" spans="2:3" x14ac:dyDescent="0.3">
      <c r="B136" s="1">
        <v>29983</v>
      </c>
      <c r="C136" s="3">
        <v>8.3017823381899518</v>
      </c>
    </row>
    <row r="137" spans="2:3" x14ac:dyDescent="0.3">
      <c r="B137" s="1">
        <v>30011</v>
      </c>
      <c r="C137" s="3">
        <v>5.9727876504353796</v>
      </c>
    </row>
    <row r="138" spans="2:3" x14ac:dyDescent="0.3">
      <c r="B138" s="1">
        <v>30042</v>
      </c>
      <c r="C138" s="3">
        <v>5.4423142643660443</v>
      </c>
    </row>
    <row r="139" spans="2:3" x14ac:dyDescent="0.3">
      <c r="B139" s="1">
        <v>30072</v>
      </c>
      <c r="C139" s="3">
        <v>3.4866363681380474</v>
      </c>
    </row>
    <row r="140" spans="2:3" x14ac:dyDescent="0.3">
      <c r="B140" s="1">
        <v>30103</v>
      </c>
      <c r="C140" s="3">
        <v>2.9870369771930294</v>
      </c>
    </row>
    <row r="141" spans="2:3" x14ac:dyDescent="0.3">
      <c r="B141" s="1">
        <v>30133</v>
      </c>
      <c r="C141" s="3">
        <v>2.157922342557383</v>
      </c>
    </row>
    <row r="142" spans="2:3" x14ac:dyDescent="0.3">
      <c r="B142" s="1">
        <v>30164</v>
      </c>
      <c r="C142" s="3">
        <v>1.6931143177216488</v>
      </c>
    </row>
    <row r="143" spans="2:3" x14ac:dyDescent="0.3">
      <c r="B143" s="1">
        <v>30195</v>
      </c>
      <c r="C143" s="3">
        <v>1.6969736708233478</v>
      </c>
    </row>
    <row r="144" spans="2:3" x14ac:dyDescent="0.3">
      <c r="B144" s="1">
        <v>30225</v>
      </c>
      <c r="C144" s="3">
        <v>4.7800530821358667</v>
      </c>
    </row>
    <row r="145" spans="2:3" x14ac:dyDescent="0.3">
      <c r="B145" s="1">
        <v>30256</v>
      </c>
      <c r="C145" s="3">
        <v>5.1189021497561429</v>
      </c>
    </row>
    <row r="146" spans="2:3" x14ac:dyDescent="0.3">
      <c r="B146" s="1">
        <v>30286</v>
      </c>
      <c r="C146" s="3">
        <v>10.798341039552865</v>
      </c>
    </row>
    <row r="147" spans="2:3" x14ac:dyDescent="0.3">
      <c r="B147" s="1">
        <v>30317</v>
      </c>
      <c r="C147" s="3">
        <v>7.2971769383270884</v>
      </c>
    </row>
    <row r="148" spans="2:3" x14ac:dyDescent="0.3">
      <c r="B148" s="1">
        <v>30348</v>
      </c>
      <c r="C148" s="3">
        <v>4.357462392336803</v>
      </c>
    </row>
    <row r="149" spans="2:3" x14ac:dyDescent="0.3">
      <c r="B149" s="1">
        <v>30376</v>
      </c>
      <c r="C149" s="3">
        <v>10.142952088556548</v>
      </c>
    </row>
    <row r="150" spans="2:3" x14ac:dyDescent="0.3">
      <c r="B150" s="1">
        <v>30407</v>
      </c>
      <c r="C150" s="3">
        <v>7.8444628761373636</v>
      </c>
    </row>
    <row r="151" spans="2:3" x14ac:dyDescent="0.3">
      <c r="B151" s="1">
        <v>30437</v>
      </c>
      <c r="C151" s="3">
        <v>3.8327494125149464</v>
      </c>
    </row>
    <row r="152" spans="2:3" x14ac:dyDescent="0.3">
      <c r="B152" s="1">
        <v>30468</v>
      </c>
      <c r="C152" s="3">
        <v>3.0119828490410239</v>
      </c>
    </row>
    <row r="153" spans="2:3" x14ac:dyDescent="0.3">
      <c r="B153" s="1">
        <v>30498</v>
      </c>
      <c r="C153" s="3">
        <v>2.7904266781327851</v>
      </c>
    </row>
    <row r="154" spans="2:3" x14ac:dyDescent="0.3">
      <c r="B154" s="1">
        <v>30529</v>
      </c>
      <c r="C154" s="3">
        <v>2.151959365360077</v>
      </c>
    </row>
    <row r="155" spans="2:3" x14ac:dyDescent="0.3">
      <c r="B155" s="1">
        <v>30560</v>
      </c>
      <c r="C155" s="3">
        <v>1.7945691984331438</v>
      </c>
    </row>
    <row r="156" spans="2:3" x14ac:dyDescent="0.3">
      <c r="B156" s="1">
        <v>30590</v>
      </c>
      <c r="C156" s="3">
        <v>2.2153450365990937</v>
      </c>
    </row>
    <row r="157" spans="2:3" x14ac:dyDescent="0.3">
      <c r="B157" s="1">
        <v>30621</v>
      </c>
      <c r="C157" s="3">
        <v>2.1622206548106817</v>
      </c>
    </row>
    <row r="158" spans="2:3" x14ac:dyDescent="0.3">
      <c r="B158" s="1">
        <v>30651</v>
      </c>
      <c r="C158" s="3">
        <v>5.3038970245193608</v>
      </c>
    </row>
    <row r="159" spans="2:3" x14ac:dyDescent="0.3">
      <c r="B159" s="1">
        <v>30682</v>
      </c>
      <c r="C159" s="3">
        <v>4.0821412641175732</v>
      </c>
    </row>
    <row r="160" spans="2:3" x14ac:dyDescent="0.3">
      <c r="B160" s="1">
        <v>30713</v>
      </c>
      <c r="C160" s="3">
        <v>14.86143111859128</v>
      </c>
    </row>
    <row r="161" spans="2:3" x14ac:dyDescent="0.3">
      <c r="B161" s="1">
        <v>30742</v>
      </c>
      <c r="C161" s="3">
        <v>12.444001569209346</v>
      </c>
    </row>
    <row r="162" spans="2:3" x14ac:dyDescent="0.3">
      <c r="B162" s="1">
        <v>30773</v>
      </c>
      <c r="C162" s="3">
        <v>7.9480425044968621</v>
      </c>
    </row>
    <row r="163" spans="2:3" x14ac:dyDescent="0.3">
      <c r="B163" s="1">
        <v>30803</v>
      </c>
      <c r="C163" s="3">
        <v>4.6571056859038809</v>
      </c>
    </row>
    <row r="164" spans="2:3" x14ac:dyDescent="0.3">
      <c r="B164" s="1">
        <v>30834</v>
      </c>
      <c r="C164" s="3">
        <v>3.2977608856564857</v>
      </c>
    </row>
    <row r="165" spans="2:3" x14ac:dyDescent="0.3">
      <c r="B165" s="1">
        <v>30864</v>
      </c>
      <c r="C165" s="3">
        <v>2.607735990631129</v>
      </c>
    </row>
    <row r="166" spans="2:3" x14ac:dyDescent="0.3">
      <c r="B166" s="1">
        <v>30895</v>
      </c>
      <c r="C166" s="3">
        <v>2.0555355142212575</v>
      </c>
    </row>
    <row r="167" spans="2:3" x14ac:dyDescent="0.3">
      <c r="B167" s="1">
        <v>30926</v>
      </c>
      <c r="C167" s="3">
        <v>2.001296878085522</v>
      </c>
    </row>
    <row r="168" spans="2:3" x14ac:dyDescent="0.3">
      <c r="B168" s="1">
        <v>30956</v>
      </c>
      <c r="C168" s="3">
        <v>3.3339914056867186</v>
      </c>
    </row>
    <row r="169" spans="2:3" x14ac:dyDescent="0.3">
      <c r="B169" s="1">
        <v>30987</v>
      </c>
      <c r="C169" s="3">
        <v>5.1148236532690872</v>
      </c>
    </row>
    <row r="170" spans="2:3" x14ac:dyDescent="0.3">
      <c r="B170" s="1">
        <v>31017</v>
      </c>
      <c r="C170" s="3">
        <v>6.2885294715467905</v>
      </c>
    </row>
    <row r="171" spans="2:3" x14ac:dyDescent="0.3">
      <c r="B171" s="1">
        <v>31048</v>
      </c>
      <c r="C171" s="3">
        <v>3.2830775222111548</v>
      </c>
    </row>
    <row r="172" spans="2:3" x14ac:dyDescent="0.3">
      <c r="B172" s="1">
        <v>31079</v>
      </c>
      <c r="C172" s="3">
        <v>3.9936824719468191</v>
      </c>
    </row>
    <row r="173" spans="2:3" x14ac:dyDescent="0.3">
      <c r="B173" s="1">
        <v>31107</v>
      </c>
      <c r="C173" s="3">
        <v>4.7040058008076384</v>
      </c>
    </row>
    <row r="174" spans="2:3" x14ac:dyDescent="0.3">
      <c r="B174" s="1">
        <v>31138</v>
      </c>
      <c r="C174" s="3">
        <v>4.5851294931599762</v>
      </c>
    </row>
    <row r="175" spans="2:3" x14ac:dyDescent="0.3">
      <c r="B175" s="1">
        <v>31168</v>
      </c>
      <c r="C175" s="3">
        <v>3.0439003905847999</v>
      </c>
    </row>
    <row r="176" spans="2:3" x14ac:dyDescent="0.3">
      <c r="B176" s="1">
        <v>31199</v>
      </c>
      <c r="C176" s="3">
        <v>2.470939889707108</v>
      </c>
    </row>
    <row r="177" spans="2:3" x14ac:dyDescent="0.3">
      <c r="B177" s="1">
        <v>31229</v>
      </c>
      <c r="C177" s="3">
        <v>1.8684868209532801</v>
      </c>
    </row>
    <row r="178" spans="2:3" x14ac:dyDescent="0.3">
      <c r="B178" s="1">
        <v>31260</v>
      </c>
      <c r="C178" s="3">
        <v>1.5246311588398205</v>
      </c>
    </row>
    <row r="179" spans="2:3" x14ac:dyDescent="0.3">
      <c r="B179" s="1">
        <v>31291</v>
      </c>
      <c r="C179" s="3">
        <v>2.6460987131329055</v>
      </c>
    </row>
    <row r="180" spans="2:3" x14ac:dyDescent="0.3">
      <c r="B180" s="1">
        <v>31321</v>
      </c>
      <c r="C180" s="3">
        <v>2.7316638324889757</v>
      </c>
    </row>
    <row r="181" spans="2:3" x14ac:dyDescent="0.3">
      <c r="B181" s="1">
        <v>31352</v>
      </c>
      <c r="C181" s="3">
        <v>3.2067763069336754</v>
      </c>
    </row>
    <row r="182" spans="2:3" x14ac:dyDescent="0.3">
      <c r="B182" s="1">
        <v>31382</v>
      </c>
      <c r="C182" s="3">
        <v>5.0372081556841577</v>
      </c>
    </row>
    <row r="183" spans="2:3" x14ac:dyDescent="0.3">
      <c r="B183" s="1">
        <v>31413</v>
      </c>
      <c r="C183" s="3">
        <v>6.3468815307788429</v>
      </c>
    </row>
    <row r="184" spans="2:3" x14ac:dyDescent="0.3">
      <c r="B184" s="1">
        <v>31444</v>
      </c>
      <c r="C184" s="3">
        <v>6.188530886225136</v>
      </c>
    </row>
    <row r="185" spans="2:3" x14ac:dyDescent="0.3">
      <c r="B185" s="1">
        <v>31472</v>
      </c>
      <c r="C185" s="3">
        <v>6.4162148076367771</v>
      </c>
    </row>
    <row r="186" spans="2:3" x14ac:dyDescent="0.3">
      <c r="B186" s="1">
        <v>31503</v>
      </c>
      <c r="C186" s="3">
        <v>7.3299764724851642</v>
      </c>
    </row>
    <row r="187" spans="2:3" x14ac:dyDescent="0.3">
      <c r="B187" s="1">
        <v>31533</v>
      </c>
      <c r="C187" s="3">
        <v>3.5611951415033838</v>
      </c>
    </row>
    <row r="188" spans="2:3" x14ac:dyDescent="0.3">
      <c r="B188" s="1">
        <v>31564</v>
      </c>
      <c r="C188" s="3">
        <v>2.4873169713083176</v>
      </c>
    </row>
    <row r="189" spans="2:3" x14ac:dyDescent="0.3">
      <c r="B189" s="1">
        <v>31594</v>
      </c>
      <c r="C189" s="3">
        <v>2.1434825869928122</v>
      </c>
    </row>
    <row r="190" spans="2:3" x14ac:dyDescent="0.3">
      <c r="B190" s="1">
        <v>31625</v>
      </c>
      <c r="C190" s="3">
        <v>1.9318052528943468</v>
      </c>
    </row>
    <row r="191" spans="2:3" x14ac:dyDescent="0.3">
      <c r="B191" s="1">
        <v>31656</v>
      </c>
      <c r="C191" s="3">
        <v>1.5623116177927179</v>
      </c>
    </row>
    <row r="192" spans="2:3" x14ac:dyDescent="0.3">
      <c r="B192" s="1">
        <v>31686</v>
      </c>
      <c r="C192" s="3">
        <v>2.0340896364954069</v>
      </c>
    </row>
    <row r="193" spans="2:3" x14ac:dyDescent="0.3">
      <c r="B193" s="1">
        <v>31717</v>
      </c>
      <c r="C193" s="3">
        <v>3.8133006474764231</v>
      </c>
    </row>
    <row r="194" spans="2:3" x14ac:dyDescent="0.3">
      <c r="B194" s="1">
        <v>31747</v>
      </c>
      <c r="C194" s="3">
        <v>5.8245172101519298</v>
      </c>
    </row>
    <row r="195" spans="2:3" x14ac:dyDescent="0.3">
      <c r="B195" s="1">
        <v>31778</v>
      </c>
      <c r="C195" s="3">
        <v>9.6213244101294961</v>
      </c>
    </row>
    <row r="196" spans="2:3" x14ac:dyDescent="0.3">
      <c r="B196" s="1">
        <v>31809</v>
      </c>
      <c r="C196" s="3">
        <v>7.3841163005403496</v>
      </c>
    </row>
    <row r="197" spans="2:3" x14ac:dyDescent="0.3">
      <c r="B197" s="1">
        <v>31837</v>
      </c>
      <c r="C197" s="3">
        <v>7.4372220186014921</v>
      </c>
    </row>
    <row r="198" spans="2:3" x14ac:dyDescent="0.3">
      <c r="B198" s="1">
        <v>31868</v>
      </c>
      <c r="C198" s="3">
        <v>7.3009443381351282</v>
      </c>
    </row>
    <row r="199" spans="2:3" x14ac:dyDescent="0.3">
      <c r="B199" s="1">
        <v>31898</v>
      </c>
      <c r="C199" s="3">
        <v>3.4468662461001967</v>
      </c>
    </row>
    <row r="200" spans="2:3" x14ac:dyDescent="0.3">
      <c r="B200" s="1">
        <v>31929</v>
      </c>
      <c r="C200" s="3">
        <v>2.694510951868716</v>
      </c>
    </row>
    <row r="201" spans="2:3" x14ac:dyDescent="0.3">
      <c r="B201" s="1">
        <v>31959</v>
      </c>
      <c r="C201" s="3">
        <v>2.6045514576096638</v>
      </c>
    </row>
    <row r="202" spans="2:3" x14ac:dyDescent="0.3">
      <c r="B202" s="1">
        <v>31990</v>
      </c>
      <c r="C202" s="3">
        <v>1.9385278957753707</v>
      </c>
    </row>
    <row r="203" spans="2:3" x14ac:dyDescent="0.3">
      <c r="B203" s="1">
        <v>32021</v>
      </c>
      <c r="C203" s="3">
        <v>1.933242798077589</v>
      </c>
    </row>
    <row r="204" spans="2:3" x14ac:dyDescent="0.3">
      <c r="B204" s="1">
        <v>32051</v>
      </c>
      <c r="C204" s="3">
        <v>2.0211616755916881</v>
      </c>
    </row>
    <row r="205" spans="2:3" x14ac:dyDescent="0.3">
      <c r="B205" s="1">
        <v>32082</v>
      </c>
      <c r="C205" s="3">
        <v>5.0322824283859484</v>
      </c>
    </row>
    <row r="206" spans="2:3" x14ac:dyDescent="0.3">
      <c r="B206" s="1">
        <v>32112</v>
      </c>
      <c r="C206" s="3">
        <v>6.3812286049053455</v>
      </c>
    </row>
    <row r="207" spans="2:3" x14ac:dyDescent="0.3">
      <c r="B207" s="1">
        <v>32143</v>
      </c>
      <c r="C207" s="3">
        <v>8.1683733813557229</v>
      </c>
    </row>
    <row r="208" spans="2:3" x14ac:dyDescent="0.3">
      <c r="B208" s="1">
        <v>32174</v>
      </c>
      <c r="C208" s="3">
        <v>7.8587329425503194</v>
      </c>
    </row>
    <row r="209" spans="2:3" x14ac:dyDescent="0.3">
      <c r="B209" s="1">
        <v>32203</v>
      </c>
      <c r="C209" s="3">
        <v>6.293980004920944</v>
      </c>
    </row>
    <row r="210" spans="2:3" x14ac:dyDescent="0.3">
      <c r="B210" s="1">
        <v>32234</v>
      </c>
      <c r="C210" s="3">
        <v>7.3815652557004752</v>
      </c>
    </row>
    <row r="211" spans="2:3" x14ac:dyDescent="0.3">
      <c r="B211" s="1">
        <v>32264</v>
      </c>
      <c r="C211" s="3">
        <v>3.7970451302498658</v>
      </c>
    </row>
    <row r="212" spans="2:3" x14ac:dyDescent="0.3">
      <c r="B212" s="1">
        <v>32295</v>
      </c>
      <c r="C212" s="3">
        <v>2.8064876149848486</v>
      </c>
    </row>
    <row r="213" spans="2:3" x14ac:dyDescent="0.3">
      <c r="B213" s="1">
        <v>32325</v>
      </c>
      <c r="C213" s="3">
        <v>2.3209739118936872</v>
      </c>
    </row>
    <row r="214" spans="2:3" x14ac:dyDescent="0.3">
      <c r="B214" s="1">
        <v>32356</v>
      </c>
      <c r="C214" s="3">
        <v>1.7754140481194065</v>
      </c>
    </row>
    <row r="215" spans="2:3" x14ac:dyDescent="0.3">
      <c r="B215" s="1">
        <v>32387</v>
      </c>
      <c r="C215" s="3">
        <v>1.7786687408336697</v>
      </c>
    </row>
    <row r="216" spans="2:3" x14ac:dyDescent="0.3">
      <c r="B216" s="1">
        <v>32417</v>
      </c>
      <c r="C216" s="3">
        <v>2.6434413254976117</v>
      </c>
    </row>
    <row r="217" spans="2:3" x14ac:dyDescent="0.3">
      <c r="B217" s="1">
        <v>32448</v>
      </c>
      <c r="C217" s="3">
        <v>3.4019041044393958</v>
      </c>
    </row>
    <row r="218" spans="2:3" x14ac:dyDescent="0.3">
      <c r="B218" s="1">
        <v>32478</v>
      </c>
      <c r="C218" s="3">
        <v>4.9901619282675425</v>
      </c>
    </row>
    <row r="219" spans="2:3" x14ac:dyDescent="0.3">
      <c r="B219" s="1">
        <v>32509</v>
      </c>
      <c r="C219" s="3">
        <v>7.4615376846046999</v>
      </c>
    </row>
    <row r="220" spans="2:3" x14ac:dyDescent="0.3">
      <c r="B220" s="1">
        <v>32540</v>
      </c>
      <c r="C220" s="3">
        <v>8.9203784774642045</v>
      </c>
    </row>
    <row r="221" spans="2:3" x14ac:dyDescent="0.3">
      <c r="B221" s="1">
        <v>32568</v>
      </c>
      <c r="C221" s="3">
        <v>9.6489109710425236</v>
      </c>
    </row>
    <row r="222" spans="2:3" x14ac:dyDescent="0.3">
      <c r="B222" s="1">
        <v>32599</v>
      </c>
      <c r="C222" s="3">
        <v>8.76055418216996</v>
      </c>
    </row>
    <row r="223" spans="2:3" x14ac:dyDescent="0.3">
      <c r="B223" s="1">
        <v>32629</v>
      </c>
      <c r="C223" s="3">
        <v>3.88850590220106</v>
      </c>
    </row>
    <row r="224" spans="2:3" x14ac:dyDescent="0.3">
      <c r="B224" s="1">
        <v>32660</v>
      </c>
      <c r="C224" s="3">
        <v>3.0116214773270715</v>
      </c>
    </row>
    <row r="225" spans="2:3" x14ac:dyDescent="0.3">
      <c r="B225" s="1">
        <v>32690</v>
      </c>
      <c r="C225" s="3">
        <v>2.1113647618162878</v>
      </c>
    </row>
    <row r="226" spans="2:3" x14ac:dyDescent="0.3">
      <c r="B226" s="1">
        <v>32721</v>
      </c>
      <c r="C226" s="3">
        <v>1.7732099706296875</v>
      </c>
    </row>
    <row r="227" spans="2:3" x14ac:dyDescent="0.3">
      <c r="B227" s="1">
        <v>32752</v>
      </c>
      <c r="C227" s="3">
        <v>2.8364098457017026</v>
      </c>
    </row>
    <row r="228" spans="2:3" x14ac:dyDescent="0.3">
      <c r="B228" s="1">
        <v>32782</v>
      </c>
      <c r="C228" s="3">
        <v>3.8951324555346827</v>
      </c>
    </row>
    <row r="229" spans="2:3" x14ac:dyDescent="0.3">
      <c r="B229" s="1">
        <v>32813</v>
      </c>
      <c r="C229" s="3">
        <v>5.4132715923097168</v>
      </c>
    </row>
    <row r="230" spans="2:3" x14ac:dyDescent="0.3">
      <c r="B230" s="1">
        <v>32843</v>
      </c>
      <c r="C230" s="3">
        <v>2.6947954010846553</v>
      </c>
    </row>
    <row r="231" spans="2:3" x14ac:dyDescent="0.3">
      <c r="B231" s="1">
        <v>32874</v>
      </c>
      <c r="C231" s="3">
        <v>7.700961172156612</v>
      </c>
    </row>
    <row r="232" spans="2:3" x14ac:dyDescent="0.3">
      <c r="B232" s="1">
        <v>32905</v>
      </c>
      <c r="C232" s="3">
        <v>6.5847576579726734</v>
      </c>
    </row>
    <row r="233" spans="2:3" x14ac:dyDescent="0.3">
      <c r="B233" s="1">
        <v>32933</v>
      </c>
      <c r="C233" s="3">
        <v>5.3261274213774437</v>
      </c>
    </row>
    <row r="234" spans="2:3" x14ac:dyDescent="0.3">
      <c r="B234" s="1">
        <v>32964</v>
      </c>
      <c r="C234" s="3">
        <v>5.6525491369478473</v>
      </c>
    </row>
    <row r="235" spans="2:3" x14ac:dyDescent="0.3">
      <c r="B235" s="1">
        <v>32994</v>
      </c>
      <c r="C235" s="3">
        <v>3.1441884880495987</v>
      </c>
    </row>
    <row r="236" spans="2:3" x14ac:dyDescent="0.3">
      <c r="B236" s="1">
        <v>33025</v>
      </c>
      <c r="C236" s="3">
        <v>3.4016394557950691</v>
      </c>
    </row>
    <row r="237" spans="2:3" x14ac:dyDescent="0.3">
      <c r="B237" s="1">
        <v>33055</v>
      </c>
      <c r="C237" s="3">
        <v>2.2101329110740515</v>
      </c>
    </row>
    <row r="238" spans="2:3" x14ac:dyDescent="0.3">
      <c r="B238" s="1">
        <v>33086</v>
      </c>
      <c r="C238" s="3">
        <v>1.7049757807337234</v>
      </c>
    </row>
    <row r="239" spans="2:3" x14ac:dyDescent="0.3">
      <c r="B239" s="1">
        <v>33117</v>
      </c>
      <c r="C239" s="3">
        <v>2.3310414036076113</v>
      </c>
    </row>
    <row r="240" spans="2:3" x14ac:dyDescent="0.3">
      <c r="B240" s="1">
        <v>33147</v>
      </c>
      <c r="C240" s="3">
        <v>5.9753053543139494</v>
      </c>
    </row>
    <row r="241" spans="2:3" x14ac:dyDescent="0.3">
      <c r="B241" s="1">
        <v>33178</v>
      </c>
      <c r="C241" s="3">
        <v>6.0346664404317094</v>
      </c>
    </row>
    <row r="242" spans="2:3" x14ac:dyDescent="0.3">
      <c r="B242" s="1">
        <v>33208</v>
      </c>
      <c r="C242" s="3">
        <v>6.6018358868371871</v>
      </c>
    </row>
    <row r="243" spans="2:3" x14ac:dyDescent="0.3">
      <c r="B243" s="1">
        <v>33239</v>
      </c>
      <c r="C243" s="3">
        <v>5.0433535881328408</v>
      </c>
    </row>
    <row r="244" spans="2:3" x14ac:dyDescent="0.3">
      <c r="B244" s="1">
        <v>33270</v>
      </c>
      <c r="C244" s="3">
        <v>5.1834787454094364</v>
      </c>
    </row>
    <row r="245" spans="2:3" x14ac:dyDescent="0.3">
      <c r="B245" s="1">
        <v>33298</v>
      </c>
      <c r="C245" s="3">
        <v>8.3041424855752748</v>
      </c>
    </row>
    <row r="246" spans="2:3" x14ac:dyDescent="0.3">
      <c r="B246" s="1">
        <v>33329</v>
      </c>
      <c r="C246" s="3">
        <v>5.3937610231724582</v>
      </c>
    </row>
    <row r="247" spans="2:3" x14ac:dyDescent="0.3">
      <c r="B247" s="1">
        <v>33359</v>
      </c>
      <c r="C247" s="3">
        <v>3.0764608545354766</v>
      </c>
    </row>
    <row r="248" spans="2:3" x14ac:dyDescent="0.3">
      <c r="B248" s="1">
        <v>33390</v>
      </c>
      <c r="C248" s="3">
        <v>2.288925461453188</v>
      </c>
    </row>
    <row r="249" spans="2:3" x14ac:dyDescent="0.3">
      <c r="B249" s="1">
        <v>33420</v>
      </c>
      <c r="C249" s="3">
        <v>1.8642447670240589</v>
      </c>
    </row>
    <row r="250" spans="2:3" x14ac:dyDescent="0.3">
      <c r="B250" s="1">
        <v>33451</v>
      </c>
      <c r="C250" s="3">
        <v>1.4984962953945924</v>
      </c>
    </row>
    <row r="251" spans="2:3" x14ac:dyDescent="0.3">
      <c r="B251" s="1">
        <v>33482</v>
      </c>
      <c r="C251" s="3">
        <v>1.460815883756676</v>
      </c>
    </row>
    <row r="252" spans="2:3" x14ac:dyDescent="0.3">
      <c r="B252" s="1">
        <v>33512</v>
      </c>
      <c r="C252" s="3">
        <v>1.9040677611496468</v>
      </c>
    </row>
    <row r="253" spans="2:3" x14ac:dyDescent="0.3">
      <c r="B253" s="1">
        <v>33543</v>
      </c>
      <c r="C253" s="3">
        <v>5.3960843681947148</v>
      </c>
    </row>
    <row r="254" spans="2:3" x14ac:dyDescent="0.3">
      <c r="B254" s="1">
        <v>33573</v>
      </c>
      <c r="C254" s="3">
        <v>4.9954419309556579</v>
      </c>
    </row>
    <row r="255" spans="2:3" x14ac:dyDescent="0.3">
      <c r="B255" s="1">
        <v>33604</v>
      </c>
      <c r="C255" s="3">
        <v>3.8699078559474307</v>
      </c>
    </row>
    <row r="256" spans="2:3" x14ac:dyDescent="0.3">
      <c r="B256" s="1">
        <v>33635</v>
      </c>
      <c r="C256" s="3">
        <v>3.960732735589207</v>
      </c>
    </row>
    <row r="257" spans="2:3" x14ac:dyDescent="0.3">
      <c r="B257" s="1">
        <v>33664</v>
      </c>
      <c r="C257" s="3">
        <v>3.9980442324364938</v>
      </c>
    </row>
    <row r="258" spans="2:3" x14ac:dyDescent="0.3">
      <c r="B258" s="1">
        <v>33695</v>
      </c>
      <c r="C258" s="3">
        <v>3.7398558980852736</v>
      </c>
    </row>
    <row r="259" spans="2:3" x14ac:dyDescent="0.3">
      <c r="B259" s="1">
        <v>33725</v>
      </c>
      <c r="C259" s="3">
        <v>2.4513494096060033</v>
      </c>
    </row>
    <row r="260" spans="2:3" x14ac:dyDescent="0.3">
      <c r="B260" s="1">
        <v>33756</v>
      </c>
      <c r="C260" s="3">
        <v>2.4867113469429909</v>
      </c>
    </row>
    <row r="261" spans="2:3" x14ac:dyDescent="0.3">
      <c r="B261" s="1">
        <v>33786</v>
      </c>
      <c r="C261" s="3">
        <v>1.7916900993871181</v>
      </c>
    </row>
    <row r="262" spans="2:3" x14ac:dyDescent="0.3">
      <c r="B262" s="1">
        <v>33817</v>
      </c>
      <c r="C262" s="3">
        <v>1.5010974454346016</v>
      </c>
    </row>
    <row r="263" spans="2:3" x14ac:dyDescent="0.3">
      <c r="B263" s="1">
        <v>33848</v>
      </c>
      <c r="C263" s="3">
        <v>2.103869451203499</v>
      </c>
    </row>
    <row r="264" spans="2:3" x14ac:dyDescent="0.3">
      <c r="B264" s="1">
        <v>33878</v>
      </c>
      <c r="C264" s="3">
        <v>2.7275882505121798</v>
      </c>
    </row>
    <row r="265" spans="2:3" x14ac:dyDescent="0.3">
      <c r="B265" s="1">
        <v>33909</v>
      </c>
      <c r="C265" s="3">
        <v>2.4683140321607664</v>
      </c>
    </row>
    <row r="266" spans="2:3" x14ac:dyDescent="0.3">
      <c r="B266" s="1">
        <v>33939</v>
      </c>
      <c r="C266" s="3">
        <v>3.2245876432241878</v>
      </c>
    </row>
    <row r="267" spans="2:3" x14ac:dyDescent="0.3">
      <c r="B267" s="1">
        <v>33970</v>
      </c>
      <c r="C267" s="3">
        <v>4.8824016444030107</v>
      </c>
    </row>
    <row r="268" spans="2:3" x14ac:dyDescent="0.3">
      <c r="B268" s="1">
        <v>34001</v>
      </c>
      <c r="C268" s="3">
        <v>7.6375077764951351</v>
      </c>
    </row>
    <row r="269" spans="2:3" x14ac:dyDescent="0.3">
      <c r="B269" s="1">
        <v>34029</v>
      </c>
      <c r="C269" s="3">
        <v>14.669731171705516</v>
      </c>
    </row>
    <row r="270" spans="2:3" x14ac:dyDescent="0.3">
      <c r="B270" s="1">
        <v>34060</v>
      </c>
      <c r="C270" s="3">
        <v>7.78057231849247</v>
      </c>
    </row>
    <row r="271" spans="2:3" x14ac:dyDescent="0.3">
      <c r="B271" s="1">
        <v>34090</v>
      </c>
      <c r="C271" s="3">
        <v>3.9901837609857616</v>
      </c>
    </row>
    <row r="272" spans="2:3" x14ac:dyDescent="0.3">
      <c r="B272" s="1">
        <v>34121</v>
      </c>
      <c r="C272" s="3">
        <v>2.558745276577425</v>
      </c>
    </row>
    <row r="273" spans="2:3" x14ac:dyDescent="0.3">
      <c r="B273" s="1">
        <v>34151</v>
      </c>
      <c r="C273" s="3">
        <v>2.3336681626835296</v>
      </c>
    </row>
    <row r="274" spans="2:3" x14ac:dyDescent="0.3">
      <c r="B274" s="1">
        <v>34182</v>
      </c>
      <c r="C274" s="3">
        <v>1.8005879508930109</v>
      </c>
    </row>
    <row r="275" spans="2:3" x14ac:dyDescent="0.3">
      <c r="B275" s="1">
        <v>34213</v>
      </c>
      <c r="C275" s="3">
        <v>2.2438181858812274</v>
      </c>
    </row>
    <row r="276" spans="2:3" x14ac:dyDescent="0.3">
      <c r="B276" s="1">
        <v>34243</v>
      </c>
      <c r="C276" s="3">
        <v>4.6266171497965152</v>
      </c>
    </row>
    <row r="277" spans="2:3" x14ac:dyDescent="0.3">
      <c r="B277" s="1">
        <v>34274</v>
      </c>
      <c r="C277" s="3">
        <v>7.8154898924635177</v>
      </c>
    </row>
    <row r="278" spans="2:3" x14ac:dyDescent="0.3">
      <c r="B278" s="1">
        <v>34304</v>
      </c>
      <c r="C278" s="3">
        <v>10.793685900124316</v>
      </c>
    </row>
    <row r="279" spans="2:3" x14ac:dyDescent="0.3">
      <c r="B279" s="1">
        <v>34335</v>
      </c>
      <c r="C279" s="3">
        <v>7.6418452689841843</v>
      </c>
    </row>
    <row r="280" spans="2:3" x14ac:dyDescent="0.3">
      <c r="B280" s="1">
        <v>34366</v>
      </c>
      <c r="C280" s="3">
        <v>13.926766913116404</v>
      </c>
    </row>
    <row r="281" spans="2:3" x14ac:dyDescent="0.3">
      <c r="B281" s="1">
        <v>34394</v>
      </c>
      <c r="C281" s="3">
        <v>9.7197474750885959</v>
      </c>
    </row>
    <row r="282" spans="2:3" x14ac:dyDescent="0.3">
      <c r="B282" s="1">
        <v>34425</v>
      </c>
      <c r="C282" s="3">
        <v>8.3934823305343436</v>
      </c>
    </row>
    <row r="283" spans="2:3" x14ac:dyDescent="0.3">
      <c r="B283" s="1">
        <v>34455</v>
      </c>
      <c r="C283" s="3">
        <v>4.0144126329196492</v>
      </c>
    </row>
    <row r="284" spans="2:3" x14ac:dyDescent="0.3">
      <c r="B284" s="1">
        <v>34486</v>
      </c>
      <c r="C284" s="3">
        <v>2.6982154770192261</v>
      </c>
    </row>
    <row r="285" spans="2:3" x14ac:dyDescent="0.3">
      <c r="B285" s="1">
        <v>34516</v>
      </c>
      <c r="C285" s="3">
        <v>2.0817876047159056</v>
      </c>
    </row>
    <row r="286" spans="2:3" x14ac:dyDescent="0.3">
      <c r="B286" s="1">
        <v>34547</v>
      </c>
      <c r="C286" s="3">
        <v>1.7668023243133268</v>
      </c>
    </row>
    <row r="287" spans="2:3" x14ac:dyDescent="0.3">
      <c r="B287" s="1">
        <v>34578</v>
      </c>
      <c r="C287" s="3">
        <v>1.719422388784837</v>
      </c>
    </row>
    <row r="288" spans="2:3" x14ac:dyDescent="0.3">
      <c r="B288" s="1">
        <v>34608</v>
      </c>
      <c r="C288" s="3">
        <v>2.8355422950590694</v>
      </c>
    </row>
    <row r="289" spans="2:3" x14ac:dyDescent="0.3">
      <c r="B289" s="1">
        <v>34639</v>
      </c>
      <c r="C289" s="3">
        <v>5.9324348437067052</v>
      </c>
    </row>
    <row r="290" spans="2:3" x14ac:dyDescent="0.3">
      <c r="B290" s="1">
        <v>34669</v>
      </c>
      <c r="C290" s="3">
        <v>6.2315421765154717</v>
      </c>
    </row>
    <row r="291" spans="2:3" x14ac:dyDescent="0.3">
      <c r="B291" s="1">
        <v>34700</v>
      </c>
      <c r="C291" s="3">
        <v>4.3179693452871559</v>
      </c>
    </row>
    <row r="292" spans="2:3" x14ac:dyDescent="0.3">
      <c r="B292" s="1">
        <v>34731</v>
      </c>
      <c r="C292" s="3">
        <v>6.3159125580361986</v>
      </c>
    </row>
    <row r="293" spans="2:3" x14ac:dyDescent="0.3">
      <c r="B293" s="1">
        <v>34759</v>
      </c>
      <c r="C293" s="3">
        <v>6.4191153211935923</v>
      </c>
    </row>
    <row r="294" spans="2:3" x14ac:dyDescent="0.3">
      <c r="B294" s="1">
        <v>34790</v>
      </c>
      <c r="C294" s="3">
        <v>5.8020341693879578</v>
      </c>
    </row>
    <row r="295" spans="2:3" x14ac:dyDescent="0.3">
      <c r="B295" s="1">
        <v>34820</v>
      </c>
      <c r="C295" s="3">
        <v>3.6261861412666665</v>
      </c>
    </row>
    <row r="296" spans="2:3" x14ac:dyDescent="0.3">
      <c r="B296" s="1">
        <v>34851</v>
      </c>
      <c r="C296" s="3">
        <v>3.0541765265882272</v>
      </c>
    </row>
    <row r="297" spans="2:3" x14ac:dyDescent="0.3">
      <c r="B297" s="1">
        <v>34881</v>
      </c>
      <c r="C297" s="3">
        <v>2.2068745478844751</v>
      </c>
    </row>
    <row r="298" spans="2:3" x14ac:dyDescent="0.3">
      <c r="B298" s="1">
        <v>34912</v>
      </c>
      <c r="C298" s="3">
        <v>1.7017477757611159</v>
      </c>
    </row>
    <row r="299" spans="2:3" x14ac:dyDescent="0.3">
      <c r="B299" s="1">
        <v>34943</v>
      </c>
      <c r="C299" s="3">
        <v>1.5219301087477399</v>
      </c>
    </row>
    <row r="300" spans="2:3" x14ac:dyDescent="0.3">
      <c r="B300" s="1">
        <v>34973</v>
      </c>
      <c r="C300" s="3">
        <v>2.9435506272776797</v>
      </c>
    </row>
    <row r="301" spans="2:3" x14ac:dyDescent="0.3">
      <c r="B301" s="1">
        <v>35004</v>
      </c>
      <c r="C301" s="3">
        <v>4.4542386946183514</v>
      </c>
    </row>
    <row r="302" spans="2:3" x14ac:dyDescent="0.3">
      <c r="B302" s="1">
        <v>35034</v>
      </c>
      <c r="C302" s="3">
        <v>5.1244172105992289</v>
      </c>
    </row>
    <row r="303" spans="2:3" x14ac:dyDescent="0.3">
      <c r="B303" s="1">
        <v>35065</v>
      </c>
      <c r="C303" s="3">
        <v>4.5142176195706369</v>
      </c>
    </row>
    <row r="304" spans="2:3" x14ac:dyDescent="0.3">
      <c r="B304" s="1">
        <v>35096</v>
      </c>
      <c r="C304" s="3">
        <v>7.4426336550843715</v>
      </c>
    </row>
    <row r="305" spans="2:3" x14ac:dyDescent="0.3">
      <c r="B305" s="1">
        <v>35125</v>
      </c>
      <c r="C305" s="3">
        <v>9.8760901856322043</v>
      </c>
    </row>
    <row r="306" spans="2:3" x14ac:dyDescent="0.3">
      <c r="B306" s="1">
        <v>35156</v>
      </c>
      <c r="C306" s="3">
        <v>7.1367327148576658</v>
      </c>
    </row>
    <row r="307" spans="2:3" x14ac:dyDescent="0.3">
      <c r="B307" s="1">
        <v>35186</v>
      </c>
      <c r="C307" s="3">
        <v>3.6700403700890822</v>
      </c>
    </row>
    <row r="308" spans="2:3" x14ac:dyDescent="0.3">
      <c r="B308" s="1">
        <v>35217</v>
      </c>
      <c r="C308" s="3">
        <v>2.5685753932701156</v>
      </c>
    </row>
    <row r="309" spans="2:3" x14ac:dyDescent="0.3">
      <c r="B309" s="1">
        <v>35247</v>
      </c>
      <c r="C309" s="3">
        <v>1.9810255051695194</v>
      </c>
    </row>
    <row r="310" spans="2:3" x14ac:dyDescent="0.3">
      <c r="B310" s="1">
        <v>35278</v>
      </c>
      <c r="C310" s="3">
        <v>1.6810854315009258</v>
      </c>
    </row>
    <row r="311" spans="2:3" x14ac:dyDescent="0.3">
      <c r="B311" s="1">
        <v>35309</v>
      </c>
      <c r="C311" s="3">
        <v>1.6529881667880424</v>
      </c>
    </row>
    <row r="312" spans="2:3" x14ac:dyDescent="0.3">
      <c r="B312" s="1">
        <v>35339</v>
      </c>
      <c r="C312" s="3">
        <v>3.9276527379736641</v>
      </c>
    </row>
    <row r="313" spans="2:3" x14ac:dyDescent="0.3">
      <c r="B313" s="1">
        <v>35370</v>
      </c>
      <c r="C313" s="3">
        <v>4.0520827669976285</v>
      </c>
    </row>
    <row r="314" spans="2:3" x14ac:dyDescent="0.3">
      <c r="B314" s="1">
        <v>35400</v>
      </c>
      <c r="C314" s="3">
        <v>3.7178009021339173</v>
      </c>
    </row>
    <row r="315" spans="2:3" x14ac:dyDescent="0.3">
      <c r="B315" s="1">
        <v>35431</v>
      </c>
      <c r="C315" s="3">
        <v>4.6275804455923604</v>
      </c>
    </row>
    <row r="316" spans="2:3" x14ac:dyDescent="0.3">
      <c r="B316" s="1">
        <v>35462</v>
      </c>
      <c r="C316" s="3">
        <v>5.8016483120599824</v>
      </c>
    </row>
    <row r="317" spans="2:3" x14ac:dyDescent="0.3">
      <c r="B317" s="1">
        <v>35490</v>
      </c>
      <c r="C317" s="3">
        <v>5.7269643301663962</v>
      </c>
    </row>
    <row r="318" spans="2:3" x14ac:dyDescent="0.3">
      <c r="B318" s="1">
        <v>35521</v>
      </c>
      <c r="C318" s="3">
        <v>4.4064727468999481</v>
      </c>
    </row>
    <row r="319" spans="2:3" x14ac:dyDescent="0.3">
      <c r="B319" s="1">
        <v>35551</v>
      </c>
      <c r="C319" s="3">
        <v>3.1033637552305833</v>
      </c>
    </row>
    <row r="320" spans="2:3" x14ac:dyDescent="0.3">
      <c r="B320" s="1">
        <v>35582</v>
      </c>
      <c r="C320" s="3">
        <v>2.6945143986817084</v>
      </c>
    </row>
    <row r="321" spans="2:3" x14ac:dyDescent="0.3">
      <c r="B321" s="1">
        <v>35612</v>
      </c>
      <c r="C321" s="3">
        <v>1.8980214784298068</v>
      </c>
    </row>
    <row r="322" spans="2:3" x14ac:dyDescent="0.3">
      <c r="B322" s="1">
        <v>35643</v>
      </c>
      <c r="C322" s="3">
        <v>1.6370128509487689</v>
      </c>
    </row>
    <row r="323" spans="2:3" x14ac:dyDescent="0.3">
      <c r="B323" s="1">
        <v>35674</v>
      </c>
      <c r="C323" s="3">
        <v>2.1040180744191765</v>
      </c>
    </row>
    <row r="324" spans="2:3" x14ac:dyDescent="0.3">
      <c r="B324" s="1">
        <v>35704</v>
      </c>
      <c r="C324" s="3">
        <v>3.1345063245161144</v>
      </c>
    </row>
    <row r="325" spans="2:3" x14ac:dyDescent="0.3">
      <c r="B325" s="1">
        <v>35735</v>
      </c>
      <c r="C325" s="3">
        <v>4.2449907740571433</v>
      </c>
    </row>
    <row r="326" spans="2:3" x14ac:dyDescent="0.3">
      <c r="B326" s="1">
        <v>35765</v>
      </c>
      <c r="C326" s="3">
        <v>9.132801756016212</v>
      </c>
    </row>
    <row r="327" spans="2:3" x14ac:dyDescent="0.3">
      <c r="B327" s="1">
        <v>35796</v>
      </c>
      <c r="C327" s="3">
        <v>8.4128728135130686</v>
      </c>
    </row>
    <row r="328" spans="2:3" x14ac:dyDescent="0.3">
      <c r="B328" s="1">
        <v>35827</v>
      </c>
      <c r="C328" s="3">
        <v>11.016720566339693</v>
      </c>
    </row>
    <row r="329" spans="2:3" x14ac:dyDescent="0.3">
      <c r="B329" s="1">
        <v>35855</v>
      </c>
      <c r="C329" s="3">
        <v>11.459293431351986</v>
      </c>
    </row>
    <row r="330" spans="2:3" x14ac:dyDescent="0.3">
      <c r="B330" s="1">
        <v>35886</v>
      </c>
      <c r="C330" s="3">
        <v>8.3245240302685879</v>
      </c>
    </row>
    <row r="331" spans="2:3" x14ac:dyDescent="0.3">
      <c r="B331" s="1">
        <v>35916</v>
      </c>
      <c r="C331" s="3">
        <v>3.7866624507766633</v>
      </c>
    </row>
    <row r="332" spans="2:3" x14ac:dyDescent="0.3">
      <c r="B332" s="1">
        <v>35947</v>
      </c>
      <c r="C332" s="3">
        <v>2.9744093489078915</v>
      </c>
    </row>
    <row r="333" spans="2:3" x14ac:dyDescent="0.3">
      <c r="B333" s="1">
        <v>35977</v>
      </c>
      <c r="C333" s="3">
        <v>2.1239481804704243</v>
      </c>
    </row>
    <row r="334" spans="2:3" x14ac:dyDescent="0.3">
      <c r="B334" s="1">
        <v>36008</v>
      </c>
      <c r="C334" s="3">
        <v>1.7320042019660953</v>
      </c>
    </row>
    <row r="335" spans="2:3" x14ac:dyDescent="0.3">
      <c r="B335" s="1">
        <v>36039</v>
      </c>
      <c r="C335" s="3">
        <v>1.6295109960662948</v>
      </c>
    </row>
    <row r="336" spans="2:3" x14ac:dyDescent="0.3">
      <c r="B336" s="1">
        <v>36069</v>
      </c>
      <c r="C336" s="3">
        <v>3.0378278216708234</v>
      </c>
    </row>
    <row r="337" spans="2:3" x14ac:dyDescent="0.3">
      <c r="B337" s="1">
        <v>36100</v>
      </c>
      <c r="C337" s="3">
        <v>5.2368479669505934</v>
      </c>
    </row>
    <row r="338" spans="2:3" x14ac:dyDescent="0.3">
      <c r="B338" s="1">
        <v>36130</v>
      </c>
      <c r="C338" s="3">
        <v>4.1590930424350878</v>
      </c>
    </row>
    <row r="339" spans="2:3" x14ac:dyDescent="0.3">
      <c r="B339" s="1">
        <v>36161</v>
      </c>
      <c r="C339" s="3">
        <v>6.7763001158702671</v>
      </c>
    </row>
    <row r="340" spans="2:3" x14ac:dyDescent="0.3">
      <c r="B340" s="1">
        <v>36192</v>
      </c>
      <c r="C340" s="3">
        <v>16.811224127716521</v>
      </c>
    </row>
    <row r="341" spans="2:3" x14ac:dyDescent="0.3">
      <c r="B341" s="1">
        <v>36220</v>
      </c>
      <c r="C341" s="3">
        <v>9.4528259654647222</v>
      </c>
    </row>
    <row r="342" spans="2:3" x14ac:dyDescent="0.3">
      <c r="B342" s="1">
        <v>36251</v>
      </c>
      <c r="C342" s="3">
        <v>5.4235091874348198</v>
      </c>
    </row>
    <row r="343" spans="2:3" x14ac:dyDescent="0.3">
      <c r="B343" s="1">
        <v>36281</v>
      </c>
      <c r="C343" s="3">
        <v>3.4204058128132342</v>
      </c>
    </row>
    <row r="344" spans="2:3" x14ac:dyDescent="0.3">
      <c r="B344" s="1">
        <v>36312</v>
      </c>
      <c r="C344" s="3">
        <v>3.6147946647721807</v>
      </c>
    </row>
    <row r="345" spans="2:3" x14ac:dyDescent="0.3">
      <c r="B345" s="1">
        <v>36342</v>
      </c>
      <c r="C345" s="3">
        <v>2.3463903398783592</v>
      </c>
    </row>
    <row r="346" spans="2:3" x14ac:dyDescent="0.3">
      <c r="B346" s="1">
        <v>36373</v>
      </c>
      <c r="C346" s="3">
        <v>1.8411768283021832</v>
      </c>
    </row>
    <row r="347" spans="2:3" x14ac:dyDescent="0.3">
      <c r="B347" s="1">
        <v>36404</v>
      </c>
      <c r="C347" s="3">
        <v>2.6240688603598876</v>
      </c>
    </row>
    <row r="348" spans="2:3" x14ac:dyDescent="0.3">
      <c r="B348" s="1">
        <v>36434</v>
      </c>
      <c r="C348" s="3">
        <v>2.1476175021643331</v>
      </c>
    </row>
    <row r="349" spans="2:3" x14ac:dyDescent="0.3">
      <c r="B349" s="1">
        <v>36465</v>
      </c>
      <c r="C349" s="3">
        <v>4.6165444787967358</v>
      </c>
    </row>
    <row r="350" spans="2:3" x14ac:dyDescent="0.3">
      <c r="B350" s="1">
        <v>36495</v>
      </c>
      <c r="C350" s="3">
        <v>5.6227966455274938</v>
      </c>
    </row>
    <row r="351" spans="2:3" x14ac:dyDescent="0.3">
      <c r="B351" s="1">
        <v>36526</v>
      </c>
      <c r="C351" s="3">
        <v>5.4613261548462466</v>
      </c>
    </row>
    <row r="352" spans="2:3" x14ac:dyDescent="0.3">
      <c r="B352" s="1">
        <v>36557</v>
      </c>
      <c r="C352" s="3">
        <v>8.2166914867464786</v>
      </c>
    </row>
    <row r="353" spans="2:3" x14ac:dyDescent="0.3">
      <c r="B353" s="1">
        <v>36586</v>
      </c>
      <c r="C353" s="3">
        <v>10.227936591003607</v>
      </c>
    </row>
    <row r="354" spans="2:3" x14ac:dyDescent="0.3">
      <c r="B354" s="1">
        <v>36617</v>
      </c>
      <c r="C354" s="3">
        <v>6.4892809445825019</v>
      </c>
    </row>
    <row r="355" spans="2:3" x14ac:dyDescent="0.3">
      <c r="B355" s="1">
        <v>36647</v>
      </c>
      <c r="C355" s="3">
        <v>4.0231784321150457</v>
      </c>
    </row>
    <row r="356" spans="2:3" x14ac:dyDescent="0.3">
      <c r="B356" s="1">
        <v>36678</v>
      </c>
      <c r="C356" s="3">
        <v>3.7193398743820962</v>
      </c>
    </row>
    <row r="357" spans="2:3" x14ac:dyDescent="0.3">
      <c r="B357" s="1">
        <v>36708</v>
      </c>
      <c r="C357" s="3">
        <v>2.5402376651693852</v>
      </c>
    </row>
    <row r="358" spans="2:3" x14ac:dyDescent="0.3">
      <c r="B358" s="1">
        <v>36739</v>
      </c>
      <c r="C358" s="3">
        <v>2.0580811759683844</v>
      </c>
    </row>
    <row r="359" spans="2:3" x14ac:dyDescent="0.3">
      <c r="B359" s="1">
        <v>36770</v>
      </c>
      <c r="C359" s="3">
        <v>2.2730564442142369</v>
      </c>
    </row>
    <row r="360" spans="2:3" x14ac:dyDescent="0.3">
      <c r="B360" s="1">
        <v>36800</v>
      </c>
      <c r="C360" s="3">
        <v>2.2441915809947965</v>
      </c>
    </row>
    <row r="361" spans="2:3" x14ac:dyDescent="0.3">
      <c r="B361" s="1">
        <v>36831</v>
      </c>
      <c r="C361" s="3">
        <v>2.8186898178219026</v>
      </c>
    </row>
    <row r="362" spans="2:3" x14ac:dyDescent="0.3">
      <c r="B362" s="1">
        <v>36861</v>
      </c>
      <c r="C362" s="3">
        <v>5.4798740284523584</v>
      </c>
    </row>
    <row r="363" spans="2:3" x14ac:dyDescent="0.3">
      <c r="B363" s="1">
        <v>36892</v>
      </c>
      <c r="C363" s="3">
        <v>9.5060497328820563</v>
      </c>
    </row>
    <row r="364" spans="2:3" x14ac:dyDescent="0.3">
      <c r="B364" s="1">
        <v>36923</v>
      </c>
      <c r="C364" s="3">
        <v>7.6694145393650865</v>
      </c>
    </row>
    <row r="365" spans="2:3" x14ac:dyDescent="0.3">
      <c r="B365" s="1">
        <v>36951</v>
      </c>
      <c r="C365" s="3">
        <v>14.397571743059892</v>
      </c>
    </row>
    <row r="366" spans="2:3" x14ac:dyDescent="0.3">
      <c r="B366" s="1">
        <v>36982</v>
      </c>
      <c r="C366" s="3">
        <v>5.1533354150013242</v>
      </c>
    </row>
    <row r="367" spans="2:3" x14ac:dyDescent="0.3">
      <c r="B367" s="1">
        <v>37012</v>
      </c>
      <c r="C367" s="3">
        <v>3.9626132816455253</v>
      </c>
    </row>
    <row r="368" spans="2:3" x14ac:dyDescent="0.3">
      <c r="B368" s="1">
        <v>37043</v>
      </c>
      <c r="C368" s="3">
        <v>2.5920059310885541</v>
      </c>
    </row>
    <row r="369" spans="2:3" x14ac:dyDescent="0.3">
      <c r="B369" s="1">
        <v>37073</v>
      </c>
      <c r="C369" s="3">
        <v>2.245839750083769</v>
      </c>
    </row>
    <row r="370" spans="2:3" x14ac:dyDescent="0.3">
      <c r="B370" s="1">
        <v>37104</v>
      </c>
      <c r="C370" s="3">
        <v>1.7105144542647899</v>
      </c>
    </row>
    <row r="371" spans="2:3" x14ac:dyDescent="0.3">
      <c r="B371" s="1">
        <v>37135</v>
      </c>
      <c r="C371" s="3">
        <v>1.7501103038857586</v>
      </c>
    </row>
    <row r="372" spans="2:3" x14ac:dyDescent="0.3">
      <c r="B372" s="1">
        <v>37165</v>
      </c>
      <c r="C372" s="3">
        <v>3.3902282777299031</v>
      </c>
    </row>
    <row r="373" spans="2:3" x14ac:dyDescent="0.3">
      <c r="B373" s="1">
        <v>37196</v>
      </c>
      <c r="C373" s="3">
        <v>6.4192904350350846</v>
      </c>
    </row>
    <row r="374" spans="2:3" x14ac:dyDescent="0.3">
      <c r="B374" s="1">
        <v>37226</v>
      </c>
      <c r="C374" s="3">
        <v>9.4289863416843378</v>
      </c>
    </row>
    <row r="375" spans="2:3" x14ac:dyDescent="0.3">
      <c r="B375" s="1">
        <v>37257</v>
      </c>
      <c r="C375" s="3">
        <v>5.7185658261930419</v>
      </c>
    </row>
    <row r="376" spans="2:3" x14ac:dyDescent="0.3">
      <c r="B376" s="1">
        <v>37288</v>
      </c>
      <c r="C376" s="3">
        <v>6.40180116424761</v>
      </c>
    </row>
    <row r="377" spans="2:3" x14ac:dyDescent="0.3">
      <c r="B377" s="1">
        <v>37316</v>
      </c>
      <c r="C377" s="3">
        <v>9.4769181142001546</v>
      </c>
    </row>
    <row r="378" spans="2:3" x14ac:dyDescent="0.3">
      <c r="B378" s="1">
        <v>37347</v>
      </c>
      <c r="C378" s="3">
        <v>8.0823367721280626</v>
      </c>
    </row>
    <row r="379" spans="2:3" x14ac:dyDescent="0.3">
      <c r="B379" s="1">
        <v>37377</v>
      </c>
      <c r="C379" s="3">
        <v>3.6650086862731879</v>
      </c>
    </row>
    <row r="380" spans="2:3" x14ac:dyDescent="0.3">
      <c r="B380" s="1">
        <v>37408</v>
      </c>
      <c r="C380" s="3">
        <v>2.9164348738200032</v>
      </c>
    </row>
    <row r="381" spans="2:3" x14ac:dyDescent="0.3">
      <c r="B381" s="1">
        <v>37438</v>
      </c>
      <c r="C381" s="3">
        <v>2.6904265760861206</v>
      </c>
    </row>
    <row r="382" spans="2:3" x14ac:dyDescent="0.3">
      <c r="B382" s="1">
        <v>37469</v>
      </c>
      <c r="C382" s="3">
        <v>1.8993779909107862</v>
      </c>
    </row>
    <row r="383" spans="2:3" x14ac:dyDescent="0.3">
      <c r="B383" s="1">
        <v>37500</v>
      </c>
      <c r="C383" s="3">
        <v>1.9801478261294101</v>
      </c>
    </row>
    <row r="384" spans="2:3" x14ac:dyDescent="0.3">
      <c r="B384" s="1">
        <v>37530</v>
      </c>
      <c r="C384" s="3">
        <v>3.2664023149825478</v>
      </c>
    </row>
    <row r="385" spans="2:3" x14ac:dyDescent="0.3">
      <c r="B385" s="1">
        <v>37561</v>
      </c>
      <c r="C385" s="3">
        <v>6.3947625037913536</v>
      </c>
    </row>
    <row r="386" spans="2:3" x14ac:dyDescent="0.3">
      <c r="B386" s="1">
        <v>37591</v>
      </c>
      <c r="C386" s="3">
        <v>9.6128381109607091</v>
      </c>
    </row>
    <row r="387" spans="2:3" x14ac:dyDescent="0.3">
      <c r="B387" s="1">
        <v>37622</v>
      </c>
      <c r="C387" s="3">
        <v>5.3399126603170313</v>
      </c>
    </row>
    <row r="388" spans="2:3" x14ac:dyDescent="0.3">
      <c r="B388" s="1">
        <v>37653</v>
      </c>
      <c r="C388" s="3">
        <v>5.9593539356911105</v>
      </c>
    </row>
    <row r="389" spans="2:3" x14ac:dyDescent="0.3">
      <c r="B389" s="1">
        <v>37681</v>
      </c>
      <c r="C389" s="3">
        <v>7.4805836481879551</v>
      </c>
    </row>
    <row r="390" spans="2:3" x14ac:dyDescent="0.3">
      <c r="B390" s="1">
        <v>37712</v>
      </c>
      <c r="C390" s="3">
        <v>5.7246542606436321</v>
      </c>
    </row>
    <row r="391" spans="2:3" x14ac:dyDescent="0.3">
      <c r="B391" s="1">
        <v>37742</v>
      </c>
      <c r="C391" s="3">
        <v>3.1451215212960797</v>
      </c>
    </row>
    <row r="392" spans="2:3" x14ac:dyDescent="0.3">
      <c r="B392" s="1">
        <v>37773</v>
      </c>
      <c r="C392" s="3">
        <v>2.6882163051662618</v>
      </c>
    </row>
    <row r="393" spans="2:3" x14ac:dyDescent="0.3">
      <c r="B393" s="1">
        <v>37803</v>
      </c>
      <c r="C393" s="3">
        <v>2.0864889112629537</v>
      </c>
    </row>
    <row r="394" spans="2:3" x14ac:dyDescent="0.3">
      <c r="B394" s="1">
        <v>37834</v>
      </c>
      <c r="C394" s="3">
        <v>1.6967326286598003</v>
      </c>
    </row>
    <row r="395" spans="2:3" x14ac:dyDescent="0.3">
      <c r="B395" s="1">
        <v>37865</v>
      </c>
      <c r="C395" s="3">
        <v>1.8840890806452928</v>
      </c>
    </row>
    <row r="396" spans="2:3" x14ac:dyDescent="0.3">
      <c r="B396" s="1">
        <v>37895</v>
      </c>
      <c r="C396" s="3">
        <v>2.8469875447254265</v>
      </c>
    </row>
    <row r="397" spans="2:3" x14ac:dyDescent="0.3">
      <c r="B397" s="1">
        <v>37926</v>
      </c>
      <c r="C397" s="3">
        <v>3.9584978283295391</v>
      </c>
    </row>
    <row r="398" spans="2:3" x14ac:dyDescent="0.3">
      <c r="B398" s="1">
        <v>37956</v>
      </c>
      <c r="C398" s="3">
        <v>6.7231938037069074</v>
      </c>
    </row>
    <row r="399" spans="2:3" x14ac:dyDescent="0.3">
      <c r="B399" s="1">
        <v>37987</v>
      </c>
      <c r="C399" s="3">
        <v>4.1987653032190693</v>
      </c>
    </row>
    <row r="400" spans="2:3" x14ac:dyDescent="0.3">
      <c r="B400" s="1">
        <v>38018</v>
      </c>
      <c r="C400" s="3">
        <v>5.2622712703791246</v>
      </c>
    </row>
    <row r="401" spans="2:3" x14ac:dyDescent="0.3">
      <c r="B401" s="1">
        <v>38047</v>
      </c>
      <c r="C401" s="3">
        <v>4.4904366797191626</v>
      </c>
    </row>
    <row r="402" spans="2:3" x14ac:dyDescent="0.3">
      <c r="B402" s="1">
        <v>38078</v>
      </c>
      <c r="C402" s="3">
        <v>4.1979161178677398</v>
      </c>
    </row>
    <row r="403" spans="2:3" x14ac:dyDescent="0.3">
      <c r="B403" s="1">
        <v>38108</v>
      </c>
      <c r="C403" s="3">
        <v>2.9993054894389735</v>
      </c>
    </row>
    <row r="404" spans="2:3" x14ac:dyDescent="0.3">
      <c r="B404" s="1">
        <v>38139</v>
      </c>
      <c r="C404" s="3">
        <v>2.103088513276389</v>
      </c>
    </row>
    <row r="405" spans="2:3" x14ac:dyDescent="0.3">
      <c r="B405" s="1">
        <v>38169</v>
      </c>
      <c r="C405" s="3">
        <v>2.487570197977568</v>
      </c>
    </row>
    <row r="406" spans="2:3" x14ac:dyDescent="0.3">
      <c r="B406" s="1">
        <v>38200</v>
      </c>
      <c r="C406" s="3">
        <v>1.9737709344514303</v>
      </c>
    </row>
    <row r="407" spans="2:3" x14ac:dyDescent="0.3">
      <c r="B407" s="1">
        <v>38231</v>
      </c>
      <c r="C407" s="3">
        <v>2.1489835144594909</v>
      </c>
    </row>
    <row r="408" spans="2:3" x14ac:dyDescent="0.3">
      <c r="B408" s="1">
        <v>38261</v>
      </c>
      <c r="C408" s="3">
        <v>3.6825505442531767</v>
      </c>
    </row>
    <row r="409" spans="2:3" x14ac:dyDescent="0.3">
      <c r="B409" s="1">
        <v>38292</v>
      </c>
      <c r="C409" s="3">
        <v>8.4082024860910742</v>
      </c>
    </row>
    <row r="410" spans="2:3" x14ac:dyDescent="0.3">
      <c r="B410" s="1">
        <v>38322</v>
      </c>
      <c r="C410" s="3">
        <v>7.1756305319706932</v>
      </c>
    </row>
    <row r="411" spans="2:3" x14ac:dyDescent="0.3">
      <c r="B411" s="1">
        <v>38353</v>
      </c>
      <c r="C411" s="3">
        <v>5.813447863914055</v>
      </c>
    </row>
    <row r="412" spans="2:3" x14ac:dyDescent="0.3">
      <c r="B412" s="1">
        <v>38384</v>
      </c>
      <c r="C412" s="3">
        <v>8.205912157666452</v>
      </c>
    </row>
    <row r="413" spans="2:3" x14ac:dyDescent="0.3">
      <c r="B413" s="1">
        <v>38412</v>
      </c>
      <c r="C413" s="3">
        <v>14.427397684586671</v>
      </c>
    </row>
    <row r="414" spans="2:3" x14ac:dyDescent="0.3">
      <c r="B414" s="1">
        <v>38443</v>
      </c>
      <c r="C414" s="3">
        <v>6.7686170279172746</v>
      </c>
    </row>
    <row r="415" spans="2:3" x14ac:dyDescent="0.3">
      <c r="B415" s="1">
        <v>38473</v>
      </c>
      <c r="C415" s="3">
        <v>3.5552030564546979</v>
      </c>
    </row>
    <row r="416" spans="2:3" x14ac:dyDescent="0.3">
      <c r="B416" s="1">
        <v>38504</v>
      </c>
      <c r="C416" s="3">
        <v>2.6724723772121708</v>
      </c>
    </row>
    <row r="417" spans="2:3" x14ac:dyDescent="0.3">
      <c r="B417" s="1">
        <v>38534</v>
      </c>
      <c r="C417" s="3">
        <v>1.9685441887754862</v>
      </c>
    </row>
    <row r="418" spans="2:3" x14ac:dyDescent="0.3">
      <c r="B418" s="1">
        <v>38565</v>
      </c>
      <c r="C418" s="3">
        <v>1.721044003016416</v>
      </c>
    </row>
    <row r="419" spans="2:3" x14ac:dyDescent="0.3">
      <c r="B419" s="1">
        <v>38596</v>
      </c>
      <c r="C419" s="3">
        <v>1.646184495275417</v>
      </c>
    </row>
    <row r="420" spans="2:3" x14ac:dyDescent="0.3">
      <c r="B420" s="1">
        <v>38626</v>
      </c>
      <c r="C420" s="3">
        <v>3.8992208143839164</v>
      </c>
    </row>
    <row r="421" spans="2:3" x14ac:dyDescent="0.3">
      <c r="B421" s="1">
        <v>38657</v>
      </c>
      <c r="C421" s="3">
        <v>3.0017421353801441</v>
      </c>
    </row>
    <row r="422" spans="2:3" x14ac:dyDescent="0.3">
      <c r="B422" s="1">
        <v>38687</v>
      </c>
      <c r="C422" s="3">
        <v>5.5618451357418364</v>
      </c>
    </row>
    <row r="423" spans="2:3" x14ac:dyDescent="0.3">
      <c r="B423" s="1">
        <v>38718</v>
      </c>
      <c r="C423" s="3">
        <v>4.5037126615133758</v>
      </c>
    </row>
    <row r="424" spans="2:3" x14ac:dyDescent="0.3">
      <c r="B424" s="1">
        <v>38749</v>
      </c>
      <c r="C424" s="3">
        <v>6.6595300423480701</v>
      </c>
    </row>
    <row r="425" spans="2:3" x14ac:dyDescent="0.3">
      <c r="B425" s="1">
        <v>38777</v>
      </c>
      <c r="C425" s="3">
        <v>13.789224895766816</v>
      </c>
    </row>
    <row r="426" spans="2:3" x14ac:dyDescent="0.3">
      <c r="B426" s="1">
        <v>38808</v>
      </c>
      <c r="C426" s="3">
        <v>9.7286942276610944</v>
      </c>
    </row>
    <row r="427" spans="2:3" x14ac:dyDescent="0.3">
      <c r="B427" s="1">
        <v>38838</v>
      </c>
      <c r="C427" s="3">
        <v>4.0276649529996016</v>
      </c>
    </row>
    <row r="428" spans="2:3" x14ac:dyDescent="0.3">
      <c r="B428" s="1">
        <v>38869</v>
      </c>
      <c r="C428" s="3">
        <v>3.7920956933901531</v>
      </c>
    </row>
    <row r="429" spans="2:3" x14ac:dyDescent="0.3">
      <c r="B429" s="1">
        <v>38899</v>
      </c>
      <c r="C429" s="3">
        <v>2.9537694150641101</v>
      </c>
    </row>
    <row r="430" spans="2:3" x14ac:dyDescent="0.3">
      <c r="B430" s="1">
        <v>38930</v>
      </c>
      <c r="C430" s="3">
        <v>2.446312125238276</v>
      </c>
    </row>
    <row r="431" spans="2:3" x14ac:dyDescent="0.3">
      <c r="B431" s="1">
        <v>38961</v>
      </c>
      <c r="C431" s="3">
        <v>2.4637740992688899</v>
      </c>
    </row>
    <row r="432" spans="2:3" x14ac:dyDescent="0.3">
      <c r="B432" s="1">
        <v>38991</v>
      </c>
      <c r="C432" s="3">
        <v>3.8092080688153818</v>
      </c>
    </row>
    <row r="433" spans="2:3" x14ac:dyDescent="0.3">
      <c r="B433" s="1">
        <v>39022</v>
      </c>
      <c r="C433" s="3">
        <v>5.1102593103236318</v>
      </c>
    </row>
    <row r="434" spans="2:3" x14ac:dyDescent="0.3">
      <c r="B434" s="1">
        <v>39052</v>
      </c>
      <c r="C434" s="3">
        <v>7.9154521839582239</v>
      </c>
    </row>
    <row r="435" spans="2:3" x14ac:dyDescent="0.3">
      <c r="B435" s="1">
        <v>39083</v>
      </c>
      <c r="C435" s="3">
        <v>7.0354852855828547</v>
      </c>
    </row>
    <row r="436" spans="2:3" x14ac:dyDescent="0.3">
      <c r="B436" s="1">
        <v>39114</v>
      </c>
      <c r="C436" s="3">
        <v>5.2657495238928185</v>
      </c>
    </row>
    <row r="437" spans="2:3" x14ac:dyDescent="0.3">
      <c r="B437" s="1">
        <v>39142</v>
      </c>
      <c r="C437" s="3">
        <v>11.470632286806145</v>
      </c>
    </row>
    <row r="438" spans="2:3" x14ac:dyDescent="0.3">
      <c r="B438" s="1">
        <v>39173</v>
      </c>
      <c r="C438" s="3">
        <v>7.8880887379521534</v>
      </c>
    </row>
    <row r="439" spans="2:3" x14ac:dyDescent="0.3">
      <c r="B439" s="1">
        <v>39203</v>
      </c>
      <c r="C439" s="3">
        <v>4.2873980018552977</v>
      </c>
    </row>
    <row r="440" spans="2:3" x14ac:dyDescent="0.3">
      <c r="B440" s="1">
        <v>39234</v>
      </c>
      <c r="C440" s="3">
        <v>2.6234376991045241</v>
      </c>
    </row>
    <row r="441" spans="2:3" x14ac:dyDescent="0.3">
      <c r="B441" s="1">
        <v>39264</v>
      </c>
      <c r="C441" s="3">
        <v>2.5709388334154157</v>
      </c>
    </row>
    <row r="442" spans="2:3" x14ac:dyDescent="0.3">
      <c r="B442" s="1">
        <v>39295</v>
      </c>
      <c r="C442" s="3">
        <v>1.9082648089286907</v>
      </c>
    </row>
    <row r="443" spans="2:3" x14ac:dyDescent="0.3">
      <c r="B443" s="1">
        <v>39326</v>
      </c>
      <c r="C443" s="3">
        <v>1.6539709452091731</v>
      </c>
    </row>
    <row r="444" spans="2:3" x14ac:dyDescent="0.3">
      <c r="B444" s="1">
        <v>39356</v>
      </c>
      <c r="C444" s="3">
        <v>5.421127455582293</v>
      </c>
    </row>
    <row r="445" spans="2:3" x14ac:dyDescent="0.3">
      <c r="B445" s="1">
        <v>39387</v>
      </c>
      <c r="C445" s="3">
        <v>7.4492790619613185</v>
      </c>
    </row>
    <row r="446" spans="2:3" x14ac:dyDescent="0.3">
      <c r="B446" s="1">
        <v>39417</v>
      </c>
      <c r="C446" s="3">
        <v>6.7394156856306813</v>
      </c>
    </row>
    <row r="447" spans="2:3" x14ac:dyDescent="0.3">
      <c r="B447" s="1">
        <v>39448</v>
      </c>
      <c r="C447" s="3">
        <v>8.083059503363268</v>
      </c>
    </row>
    <row r="448" spans="2:3" x14ac:dyDescent="0.3">
      <c r="B448" s="1">
        <v>39479</v>
      </c>
      <c r="C448" s="3">
        <v>6.0657706637585145</v>
      </c>
    </row>
    <row r="449" spans="2:3" x14ac:dyDescent="0.3">
      <c r="B449" s="1">
        <v>39508</v>
      </c>
      <c r="C449" s="3">
        <v>8.1043067077478348</v>
      </c>
    </row>
    <row r="450" spans="2:3" x14ac:dyDescent="0.3">
      <c r="B450" s="1">
        <v>39539</v>
      </c>
      <c r="C450" s="3">
        <v>6.9363817862880959</v>
      </c>
    </row>
    <row r="451" spans="2:3" x14ac:dyDescent="0.3">
      <c r="B451" s="1">
        <v>39569</v>
      </c>
      <c r="C451" s="3">
        <v>3.8460228974396897</v>
      </c>
    </row>
    <row r="452" spans="2:3" x14ac:dyDescent="0.3">
      <c r="B452" s="1">
        <v>39600</v>
      </c>
      <c r="C452" s="3">
        <v>3.3215151612271709</v>
      </c>
    </row>
    <row r="453" spans="2:3" x14ac:dyDescent="0.3">
      <c r="B453" s="1">
        <v>39630</v>
      </c>
      <c r="C453" s="3">
        <v>2.6331051219690798</v>
      </c>
    </row>
    <row r="454" spans="2:3" x14ac:dyDescent="0.3">
      <c r="B454" s="1">
        <v>39661</v>
      </c>
      <c r="C454" s="3">
        <v>2.0036565238120128</v>
      </c>
    </row>
    <row r="455" spans="2:3" x14ac:dyDescent="0.3">
      <c r="B455" s="1">
        <v>39692</v>
      </c>
      <c r="C455" s="3">
        <v>2.5068503764077734</v>
      </c>
    </row>
    <row r="456" spans="2:3" x14ac:dyDescent="0.3">
      <c r="B456" s="1">
        <v>39722</v>
      </c>
      <c r="C456" s="3">
        <v>4.1538910506718496</v>
      </c>
    </row>
    <row r="457" spans="2:3" x14ac:dyDescent="0.3">
      <c r="B457" s="1">
        <v>39753</v>
      </c>
      <c r="C457" s="3">
        <v>4.4181750444290397</v>
      </c>
    </row>
    <row r="458" spans="2:3" x14ac:dyDescent="0.3">
      <c r="B458" s="1">
        <v>39783</v>
      </c>
      <c r="C458" s="3">
        <v>4.2382441198920819</v>
      </c>
    </row>
    <row r="459" spans="2:3" x14ac:dyDescent="0.3">
      <c r="B459" s="1">
        <v>39814</v>
      </c>
      <c r="C459" s="3">
        <v>8.4602688828775072</v>
      </c>
    </row>
    <row r="460" spans="2:3" x14ac:dyDescent="0.3">
      <c r="B460" s="1">
        <v>39845</v>
      </c>
      <c r="C460" s="3">
        <v>6.301680302572314</v>
      </c>
    </row>
    <row r="461" spans="2:3" x14ac:dyDescent="0.3">
      <c r="B461" s="1">
        <v>39873</v>
      </c>
      <c r="C461" s="3">
        <v>11.946854615703026</v>
      </c>
    </row>
    <row r="462" spans="2:3" x14ac:dyDescent="0.3">
      <c r="B462" s="1">
        <v>39904</v>
      </c>
      <c r="C462" s="3">
        <v>11.310231152033856</v>
      </c>
    </row>
    <row r="463" spans="2:3" x14ac:dyDescent="0.3">
      <c r="B463" s="1">
        <v>39934</v>
      </c>
      <c r="C463" s="3">
        <v>7.1785899088941303</v>
      </c>
    </row>
    <row r="464" spans="2:3" x14ac:dyDescent="0.3">
      <c r="B464" s="1">
        <v>39965</v>
      </c>
      <c r="C464" s="3">
        <v>4.5830327480911821</v>
      </c>
    </row>
    <row r="465" spans="2:3" x14ac:dyDescent="0.3">
      <c r="B465" s="1">
        <v>39995</v>
      </c>
      <c r="C465" s="3">
        <v>4.419518048007764</v>
      </c>
    </row>
    <row r="466" spans="2:3" x14ac:dyDescent="0.3">
      <c r="B466" s="1">
        <v>40026</v>
      </c>
      <c r="C466" s="3">
        <v>2.7300841466781618</v>
      </c>
    </row>
    <row r="467" spans="2:3" x14ac:dyDescent="0.3">
      <c r="B467" s="1">
        <v>40057</v>
      </c>
      <c r="C467" s="3">
        <v>2.1661811729380331</v>
      </c>
    </row>
    <row r="468" spans="2:3" x14ac:dyDescent="0.3">
      <c r="B468" s="1">
        <v>40087</v>
      </c>
      <c r="C468" s="3">
        <v>4.8303775408293497</v>
      </c>
    </row>
    <row r="469" spans="2:3" x14ac:dyDescent="0.3">
      <c r="B469" s="1">
        <v>40118</v>
      </c>
      <c r="C469" s="3">
        <v>6.9476294861342689</v>
      </c>
    </row>
    <row r="470" spans="2:3" x14ac:dyDescent="0.3">
      <c r="B470" s="1">
        <v>40148</v>
      </c>
      <c r="C470" s="3">
        <v>7.2826690206600952</v>
      </c>
    </row>
    <row r="471" spans="2:3" x14ac:dyDescent="0.3">
      <c r="B471" s="1">
        <v>40179</v>
      </c>
      <c r="C471" s="3">
        <v>5.5940813300186063</v>
      </c>
    </row>
    <row r="472" spans="2:3" x14ac:dyDescent="0.3">
      <c r="B472" s="1">
        <v>40210</v>
      </c>
      <c r="C472" s="3">
        <v>6.1417703077439532</v>
      </c>
    </row>
    <row r="473" spans="2:3" x14ac:dyDescent="0.3">
      <c r="B473" s="1">
        <v>40238</v>
      </c>
      <c r="C473" s="3">
        <v>10.937078629927845</v>
      </c>
    </row>
    <row r="474" spans="2:3" x14ac:dyDescent="0.3">
      <c r="B474" s="1">
        <v>40269</v>
      </c>
      <c r="C474" s="3">
        <v>5.8724443987566524</v>
      </c>
    </row>
    <row r="475" spans="2:3" x14ac:dyDescent="0.3">
      <c r="B475" s="1">
        <v>40299</v>
      </c>
      <c r="C475" s="3">
        <v>4.3844757288370451</v>
      </c>
    </row>
    <row r="476" spans="2:3" x14ac:dyDescent="0.3">
      <c r="B476" s="1">
        <v>40330</v>
      </c>
      <c r="C476" s="3">
        <v>3.1910858600061562</v>
      </c>
    </row>
    <row r="477" spans="2:3" x14ac:dyDescent="0.3">
      <c r="B477" s="1">
        <v>40360</v>
      </c>
      <c r="C477" s="3">
        <v>2.9935174583487876</v>
      </c>
    </row>
    <row r="478" spans="2:3" x14ac:dyDescent="0.3">
      <c r="B478" s="1">
        <v>40391</v>
      </c>
      <c r="C478" s="3">
        <v>2.1129373004417871</v>
      </c>
    </row>
    <row r="479" spans="2:3" x14ac:dyDescent="0.3">
      <c r="B479" s="1">
        <v>40422</v>
      </c>
      <c r="C479" s="3">
        <v>1.8281343442304003</v>
      </c>
    </row>
    <row r="480" spans="2:3" x14ac:dyDescent="0.3">
      <c r="B480" s="1">
        <v>40452</v>
      </c>
      <c r="C480" s="3">
        <v>2.5090473872416448</v>
      </c>
    </row>
    <row r="481" spans="2:3" x14ac:dyDescent="0.3">
      <c r="B481" s="1">
        <v>40483</v>
      </c>
      <c r="C481" s="3">
        <v>4.9208540320504426</v>
      </c>
    </row>
    <row r="482" spans="2:3" x14ac:dyDescent="0.3">
      <c r="B482" s="1">
        <v>40513</v>
      </c>
      <c r="C482" s="3">
        <v>7.2649675551332304</v>
      </c>
    </row>
    <row r="483" spans="2:3" x14ac:dyDescent="0.3">
      <c r="B483" s="1">
        <v>40544</v>
      </c>
      <c r="C483" s="3">
        <v>6.4763475126999239</v>
      </c>
    </row>
    <row r="484" spans="2:3" x14ac:dyDescent="0.3">
      <c r="B484" s="1">
        <v>40575</v>
      </c>
      <c r="C484" s="3">
        <v>5.6016668987607288</v>
      </c>
    </row>
    <row r="485" spans="2:3" x14ac:dyDescent="0.3">
      <c r="B485" s="1">
        <v>40603</v>
      </c>
      <c r="C485" s="3">
        <v>8.3125325380881954</v>
      </c>
    </row>
    <row r="486" spans="2:3" x14ac:dyDescent="0.3">
      <c r="B486" s="1">
        <v>40634</v>
      </c>
      <c r="C486" s="3">
        <v>8.4785936189293363</v>
      </c>
    </row>
    <row r="487" spans="2:3" x14ac:dyDescent="0.3">
      <c r="B487" s="1">
        <v>40664</v>
      </c>
      <c r="C487" s="3">
        <v>4.0030906040122689</v>
      </c>
    </row>
    <row r="488" spans="2:3" x14ac:dyDescent="0.3">
      <c r="B488" s="1">
        <v>40695</v>
      </c>
      <c r="C488" s="3">
        <v>2.5497446577222993</v>
      </c>
    </row>
    <row r="489" spans="2:3" x14ac:dyDescent="0.3">
      <c r="B489" s="1">
        <v>40725</v>
      </c>
      <c r="C489" s="3">
        <v>2.4659057004353064</v>
      </c>
    </row>
    <row r="490" spans="2:3" x14ac:dyDescent="0.3">
      <c r="B490" s="1">
        <v>40756</v>
      </c>
      <c r="C490" s="3">
        <v>1.8135015191189494</v>
      </c>
    </row>
    <row r="491" spans="2:3" x14ac:dyDescent="0.3">
      <c r="B491" s="1">
        <v>40787</v>
      </c>
      <c r="C491" s="3">
        <v>2.2412370623632389</v>
      </c>
    </row>
    <row r="492" spans="2:3" x14ac:dyDescent="0.3">
      <c r="B492" s="1">
        <v>40817</v>
      </c>
      <c r="C492" s="3">
        <v>2.2469248011031753</v>
      </c>
    </row>
    <row r="493" spans="2:3" x14ac:dyDescent="0.3">
      <c r="B493" s="1">
        <v>40848</v>
      </c>
      <c r="C493" s="3">
        <v>3.9745567135137958</v>
      </c>
    </row>
    <row r="494" spans="2:3" x14ac:dyDescent="0.3">
      <c r="B494" s="1">
        <v>40878</v>
      </c>
      <c r="C494" s="3">
        <v>9.2976296802223981</v>
      </c>
    </row>
    <row r="495" spans="2:3" x14ac:dyDescent="0.3">
      <c r="B495" s="1">
        <v>40909</v>
      </c>
      <c r="C495" s="3">
        <v>11.089196678814183</v>
      </c>
    </row>
    <row r="496" spans="2:3" x14ac:dyDescent="0.3">
      <c r="B496" s="1">
        <v>40940</v>
      </c>
      <c r="C496" s="3">
        <v>10.224822235677854</v>
      </c>
    </row>
    <row r="497" spans="2:3" x14ac:dyDescent="0.3">
      <c r="B497" s="1">
        <v>40969</v>
      </c>
      <c r="C497" s="3">
        <v>7.1325224438712667</v>
      </c>
    </row>
    <row r="498" spans="2:3" x14ac:dyDescent="0.3">
      <c r="B498" s="1">
        <v>41000</v>
      </c>
      <c r="C498" s="3">
        <v>7.8356345226972541</v>
      </c>
    </row>
    <row r="499" spans="2:3" x14ac:dyDescent="0.3">
      <c r="B499" s="1">
        <v>41030</v>
      </c>
      <c r="C499" s="3">
        <v>3.9782159310191307</v>
      </c>
    </row>
    <row r="500" spans="2:3" x14ac:dyDescent="0.3">
      <c r="B500" s="1">
        <v>41061</v>
      </c>
      <c r="C500" s="3">
        <v>2.6268662628705139</v>
      </c>
    </row>
    <row r="501" spans="2:3" x14ac:dyDescent="0.3">
      <c r="B501" s="1">
        <v>41091</v>
      </c>
      <c r="C501" s="3">
        <v>1.9570837263923</v>
      </c>
    </row>
    <row r="502" spans="2:3" x14ac:dyDescent="0.3">
      <c r="B502" s="1">
        <v>41122</v>
      </c>
      <c r="C502" s="3">
        <v>2.1183788315567957</v>
      </c>
    </row>
    <row r="503" spans="2:3" x14ac:dyDescent="0.3">
      <c r="B503" s="1">
        <v>41153</v>
      </c>
      <c r="C503" s="3">
        <v>1.6840824296197971</v>
      </c>
    </row>
    <row r="504" spans="2:3" x14ac:dyDescent="0.3">
      <c r="B504" s="1">
        <v>41183</v>
      </c>
      <c r="C504" s="3">
        <v>3.7657229596452457</v>
      </c>
    </row>
    <row r="505" spans="2:3" x14ac:dyDescent="0.3">
      <c r="B505" s="1">
        <v>41214</v>
      </c>
      <c r="C505" s="3">
        <v>6.7514462850357271</v>
      </c>
    </row>
    <row r="506" spans="2:3" x14ac:dyDescent="0.3">
      <c r="B506" s="1">
        <v>41244</v>
      </c>
      <c r="C506" s="3">
        <v>7.1046247197316976</v>
      </c>
    </row>
    <row r="507" spans="2:3" x14ac:dyDescent="0.3">
      <c r="B507" s="1">
        <v>41275</v>
      </c>
      <c r="C507" s="3">
        <v>4.8259117559573514</v>
      </c>
    </row>
    <row r="508" spans="2:3" x14ac:dyDescent="0.3">
      <c r="B508" s="1">
        <v>41306</v>
      </c>
      <c r="C508" s="3">
        <v>6.5048029001393646</v>
      </c>
    </row>
    <row r="509" spans="2:3" x14ac:dyDescent="0.3">
      <c r="B509" s="1">
        <v>41334</v>
      </c>
      <c r="C509" s="3">
        <v>9.9505385754122173</v>
      </c>
    </row>
    <row r="510" spans="2:3" x14ac:dyDescent="0.3">
      <c r="B510" s="1">
        <v>41365</v>
      </c>
      <c r="C510" s="3">
        <v>8.5598642346130411</v>
      </c>
    </row>
    <row r="511" spans="2:3" x14ac:dyDescent="0.3">
      <c r="B511" s="1">
        <v>41395</v>
      </c>
      <c r="C511" s="3">
        <v>5.66128172558708</v>
      </c>
    </row>
    <row r="512" spans="2:3" x14ac:dyDescent="0.3">
      <c r="B512" s="1">
        <v>41426</v>
      </c>
      <c r="C512" s="3">
        <v>3.1797426293433686</v>
      </c>
    </row>
    <row r="513" spans="2:3" x14ac:dyDescent="0.3">
      <c r="B513" s="1">
        <v>41456</v>
      </c>
      <c r="C513" s="3">
        <v>2.6753623357572027</v>
      </c>
    </row>
    <row r="514" spans="2:3" x14ac:dyDescent="0.3">
      <c r="B514" s="1">
        <v>41487</v>
      </c>
      <c r="C514" s="3">
        <v>2.2078331189540195</v>
      </c>
    </row>
    <row r="515" spans="2:3" x14ac:dyDescent="0.3">
      <c r="B515" s="1">
        <v>41518</v>
      </c>
      <c r="C515" s="3">
        <v>1.7743727987743727</v>
      </c>
    </row>
    <row r="516" spans="2:3" x14ac:dyDescent="0.3">
      <c r="B516" s="1">
        <v>41548</v>
      </c>
      <c r="C516" s="3">
        <v>3.6260642151185269</v>
      </c>
    </row>
    <row r="517" spans="2:3" x14ac:dyDescent="0.3">
      <c r="B517" s="1">
        <v>41579</v>
      </c>
      <c r="C517" s="3">
        <v>3.0955375742846347</v>
      </c>
    </row>
    <row r="518" spans="2:3" x14ac:dyDescent="0.3">
      <c r="B518" s="1">
        <v>41609</v>
      </c>
      <c r="C518" s="3">
        <v>5.4183695012138475</v>
      </c>
    </row>
    <row r="519" spans="2:3" x14ac:dyDescent="0.3">
      <c r="B519" s="1">
        <v>41640</v>
      </c>
      <c r="C519" s="3">
        <v>4.9739141005892558</v>
      </c>
    </row>
    <row r="520" spans="2:3" x14ac:dyDescent="0.3">
      <c r="B520" s="1">
        <v>41671</v>
      </c>
      <c r="C520" s="3">
        <v>10.007961335560383</v>
      </c>
    </row>
    <row r="521" spans="2:3" x14ac:dyDescent="0.3">
      <c r="B521" s="1">
        <v>41699</v>
      </c>
      <c r="C521" s="3">
        <v>13.163430203468717</v>
      </c>
    </row>
    <row r="522" spans="2:3" x14ac:dyDescent="0.3">
      <c r="B522" s="1">
        <v>41730</v>
      </c>
      <c r="C522" s="3">
        <v>6.9679353026792112</v>
      </c>
    </row>
    <row r="523" spans="2:3" x14ac:dyDescent="0.3">
      <c r="B523" s="1">
        <v>41760</v>
      </c>
      <c r="C523" s="3">
        <v>5.6400199201234829</v>
      </c>
    </row>
    <row r="524" spans="2:3" x14ac:dyDescent="0.3">
      <c r="B524" s="1">
        <v>41791</v>
      </c>
      <c r="C524" s="3">
        <v>2.9787126956782042</v>
      </c>
    </row>
    <row r="525" spans="2:3" x14ac:dyDescent="0.3">
      <c r="B525" s="1">
        <v>41821</v>
      </c>
      <c r="C525" s="3">
        <v>3.2365986536526989</v>
      </c>
    </row>
    <row r="526" spans="2:3" x14ac:dyDescent="0.3">
      <c r="B526" s="1">
        <v>41852</v>
      </c>
      <c r="C526" s="3">
        <v>2.1546218655249212</v>
      </c>
    </row>
    <row r="527" spans="2:3" x14ac:dyDescent="0.3">
      <c r="B527" s="1">
        <v>41883</v>
      </c>
      <c r="C527" s="3">
        <v>2.6470216518567367</v>
      </c>
    </row>
    <row r="528" spans="2:3" x14ac:dyDescent="0.3">
      <c r="B528" s="1">
        <v>41913</v>
      </c>
      <c r="C528" s="3">
        <v>2.6737387160485011</v>
      </c>
    </row>
    <row r="529" spans="2:3" x14ac:dyDescent="0.3">
      <c r="B529" s="1">
        <v>41944</v>
      </c>
      <c r="C529" s="3">
        <v>3.0800021838044476</v>
      </c>
    </row>
    <row r="530" spans="2:3" x14ac:dyDescent="0.3">
      <c r="B530" s="1">
        <v>41974</v>
      </c>
      <c r="C530" s="3">
        <v>5.2857135146165861</v>
      </c>
    </row>
    <row r="531" spans="2:3" x14ac:dyDescent="0.3">
      <c r="B531" s="1">
        <v>42005</v>
      </c>
      <c r="C531" s="3">
        <v>6.3213220301631337</v>
      </c>
    </row>
    <row r="532" spans="2:3" x14ac:dyDescent="0.3">
      <c r="B532" s="1">
        <v>42036</v>
      </c>
      <c r="C532" s="3">
        <v>5.4928047676650893</v>
      </c>
    </row>
    <row r="533" spans="2:3" x14ac:dyDescent="0.3">
      <c r="B533" s="1">
        <v>42064</v>
      </c>
      <c r="C533" s="3">
        <v>12.678317222339308</v>
      </c>
    </row>
    <row r="534" spans="2:3" x14ac:dyDescent="0.3">
      <c r="B534" s="1">
        <v>42095</v>
      </c>
      <c r="C534" s="3">
        <v>6.4501609057772935</v>
      </c>
    </row>
    <row r="535" spans="2:3" x14ac:dyDescent="0.3">
      <c r="B535" s="1">
        <v>42125</v>
      </c>
      <c r="C535" s="3">
        <v>5.7748370002856522</v>
      </c>
    </row>
    <row r="536" spans="2:3" x14ac:dyDescent="0.3">
      <c r="B536" s="1">
        <v>42156</v>
      </c>
      <c r="C536" s="3">
        <v>3.0595814852257694</v>
      </c>
    </row>
    <row r="537" spans="2:3" x14ac:dyDescent="0.3">
      <c r="B537" s="1">
        <v>42186</v>
      </c>
      <c r="C537" s="3">
        <v>2.6954730755002752</v>
      </c>
    </row>
    <row r="538" spans="2:3" x14ac:dyDescent="0.3">
      <c r="B538" s="1">
        <v>42217</v>
      </c>
      <c r="C538" s="3">
        <v>1.9338544877244894</v>
      </c>
    </row>
    <row r="539" spans="2:3" x14ac:dyDescent="0.3">
      <c r="B539" s="1">
        <v>42248</v>
      </c>
      <c r="C539" s="3">
        <v>1.6818518041990382</v>
      </c>
    </row>
    <row r="540" spans="2:3" x14ac:dyDescent="0.3">
      <c r="B540" s="1">
        <v>42278</v>
      </c>
      <c r="C540" s="3">
        <v>1.8132243470463454</v>
      </c>
    </row>
    <row r="541" spans="2:3" x14ac:dyDescent="0.3">
      <c r="B541" s="1">
        <v>42309</v>
      </c>
      <c r="C541" s="3">
        <v>3.5666828530239303</v>
      </c>
    </row>
    <row r="542" spans="2:3" x14ac:dyDescent="0.3">
      <c r="B542" s="1">
        <v>42339</v>
      </c>
      <c r="C542" s="3">
        <v>4.0973743384919974</v>
      </c>
    </row>
    <row r="543" spans="2:3" x14ac:dyDescent="0.3">
      <c r="B543" s="1">
        <v>42370</v>
      </c>
      <c r="C543" s="3">
        <v>4.8443754370405614</v>
      </c>
    </row>
    <row r="544" spans="2:3" x14ac:dyDescent="0.3">
      <c r="B544" s="1">
        <v>42401</v>
      </c>
      <c r="C544" s="3">
        <v>6.8536943919181459</v>
      </c>
    </row>
    <row r="545" spans="2:3" x14ac:dyDescent="0.3">
      <c r="B545" s="1">
        <v>42430</v>
      </c>
      <c r="C545" s="3">
        <v>7.9095837546572989</v>
      </c>
    </row>
    <row r="546" spans="2:3" x14ac:dyDescent="0.3">
      <c r="B546" s="1">
        <v>42461</v>
      </c>
      <c r="C546" s="3">
        <v>5.2704906675676702</v>
      </c>
    </row>
    <row r="547" spans="2:3" x14ac:dyDescent="0.3">
      <c r="B547" s="1">
        <v>42491</v>
      </c>
      <c r="C547" s="3">
        <v>4.3381610559125505</v>
      </c>
    </row>
    <row r="548" spans="2:3" x14ac:dyDescent="0.3">
      <c r="B548" s="1">
        <v>42522</v>
      </c>
      <c r="C548" s="3">
        <v>3.0322352496174694</v>
      </c>
    </row>
    <row r="549" spans="2:3" x14ac:dyDescent="0.3">
      <c r="B549" s="1">
        <v>42552</v>
      </c>
      <c r="C549" s="3">
        <v>2.1752843450022459</v>
      </c>
    </row>
    <row r="550" spans="2:3" x14ac:dyDescent="0.3">
      <c r="B550" s="1">
        <v>42583</v>
      </c>
      <c r="C550" s="3">
        <v>1.6977387997053228</v>
      </c>
    </row>
    <row r="551" spans="2:3" x14ac:dyDescent="0.3">
      <c r="B551" s="1">
        <v>42614</v>
      </c>
      <c r="C551" s="3">
        <v>1.6093948076972913</v>
      </c>
    </row>
    <row r="552" spans="2:3" x14ac:dyDescent="0.3">
      <c r="B552" s="1">
        <v>42644</v>
      </c>
      <c r="C552" s="3">
        <v>2.1056038002784949</v>
      </c>
    </row>
    <row r="553" spans="2:3" x14ac:dyDescent="0.3">
      <c r="B553" s="1">
        <v>42675</v>
      </c>
      <c r="C553" s="3">
        <v>2.2511619737348929</v>
      </c>
    </row>
    <row r="554" spans="2:3" x14ac:dyDescent="0.3">
      <c r="B554" s="1">
        <v>42705</v>
      </c>
      <c r="C554" s="3">
        <v>6.3273200101212996</v>
      </c>
    </row>
    <row r="555" spans="2:3" x14ac:dyDescent="0.3">
      <c r="B555" s="1">
        <v>42736</v>
      </c>
      <c r="C555" s="3">
        <v>6.4599972760166615</v>
      </c>
    </row>
    <row r="556" spans="2:3" x14ac:dyDescent="0.3">
      <c r="B556" s="1">
        <v>42767</v>
      </c>
      <c r="C556" s="3">
        <v>5.9015898561592994</v>
      </c>
    </row>
    <row r="557" spans="2:3" x14ac:dyDescent="0.3">
      <c r="B557" s="1">
        <v>42795</v>
      </c>
      <c r="C557" s="3">
        <v>9.6938623173791427</v>
      </c>
    </row>
    <row r="558" spans="2:3" x14ac:dyDescent="0.3">
      <c r="B558" s="1">
        <v>42826</v>
      </c>
      <c r="C558" s="3">
        <v>7.5191240677314415</v>
      </c>
    </row>
    <row r="559" spans="2:3" x14ac:dyDescent="0.3">
      <c r="B559" s="1">
        <v>42856</v>
      </c>
      <c r="C559" s="3">
        <v>5.5367412859050162</v>
      </c>
    </row>
    <row r="560" spans="2:3" x14ac:dyDescent="0.3">
      <c r="B560" s="1">
        <v>42887</v>
      </c>
      <c r="C560" s="3">
        <v>3.5002382350757029</v>
      </c>
    </row>
    <row r="561" spans="2:3" x14ac:dyDescent="0.3">
      <c r="B561" s="1">
        <v>42917</v>
      </c>
      <c r="C561" s="3">
        <v>2.3088863205241568</v>
      </c>
    </row>
    <row r="562" spans="2:3" x14ac:dyDescent="0.3">
      <c r="B562" s="1">
        <v>42948</v>
      </c>
      <c r="C562" s="3">
        <v>2.1259451308380455</v>
      </c>
    </row>
    <row r="563" spans="2:3" x14ac:dyDescent="0.3">
      <c r="B563" s="1">
        <v>42979</v>
      </c>
      <c r="C563" s="3">
        <v>1.9375271419323801</v>
      </c>
    </row>
    <row r="564" spans="2:3" x14ac:dyDescent="0.3">
      <c r="B564" s="1">
        <v>43009</v>
      </c>
      <c r="C564" s="3">
        <v>2.8301603344636757</v>
      </c>
    </row>
    <row r="565" spans="2:3" x14ac:dyDescent="0.3">
      <c r="B565" s="1">
        <v>43040</v>
      </c>
      <c r="C565" s="3">
        <v>2.7049626606663635</v>
      </c>
    </row>
    <row r="566" spans="2:3" x14ac:dyDescent="0.3">
      <c r="B566" s="1">
        <v>43070</v>
      </c>
      <c r="C566" s="3">
        <v>7.2898369802296887</v>
      </c>
    </row>
    <row r="567" spans="2:3" x14ac:dyDescent="0.3">
      <c r="B567" s="1">
        <v>43101</v>
      </c>
      <c r="C567" s="3">
        <v>7.2705872414621515</v>
      </c>
    </row>
    <row r="568" spans="2:3" x14ac:dyDescent="0.3">
      <c r="B568" s="1">
        <v>43132</v>
      </c>
      <c r="C568" s="3">
        <v>7.7657522457671329</v>
      </c>
    </row>
    <row r="569" spans="2:3" x14ac:dyDescent="0.3">
      <c r="B569" s="1">
        <v>43160</v>
      </c>
      <c r="C569" s="3">
        <v>8.5536353287578653</v>
      </c>
    </row>
    <row r="570" spans="2:3" x14ac:dyDescent="0.3">
      <c r="B570" s="1">
        <v>43191</v>
      </c>
      <c r="C570" s="3">
        <v>7.495685103606589</v>
      </c>
    </row>
    <row r="571" spans="2:3" x14ac:dyDescent="0.3">
      <c r="B571" s="1">
        <v>43221</v>
      </c>
      <c r="C571" s="3">
        <v>4.3549110264799138</v>
      </c>
    </row>
    <row r="572" spans="2:3" x14ac:dyDescent="0.3">
      <c r="B572" s="1">
        <v>43252</v>
      </c>
      <c r="C572" s="3">
        <v>2.7459553061108504</v>
      </c>
    </row>
    <row r="573" spans="2:3" x14ac:dyDescent="0.3">
      <c r="B573" s="1">
        <v>43282</v>
      </c>
      <c r="C573" s="3">
        <v>2.0453717020267401</v>
      </c>
    </row>
    <row r="574" spans="2:3" x14ac:dyDescent="0.3">
      <c r="B574" s="1">
        <v>43313</v>
      </c>
      <c r="C574" s="3">
        <v>1.6349649987384529</v>
      </c>
    </row>
    <row r="575" spans="2:3" x14ac:dyDescent="0.3">
      <c r="B575" s="1">
        <v>43344</v>
      </c>
      <c r="C575" s="3">
        <v>2.2982845453589156</v>
      </c>
    </row>
    <row r="576" spans="2:3" x14ac:dyDescent="0.3">
      <c r="B576" s="1">
        <v>43374</v>
      </c>
      <c r="C576" s="3">
        <v>3.7960513492581538</v>
      </c>
    </row>
    <row r="577" spans="2:3" x14ac:dyDescent="0.3">
      <c r="B577" s="1">
        <v>43405</v>
      </c>
      <c r="C577" s="3">
        <v>5.1003757712209614</v>
      </c>
    </row>
    <row r="578" spans="2:3" x14ac:dyDescent="0.3">
      <c r="B578" s="1">
        <v>43435</v>
      </c>
      <c r="C578" s="3">
        <v>4.0000346808790992</v>
      </c>
    </row>
    <row r="579" spans="2:3" x14ac:dyDescent="0.3">
      <c r="B579" s="1">
        <v>43466</v>
      </c>
      <c r="C579" s="3">
        <v>4.5942037889228402</v>
      </c>
    </row>
    <row r="580" spans="2:3" x14ac:dyDescent="0.3">
      <c r="B580" s="1">
        <v>43497</v>
      </c>
      <c r="C580" s="3">
        <v>9.1856955686787423</v>
      </c>
    </row>
    <row r="581" spans="2:3" x14ac:dyDescent="0.3">
      <c r="B581" s="1">
        <v>43525</v>
      </c>
      <c r="C581" s="3">
        <v>11.203977045536153</v>
      </c>
    </row>
    <row r="582" spans="2:3" x14ac:dyDescent="0.3">
      <c r="B582" s="1">
        <v>43556</v>
      </c>
      <c r="C582" s="3">
        <v>7.0460506815869017</v>
      </c>
    </row>
    <row r="583" spans="2:3" x14ac:dyDescent="0.3">
      <c r="B583" s="1">
        <v>43586</v>
      </c>
      <c r="C583" s="3">
        <v>4.3327893655317169</v>
      </c>
    </row>
    <row r="584" spans="2:3" x14ac:dyDescent="0.3">
      <c r="B584" s="1">
        <v>43617</v>
      </c>
      <c r="C584" s="3">
        <v>2.686585254610419</v>
      </c>
    </row>
    <row r="585" spans="2:3" x14ac:dyDescent="0.3">
      <c r="B585" s="1">
        <v>43647</v>
      </c>
      <c r="C585" s="3">
        <v>2.209775571442159</v>
      </c>
    </row>
    <row r="586" spans="2:3" x14ac:dyDescent="0.3">
      <c r="B586" s="1">
        <v>43678</v>
      </c>
      <c r="C586" s="3">
        <v>1.7023304197672442</v>
      </c>
    </row>
    <row r="587" spans="2:3" x14ac:dyDescent="0.3">
      <c r="B587" s="1">
        <v>43709</v>
      </c>
      <c r="C587" s="3">
        <v>1.7445654155970882</v>
      </c>
    </row>
    <row r="588" spans="2:3" x14ac:dyDescent="0.3">
      <c r="B588" s="1">
        <v>43739</v>
      </c>
      <c r="C588" s="3">
        <v>2.6849657986582489</v>
      </c>
    </row>
    <row r="589" spans="2:3" x14ac:dyDescent="0.3">
      <c r="B589" s="1">
        <v>43770</v>
      </c>
      <c r="C589" s="3">
        <v>3.5830211037193047</v>
      </c>
    </row>
    <row r="590" spans="2:3" x14ac:dyDescent="0.3">
      <c r="B590" s="1">
        <v>43800</v>
      </c>
      <c r="C590" s="3">
        <v>7.3042812500818899</v>
      </c>
    </row>
    <row r="591" spans="2:3" x14ac:dyDescent="0.3">
      <c r="B591" s="1">
        <v>43831</v>
      </c>
      <c r="C591" s="3">
        <v>6.6950442143623503</v>
      </c>
    </row>
    <row r="592" spans="2:3" x14ac:dyDescent="0.3">
      <c r="B592" s="1">
        <v>43862</v>
      </c>
      <c r="C592" s="3">
        <v>3.9038632335358021</v>
      </c>
    </row>
    <row r="593" spans="2:3" x14ac:dyDescent="0.3">
      <c r="B593" s="1">
        <v>43891</v>
      </c>
      <c r="C593" s="3">
        <v>7.9724485261728759</v>
      </c>
    </row>
    <row r="594" spans="2:3" x14ac:dyDescent="0.3">
      <c r="B594" s="1">
        <v>43922</v>
      </c>
      <c r="C594" s="3">
        <v>5.0209117215997896</v>
      </c>
    </row>
    <row r="595" spans="2:3" x14ac:dyDescent="0.3">
      <c r="B595" s="1">
        <v>43952</v>
      </c>
      <c r="C595" s="3">
        <v>3.0349589535843506</v>
      </c>
    </row>
    <row r="596" spans="2:3" x14ac:dyDescent="0.3">
      <c r="B596" s="1">
        <v>43983</v>
      </c>
      <c r="C596" s="3">
        <v>2.4138830801100997</v>
      </c>
    </row>
    <row r="597" spans="2:3" x14ac:dyDescent="0.3">
      <c r="B597" s="1">
        <v>44013</v>
      </c>
      <c r="C597" s="3">
        <v>3.0779661770791016</v>
      </c>
    </row>
    <row r="598" spans="2:3" x14ac:dyDescent="0.3">
      <c r="B598" s="1">
        <v>44044</v>
      </c>
      <c r="C598" s="3">
        <v>1.9982998589805969</v>
      </c>
    </row>
    <row r="599" spans="2:3" x14ac:dyDescent="0.3">
      <c r="B599" s="1">
        <v>44075</v>
      </c>
      <c r="C599" s="3">
        <v>1.970073427344339</v>
      </c>
    </row>
    <row r="600" spans="2:3" x14ac:dyDescent="0.3">
      <c r="B600" s="1">
        <v>44105</v>
      </c>
      <c r="C600" s="3">
        <v>1.889499801449446</v>
      </c>
    </row>
    <row r="601" spans="2:3" x14ac:dyDescent="0.3">
      <c r="B601" s="1">
        <v>44136</v>
      </c>
      <c r="C601" s="3">
        <v>3.371912094140618</v>
      </c>
    </row>
    <row r="602" spans="2:3" x14ac:dyDescent="0.3">
      <c r="B602" s="1">
        <v>44166</v>
      </c>
      <c r="C602" s="3">
        <v>9.3711155700439903</v>
      </c>
    </row>
    <row r="603" spans="2:3" x14ac:dyDescent="0.3">
      <c r="B603" s="1">
        <v>44197</v>
      </c>
      <c r="C603" s="3">
        <v>5.4175690066230331</v>
      </c>
    </row>
    <row r="604" spans="2:3" x14ac:dyDescent="0.3">
      <c r="B604" s="1">
        <v>44228</v>
      </c>
      <c r="C604" s="3">
        <v>4.1865251313545864</v>
      </c>
    </row>
    <row r="605" spans="2:3" x14ac:dyDescent="0.3">
      <c r="B605" s="1">
        <v>44256</v>
      </c>
      <c r="C605" s="3">
        <v>6.9001351903589514</v>
      </c>
    </row>
    <row r="606" spans="2:3" x14ac:dyDescent="0.3">
      <c r="B606" s="1">
        <v>44287</v>
      </c>
      <c r="C606" s="3">
        <v>6.5118013964028654</v>
      </c>
    </row>
    <row r="607" spans="2:3" x14ac:dyDescent="0.3">
      <c r="B607" s="1">
        <v>44317</v>
      </c>
      <c r="C607" s="3">
        <v>3.4020438126894166</v>
      </c>
    </row>
    <row r="608" spans="2:3" x14ac:dyDescent="0.3">
      <c r="B608" s="1">
        <v>44348</v>
      </c>
      <c r="C608" s="3">
        <v>3.2573476436972686</v>
      </c>
    </row>
    <row r="609" spans="2:3" x14ac:dyDescent="0.3">
      <c r="B609" s="1">
        <v>44378</v>
      </c>
      <c r="C609" s="3">
        <v>2.2429441398874683</v>
      </c>
    </row>
    <row r="610" spans="2:3" x14ac:dyDescent="0.3">
      <c r="B610" s="1">
        <v>44409</v>
      </c>
      <c r="C610" s="3">
        <v>2.2784055438548538</v>
      </c>
    </row>
    <row r="611" spans="2:3" x14ac:dyDescent="0.3">
      <c r="B611" s="1">
        <v>44440</v>
      </c>
      <c r="C611" s="3">
        <v>2.1205960775836976</v>
      </c>
    </row>
    <row r="612" spans="2:3" x14ac:dyDescent="0.3">
      <c r="B612" s="1">
        <v>44470</v>
      </c>
      <c r="C612" s="3">
        <v>4.4972046185946635</v>
      </c>
    </row>
    <row r="613" spans="2:3" x14ac:dyDescent="0.3">
      <c r="B613" s="1">
        <v>44501</v>
      </c>
      <c r="C613" s="3">
        <v>8.8443341761658392</v>
      </c>
    </row>
    <row r="614" spans="2:3" x14ac:dyDescent="0.3">
      <c r="B614" s="1">
        <v>44531</v>
      </c>
      <c r="C614" s="3">
        <v>6.9900120886401833</v>
      </c>
    </row>
    <row r="615" spans="2:3" x14ac:dyDescent="0.3">
      <c r="B615" s="1">
        <v>44562</v>
      </c>
      <c r="C615" s="3">
        <v>7.1394889632320639</v>
      </c>
    </row>
    <row r="616" spans="2:3" x14ac:dyDescent="0.3">
      <c r="B616" s="1">
        <v>44593</v>
      </c>
      <c r="C616" s="3">
        <v>13.439273646456032</v>
      </c>
    </row>
    <row r="617" spans="2:3" x14ac:dyDescent="0.3">
      <c r="B617" s="1">
        <v>44621</v>
      </c>
      <c r="C617" s="3">
        <v>9.9430847079629157</v>
      </c>
    </row>
    <row r="618" spans="2:3" x14ac:dyDescent="0.3">
      <c r="B618" s="1">
        <v>44652</v>
      </c>
      <c r="C618" s="3">
        <v>7.3784348580197427</v>
      </c>
    </row>
    <row r="619" spans="2:3" x14ac:dyDescent="0.3">
      <c r="B619" s="1">
        <v>44682</v>
      </c>
      <c r="C619" s="3">
        <v>3.5702459314553181</v>
      </c>
    </row>
    <row r="620" spans="2:3" x14ac:dyDescent="0.3">
      <c r="B620" s="1">
        <v>44713</v>
      </c>
      <c r="C620" s="3">
        <v>3.2596695088115148</v>
      </c>
    </row>
    <row r="621" spans="2:3" x14ac:dyDescent="0.3">
      <c r="B621" s="1">
        <v>44743</v>
      </c>
      <c r="C621" s="3">
        <v>2.425954695544172</v>
      </c>
    </row>
    <row r="622" spans="2:3" x14ac:dyDescent="0.3">
      <c r="B622" s="1">
        <v>44774</v>
      </c>
      <c r="C622" s="3">
        <v>1.9085881845232069</v>
      </c>
    </row>
    <row r="623" spans="2:3" x14ac:dyDescent="0.3">
      <c r="B623" s="1">
        <v>44805</v>
      </c>
      <c r="C623" s="3">
        <v>1.6147832832702722</v>
      </c>
    </row>
    <row r="624" spans="2:3" x14ac:dyDescent="0.3">
      <c r="B624" s="1">
        <v>44835</v>
      </c>
      <c r="C624" s="3">
        <v>2.778365320117969</v>
      </c>
    </row>
    <row r="625" spans="2:3" x14ac:dyDescent="0.3">
      <c r="B625" s="1">
        <v>44866</v>
      </c>
      <c r="C625" s="3">
        <v>2.1700218379004608</v>
      </c>
    </row>
    <row r="626" spans="2:3" x14ac:dyDescent="0.3">
      <c r="B626" s="1">
        <v>44896</v>
      </c>
      <c r="C626" s="3">
        <v>2.8361083345705045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1E99-ABB0-4707-953B-729DF1AA9F05}">
  <dimension ref="A1"/>
  <sheetViews>
    <sheetView workbookViewId="0">
      <selection activeCell="F15" sqref="F15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2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F12" sqref="F12"/>
    </sheetView>
  </sheetViews>
  <sheetFormatPr baseColWidth="10" defaultRowHeight="14.4" x14ac:dyDescent="0.3"/>
  <cols>
    <col min="2" max="5" width="11.5546875" style="3"/>
    <col min="8" max="11" width="11.5546875" style="3"/>
  </cols>
  <sheetData>
    <row r="1" spans="1:11" x14ac:dyDescent="0.3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spans="1:11" x14ac:dyDescent="0.3">
      <c r="A2" s="1">
        <v>39964</v>
      </c>
      <c r="D2" s="3">
        <v>2.73</v>
      </c>
      <c r="G2" s="1">
        <v>39964</v>
      </c>
      <c r="H2" s="4">
        <v>2.7307806314220402</v>
      </c>
      <c r="I2" s="4">
        <v>1.70126297735096</v>
      </c>
      <c r="J2" s="3">
        <v>2.7314285709999999</v>
      </c>
      <c r="K2" s="4">
        <v>8.9648023219597999</v>
      </c>
    </row>
    <row r="3" spans="1:11" x14ac:dyDescent="0.3">
      <c r="A3" s="1">
        <v>39994</v>
      </c>
      <c r="D3" s="3">
        <v>0.82</v>
      </c>
      <c r="G3" s="1">
        <v>39994</v>
      </c>
      <c r="H3" s="4">
        <v>0.85672648437249999</v>
      </c>
      <c r="I3" s="4">
        <v>0.50302038287005801</v>
      </c>
      <c r="J3" s="3">
        <v>0.82</v>
      </c>
      <c r="K3" s="4">
        <v>3.6940808300292902</v>
      </c>
    </row>
    <row r="4" spans="1:11" x14ac:dyDescent="0.3">
      <c r="A4" s="1">
        <v>40025</v>
      </c>
      <c r="B4" s="3">
        <v>0.96</v>
      </c>
      <c r="C4" s="3">
        <v>1.07</v>
      </c>
      <c r="D4" s="3">
        <v>1.62</v>
      </c>
      <c r="G4" s="1">
        <v>40025</v>
      </c>
      <c r="H4" s="3">
        <v>0.95499999999999996</v>
      </c>
      <c r="I4" s="3">
        <v>1.0662499999999999</v>
      </c>
      <c r="J4" s="3">
        <v>1.6233333329999999</v>
      </c>
      <c r="K4" s="4">
        <v>2.7369957564903999</v>
      </c>
    </row>
    <row r="5" spans="1:11" x14ac:dyDescent="0.3">
      <c r="A5" s="1">
        <v>40056</v>
      </c>
      <c r="C5" s="3">
        <v>0.87</v>
      </c>
      <c r="G5" s="1">
        <v>40056</v>
      </c>
      <c r="H5" s="4">
        <v>0.89315777763492199</v>
      </c>
      <c r="I5" s="3">
        <v>0.86666666699999995</v>
      </c>
      <c r="J5" s="4">
        <v>1.3803624675664301</v>
      </c>
      <c r="K5" s="4">
        <v>2.54582932126754</v>
      </c>
    </row>
    <row r="6" spans="1:11" x14ac:dyDescent="0.3">
      <c r="A6" s="1">
        <v>40086</v>
      </c>
      <c r="D6" s="3">
        <v>1.83</v>
      </c>
      <c r="G6" s="1">
        <v>40086</v>
      </c>
      <c r="H6" s="4">
        <v>2.0857187197987601</v>
      </c>
      <c r="I6" s="4">
        <v>1.28760329902629</v>
      </c>
      <c r="J6" s="3">
        <v>1.83</v>
      </c>
      <c r="K6" s="4">
        <v>5.7374111014457601</v>
      </c>
    </row>
    <row r="7" spans="1:11" x14ac:dyDescent="0.3">
      <c r="A7" s="1">
        <v>40117</v>
      </c>
      <c r="C7" s="3">
        <v>1.63</v>
      </c>
      <c r="D7" s="3">
        <v>1.98</v>
      </c>
      <c r="G7" s="1">
        <v>40117</v>
      </c>
      <c r="H7" s="4">
        <v>2.3446889412381999</v>
      </c>
      <c r="I7" s="3">
        <v>1.63</v>
      </c>
      <c r="J7" s="3">
        <v>1.9783333329999999</v>
      </c>
      <c r="K7" s="4">
        <v>4.3237394838934797</v>
      </c>
    </row>
    <row r="8" spans="1:11" x14ac:dyDescent="0.3">
      <c r="A8" s="1">
        <v>40147</v>
      </c>
      <c r="B8" s="3">
        <v>2.48</v>
      </c>
      <c r="C8" s="3">
        <v>2.25</v>
      </c>
      <c r="D8" s="3">
        <v>1.93</v>
      </c>
      <c r="G8" s="1">
        <v>40147</v>
      </c>
      <c r="H8" s="3">
        <v>2.4757142860000001</v>
      </c>
      <c r="I8" s="3">
        <v>2.2512500000000002</v>
      </c>
      <c r="J8" s="3">
        <v>1.9325000000000001</v>
      </c>
      <c r="K8" s="4">
        <v>6.8542683532117303</v>
      </c>
    </row>
    <row r="9" spans="1:11" x14ac:dyDescent="0.3">
      <c r="A9" s="1">
        <v>40178</v>
      </c>
      <c r="C9" s="3">
        <v>3.16</v>
      </c>
      <c r="D9" s="3">
        <v>3.59</v>
      </c>
      <c r="G9" s="1">
        <v>40178</v>
      </c>
      <c r="H9" s="4">
        <v>3.84255812625271</v>
      </c>
      <c r="I9" s="3">
        <v>3.158888889</v>
      </c>
      <c r="J9" s="3">
        <v>3.5933333329999999</v>
      </c>
      <c r="K9" s="4">
        <v>7.7935859574332804</v>
      </c>
    </row>
    <row r="10" spans="1:11" x14ac:dyDescent="0.3">
      <c r="A10" s="1">
        <v>40209</v>
      </c>
      <c r="B10" s="3">
        <v>2.61</v>
      </c>
      <c r="C10" s="3">
        <v>1.85</v>
      </c>
      <c r="D10" s="3">
        <v>2.71</v>
      </c>
      <c r="G10" s="1">
        <v>40209</v>
      </c>
      <c r="H10" s="3">
        <v>2.6124999999999998</v>
      </c>
      <c r="I10" s="3">
        <v>1.8520000000000001</v>
      </c>
      <c r="J10" s="3">
        <v>2.7066666669999999</v>
      </c>
      <c r="K10" s="4">
        <v>4.4778487786882399</v>
      </c>
    </row>
    <row r="11" spans="1:11" x14ac:dyDescent="0.3">
      <c r="A11" s="1">
        <v>40237</v>
      </c>
      <c r="B11" s="3">
        <v>3.5</v>
      </c>
      <c r="C11" s="3">
        <v>4.1100000000000003</v>
      </c>
      <c r="D11" s="3">
        <v>4.2</v>
      </c>
      <c r="G11" s="1">
        <v>40237</v>
      </c>
      <c r="H11" s="3">
        <v>3.4957142860000001</v>
      </c>
      <c r="I11" s="3">
        <v>4.1124999999999998</v>
      </c>
      <c r="J11" s="3">
        <v>4.2</v>
      </c>
      <c r="K11" s="4">
        <v>11.437166926413299</v>
      </c>
    </row>
    <row r="12" spans="1:11" x14ac:dyDescent="0.3">
      <c r="A12" s="1">
        <v>40268</v>
      </c>
      <c r="C12" s="3">
        <v>3.48</v>
      </c>
      <c r="D12" s="3">
        <v>4.1500000000000004</v>
      </c>
      <c r="G12" s="1">
        <v>40268</v>
      </c>
      <c r="H12" s="4">
        <v>5.4123948943385196</v>
      </c>
      <c r="I12" s="3">
        <v>3.4750000000000001</v>
      </c>
      <c r="J12" s="3">
        <v>4.1491666670000003</v>
      </c>
      <c r="K12" s="4">
        <v>8.2214023002950398</v>
      </c>
    </row>
    <row r="13" spans="1:11" x14ac:dyDescent="0.3">
      <c r="A13" s="1">
        <v>40298</v>
      </c>
      <c r="C13" s="3">
        <v>3.15</v>
      </c>
      <c r="D13" s="3">
        <v>3.77</v>
      </c>
      <c r="G13" s="1">
        <v>40298</v>
      </c>
      <c r="H13" s="4">
        <v>3.9277455620592399</v>
      </c>
      <c r="I13" s="3">
        <v>3.1454545450000002</v>
      </c>
      <c r="J13" s="3">
        <v>3.7661538459999999</v>
      </c>
      <c r="K13" s="4">
        <v>7.5813654575112102</v>
      </c>
    </row>
    <row r="14" spans="1:11" x14ac:dyDescent="0.3">
      <c r="A14" s="1">
        <v>40329</v>
      </c>
      <c r="D14" s="3">
        <v>2.86</v>
      </c>
      <c r="G14" s="1">
        <v>40329</v>
      </c>
      <c r="H14" s="4">
        <v>2.8593215611740201</v>
      </c>
      <c r="I14" s="4">
        <v>1.7858874147685899</v>
      </c>
      <c r="J14" s="3">
        <v>2.86</v>
      </c>
      <c r="K14" s="4">
        <v>9.3867856963282197</v>
      </c>
    </row>
    <row r="15" spans="1:11" x14ac:dyDescent="0.3">
      <c r="A15" s="1">
        <v>40359</v>
      </c>
      <c r="D15" s="3">
        <v>0.8</v>
      </c>
      <c r="G15" s="1">
        <v>40359</v>
      </c>
      <c r="H15" s="4">
        <v>0.83583071646097595</v>
      </c>
      <c r="I15" s="4">
        <v>0.49043490822354702</v>
      </c>
      <c r="J15" s="3">
        <v>0.8</v>
      </c>
      <c r="K15" s="4">
        <v>3.60398129758955</v>
      </c>
    </row>
    <row r="16" spans="1:11" x14ac:dyDescent="0.3">
      <c r="A16" s="1">
        <v>40390</v>
      </c>
      <c r="B16" s="3">
        <v>0.27</v>
      </c>
      <c r="D16" s="3">
        <v>0.65</v>
      </c>
      <c r="G16" s="1">
        <v>40390</v>
      </c>
      <c r="H16" s="3">
        <v>0.27</v>
      </c>
      <c r="I16" s="4">
        <v>0.36539845149349898</v>
      </c>
      <c r="J16" s="3">
        <v>0.65</v>
      </c>
      <c r="K16" s="4">
        <v>1.6748668182315301</v>
      </c>
    </row>
    <row r="17" spans="1:11" x14ac:dyDescent="0.3">
      <c r="A17" s="1">
        <v>40421</v>
      </c>
      <c r="D17" s="3">
        <v>0.5</v>
      </c>
      <c r="G17" s="1">
        <v>40421</v>
      </c>
      <c r="H17" s="4">
        <v>0.50884777490539801</v>
      </c>
      <c r="I17" s="4">
        <v>0.354152403045563</v>
      </c>
      <c r="J17" s="3">
        <v>0.5</v>
      </c>
      <c r="K17" s="4">
        <v>1.450403968766</v>
      </c>
    </row>
    <row r="18" spans="1:11" x14ac:dyDescent="0.3">
      <c r="A18" s="1">
        <v>40451</v>
      </c>
      <c r="B18" s="3">
        <v>0.41</v>
      </c>
      <c r="C18" s="3">
        <v>0.74</v>
      </c>
      <c r="D18" s="3">
        <v>0.56000000000000005</v>
      </c>
      <c r="G18" s="1">
        <v>40451</v>
      </c>
      <c r="H18" s="3">
        <v>0.41333333300000002</v>
      </c>
      <c r="I18" s="3">
        <v>0.74</v>
      </c>
      <c r="J18" s="3">
        <v>0.562857143</v>
      </c>
      <c r="K18" s="4">
        <v>2.2993088354892599</v>
      </c>
    </row>
    <row r="19" spans="1:11" x14ac:dyDescent="0.3">
      <c r="A19" s="1">
        <v>40482</v>
      </c>
      <c r="B19" s="3">
        <v>0.77</v>
      </c>
      <c r="C19" s="3">
        <v>0.66</v>
      </c>
      <c r="D19" s="3">
        <v>0.85</v>
      </c>
      <c r="G19" s="1">
        <v>40482</v>
      </c>
      <c r="H19" s="3">
        <v>0.77181818199999996</v>
      </c>
      <c r="I19" s="3">
        <v>0.66374999999999995</v>
      </c>
      <c r="J19" s="3">
        <v>0.85461538500000001</v>
      </c>
      <c r="K19" s="4">
        <v>1.66022449301624</v>
      </c>
    </row>
    <row r="20" spans="1:11" x14ac:dyDescent="0.3">
      <c r="A20" s="1">
        <v>40512</v>
      </c>
      <c r="B20" s="3">
        <v>2.4900000000000002</v>
      </c>
      <c r="C20" s="3">
        <v>1.86</v>
      </c>
      <c r="D20" s="3">
        <v>2.38</v>
      </c>
      <c r="G20" s="1">
        <v>40512</v>
      </c>
      <c r="H20" s="3">
        <v>2.4916666670000001</v>
      </c>
      <c r="I20" s="3">
        <v>1.8553333329999999</v>
      </c>
      <c r="J20" s="3">
        <v>2.3781818179999998</v>
      </c>
      <c r="K20" s="4">
        <v>5.5202557551748797</v>
      </c>
    </row>
    <row r="21" spans="1:11" x14ac:dyDescent="0.3">
      <c r="A21" s="1">
        <v>40543</v>
      </c>
      <c r="C21" s="3">
        <v>2.63</v>
      </c>
      <c r="D21" s="3">
        <v>3.39</v>
      </c>
      <c r="G21" s="1">
        <v>40543</v>
      </c>
      <c r="H21" s="4">
        <v>3.1279350839558799</v>
      </c>
      <c r="I21" s="3">
        <v>2.6288888890000002</v>
      </c>
      <c r="J21" s="3">
        <v>3.3908333329999998</v>
      </c>
      <c r="K21" s="4">
        <v>6.3441671264592703</v>
      </c>
    </row>
    <row r="22" spans="1:11" x14ac:dyDescent="0.3">
      <c r="A22" s="1">
        <v>40574</v>
      </c>
      <c r="B22" s="3">
        <v>1.17</v>
      </c>
      <c r="C22" s="3">
        <v>1.46</v>
      </c>
      <c r="D22" s="3">
        <v>1.87</v>
      </c>
      <c r="G22" s="1">
        <v>40574</v>
      </c>
      <c r="H22" s="3">
        <v>1.1741666669999999</v>
      </c>
      <c r="I22" s="3">
        <v>1.4581249999999999</v>
      </c>
      <c r="J22" s="3">
        <v>1.872727273</v>
      </c>
      <c r="K22" s="4">
        <v>3.4799555658857999</v>
      </c>
    </row>
    <row r="23" spans="1:11" x14ac:dyDescent="0.3">
      <c r="A23" s="1">
        <v>40602</v>
      </c>
      <c r="B23" s="3">
        <v>1.63</v>
      </c>
      <c r="C23" s="3">
        <v>2.35</v>
      </c>
      <c r="D23" s="3">
        <v>3.96</v>
      </c>
      <c r="G23" s="1">
        <v>40602</v>
      </c>
      <c r="H23" s="3">
        <v>1.631428571</v>
      </c>
      <c r="I23" s="3">
        <v>2.3464285710000001</v>
      </c>
      <c r="J23" s="3">
        <v>3.9555555560000002</v>
      </c>
      <c r="K23" s="4">
        <v>6.1292236253945003</v>
      </c>
    </row>
    <row r="24" spans="1:11" x14ac:dyDescent="0.3">
      <c r="A24" s="1">
        <v>40633</v>
      </c>
      <c r="B24" s="3">
        <v>1.39</v>
      </c>
      <c r="C24" s="3">
        <v>1.61</v>
      </c>
      <c r="G24" s="1">
        <v>40633</v>
      </c>
      <c r="H24" s="3">
        <v>1.38625</v>
      </c>
      <c r="I24" s="3">
        <v>1.612727273</v>
      </c>
      <c r="J24" s="4">
        <v>2.4317443916382802</v>
      </c>
      <c r="K24" s="4">
        <v>3.5741653997824998</v>
      </c>
    </row>
    <row r="25" spans="1:11" x14ac:dyDescent="0.3">
      <c r="A25" s="1">
        <v>40663</v>
      </c>
      <c r="B25" s="3">
        <v>2.8</v>
      </c>
      <c r="C25" s="3">
        <v>3.67</v>
      </c>
      <c r="D25" s="3">
        <v>4.5999999999999996</v>
      </c>
      <c r="G25" s="1">
        <v>40663</v>
      </c>
      <c r="H25" s="3">
        <v>2.7988888890000001</v>
      </c>
      <c r="I25" s="3">
        <v>3.6721428569999999</v>
      </c>
      <c r="J25" s="3">
        <v>4.6037499999999998</v>
      </c>
      <c r="K25" s="4">
        <v>9.0484115292378995</v>
      </c>
    </row>
    <row r="26" spans="1:11" x14ac:dyDescent="0.3">
      <c r="A26" s="1">
        <v>40694</v>
      </c>
      <c r="B26" s="3">
        <v>1.19</v>
      </c>
      <c r="C26" s="3">
        <v>1.64</v>
      </c>
      <c r="G26" s="1">
        <v>40694</v>
      </c>
      <c r="H26" s="3">
        <v>1.193076923</v>
      </c>
      <c r="I26" s="3">
        <v>1.643076923</v>
      </c>
      <c r="J26" s="4">
        <v>2.6089124906260701</v>
      </c>
      <c r="K26" s="4">
        <v>5.3854774570211204</v>
      </c>
    </row>
    <row r="27" spans="1:11" x14ac:dyDescent="0.3">
      <c r="A27" s="1">
        <v>40724</v>
      </c>
      <c r="B27" s="3">
        <v>0.77</v>
      </c>
      <c r="C27" s="3">
        <v>0.54</v>
      </c>
      <c r="D27" s="3">
        <v>0.81</v>
      </c>
      <c r="G27" s="1">
        <v>40724</v>
      </c>
      <c r="H27" s="3">
        <v>0.77</v>
      </c>
      <c r="I27" s="3">
        <v>0.53769230800000001</v>
      </c>
      <c r="J27" s="3">
        <v>0.80571428599999995</v>
      </c>
      <c r="K27" s="4">
        <v>2.2722237277336799</v>
      </c>
    </row>
    <row r="28" spans="1:11" x14ac:dyDescent="0.3">
      <c r="A28" s="1">
        <v>40755</v>
      </c>
      <c r="B28" s="3">
        <v>0.88</v>
      </c>
      <c r="C28" s="3">
        <v>1.17</v>
      </c>
      <c r="D28" s="3">
        <v>0.88</v>
      </c>
      <c r="G28" s="1">
        <v>40755</v>
      </c>
      <c r="H28" s="3">
        <v>0.88266666699999996</v>
      </c>
      <c r="I28" s="3">
        <v>1.165</v>
      </c>
      <c r="J28" s="3">
        <v>0.88</v>
      </c>
      <c r="K28" s="4">
        <v>3.0203819542790802</v>
      </c>
    </row>
    <row r="29" spans="1:11" x14ac:dyDescent="0.3">
      <c r="A29" s="1">
        <v>40786</v>
      </c>
      <c r="B29" s="3">
        <v>0.51</v>
      </c>
      <c r="C29" s="3">
        <v>0.55000000000000004</v>
      </c>
      <c r="D29" s="3">
        <v>0.92</v>
      </c>
      <c r="G29" s="1">
        <v>40786</v>
      </c>
      <c r="H29" s="3">
        <v>0.51416666700000002</v>
      </c>
      <c r="I29" s="3">
        <v>0.55000000000000004</v>
      </c>
      <c r="J29" s="3">
        <v>0.92</v>
      </c>
      <c r="K29" s="4">
        <v>1.5449666711391601</v>
      </c>
    </row>
    <row r="30" spans="1:11" x14ac:dyDescent="0.3">
      <c r="A30" s="1">
        <v>40816</v>
      </c>
      <c r="B30" s="3">
        <v>1.08</v>
      </c>
      <c r="C30" s="3">
        <v>1.3</v>
      </c>
      <c r="D30" s="3">
        <v>1.65</v>
      </c>
      <c r="G30" s="1">
        <v>40816</v>
      </c>
      <c r="H30" s="3">
        <v>1.0825</v>
      </c>
      <c r="I30" s="3">
        <v>1.298</v>
      </c>
      <c r="J30" s="3">
        <v>1.65</v>
      </c>
      <c r="K30" s="4">
        <v>4.3662336405113402</v>
      </c>
    </row>
    <row r="31" spans="1:11" x14ac:dyDescent="0.3">
      <c r="A31" s="1">
        <v>40847</v>
      </c>
      <c r="C31" s="3">
        <v>1.59</v>
      </c>
      <c r="G31" s="1">
        <v>40847</v>
      </c>
      <c r="H31" s="4">
        <v>2.28143688028638</v>
      </c>
      <c r="I31" s="3">
        <v>1.59</v>
      </c>
      <c r="J31" s="4">
        <v>1.8834859842479399</v>
      </c>
      <c r="K31" s="4">
        <v>4.2070990935350903</v>
      </c>
    </row>
    <row r="32" spans="1:11" x14ac:dyDescent="0.3">
      <c r="A32" s="1">
        <v>40877</v>
      </c>
      <c r="B32" s="3">
        <v>2.2400000000000002</v>
      </c>
      <c r="C32" s="3">
        <v>2.12</v>
      </c>
      <c r="D32" s="3">
        <v>2.2799999999999998</v>
      </c>
      <c r="G32" s="1">
        <v>40877</v>
      </c>
      <c r="H32" s="3">
        <v>2.244444444</v>
      </c>
      <c r="I32" s="3">
        <v>2.1183333329999998</v>
      </c>
      <c r="J32" s="3">
        <v>2.2799999999999998</v>
      </c>
      <c r="K32" s="4">
        <v>6.3995392567082501</v>
      </c>
    </row>
    <row r="33" spans="1:11" x14ac:dyDescent="0.3">
      <c r="A33" s="1">
        <v>40908</v>
      </c>
      <c r="C33" s="3">
        <v>3.1</v>
      </c>
      <c r="D33" s="3">
        <v>3.59</v>
      </c>
      <c r="G33" s="1">
        <v>40908</v>
      </c>
      <c r="H33" s="4">
        <v>3.7650113613956702</v>
      </c>
      <c r="I33" s="3">
        <v>3.1025</v>
      </c>
      <c r="J33" s="3">
        <v>3.5871428569999999</v>
      </c>
      <c r="K33" s="4">
        <v>7.6363033978006198</v>
      </c>
    </row>
    <row r="34" spans="1:11" x14ac:dyDescent="0.3">
      <c r="A34" s="1">
        <v>40939</v>
      </c>
      <c r="B34" s="3">
        <v>6.85</v>
      </c>
      <c r="C34" s="3">
        <v>3.7</v>
      </c>
      <c r="G34" s="1">
        <v>40939</v>
      </c>
      <c r="H34" s="3">
        <v>6.8477777780000002</v>
      </c>
      <c r="I34" s="3">
        <v>3.698</v>
      </c>
      <c r="J34" s="4">
        <v>5.1557481512150902</v>
      </c>
      <c r="K34" s="4">
        <v>9.5257458318393695</v>
      </c>
    </row>
    <row r="35" spans="1:11" x14ac:dyDescent="0.3">
      <c r="A35" s="1">
        <v>40968</v>
      </c>
      <c r="B35" s="3">
        <v>2.89</v>
      </c>
      <c r="C35" s="3">
        <v>2.73</v>
      </c>
      <c r="D35" s="3">
        <v>4.43</v>
      </c>
      <c r="G35" s="1">
        <v>40968</v>
      </c>
      <c r="H35" s="3">
        <v>2.8875000000000002</v>
      </c>
      <c r="I35" s="3">
        <v>2.7269999999999999</v>
      </c>
      <c r="J35" s="3">
        <v>4.4279999999999999</v>
      </c>
      <c r="K35" s="4">
        <v>7.2178072140690999</v>
      </c>
    </row>
    <row r="36" spans="1:11" x14ac:dyDescent="0.3">
      <c r="A36" s="1">
        <v>40999</v>
      </c>
      <c r="B36" s="3">
        <v>4.21</v>
      </c>
      <c r="C36" s="3">
        <v>4.0199999999999996</v>
      </c>
      <c r="G36" s="1">
        <v>40999</v>
      </c>
      <c r="H36" s="3">
        <v>4.2066666670000004</v>
      </c>
      <c r="I36" s="3">
        <v>4.016666667</v>
      </c>
      <c r="J36" s="4">
        <v>6.5949969815419101</v>
      </c>
      <c r="K36" s="4">
        <v>9.6932926438114606</v>
      </c>
    </row>
    <row r="37" spans="1:11" x14ac:dyDescent="0.3">
      <c r="A37" s="1">
        <v>41029</v>
      </c>
      <c r="B37" s="3">
        <v>6.78</v>
      </c>
      <c r="C37" s="3">
        <v>4.55</v>
      </c>
      <c r="D37" s="3">
        <v>6.4</v>
      </c>
      <c r="G37" s="1">
        <v>41029</v>
      </c>
      <c r="H37" s="3">
        <v>6.784444444</v>
      </c>
      <c r="I37" s="3">
        <v>4.5472727270000002</v>
      </c>
      <c r="J37" s="3">
        <v>6.4</v>
      </c>
      <c r="K37" s="4">
        <v>11.636429604445301</v>
      </c>
    </row>
    <row r="38" spans="1:11" x14ac:dyDescent="0.3">
      <c r="A38" s="1">
        <v>41060</v>
      </c>
      <c r="D38" s="3">
        <v>1.5</v>
      </c>
      <c r="G38" s="1">
        <v>41060</v>
      </c>
      <c r="H38" s="4">
        <v>1.49964417544092</v>
      </c>
      <c r="I38" s="4">
        <v>0.91204446998411703</v>
      </c>
      <c r="J38" s="3">
        <v>1.5</v>
      </c>
      <c r="K38" s="4">
        <v>4.9231393512210904</v>
      </c>
    </row>
    <row r="39" spans="1:11" x14ac:dyDescent="0.3">
      <c r="A39" s="1">
        <v>41090</v>
      </c>
      <c r="B39" s="3">
        <v>0.81</v>
      </c>
      <c r="C39" s="3">
        <v>1.65</v>
      </c>
      <c r="D39" s="3">
        <v>1.39</v>
      </c>
      <c r="G39" s="1">
        <v>41090</v>
      </c>
      <c r="H39" s="3">
        <v>0.80777777799999995</v>
      </c>
      <c r="I39" s="3">
        <v>1.6512500000000001</v>
      </c>
      <c r="J39" s="3">
        <v>1.3879999999999999</v>
      </c>
      <c r="K39" s="4">
        <v>8.2019024608024207</v>
      </c>
    </row>
    <row r="40" spans="1:11" x14ac:dyDescent="0.3">
      <c r="A40" s="1">
        <v>41121</v>
      </c>
      <c r="B40" s="3">
        <v>0.66</v>
      </c>
      <c r="C40" s="3">
        <v>1.08</v>
      </c>
      <c r="G40" s="1">
        <v>41121</v>
      </c>
      <c r="H40" s="3">
        <v>0.66272727300000001</v>
      </c>
      <c r="I40" s="3">
        <v>1.084545455</v>
      </c>
      <c r="J40" s="4">
        <v>1.4845145553796499</v>
      </c>
      <c r="K40" s="4">
        <v>2.7890745882177899</v>
      </c>
    </row>
    <row r="41" spans="1:11" x14ac:dyDescent="0.3">
      <c r="A41" s="1">
        <v>41152</v>
      </c>
      <c r="B41" s="3">
        <v>0.62</v>
      </c>
      <c r="C41" s="3">
        <v>0.63</v>
      </c>
      <c r="D41" s="3">
        <v>1.29</v>
      </c>
      <c r="G41" s="1">
        <v>41152</v>
      </c>
      <c r="H41" s="3">
        <v>0.61833333300000004</v>
      </c>
      <c r="I41" s="3">
        <v>0.63090909100000003</v>
      </c>
      <c r="J41" s="3">
        <v>1.2849999999999999</v>
      </c>
      <c r="K41" s="4">
        <v>1.79226930684467</v>
      </c>
    </row>
    <row r="42" spans="1:11" x14ac:dyDescent="0.3">
      <c r="A42" s="1">
        <v>41182</v>
      </c>
      <c r="B42" s="3">
        <v>0.55000000000000004</v>
      </c>
      <c r="C42" s="3">
        <v>0.71</v>
      </c>
      <c r="D42" s="3">
        <v>0.68</v>
      </c>
      <c r="G42" s="1">
        <v>41182</v>
      </c>
      <c r="H42" s="3">
        <v>0.55333333299999998</v>
      </c>
      <c r="I42" s="3">
        <v>0.71153846200000004</v>
      </c>
      <c r="J42" s="3">
        <v>0.67545454500000002</v>
      </c>
      <c r="K42" s="4">
        <v>2.2023035576934</v>
      </c>
    </row>
    <row r="43" spans="1:11" x14ac:dyDescent="0.3">
      <c r="A43" s="1">
        <v>41213</v>
      </c>
      <c r="B43" s="3">
        <v>4.0199999999999996</v>
      </c>
      <c r="C43" s="3">
        <v>2.2799999999999998</v>
      </c>
      <c r="D43" s="3">
        <v>2.35</v>
      </c>
      <c r="G43" s="1">
        <v>41213</v>
      </c>
      <c r="H43" s="3">
        <v>4.0149999999999997</v>
      </c>
      <c r="I43" s="3">
        <v>2.2838461539999999</v>
      </c>
      <c r="J43" s="3">
        <v>2.3458823529999999</v>
      </c>
      <c r="K43" s="4">
        <v>6.3167244089608099</v>
      </c>
    </row>
    <row r="44" spans="1:11" x14ac:dyDescent="0.3">
      <c r="A44" s="1">
        <v>41243</v>
      </c>
      <c r="B44" s="3">
        <v>4.05</v>
      </c>
      <c r="C44" s="3">
        <v>2.84</v>
      </c>
      <c r="D44" s="3">
        <v>3.58</v>
      </c>
      <c r="G44" s="1">
        <v>41243</v>
      </c>
      <c r="H44" s="3">
        <v>4.0449999999999999</v>
      </c>
      <c r="I44" s="3">
        <v>2.8433333329999999</v>
      </c>
      <c r="J44" s="3">
        <v>3.5785714290000001</v>
      </c>
      <c r="K44" s="4">
        <v>8.9693996356222492</v>
      </c>
    </row>
    <row r="45" spans="1:11" x14ac:dyDescent="0.3">
      <c r="A45" s="1">
        <v>41274</v>
      </c>
      <c r="B45" s="3">
        <v>3.75</v>
      </c>
      <c r="C45" s="3">
        <v>2.2200000000000002</v>
      </c>
      <c r="D45" s="3">
        <v>2.89</v>
      </c>
      <c r="G45" s="1">
        <v>41274</v>
      </c>
      <c r="H45" s="3">
        <v>3.75</v>
      </c>
      <c r="I45" s="3">
        <v>2.2185714289999998</v>
      </c>
      <c r="J45" s="3">
        <v>2.8918750000000002</v>
      </c>
      <c r="K45" s="4">
        <v>5.2648529574030896</v>
      </c>
    </row>
    <row r="46" spans="1:11" x14ac:dyDescent="0.3">
      <c r="A46" s="1">
        <v>41305</v>
      </c>
      <c r="B46" s="3">
        <v>4.34</v>
      </c>
      <c r="C46" s="3">
        <v>3.67</v>
      </c>
      <c r="D46" s="3">
        <v>4.62</v>
      </c>
      <c r="G46" s="1">
        <v>41305</v>
      </c>
      <c r="H46" s="3">
        <v>4.3446666670000003</v>
      </c>
      <c r="I46" s="3">
        <v>3.673076923</v>
      </c>
      <c r="J46" s="3">
        <v>4.6187500000000004</v>
      </c>
      <c r="K46" s="4">
        <v>9.4532019280372008</v>
      </c>
    </row>
    <row r="47" spans="1:11" x14ac:dyDescent="0.3">
      <c r="A47" s="1">
        <v>41333</v>
      </c>
      <c r="B47" s="3">
        <v>5.42</v>
      </c>
      <c r="C47" s="3">
        <v>3.05</v>
      </c>
      <c r="D47" s="3">
        <v>3.53</v>
      </c>
      <c r="G47" s="1">
        <v>41333</v>
      </c>
      <c r="H47" s="3">
        <v>5.4187500000000002</v>
      </c>
      <c r="I47" s="3">
        <v>3.0538461539999999</v>
      </c>
      <c r="J47" s="3">
        <v>3.5270000000000001</v>
      </c>
      <c r="K47" s="4">
        <v>8.1760291998816008</v>
      </c>
    </row>
    <row r="48" spans="1:11" x14ac:dyDescent="0.3">
      <c r="A48" s="1">
        <v>41364</v>
      </c>
      <c r="B48" s="3">
        <v>7.17</v>
      </c>
      <c r="C48" s="3">
        <v>3.45</v>
      </c>
      <c r="D48" s="3">
        <v>5.6</v>
      </c>
      <c r="G48" s="1">
        <v>41364</v>
      </c>
      <c r="H48" s="3">
        <v>7.17</v>
      </c>
      <c r="I48" s="3">
        <v>3.4477777779999998</v>
      </c>
      <c r="J48" s="3">
        <v>5.6</v>
      </c>
      <c r="K48" s="4">
        <v>8.1489546971871007</v>
      </c>
    </row>
    <row r="49" spans="1:11" x14ac:dyDescent="0.3">
      <c r="A49" s="1">
        <v>41394</v>
      </c>
      <c r="B49" s="3">
        <v>3.76</v>
      </c>
      <c r="C49" s="3">
        <v>2.09</v>
      </c>
      <c r="D49" s="3">
        <v>4.0999999999999996</v>
      </c>
      <c r="G49" s="1">
        <v>41394</v>
      </c>
      <c r="H49" s="3">
        <v>3.7591666670000001</v>
      </c>
      <c r="I49" s="3">
        <v>2.0864285709999999</v>
      </c>
      <c r="J49" s="3">
        <v>4.0983333330000002</v>
      </c>
      <c r="K49" s="4">
        <v>4.8173171635745096</v>
      </c>
    </row>
    <row r="50" spans="1:11" x14ac:dyDescent="0.3">
      <c r="A50" s="1">
        <v>41425</v>
      </c>
      <c r="B50" s="3">
        <v>1.87</v>
      </c>
      <c r="C50" s="3">
        <v>1.29</v>
      </c>
      <c r="D50" s="3">
        <v>2.2999999999999998</v>
      </c>
      <c r="G50" s="1">
        <v>41425</v>
      </c>
      <c r="H50" s="3">
        <v>1.8666666670000001</v>
      </c>
      <c r="I50" s="3">
        <v>1.2873333330000001</v>
      </c>
      <c r="J50" s="3">
        <v>2.2984615380000002</v>
      </c>
      <c r="K50" s="4">
        <v>4.0738435123663299</v>
      </c>
    </row>
    <row r="51" spans="1:11" x14ac:dyDescent="0.3">
      <c r="A51" s="1">
        <v>41455</v>
      </c>
      <c r="B51" s="3">
        <v>1.42</v>
      </c>
      <c r="C51" s="3">
        <v>1.2</v>
      </c>
      <c r="D51" s="3">
        <v>1.22</v>
      </c>
      <c r="G51" s="1">
        <v>41455</v>
      </c>
      <c r="H51" s="3">
        <v>1.4225000000000001</v>
      </c>
      <c r="I51" s="3">
        <v>1.2037500000000001</v>
      </c>
      <c r="J51" s="3">
        <v>1.22</v>
      </c>
      <c r="K51" s="4">
        <v>5.5854367291659601</v>
      </c>
    </row>
    <row r="52" spans="1:11" x14ac:dyDescent="0.3">
      <c r="A52" s="1">
        <v>41486</v>
      </c>
      <c r="B52" s="3">
        <v>1.08</v>
      </c>
      <c r="C52" s="3">
        <v>1.71</v>
      </c>
      <c r="G52" s="1">
        <v>41486</v>
      </c>
      <c r="H52" s="3">
        <v>1.079230769</v>
      </c>
      <c r="I52" s="3">
        <v>1.710714286</v>
      </c>
      <c r="J52" s="4">
        <v>2.4987536386147502</v>
      </c>
      <c r="K52" s="4">
        <v>4.6946055533250304</v>
      </c>
    </row>
    <row r="53" spans="1:11" x14ac:dyDescent="0.3">
      <c r="A53" s="1">
        <v>41517</v>
      </c>
      <c r="B53" s="3">
        <v>1.23</v>
      </c>
      <c r="C53" s="3">
        <v>0.67</v>
      </c>
      <c r="G53" s="1">
        <v>41517</v>
      </c>
      <c r="H53" s="3">
        <v>1.2331578949999999</v>
      </c>
      <c r="I53" s="3">
        <v>0.66600000000000004</v>
      </c>
      <c r="J53" s="4">
        <v>1.03088033968213</v>
      </c>
      <c r="K53" s="4">
        <v>1.90127264189375</v>
      </c>
    </row>
    <row r="54" spans="1:11" x14ac:dyDescent="0.3">
      <c r="A54" s="1">
        <v>41547</v>
      </c>
      <c r="B54" s="3">
        <v>1.74</v>
      </c>
      <c r="C54" s="3">
        <v>0.67</v>
      </c>
      <c r="D54" s="3">
        <v>1.07</v>
      </c>
      <c r="G54" s="1">
        <v>41547</v>
      </c>
      <c r="H54" s="3">
        <v>1.738</v>
      </c>
      <c r="I54" s="3">
        <v>0.671666667</v>
      </c>
      <c r="J54" s="3">
        <v>1.0649999999999999</v>
      </c>
      <c r="K54" s="4">
        <v>2.0676667091052701</v>
      </c>
    </row>
    <row r="55" spans="1:11" x14ac:dyDescent="0.3">
      <c r="A55" s="1">
        <v>41578</v>
      </c>
      <c r="B55" s="3">
        <v>5.31</v>
      </c>
      <c r="C55" s="3">
        <v>1.76</v>
      </c>
      <c r="D55" s="3">
        <v>2.8</v>
      </c>
      <c r="G55" s="1">
        <v>41578</v>
      </c>
      <c r="H55" s="3">
        <v>5.306153846</v>
      </c>
      <c r="I55" s="3">
        <v>1.760714286</v>
      </c>
      <c r="J55" s="3">
        <v>2.7972727270000002</v>
      </c>
      <c r="K55" s="4">
        <v>4.7090113149154602</v>
      </c>
    </row>
    <row r="56" spans="1:11" x14ac:dyDescent="0.3">
      <c r="A56" s="1">
        <v>41608</v>
      </c>
      <c r="B56" s="3">
        <v>3.73</v>
      </c>
      <c r="C56" s="3">
        <v>1.06</v>
      </c>
      <c r="D56" s="3">
        <v>1.66</v>
      </c>
      <c r="G56" s="1">
        <v>41608</v>
      </c>
      <c r="H56" s="3">
        <v>3.734375</v>
      </c>
      <c r="I56" s="3">
        <v>1.063571429</v>
      </c>
      <c r="J56" s="3">
        <v>1.6572727270000001</v>
      </c>
      <c r="K56" s="4">
        <v>3.0267094403726702</v>
      </c>
    </row>
    <row r="57" spans="1:11" x14ac:dyDescent="0.3">
      <c r="A57" s="1">
        <v>41639</v>
      </c>
      <c r="B57" s="3">
        <v>2.33</v>
      </c>
      <c r="C57" s="3">
        <v>1.76</v>
      </c>
      <c r="D57" s="3">
        <v>2.3199999999999998</v>
      </c>
      <c r="G57" s="1">
        <v>41639</v>
      </c>
      <c r="H57" s="3">
        <v>2.329230769</v>
      </c>
      <c r="I57" s="3">
        <v>1.7638461540000001</v>
      </c>
      <c r="J57" s="3">
        <v>2.3242857140000002</v>
      </c>
      <c r="K57" s="4">
        <v>4.1099397589000404</v>
      </c>
    </row>
    <row r="58" spans="1:11" x14ac:dyDescent="0.3">
      <c r="A58" s="1">
        <v>41670</v>
      </c>
      <c r="B58" s="3">
        <v>2.35</v>
      </c>
      <c r="C58" s="3">
        <v>2.02</v>
      </c>
      <c r="D58" s="3">
        <v>2.29</v>
      </c>
      <c r="G58" s="1">
        <v>41670</v>
      </c>
      <c r="H58" s="3">
        <v>2.352222222</v>
      </c>
      <c r="I58" s="3">
        <v>2.0236363640000001</v>
      </c>
      <c r="J58" s="3">
        <v>2.2887499999999998</v>
      </c>
      <c r="K58" s="4">
        <v>4.9209158553942096</v>
      </c>
    </row>
    <row r="59" spans="1:11" x14ac:dyDescent="0.3">
      <c r="A59" s="1">
        <v>41698</v>
      </c>
      <c r="B59" s="3">
        <v>6.97</v>
      </c>
      <c r="C59" s="3">
        <v>3.06</v>
      </c>
      <c r="D59" s="3">
        <v>3.9</v>
      </c>
      <c r="G59" s="1">
        <v>41698</v>
      </c>
      <c r="H59" s="3">
        <v>6.9676923080000002</v>
      </c>
      <c r="I59" s="3">
        <v>3.0558333329999998</v>
      </c>
      <c r="J59" s="3">
        <v>3.8983333330000001</v>
      </c>
      <c r="K59" s="4">
        <v>8.1819225915356508</v>
      </c>
    </row>
    <row r="60" spans="1:11" x14ac:dyDescent="0.3">
      <c r="A60" s="1">
        <v>41729</v>
      </c>
      <c r="B60" s="3">
        <v>9.74</v>
      </c>
      <c r="C60" s="3">
        <v>3.19</v>
      </c>
      <c r="D60" s="3">
        <v>5.93</v>
      </c>
      <c r="G60" s="1">
        <v>41729</v>
      </c>
      <c r="H60" s="3">
        <v>9.7392307690000006</v>
      </c>
      <c r="I60" s="3">
        <v>3.1880000000000002</v>
      </c>
      <c r="J60" s="3">
        <v>5.9335714289999997</v>
      </c>
      <c r="K60" s="4">
        <v>7.4647178743521696</v>
      </c>
    </row>
    <row r="61" spans="1:11" x14ac:dyDescent="0.3">
      <c r="A61" s="1">
        <v>41759</v>
      </c>
      <c r="B61" s="3">
        <v>2.65</v>
      </c>
      <c r="C61" s="3">
        <v>4.5999999999999996</v>
      </c>
      <c r="G61" s="1">
        <v>41759</v>
      </c>
      <c r="H61" s="3">
        <v>2.6481818179999999</v>
      </c>
      <c r="I61" s="3">
        <v>4.6014285709999996</v>
      </c>
      <c r="J61" s="4">
        <v>7.4107115922289699</v>
      </c>
      <c r="K61" s="4">
        <v>11.8031515028973</v>
      </c>
    </row>
    <row r="62" spans="1:11" x14ac:dyDescent="0.3">
      <c r="A62" s="1">
        <v>41790</v>
      </c>
      <c r="B62" s="3">
        <v>1.78</v>
      </c>
      <c r="C62" s="3">
        <v>1.99</v>
      </c>
      <c r="G62" s="1">
        <v>41790</v>
      </c>
      <c r="H62" s="3">
        <v>1.779090909</v>
      </c>
      <c r="I62" s="3">
        <v>1.9908333330000001</v>
      </c>
      <c r="J62" s="4">
        <v>3.2755441476449598</v>
      </c>
      <c r="K62" s="4">
        <v>6.76157948187298</v>
      </c>
    </row>
    <row r="63" spans="1:11" x14ac:dyDescent="0.3">
      <c r="A63" s="1">
        <v>41820</v>
      </c>
      <c r="B63" s="3">
        <v>1.08</v>
      </c>
      <c r="C63" s="3">
        <v>1.1499999999999999</v>
      </c>
      <c r="D63" s="3">
        <v>1.7</v>
      </c>
      <c r="G63" s="1">
        <v>41820</v>
      </c>
      <c r="H63" s="3">
        <v>1.0818181819999999</v>
      </c>
      <c r="I63" s="3">
        <v>1.1499999999999999</v>
      </c>
      <c r="J63" s="3">
        <v>1.6952941180000001</v>
      </c>
      <c r="K63" s="4">
        <v>5.29416499456062</v>
      </c>
    </row>
    <row r="64" spans="1:11" x14ac:dyDescent="0.3">
      <c r="A64" s="1">
        <v>41851</v>
      </c>
      <c r="B64" s="3">
        <v>0.75</v>
      </c>
      <c r="C64" s="3">
        <v>0.77</v>
      </c>
      <c r="D64" s="3">
        <v>1.2</v>
      </c>
      <c r="G64" s="1">
        <v>41851</v>
      </c>
      <c r="H64" s="3">
        <v>0.75466666699999996</v>
      </c>
      <c r="I64" s="3">
        <v>0.77200000000000002</v>
      </c>
      <c r="J64" s="3">
        <v>1.2</v>
      </c>
      <c r="K64" s="4">
        <v>1.9248924368073801</v>
      </c>
    </row>
    <row r="65" spans="1:11" x14ac:dyDescent="0.3">
      <c r="A65" s="1">
        <v>41882</v>
      </c>
      <c r="B65" s="3">
        <v>0.73</v>
      </c>
      <c r="C65" s="3">
        <v>0.82</v>
      </c>
      <c r="D65" s="3">
        <v>1.26</v>
      </c>
      <c r="G65" s="1">
        <v>41882</v>
      </c>
      <c r="H65" s="3">
        <v>0.72666666700000004</v>
      </c>
      <c r="I65" s="3">
        <v>0.81699999999999995</v>
      </c>
      <c r="J65" s="3">
        <v>1.262142857</v>
      </c>
      <c r="K65" s="4">
        <v>2.3828419682123898</v>
      </c>
    </row>
    <row r="66" spans="1:11" x14ac:dyDescent="0.3">
      <c r="A66" s="1">
        <v>41912</v>
      </c>
      <c r="B66" s="3">
        <v>2.0099999999999998</v>
      </c>
      <c r="C66" s="3">
        <v>1</v>
      </c>
      <c r="D66" s="3">
        <v>1.91</v>
      </c>
      <c r="G66" s="1">
        <v>41912</v>
      </c>
      <c r="H66" s="3">
        <v>2.0061538460000001</v>
      </c>
      <c r="I66" s="3">
        <v>0.99583333299999999</v>
      </c>
      <c r="J66" s="3">
        <v>1.906363636</v>
      </c>
      <c r="K66" s="4">
        <v>3.2063866958162799</v>
      </c>
    </row>
    <row r="67" spans="1:11" x14ac:dyDescent="0.3">
      <c r="A67" s="1">
        <v>41943</v>
      </c>
      <c r="B67" s="3">
        <v>2.95</v>
      </c>
      <c r="C67" s="3">
        <v>1.84</v>
      </c>
      <c r="G67" s="1">
        <v>41943</v>
      </c>
      <c r="H67" s="3">
        <v>2.9449999999999998</v>
      </c>
      <c r="I67" s="3">
        <v>1.835</v>
      </c>
      <c r="J67" s="4">
        <v>2.2074860010056501</v>
      </c>
      <c r="K67" s="4">
        <v>4.9308104395215402</v>
      </c>
    </row>
    <row r="68" spans="1:11" x14ac:dyDescent="0.3">
      <c r="A68" s="1">
        <v>41973</v>
      </c>
      <c r="B68" s="3">
        <v>0.91</v>
      </c>
      <c r="G68" s="1">
        <v>41973</v>
      </c>
      <c r="H68" s="3">
        <v>0.91</v>
      </c>
      <c r="I68" s="4">
        <v>0.597149392248852</v>
      </c>
      <c r="J68" s="4">
        <v>1.22545826339419</v>
      </c>
      <c r="K68" s="4">
        <v>2.7184250682231599</v>
      </c>
    </row>
    <row r="69" spans="1:11" x14ac:dyDescent="0.3">
      <c r="A69" s="1">
        <v>42004</v>
      </c>
      <c r="B69" s="3">
        <v>4.09</v>
      </c>
      <c r="D69" s="3">
        <v>3.93</v>
      </c>
      <c r="G69" s="1">
        <v>42004</v>
      </c>
      <c r="H69" s="3">
        <v>4.085</v>
      </c>
      <c r="I69" s="4">
        <v>2.9905450422250999</v>
      </c>
      <c r="J69" s="3">
        <v>3.925454545</v>
      </c>
      <c r="K69" s="4">
        <v>9.4958703697684701</v>
      </c>
    </row>
    <row r="70" spans="1:11" x14ac:dyDescent="0.3">
      <c r="A70" s="1">
        <v>42035</v>
      </c>
      <c r="B70" s="3">
        <v>8.8699999999999992</v>
      </c>
      <c r="C70" s="3">
        <v>4.71</v>
      </c>
      <c r="D70" s="3">
        <v>6.69</v>
      </c>
      <c r="G70" s="1">
        <v>42035</v>
      </c>
      <c r="H70" s="3">
        <v>8.8708333330000002</v>
      </c>
      <c r="I70" s="3">
        <v>4.7107692309999996</v>
      </c>
      <c r="J70" s="3">
        <v>6.6931250000000002</v>
      </c>
      <c r="K70" s="4">
        <v>12.585993018457</v>
      </c>
    </row>
    <row r="71" spans="1:11" x14ac:dyDescent="0.3">
      <c r="A71" s="1">
        <v>42063</v>
      </c>
      <c r="B71" s="3">
        <v>5.24</v>
      </c>
      <c r="C71" s="3">
        <v>3.63</v>
      </c>
      <c r="D71" s="3">
        <v>5.76</v>
      </c>
      <c r="G71" s="1">
        <v>42063</v>
      </c>
      <c r="H71" s="3">
        <v>5.2409090909999998</v>
      </c>
      <c r="I71" s="3">
        <v>3.6266666669999998</v>
      </c>
      <c r="J71" s="3">
        <v>5.7619999999999996</v>
      </c>
      <c r="K71" s="4">
        <v>9.9097358337992301</v>
      </c>
    </row>
    <row r="72" spans="1:11" x14ac:dyDescent="0.3">
      <c r="A72" s="1">
        <v>42094</v>
      </c>
      <c r="B72" s="3">
        <v>5.57</v>
      </c>
      <c r="C72" s="3">
        <v>3.78</v>
      </c>
      <c r="D72" s="3">
        <v>6.3</v>
      </c>
      <c r="G72" s="1">
        <v>42094</v>
      </c>
      <c r="H72" s="3">
        <v>5.567777778</v>
      </c>
      <c r="I72" s="3">
        <v>3.7787500000000001</v>
      </c>
      <c r="J72" s="3">
        <v>6.2989473680000003</v>
      </c>
      <c r="K72" s="4">
        <v>9.0395935758513399</v>
      </c>
    </row>
    <row r="73" spans="1:11" x14ac:dyDescent="0.3">
      <c r="A73" s="1">
        <v>42124</v>
      </c>
      <c r="D73" s="3">
        <v>3.7</v>
      </c>
      <c r="G73" s="1">
        <v>42124</v>
      </c>
      <c r="H73" s="4">
        <v>4.5945331747880003</v>
      </c>
      <c r="I73" s="4">
        <v>2.38346963172431</v>
      </c>
      <c r="J73" s="3">
        <v>3.6971428569999998</v>
      </c>
      <c r="K73" s="4">
        <v>8.8684041657894195</v>
      </c>
    </row>
    <row r="74" spans="1:11" x14ac:dyDescent="0.3">
      <c r="A74" s="1">
        <v>42155</v>
      </c>
      <c r="B74" s="3">
        <v>1.95</v>
      </c>
      <c r="D74" s="3">
        <v>2.59</v>
      </c>
      <c r="G74" s="1">
        <v>42155</v>
      </c>
      <c r="H74" s="3">
        <v>1.947142857</v>
      </c>
      <c r="I74" s="4">
        <v>1.3879573504481899</v>
      </c>
      <c r="J74" s="3">
        <v>2.5892307689999998</v>
      </c>
      <c r="K74" s="4">
        <v>8.4980959255042308</v>
      </c>
    </row>
    <row r="75" spans="1:11" x14ac:dyDescent="0.3">
      <c r="A75" s="1">
        <v>42185</v>
      </c>
      <c r="D75" s="3">
        <v>1.91</v>
      </c>
      <c r="G75" s="1">
        <v>42185</v>
      </c>
      <c r="H75" s="4">
        <v>1.99345625875943</v>
      </c>
      <c r="I75" s="4">
        <v>1.2130538563323601</v>
      </c>
      <c r="J75" s="3">
        <v>1.9079999999999999</v>
      </c>
      <c r="K75" s="4">
        <v>8.5954953947510901</v>
      </c>
    </row>
    <row r="76" spans="1:11" x14ac:dyDescent="0.3">
      <c r="A76" s="1">
        <v>42214</v>
      </c>
      <c r="B76" s="3">
        <v>0.59</v>
      </c>
      <c r="C76" s="3">
        <v>0.74</v>
      </c>
      <c r="D76" s="3">
        <v>0.95</v>
      </c>
      <c r="G76" s="1">
        <v>42214</v>
      </c>
      <c r="H76" s="3">
        <v>0.59199999999999997</v>
      </c>
      <c r="I76" s="3">
        <v>0.73599999999999999</v>
      </c>
      <c r="J76" s="3">
        <v>0.95150000000000001</v>
      </c>
      <c r="K76" s="4">
        <v>1.8287197864337601</v>
      </c>
    </row>
    <row r="77" spans="1:11" x14ac:dyDescent="0.3">
      <c r="A77" s="1">
        <v>42247</v>
      </c>
      <c r="B77" s="3">
        <v>0.74</v>
      </c>
      <c r="C77" s="3">
        <v>0.74</v>
      </c>
      <c r="D77" s="3">
        <v>0.59</v>
      </c>
      <c r="G77" s="1">
        <v>42247</v>
      </c>
      <c r="H77" s="3">
        <v>0.73928571399999998</v>
      </c>
      <c r="I77" s="3">
        <v>0.74250000000000005</v>
      </c>
      <c r="J77" s="3">
        <v>0.59285714300000003</v>
      </c>
      <c r="K77" s="4">
        <v>2.1426677691515401</v>
      </c>
    </row>
    <row r="78" spans="1:11" x14ac:dyDescent="0.3">
      <c r="A78" s="1">
        <v>42277</v>
      </c>
      <c r="B78" s="3">
        <v>0.47</v>
      </c>
      <c r="C78" s="3">
        <v>0.73</v>
      </c>
      <c r="D78" s="3">
        <v>0.57999999999999996</v>
      </c>
      <c r="G78" s="1">
        <v>42277</v>
      </c>
      <c r="H78" s="3">
        <v>0.47076923100000001</v>
      </c>
      <c r="I78" s="3">
        <v>0.72888888900000004</v>
      </c>
      <c r="J78" s="3">
        <v>0.58133333300000001</v>
      </c>
      <c r="K78" s="4">
        <v>2.2613492039654699</v>
      </c>
    </row>
    <row r="79" spans="1:11" x14ac:dyDescent="0.3">
      <c r="A79" s="1">
        <v>42308</v>
      </c>
      <c r="B79" s="3">
        <v>1.22</v>
      </c>
      <c r="C79" s="3">
        <v>1.1499999999999999</v>
      </c>
      <c r="D79" s="3">
        <v>1.22</v>
      </c>
      <c r="E79" s="3">
        <v>3.91</v>
      </c>
      <c r="G79" s="1">
        <v>42308</v>
      </c>
      <c r="H79" s="3">
        <v>1.2163636360000001</v>
      </c>
      <c r="I79" s="3">
        <v>1.148571429</v>
      </c>
      <c r="J79" s="3">
        <v>1.2214814810000001</v>
      </c>
      <c r="K79" s="3">
        <v>3.91</v>
      </c>
    </row>
    <row r="80" spans="1:11" x14ac:dyDescent="0.3">
      <c r="A80" s="1">
        <v>42337</v>
      </c>
      <c r="B80" s="3">
        <v>1.8</v>
      </c>
      <c r="C80" s="3">
        <v>1.42</v>
      </c>
      <c r="D80" s="3">
        <v>2.69</v>
      </c>
      <c r="E80" s="3">
        <v>6.83</v>
      </c>
      <c r="G80" s="1">
        <v>42337</v>
      </c>
      <c r="H80" s="3">
        <v>1.8</v>
      </c>
      <c r="I80" s="3">
        <v>1.4175</v>
      </c>
      <c r="J80" s="3">
        <v>2.6913043480000001</v>
      </c>
      <c r="K80" s="3">
        <v>6.83</v>
      </c>
    </row>
    <row r="81" spans="1:11" x14ac:dyDescent="0.3">
      <c r="A81" s="1">
        <v>42369</v>
      </c>
      <c r="C81" s="3">
        <v>4.18</v>
      </c>
      <c r="G81" s="1">
        <v>42369</v>
      </c>
      <c r="H81" s="4">
        <v>5.3101435882293604</v>
      </c>
      <c r="I81" s="3">
        <v>4.1777777780000003</v>
      </c>
      <c r="J81" s="4">
        <v>5.5930303398682701</v>
      </c>
      <c r="K81" s="4">
        <v>10.7701846377891</v>
      </c>
    </row>
    <row r="82" spans="1:11" x14ac:dyDescent="0.3">
      <c r="A82" s="1">
        <v>42400</v>
      </c>
      <c r="B82" s="3">
        <v>3.38</v>
      </c>
      <c r="C82" s="3">
        <v>1.84</v>
      </c>
      <c r="D82" s="3">
        <v>2.46</v>
      </c>
      <c r="E82" s="3">
        <v>7.59</v>
      </c>
      <c r="G82" s="1">
        <v>42400</v>
      </c>
      <c r="H82" s="3">
        <v>3.381818182</v>
      </c>
      <c r="I82" s="3">
        <v>1.837777778</v>
      </c>
      <c r="J82" s="3">
        <v>2.4623529409999998</v>
      </c>
      <c r="K82" s="3">
        <v>7.59</v>
      </c>
    </row>
    <row r="83" spans="1:11" x14ac:dyDescent="0.3">
      <c r="A83" s="1">
        <v>42429</v>
      </c>
      <c r="B83" s="3">
        <v>7.04</v>
      </c>
      <c r="C83" s="3">
        <v>2.85</v>
      </c>
      <c r="D83" s="3">
        <v>7.75</v>
      </c>
      <c r="G83" s="1">
        <v>42429</v>
      </c>
      <c r="H83" s="3">
        <v>7.04</v>
      </c>
      <c r="I83" s="3">
        <v>2.8462499999999999</v>
      </c>
      <c r="J83" s="3">
        <v>7.7548000000000004</v>
      </c>
      <c r="K83" s="4">
        <v>7.5648752244468396</v>
      </c>
    </row>
    <row r="84" spans="1:11" x14ac:dyDescent="0.3">
      <c r="A84" s="1">
        <v>42460</v>
      </c>
      <c r="B84" s="3">
        <v>3.6</v>
      </c>
      <c r="C84" s="3">
        <v>2.3199999999999998</v>
      </c>
      <c r="D84" s="3">
        <v>3.93</v>
      </c>
      <c r="G84" s="1">
        <v>42460</v>
      </c>
      <c r="H84" s="3">
        <v>3.601</v>
      </c>
      <c r="I84" s="3">
        <v>2.3242857140000002</v>
      </c>
      <c r="J84" s="3">
        <v>3.9279999999999999</v>
      </c>
      <c r="K84" s="4">
        <v>5.2787154137314296</v>
      </c>
    </row>
    <row r="85" spans="1:11" x14ac:dyDescent="0.3">
      <c r="A85" s="1">
        <v>42490</v>
      </c>
      <c r="B85" s="3">
        <v>5.17</v>
      </c>
      <c r="C85" s="3">
        <v>1.94</v>
      </c>
      <c r="D85" s="3">
        <v>3.34</v>
      </c>
      <c r="E85" s="3">
        <v>4.5199999999999996</v>
      </c>
      <c r="G85" s="1">
        <v>42490</v>
      </c>
      <c r="H85" s="3">
        <v>5.1716666670000002</v>
      </c>
      <c r="I85" s="3">
        <v>1.9366666669999999</v>
      </c>
      <c r="J85" s="3">
        <v>3.3447619049999999</v>
      </c>
      <c r="K85" s="3">
        <v>4.5199999999999996</v>
      </c>
    </row>
    <row r="86" spans="1:11" x14ac:dyDescent="0.3">
      <c r="A86" s="1">
        <v>42521</v>
      </c>
      <c r="B86" s="3">
        <v>1.23</v>
      </c>
      <c r="C86" s="3">
        <v>0.88</v>
      </c>
      <c r="D86" s="3">
        <v>0.93</v>
      </c>
      <c r="E86" s="3">
        <v>4.2300000000000004</v>
      </c>
      <c r="G86" s="1">
        <v>42521</v>
      </c>
      <c r="H86" s="3">
        <v>1.2315384620000001</v>
      </c>
      <c r="I86" s="3">
        <v>0.87916666700000001</v>
      </c>
      <c r="J86" s="3">
        <v>0.92944444400000004</v>
      </c>
      <c r="K86" s="3">
        <v>4.2300000000000004</v>
      </c>
    </row>
    <row r="87" spans="1:11" x14ac:dyDescent="0.3">
      <c r="A87" s="1">
        <v>42551</v>
      </c>
      <c r="B87" s="3">
        <v>1.22</v>
      </c>
      <c r="C87" s="3">
        <v>0.88</v>
      </c>
      <c r="D87" s="3">
        <v>1.46</v>
      </c>
      <c r="G87" s="1">
        <v>42551</v>
      </c>
      <c r="H87" s="3">
        <v>1.224166667</v>
      </c>
      <c r="I87" s="3">
        <v>0.87777777800000001</v>
      </c>
      <c r="J87" s="3">
        <v>1.457368421</v>
      </c>
      <c r="K87" s="4">
        <v>3.8865062080514199</v>
      </c>
    </row>
    <row r="88" spans="1:11" x14ac:dyDescent="0.3">
      <c r="A88" s="1">
        <v>42582</v>
      </c>
      <c r="B88" s="3">
        <v>0.56999999999999995</v>
      </c>
      <c r="C88" s="3">
        <v>0.92</v>
      </c>
      <c r="D88" s="3">
        <v>1.85</v>
      </c>
      <c r="G88" s="1">
        <v>42582</v>
      </c>
      <c r="H88" s="3">
        <v>0.56583333300000005</v>
      </c>
      <c r="I88" s="3">
        <v>0.92249999999999999</v>
      </c>
      <c r="J88" s="3">
        <v>1.8533333329999999</v>
      </c>
      <c r="K88" s="4">
        <v>2.3343579286046898</v>
      </c>
    </row>
    <row r="89" spans="1:11" x14ac:dyDescent="0.3">
      <c r="A89" s="1">
        <v>42613</v>
      </c>
      <c r="B89" s="3">
        <v>0.47</v>
      </c>
      <c r="C89" s="3">
        <v>0.69</v>
      </c>
      <c r="D89" s="3">
        <v>1.35</v>
      </c>
      <c r="G89" s="1">
        <v>42613</v>
      </c>
      <c r="H89" s="3">
        <v>0.47199999999999998</v>
      </c>
      <c r="I89" s="3">
        <v>0.69285714300000001</v>
      </c>
      <c r="J89" s="3">
        <v>1.3473333329999999</v>
      </c>
      <c r="K89" s="4">
        <v>1.9854274269666099</v>
      </c>
    </row>
    <row r="90" spans="1:11" x14ac:dyDescent="0.3">
      <c r="A90" s="1">
        <v>42643</v>
      </c>
      <c r="B90" s="3">
        <v>0.62</v>
      </c>
      <c r="C90" s="3">
        <v>0.77</v>
      </c>
      <c r="D90" s="3">
        <v>0.75</v>
      </c>
      <c r="G90" s="1">
        <v>42643</v>
      </c>
      <c r="H90" s="3">
        <v>0.61857142899999995</v>
      </c>
      <c r="I90" s="3">
        <v>0.76642857099999995</v>
      </c>
      <c r="J90" s="3">
        <v>0.75421052600000005</v>
      </c>
      <c r="K90" s="4">
        <v>2.3900636473891099</v>
      </c>
    </row>
    <row r="91" spans="1:11" x14ac:dyDescent="0.3">
      <c r="A91" s="1">
        <v>42674</v>
      </c>
      <c r="B91" s="3">
        <v>0.82</v>
      </c>
      <c r="C91" s="3">
        <v>1.21</v>
      </c>
      <c r="D91" s="3">
        <v>1.47</v>
      </c>
      <c r="G91" s="1">
        <v>42674</v>
      </c>
      <c r="H91" s="3">
        <v>0.82153846200000002</v>
      </c>
      <c r="I91" s="3">
        <v>1.21</v>
      </c>
      <c r="J91" s="3">
        <v>1.4650000000000001</v>
      </c>
      <c r="K91" s="4">
        <v>3.1274074290031901</v>
      </c>
    </row>
    <row r="92" spans="1:11" x14ac:dyDescent="0.3">
      <c r="A92" s="1">
        <v>42704</v>
      </c>
      <c r="B92" s="3">
        <v>0.6</v>
      </c>
      <c r="C92" s="3">
        <v>0.54</v>
      </c>
      <c r="D92" s="3">
        <v>0.36</v>
      </c>
      <c r="G92" s="1">
        <v>42704</v>
      </c>
      <c r="H92" s="3">
        <v>0.59545454499999995</v>
      </c>
      <c r="I92" s="3">
        <v>0.54249999999999998</v>
      </c>
      <c r="J92" s="3">
        <v>0.35933333299999998</v>
      </c>
      <c r="K92" s="4">
        <v>1.50083978289721</v>
      </c>
    </row>
    <row r="93" spans="1:11" x14ac:dyDescent="0.3">
      <c r="A93" s="1">
        <v>42735</v>
      </c>
      <c r="B93" s="3">
        <v>2.9</v>
      </c>
      <c r="C93" s="3">
        <v>1.7</v>
      </c>
      <c r="D93" s="3">
        <v>1.56</v>
      </c>
      <c r="G93" s="1">
        <v>42735</v>
      </c>
      <c r="H93" s="3">
        <v>2.9046666669999999</v>
      </c>
      <c r="I93" s="3">
        <v>1.6969230769999999</v>
      </c>
      <c r="J93" s="3">
        <v>1.556</v>
      </c>
      <c r="K93" s="4">
        <v>3.9434904639882902</v>
      </c>
    </row>
    <row r="94" spans="1:11" x14ac:dyDescent="0.3">
      <c r="A94" s="1">
        <v>42766</v>
      </c>
      <c r="B94" s="3">
        <v>3.23</v>
      </c>
      <c r="C94" s="3">
        <v>2.46</v>
      </c>
      <c r="D94" s="3">
        <v>3.81</v>
      </c>
      <c r="G94" s="1">
        <v>42766</v>
      </c>
      <c r="H94" s="3">
        <v>3.2315384620000001</v>
      </c>
      <c r="I94" s="3">
        <v>2.4550000000000001</v>
      </c>
      <c r="J94" s="3">
        <v>3.808928571</v>
      </c>
      <c r="K94" s="4">
        <v>6.0572281326242097</v>
      </c>
    </row>
    <row r="95" spans="1:11" x14ac:dyDescent="0.3">
      <c r="A95" s="1">
        <v>42794</v>
      </c>
      <c r="B95" s="3">
        <v>2.61</v>
      </c>
      <c r="C95" s="3">
        <v>1.6</v>
      </c>
      <c r="D95" s="3">
        <v>3.07</v>
      </c>
      <c r="G95" s="1">
        <v>42794</v>
      </c>
      <c r="H95" s="3">
        <v>2.6076923079999998</v>
      </c>
      <c r="I95" s="3">
        <v>1.6041666670000001</v>
      </c>
      <c r="J95" s="3">
        <v>3.0670588240000001</v>
      </c>
      <c r="K95" s="4">
        <v>4.0860137818181599</v>
      </c>
    </row>
    <row r="96" spans="1:11" x14ac:dyDescent="0.3">
      <c r="A96" s="1">
        <v>42825</v>
      </c>
      <c r="B96" s="3">
        <v>4.4800000000000004</v>
      </c>
      <c r="C96" s="3">
        <v>2.88</v>
      </c>
      <c r="D96" s="3">
        <v>4.42</v>
      </c>
      <c r="G96" s="1">
        <v>42825</v>
      </c>
      <c r="H96" s="3">
        <v>4.4838461540000001</v>
      </c>
      <c r="I96" s="3">
        <v>2.8814285709999998</v>
      </c>
      <c r="J96" s="3">
        <v>4.4173333330000002</v>
      </c>
      <c r="K96" s="4">
        <v>6.6734622083328503</v>
      </c>
    </row>
    <row r="97" spans="1:11" x14ac:dyDescent="0.3">
      <c r="A97" s="1">
        <v>42855</v>
      </c>
      <c r="B97" s="3">
        <v>2.66</v>
      </c>
      <c r="C97" s="3">
        <v>2.4900000000000002</v>
      </c>
      <c r="D97" s="3">
        <v>5.03</v>
      </c>
      <c r="E97" s="3">
        <v>8.1300000000000008</v>
      </c>
      <c r="G97" s="1">
        <v>42855</v>
      </c>
      <c r="H97" s="3">
        <v>2.661</v>
      </c>
      <c r="I97" s="3">
        <v>2.4910000000000001</v>
      </c>
      <c r="J97" s="3">
        <v>5.0252941179999997</v>
      </c>
      <c r="K97" s="3">
        <v>8.1300000000000008</v>
      </c>
    </row>
    <row r="98" spans="1:11" x14ac:dyDescent="0.3">
      <c r="A98" s="1">
        <v>42886</v>
      </c>
      <c r="B98" s="3">
        <v>1.53</v>
      </c>
      <c r="C98" s="3">
        <v>1.65</v>
      </c>
      <c r="D98" s="3">
        <v>3.18</v>
      </c>
      <c r="E98" s="3">
        <v>6.21</v>
      </c>
      <c r="G98" s="1">
        <v>42886</v>
      </c>
      <c r="H98" s="3">
        <v>1.5257142859999999</v>
      </c>
      <c r="I98" s="3">
        <v>1.6475</v>
      </c>
      <c r="J98" s="3">
        <v>3.18</v>
      </c>
      <c r="K98" s="3">
        <v>6.21</v>
      </c>
    </row>
    <row r="99" spans="1:11" x14ac:dyDescent="0.3">
      <c r="A99" s="1">
        <v>42916</v>
      </c>
      <c r="B99" s="3">
        <v>1.07</v>
      </c>
      <c r="C99" s="3">
        <v>1.08</v>
      </c>
      <c r="D99" s="3">
        <v>2.62</v>
      </c>
      <c r="E99" s="3">
        <v>5.47</v>
      </c>
      <c r="G99" s="1">
        <v>42916</v>
      </c>
      <c r="H99" s="3">
        <v>1.069230769</v>
      </c>
      <c r="I99" s="3">
        <v>1.0760000000000001</v>
      </c>
      <c r="J99" s="3">
        <v>2.6160000000000001</v>
      </c>
      <c r="K99" s="3">
        <v>5.47</v>
      </c>
    </row>
    <row r="100" spans="1:11" x14ac:dyDescent="0.3">
      <c r="A100" s="1">
        <v>42947</v>
      </c>
      <c r="B100" s="3">
        <v>1.32</v>
      </c>
      <c r="C100" s="3">
        <v>0.71</v>
      </c>
      <c r="D100" s="3">
        <v>2.09</v>
      </c>
      <c r="E100" s="3">
        <v>2.68</v>
      </c>
      <c r="G100" s="1">
        <v>42947</v>
      </c>
      <c r="H100" s="3">
        <v>1.322142857</v>
      </c>
      <c r="I100" s="3">
        <v>0.71416666699999998</v>
      </c>
      <c r="J100" s="3">
        <v>2.0934482760000002</v>
      </c>
      <c r="K100" s="3">
        <v>2.68</v>
      </c>
    </row>
    <row r="101" spans="1:11" x14ac:dyDescent="0.3">
      <c r="A101" s="1">
        <v>42978</v>
      </c>
      <c r="B101" s="3">
        <v>0.57999999999999996</v>
      </c>
      <c r="C101" s="3">
        <v>0.54</v>
      </c>
      <c r="D101" s="3">
        <v>0.84</v>
      </c>
      <c r="E101" s="3">
        <v>2.2599999999999998</v>
      </c>
      <c r="G101" s="1">
        <v>42978</v>
      </c>
      <c r="H101" s="3">
        <v>0.58230769199999999</v>
      </c>
      <c r="I101" s="3">
        <v>0.54</v>
      </c>
      <c r="J101" s="3">
        <v>0.83944444399999996</v>
      </c>
      <c r="K101" s="3">
        <v>2.2599999999999998</v>
      </c>
    </row>
    <row r="102" spans="1:11" x14ac:dyDescent="0.3">
      <c r="A102" s="1">
        <v>43008</v>
      </c>
      <c r="B102" s="3">
        <v>0.7</v>
      </c>
      <c r="C102" s="3">
        <v>0.68</v>
      </c>
      <c r="D102" s="3">
        <v>1.22</v>
      </c>
      <c r="E102" s="3">
        <v>2.41</v>
      </c>
      <c r="G102" s="1">
        <v>43008</v>
      </c>
      <c r="H102" s="3">
        <v>0.70214285700000001</v>
      </c>
      <c r="I102" s="3">
        <v>0.67727272699999996</v>
      </c>
      <c r="J102" s="3">
        <v>1.2214285709999999</v>
      </c>
      <c r="K102" s="3">
        <v>2.41</v>
      </c>
    </row>
    <row r="103" spans="1:11" x14ac:dyDescent="0.3">
      <c r="A103" s="1">
        <v>43039</v>
      </c>
      <c r="B103" s="3">
        <v>1.31</v>
      </c>
      <c r="C103" s="3">
        <v>1.26</v>
      </c>
      <c r="D103" s="3">
        <v>2.2000000000000002</v>
      </c>
      <c r="E103" s="3">
        <v>4.22</v>
      </c>
      <c r="G103" s="1">
        <v>43039</v>
      </c>
      <c r="H103" s="3">
        <v>1.3063636359999999</v>
      </c>
      <c r="I103" s="3">
        <v>1.2575000000000001</v>
      </c>
      <c r="J103" s="3">
        <v>2.2044000000000001</v>
      </c>
      <c r="K103" s="3">
        <v>4.22</v>
      </c>
    </row>
    <row r="104" spans="1:11" x14ac:dyDescent="0.3">
      <c r="A104" s="1">
        <v>43069</v>
      </c>
      <c r="B104" s="3">
        <v>1.66</v>
      </c>
      <c r="C104" s="3">
        <v>1.07</v>
      </c>
      <c r="D104" s="3">
        <v>1.86</v>
      </c>
      <c r="E104" s="3">
        <v>4.67</v>
      </c>
      <c r="G104" s="1">
        <v>43069</v>
      </c>
      <c r="H104" s="3">
        <v>1.6556249999999999</v>
      </c>
      <c r="I104" s="3">
        <v>1.0725</v>
      </c>
      <c r="J104" s="3">
        <v>1.855517241</v>
      </c>
      <c r="K104" s="3">
        <v>4.67</v>
      </c>
    </row>
    <row r="105" spans="1:11" x14ac:dyDescent="0.3">
      <c r="A105" s="1">
        <v>43100</v>
      </c>
      <c r="B105" s="3">
        <v>2.5299999999999998</v>
      </c>
      <c r="C105" s="3">
        <v>1.75</v>
      </c>
      <c r="D105" s="3">
        <v>3.18</v>
      </c>
      <c r="E105" s="3">
        <v>6.19</v>
      </c>
      <c r="G105" s="1">
        <v>43100</v>
      </c>
      <c r="H105" s="3">
        <v>2.5293333329999999</v>
      </c>
      <c r="I105" s="3">
        <v>1.7453846150000001</v>
      </c>
      <c r="J105" s="3">
        <v>3.1791304349999998</v>
      </c>
      <c r="K105" s="3">
        <v>6.19</v>
      </c>
    </row>
    <row r="106" spans="1:11" x14ac:dyDescent="0.3">
      <c r="A106" s="1">
        <v>43131</v>
      </c>
      <c r="B106" s="3">
        <v>5.19</v>
      </c>
      <c r="C106" s="3">
        <v>3.22</v>
      </c>
      <c r="D106" s="3">
        <v>6.53</v>
      </c>
      <c r="E106" s="3">
        <v>6.74</v>
      </c>
      <c r="G106" s="1">
        <v>43131</v>
      </c>
      <c r="H106" s="3">
        <v>5.1857142859999996</v>
      </c>
      <c r="I106" s="3">
        <v>3.2226666669999999</v>
      </c>
      <c r="J106" s="3">
        <v>6.5250000000000004</v>
      </c>
      <c r="K106" s="3">
        <v>6.74</v>
      </c>
    </row>
    <row r="107" spans="1:11" x14ac:dyDescent="0.3">
      <c r="A107" s="1">
        <v>43159</v>
      </c>
      <c r="B107" s="3">
        <v>2.96</v>
      </c>
      <c r="C107" s="3">
        <v>1.73</v>
      </c>
      <c r="D107" s="3">
        <v>5.13</v>
      </c>
      <c r="E107" s="3">
        <v>4.95</v>
      </c>
      <c r="G107" s="1">
        <v>43159</v>
      </c>
      <c r="H107" s="3">
        <v>2.9550000000000001</v>
      </c>
      <c r="I107" s="3">
        <v>1.733076923</v>
      </c>
      <c r="J107" s="3">
        <v>5.13</v>
      </c>
      <c r="K107" s="3">
        <v>4.95</v>
      </c>
    </row>
    <row r="108" spans="1:11" x14ac:dyDescent="0.3">
      <c r="A108" s="1">
        <v>43190</v>
      </c>
      <c r="B108" s="3">
        <v>3.31</v>
      </c>
      <c r="C108" s="3">
        <v>2.4900000000000002</v>
      </c>
      <c r="D108" s="3">
        <v>4.5</v>
      </c>
      <c r="E108" s="3">
        <v>7.25</v>
      </c>
      <c r="G108" s="1">
        <v>43190</v>
      </c>
      <c r="H108" s="3">
        <v>3.3107692310000001</v>
      </c>
      <c r="I108" s="3">
        <v>2.4918749999999998</v>
      </c>
      <c r="J108" s="3">
        <v>4.4961538460000003</v>
      </c>
      <c r="K108" s="3">
        <v>7.25</v>
      </c>
    </row>
    <row r="109" spans="1:11" x14ac:dyDescent="0.3">
      <c r="A109" s="1">
        <v>43220</v>
      </c>
      <c r="B109" s="3">
        <v>4.3</v>
      </c>
      <c r="C109" s="3">
        <v>2.8</v>
      </c>
      <c r="D109" s="3">
        <v>6.05</v>
      </c>
      <c r="E109" s="3">
        <v>9.15</v>
      </c>
      <c r="G109" s="1">
        <v>43220</v>
      </c>
      <c r="H109" s="3">
        <v>4.2987500000000001</v>
      </c>
      <c r="I109" s="3">
        <v>2.8041666670000001</v>
      </c>
      <c r="J109" s="3">
        <v>6.0503703700000004</v>
      </c>
      <c r="K109" s="3">
        <v>9.15</v>
      </c>
    </row>
    <row r="110" spans="1:11" x14ac:dyDescent="0.3">
      <c r="A110" s="1">
        <v>43251</v>
      </c>
      <c r="B110" s="3">
        <v>1.85</v>
      </c>
      <c r="C110" s="3">
        <v>1.83</v>
      </c>
      <c r="D110" s="3">
        <v>3.78</v>
      </c>
      <c r="E110" s="3">
        <v>5.87</v>
      </c>
      <c r="G110" s="1">
        <v>43251</v>
      </c>
      <c r="H110" s="3">
        <v>1.8520000000000001</v>
      </c>
      <c r="I110" s="3">
        <v>1.8313333329999999</v>
      </c>
      <c r="J110" s="3">
        <v>3.7827586210000002</v>
      </c>
      <c r="K110" s="3">
        <v>5.87</v>
      </c>
    </row>
    <row r="111" spans="1:11" x14ac:dyDescent="0.3">
      <c r="A111" s="1">
        <v>43281</v>
      </c>
      <c r="B111" s="3">
        <v>1.39</v>
      </c>
      <c r="C111" s="3">
        <v>0.81</v>
      </c>
      <c r="D111" s="3">
        <v>1.71</v>
      </c>
      <c r="E111" s="3">
        <v>3.54</v>
      </c>
      <c r="G111" s="1">
        <v>43281</v>
      </c>
      <c r="H111" s="3">
        <v>1.3892857139999999</v>
      </c>
      <c r="I111" s="3">
        <v>0.80571428599999995</v>
      </c>
      <c r="J111" s="3">
        <v>1.7143333329999999</v>
      </c>
      <c r="K111" s="3">
        <v>3.54</v>
      </c>
    </row>
    <row r="112" spans="1:11" x14ac:dyDescent="0.3">
      <c r="A112" s="1">
        <v>43312</v>
      </c>
      <c r="B112" s="3">
        <v>0.99</v>
      </c>
      <c r="C112" s="3">
        <v>0.64</v>
      </c>
      <c r="D112" s="3">
        <v>1.74</v>
      </c>
      <c r="E112" s="3">
        <v>3.01</v>
      </c>
      <c r="G112" s="1">
        <v>43312</v>
      </c>
      <c r="H112" s="3">
        <v>0.99333333300000004</v>
      </c>
      <c r="I112" s="3">
        <v>0.64</v>
      </c>
      <c r="J112" s="3">
        <v>1.743793103</v>
      </c>
      <c r="K112" s="3">
        <v>3.01</v>
      </c>
    </row>
    <row r="113" spans="1:11" x14ac:dyDescent="0.3">
      <c r="A113" s="1">
        <v>43343</v>
      </c>
      <c r="B113" s="3">
        <v>1.44</v>
      </c>
      <c r="C113" s="3">
        <v>1.49</v>
      </c>
      <c r="D113" s="3">
        <v>3.06</v>
      </c>
      <c r="G113" s="1">
        <v>43343</v>
      </c>
      <c r="H113" s="3">
        <v>1.44</v>
      </c>
      <c r="I113" s="3">
        <v>1.4924999999999999</v>
      </c>
      <c r="J113" s="3">
        <v>3.0562962960000002</v>
      </c>
      <c r="K113" s="4">
        <v>4.8198417728924499</v>
      </c>
    </row>
    <row r="114" spans="1:11" x14ac:dyDescent="0.3">
      <c r="A114" s="1">
        <v>43373</v>
      </c>
      <c r="B114" s="3">
        <v>0.75</v>
      </c>
      <c r="C114" s="3">
        <v>0.65</v>
      </c>
      <c r="D114" s="3">
        <v>1.39</v>
      </c>
      <c r="E114" s="3">
        <v>2.64</v>
      </c>
      <c r="G114" s="1">
        <v>43373</v>
      </c>
      <c r="H114" s="3">
        <v>0.75249999999999995</v>
      </c>
      <c r="I114" s="3">
        <v>0.64500000000000002</v>
      </c>
      <c r="J114" s="3">
        <v>1.391481481</v>
      </c>
      <c r="K114" s="3">
        <v>2.64</v>
      </c>
    </row>
    <row r="115" spans="1:11" x14ac:dyDescent="0.3">
      <c r="A115" s="1">
        <v>43404</v>
      </c>
      <c r="B115" s="3">
        <v>1.31</v>
      </c>
      <c r="C115" s="3">
        <v>1.63</v>
      </c>
      <c r="D115" s="3">
        <v>2.31</v>
      </c>
      <c r="E115" s="3">
        <v>4.58</v>
      </c>
      <c r="G115" s="1">
        <v>43404</v>
      </c>
      <c r="H115" s="3">
        <v>1.3049999999999999</v>
      </c>
      <c r="I115" s="3">
        <v>1.626363636</v>
      </c>
      <c r="J115" s="3">
        <v>2.3068</v>
      </c>
      <c r="K115" s="3">
        <v>4.58</v>
      </c>
    </row>
    <row r="116" spans="1:11" x14ac:dyDescent="0.3">
      <c r="A116" s="1">
        <v>43434</v>
      </c>
      <c r="B116" s="3">
        <v>4.59</v>
      </c>
      <c r="C116" s="3">
        <v>2.95</v>
      </c>
      <c r="D116" s="3">
        <v>6.6</v>
      </c>
      <c r="G116" s="1">
        <v>43434</v>
      </c>
      <c r="H116" s="3">
        <v>4.59375</v>
      </c>
      <c r="I116" s="3">
        <v>2.9485714289999998</v>
      </c>
      <c r="J116" s="3">
        <v>6.5960714290000002</v>
      </c>
      <c r="K116" s="4">
        <v>9.3614308778458</v>
      </c>
    </row>
    <row r="117" spans="1:11" x14ac:dyDescent="0.3">
      <c r="A117" s="1">
        <v>43465</v>
      </c>
      <c r="B117" s="3">
        <v>3.06</v>
      </c>
      <c r="C117" s="3">
        <v>2.39</v>
      </c>
      <c r="D117" s="3">
        <v>3.69</v>
      </c>
      <c r="E117" s="3">
        <v>6.81</v>
      </c>
      <c r="G117" s="1">
        <v>43465</v>
      </c>
      <c r="H117" s="3">
        <v>3.0562499999999999</v>
      </c>
      <c r="I117" s="3">
        <v>2.3927272730000002</v>
      </c>
      <c r="J117" s="3">
        <v>3.6896153850000002</v>
      </c>
      <c r="K117" s="3">
        <v>6.81</v>
      </c>
    </row>
    <row r="118" spans="1:11" x14ac:dyDescent="0.3">
      <c r="A118" s="1">
        <v>43496</v>
      </c>
      <c r="B118" s="3">
        <v>4.13</v>
      </c>
      <c r="C118" s="3">
        <v>4.34</v>
      </c>
      <c r="E118" s="3">
        <v>7.49</v>
      </c>
      <c r="G118" s="1">
        <v>43496</v>
      </c>
      <c r="H118" s="3">
        <v>4.1290909090000003</v>
      </c>
      <c r="I118" s="3">
        <v>4.3419999999999996</v>
      </c>
      <c r="J118" s="4">
        <v>6.1949048470133503</v>
      </c>
      <c r="K118" s="3">
        <v>7.49</v>
      </c>
    </row>
    <row r="119" spans="1:11" x14ac:dyDescent="0.3">
      <c r="A119" s="1">
        <v>43524</v>
      </c>
      <c r="B119" s="3">
        <v>4.47</v>
      </c>
      <c r="C119" s="3">
        <v>3.45</v>
      </c>
      <c r="D119" s="3">
        <v>7.5</v>
      </c>
      <c r="E119" s="3">
        <v>10.24</v>
      </c>
      <c r="G119" s="1">
        <v>43524</v>
      </c>
      <c r="H119" s="3">
        <v>4.4741666670000004</v>
      </c>
      <c r="I119" s="3">
        <v>3.4507692310000002</v>
      </c>
      <c r="J119" s="3">
        <v>7.4970370370000001</v>
      </c>
      <c r="K119" s="3">
        <v>10.24</v>
      </c>
    </row>
    <row r="120" spans="1:11" x14ac:dyDescent="0.3">
      <c r="A120" s="1">
        <v>43555</v>
      </c>
      <c r="B120" s="3">
        <v>5.75</v>
      </c>
      <c r="C120" s="3">
        <v>3.84</v>
      </c>
      <c r="D120" s="3">
        <v>6.85</v>
      </c>
      <c r="G120" s="1">
        <v>43555</v>
      </c>
      <c r="H120" s="3">
        <v>5.7490909090000004</v>
      </c>
      <c r="I120" s="3">
        <v>3.8381818179999998</v>
      </c>
      <c r="J120" s="3">
        <v>6.8527777780000001</v>
      </c>
      <c r="K120" s="4">
        <v>9.2018173672920298</v>
      </c>
    </row>
    <row r="121" spans="1:11" x14ac:dyDescent="0.3">
      <c r="A121" s="1">
        <v>43585</v>
      </c>
      <c r="B121" s="3">
        <v>2</v>
      </c>
      <c r="C121" s="3">
        <v>1.98</v>
      </c>
      <c r="D121" s="3">
        <v>4.08</v>
      </c>
      <c r="G121" s="1">
        <v>43585</v>
      </c>
      <c r="H121" s="3">
        <v>1.995555556</v>
      </c>
      <c r="I121" s="3">
        <v>1.98</v>
      </c>
      <c r="J121" s="3">
        <v>4.0761538460000004</v>
      </c>
      <c r="K121" s="4">
        <v>4.5523432974840103</v>
      </c>
    </row>
    <row r="122" spans="1:11" x14ac:dyDescent="0.3">
      <c r="A122" s="1">
        <v>43616</v>
      </c>
      <c r="B122" s="3">
        <v>1.85</v>
      </c>
      <c r="C122" s="3">
        <v>2.3199999999999998</v>
      </c>
      <c r="D122" s="3">
        <v>3.83</v>
      </c>
      <c r="G122" s="1">
        <v>43616</v>
      </c>
      <c r="H122" s="3">
        <v>1.8533333329999999</v>
      </c>
      <c r="I122" s="3">
        <v>2.3159999999999998</v>
      </c>
      <c r="J122" s="3">
        <v>3.832068966</v>
      </c>
      <c r="K122" s="4">
        <v>8.1416032756762196</v>
      </c>
    </row>
    <row r="123" spans="1:11" x14ac:dyDescent="0.3">
      <c r="A123" s="1">
        <v>43646</v>
      </c>
      <c r="B123" s="3">
        <v>0.59</v>
      </c>
      <c r="C123" s="3">
        <v>0.7</v>
      </c>
      <c r="G123" s="1">
        <v>43646</v>
      </c>
      <c r="H123" s="3">
        <v>0.59357142900000004</v>
      </c>
      <c r="I123" s="3">
        <v>0.69785714300000001</v>
      </c>
      <c r="J123" s="4">
        <v>0.96498123775742295</v>
      </c>
      <c r="K123" s="4">
        <v>3.01374546072678</v>
      </c>
    </row>
    <row r="124" spans="1:11" x14ac:dyDescent="0.3">
      <c r="A124" s="1">
        <v>43677</v>
      </c>
      <c r="B124" s="3">
        <v>1.32</v>
      </c>
      <c r="C124" s="3">
        <v>2.23</v>
      </c>
      <c r="D124" s="3">
        <v>2.63</v>
      </c>
      <c r="G124" s="1">
        <v>43677</v>
      </c>
      <c r="H124" s="3">
        <v>1.3233333329999999</v>
      </c>
      <c r="I124" s="3">
        <v>2.23</v>
      </c>
      <c r="J124" s="3">
        <v>2.6331250000000002</v>
      </c>
      <c r="K124" s="4">
        <v>6.4803094792379303</v>
      </c>
    </row>
    <row r="125" spans="1:11" x14ac:dyDescent="0.3">
      <c r="A125" s="1">
        <v>43708</v>
      </c>
      <c r="B125" s="3">
        <v>0.81</v>
      </c>
      <c r="C125" s="3">
        <v>0.79</v>
      </c>
      <c r="G125" s="1">
        <v>43708</v>
      </c>
      <c r="H125" s="3">
        <v>0.81</v>
      </c>
      <c r="I125" s="3">
        <v>0.79249999999999998</v>
      </c>
      <c r="J125" s="4">
        <v>1.2488586161853801</v>
      </c>
      <c r="K125" s="4">
        <v>2.3032942128653802</v>
      </c>
    </row>
    <row r="126" spans="1:11" x14ac:dyDescent="0.3">
      <c r="A126" s="1">
        <v>43738</v>
      </c>
      <c r="B126" s="3">
        <v>0.84</v>
      </c>
      <c r="C126" s="3">
        <v>0.82</v>
      </c>
      <c r="G126" s="1">
        <v>43738</v>
      </c>
      <c r="H126" s="3">
        <v>0.84181818200000003</v>
      </c>
      <c r="I126" s="3">
        <v>0.81909090900000003</v>
      </c>
      <c r="J126" s="4">
        <v>1.18588219036314</v>
      </c>
      <c r="K126" s="4">
        <v>2.5728813198446501</v>
      </c>
    </row>
    <row r="127" spans="1:11" x14ac:dyDescent="0.3">
      <c r="A127" s="1">
        <v>43769</v>
      </c>
      <c r="B127" s="3">
        <v>2.99</v>
      </c>
      <c r="C127" s="3">
        <v>2.6</v>
      </c>
      <c r="G127" s="1">
        <v>43769</v>
      </c>
      <c r="H127" s="3">
        <v>2.99</v>
      </c>
      <c r="I127" s="3">
        <v>2.5960000000000001</v>
      </c>
      <c r="J127" s="4">
        <v>3.2813386855020501</v>
      </c>
      <c r="K127" s="4">
        <v>7.3294503515349803</v>
      </c>
    </row>
    <row r="128" spans="1:11" x14ac:dyDescent="0.3">
      <c r="A128" s="1">
        <v>43799</v>
      </c>
      <c r="B128" s="3">
        <v>3.13</v>
      </c>
      <c r="C128" s="3">
        <v>3.14</v>
      </c>
      <c r="G128" s="1">
        <v>43799</v>
      </c>
      <c r="H128" s="3">
        <v>3.133636364</v>
      </c>
      <c r="I128" s="3">
        <v>3.135384615</v>
      </c>
      <c r="J128" s="4">
        <v>4.5395083164829702</v>
      </c>
      <c r="K128" s="4">
        <v>10.0699579688299</v>
      </c>
    </row>
    <row r="129" spans="1:11" x14ac:dyDescent="0.3">
      <c r="A129" s="1">
        <v>43830</v>
      </c>
      <c r="B129" s="3">
        <v>3.78</v>
      </c>
      <c r="C129" s="3">
        <v>3.98</v>
      </c>
      <c r="D129" s="3">
        <v>5.62</v>
      </c>
      <c r="G129" s="1">
        <v>43830</v>
      </c>
      <c r="H129" s="3">
        <v>3.7788888890000001</v>
      </c>
      <c r="I129" s="3">
        <v>3.9845454550000001</v>
      </c>
      <c r="J129" s="3">
        <v>5.6172727269999996</v>
      </c>
      <c r="K129" s="4">
        <v>10.1853062671027</v>
      </c>
    </row>
    <row r="130" spans="1:11" x14ac:dyDescent="0.3">
      <c r="A130" s="1">
        <v>43861</v>
      </c>
      <c r="B130" s="3">
        <v>2.88</v>
      </c>
      <c r="C130" s="3">
        <v>2.66</v>
      </c>
      <c r="D130" s="3">
        <v>4.45</v>
      </c>
      <c r="G130" s="1">
        <v>43861</v>
      </c>
      <c r="H130" s="3">
        <v>2.8823076919999999</v>
      </c>
      <c r="I130" s="3">
        <v>2.6608333329999998</v>
      </c>
      <c r="J130" s="3">
        <v>4.4535</v>
      </c>
      <c r="K130" s="4">
        <v>6.6112436106132497</v>
      </c>
    </row>
    <row r="131" spans="1:11" x14ac:dyDescent="0.3">
      <c r="A131" s="1">
        <v>43890</v>
      </c>
      <c r="B131" s="3">
        <v>3.75</v>
      </c>
      <c r="C131" s="3">
        <v>2.87</v>
      </c>
      <c r="D131" s="3">
        <v>2.88</v>
      </c>
      <c r="G131" s="1">
        <v>43890</v>
      </c>
      <c r="H131" s="3">
        <v>3.7475000000000001</v>
      </c>
      <c r="I131" s="3">
        <v>2.8655555559999999</v>
      </c>
      <c r="J131" s="3">
        <v>2.8822222219999998</v>
      </c>
      <c r="K131" s="4">
        <v>7.6213351891005203</v>
      </c>
    </row>
    <row r="132" spans="1:11" x14ac:dyDescent="0.3">
      <c r="A132" s="1">
        <v>43921</v>
      </c>
      <c r="B132" s="3">
        <v>2.5099999999999998</v>
      </c>
      <c r="D132" s="3">
        <v>2.72</v>
      </c>
      <c r="G132" s="1">
        <v>43921</v>
      </c>
      <c r="H132" s="3">
        <v>2.5142857140000001</v>
      </c>
      <c r="I132" s="4">
        <v>1.5534036442463299</v>
      </c>
      <c r="J132" s="3">
        <v>2.718</v>
      </c>
      <c r="K132" s="4">
        <v>6.3454177806822898</v>
      </c>
    </row>
  </sheetData>
  <autoFilter ref="A1:E132" xr:uid="{00000000-0009-0000-0000-000001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2"/>
  <sheetViews>
    <sheetView zoomScale="70" zoomScaleNormal="70" workbookViewId="0">
      <selection activeCell="K27" sqref="A1:K27"/>
    </sheetView>
  </sheetViews>
  <sheetFormatPr baseColWidth="10" defaultRowHeight="14.4" x14ac:dyDescent="0.3"/>
  <cols>
    <col min="1" max="1" width="11.5546875" style="1"/>
    <col min="6" max="6" width="11.5546875" style="3"/>
    <col min="7" max="11" width="11.5546875" style="10"/>
  </cols>
  <sheetData>
    <row r="1" spans="1:33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18</v>
      </c>
      <c r="G1" s="8" t="str">
        <f t="shared" ref="G1:J2" si="0">+B1</f>
        <v>Punto 1L</v>
      </c>
      <c r="H1" s="8" t="str">
        <f t="shared" si="0"/>
        <v>Punto 3Q</v>
      </c>
      <c r="I1" s="8" t="str">
        <f t="shared" si="0"/>
        <v>Punto 5Q</v>
      </c>
      <c r="J1" s="8" t="str">
        <f t="shared" si="0"/>
        <v>Punto 5LQ</v>
      </c>
      <c r="K1" s="8" t="s">
        <v>18</v>
      </c>
      <c r="V1" s="6" t="s">
        <v>15</v>
      </c>
      <c r="W1" s="6" t="s">
        <v>16</v>
      </c>
      <c r="X1" s="6" t="s">
        <v>17</v>
      </c>
      <c r="Y1" s="6" t="s">
        <v>19</v>
      </c>
      <c r="Z1" s="6" t="s">
        <v>20</v>
      </c>
      <c r="AA1" s="6" t="s">
        <v>21</v>
      </c>
      <c r="AB1" s="9" t="s">
        <v>15</v>
      </c>
      <c r="AC1" s="9" t="s">
        <v>16</v>
      </c>
      <c r="AD1" s="9" t="s">
        <v>17</v>
      </c>
      <c r="AE1" s="9" t="s">
        <v>19</v>
      </c>
      <c r="AF1" s="9" t="s">
        <v>20</v>
      </c>
      <c r="AG1" s="9" t="s">
        <v>21</v>
      </c>
    </row>
    <row r="2" spans="1:33" x14ac:dyDescent="0.3">
      <c r="A2" s="1">
        <v>42308</v>
      </c>
      <c r="B2">
        <v>1.22</v>
      </c>
      <c r="C2">
        <v>1.1499999999999999</v>
      </c>
      <c r="D2">
        <v>1.22</v>
      </c>
      <c r="E2">
        <v>3.91</v>
      </c>
      <c r="F2" s="3">
        <f t="shared" ref="F2:F27" si="1">+AVERAGE(B2:E2)</f>
        <v>1.875</v>
      </c>
      <c r="G2" s="11">
        <f t="shared" si="0"/>
        <v>1.22</v>
      </c>
      <c r="H2" s="11">
        <f t="shared" si="0"/>
        <v>1.1499999999999999</v>
      </c>
      <c r="I2" s="11">
        <f t="shared" si="0"/>
        <v>1.22</v>
      </c>
      <c r="J2" s="11">
        <f t="shared" si="0"/>
        <v>3.91</v>
      </c>
      <c r="K2" s="11">
        <f>+F2</f>
        <v>1.875</v>
      </c>
      <c r="U2" t="s">
        <v>23</v>
      </c>
      <c r="V2">
        <v>124.6</v>
      </c>
      <c r="W2">
        <v>138.80000000000001</v>
      </c>
      <c r="X2">
        <v>169</v>
      </c>
      <c r="Y2">
        <v>96.83</v>
      </c>
      <c r="AA2">
        <f>+AVERAGE(V2:Y2)</f>
        <v>132.3075</v>
      </c>
      <c r="AB2">
        <f>+V2</f>
        <v>124.6</v>
      </c>
      <c r="AC2">
        <f t="shared" ref="AC2:AG2" si="2">+W2</f>
        <v>138.80000000000001</v>
      </c>
      <c r="AD2">
        <f t="shared" si="2"/>
        <v>169</v>
      </c>
      <c r="AE2">
        <f t="shared" si="2"/>
        <v>96.83</v>
      </c>
      <c r="AF2">
        <f t="shared" si="2"/>
        <v>0</v>
      </c>
      <c r="AG2">
        <f t="shared" si="2"/>
        <v>132.3075</v>
      </c>
    </row>
    <row r="3" spans="1:33" x14ac:dyDescent="0.3">
      <c r="A3" s="1">
        <v>42337</v>
      </c>
      <c r="B3">
        <v>1.8</v>
      </c>
      <c r="C3">
        <v>1.42</v>
      </c>
      <c r="D3">
        <v>2.69</v>
      </c>
      <c r="E3">
        <v>6.83</v>
      </c>
      <c r="F3" s="3">
        <f t="shared" si="1"/>
        <v>3.1850000000000001</v>
      </c>
      <c r="G3" s="11">
        <f t="shared" ref="G3:G27" si="3">+B3+G2</f>
        <v>3.02</v>
      </c>
      <c r="H3" s="11">
        <f t="shared" ref="H3:H27" si="4">+C3+H2</f>
        <v>2.57</v>
      </c>
      <c r="I3" s="11">
        <f t="shared" ref="I3:I27" si="5">+D3+I2</f>
        <v>3.91</v>
      </c>
      <c r="J3" s="11">
        <f t="shared" ref="J3:J27" si="6">+J2+E3</f>
        <v>10.74</v>
      </c>
      <c r="K3" s="11">
        <f t="shared" ref="K3:K27" si="7">+F3+K2</f>
        <v>5.0600000000000005</v>
      </c>
      <c r="U3" t="s">
        <v>25</v>
      </c>
      <c r="V3">
        <v>141.19999999999999</v>
      </c>
      <c r="W3">
        <v>131.69999999999999</v>
      </c>
      <c r="X3">
        <v>132</v>
      </c>
      <c r="Y3">
        <v>101.44</v>
      </c>
      <c r="AA3">
        <f t="shared" ref="AA3:AA30" si="8">+AVERAGE(V3:Y3)</f>
        <v>126.58499999999999</v>
      </c>
      <c r="AB3">
        <f>+V3+AB2</f>
        <v>265.79999999999995</v>
      </c>
      <c r="AC3">
        <f t="shared" ref="AC3:AG18" si="9">+W3+AC2</f>
        <v>270.5</v>
      </c>
      <c r="AD3">
        <f t="shared" si="9"/>
        <v>301</v>
      </c>
      <c r="AE3">
        <f t="shared" si="9"/>
        <v>198.26999999999998</v>
      </c>
      <c r="AF3">
        <f t="shared" si="9"/>
        <v>0</v>
      </c>
      <c r="AG3">
        <f t="shared" si="9"/>
        <v>258.89249999999998</v>
      </c>
    </row>
    <row r="4" spans="1:33" x14ac:dyDescent="0.3">
      <c r="A4" s="1">
        <v>42400</v>
      </c>
      <c r="B4">
        <v>3.38</v>
      </c>
      <c r="C4">
        <v>1.84</v>
      </c>
      <c r="D4">
        <v>2.46</v>
      </c>
      <c r="E4">
        <v>7.59</v>
      </c>
      <c r="F4" s="3">
        <f t="shared" si="1"/>
        <v>3.8174999999999999</v>
      </c>
      <c r="G4" s="11">
        <f t="shared" si="3"/>
        <v>6.4</v>
      </c>
      <c r="H4" s="11">
        <f t="shared" si="4"/>
        <v>4.41</v>
      </c>
      <c r="I4" s="11">
        <f t="shared" si="5"/>
        <v>6.37</v>
      </c>
      <c r="J4" s="11">
        <f t="shared" si="6"/>
        <v>18.329999999999998</v>
      </c>
      <c r="K4" s="11">
        <f t="shared" si="7"/>
        <v>8.8775000000000013</v>
      </c>
      <c r="U4" t="s">
        <v>27</v>
      </c>
      <c r="V4">
        <v>125.3</v>
      </c>
      <c r="W4">
        <v>162.1</v>
      </c>
      <c r="X4">
        <v>202.4</v>
      </c>
      <c r="Y4">
        <v>112.09</v>
      </c>
      <c r="AA4">
        <f t="shared" si="8"/>
        <v>150.4725</v>
      </c>
      <c r="AB4">
        <f t="shared" ref="AB4:AG19" si="10">+V4+AB3</f>
        <v>391.09999999999997</v>
      </c>
      <c r="AC4">
        <f t="shared" si="9"/>
        <v>432.6</v>
      </c>
      <c r="AD4">
        <f t="shared" si="9"/>
        <v>503.4</v>
      </c>
      <c r="AE4">
        <f t="shared" si="9"/>
        <v>310.36</v>
      </c>
      <c r="AF4">
        <f t="shared" si="9"/>
        <v>0</v>
      </c>
      <c r="AG4">
        <f t="shared" si="9"/>
        <v>409.36500000000001</v>
      </c>
    </row>
    <row r="5" spans="1:33" x14ac:dyDescent="0.3">
      <c r="A5" s="1">
        <v>42490</v>
      </c>
      <c r="B5">
        <v>5.17</v>
      </c>
      <c r="C5">
        <v>1.94</v>
      </c>
      <c r="D5">
        <v>3.34</v>
      </c>
      <c r="E5">
        <v>4.5199999999999996</v>
      </c>
      <c r="F5" s="3">
        <f t="shared" si="1"/>
        <v>3.7424999999999997</v>
      </c>
      <c r="G5" s="11">
        <f t="shared" si="3"/>
        <v>11.57</v>
      </c>
      <c r="H5" s="11">
        <f t="shared" si="4"/>
        <v>6.35</v>
      </c>
      <c r="I5" s="11">
        <f t="shared" si="5"/>
        <v>9.7100000000000009</v>
      </c>
      <c r="J5" s="11">
        <f t="shared" si="6"/>
        <v>22.849999999999998</v>
      </c>
      <c r="K5" s="11">
        <f t="shared" si="7"/>
        <v>12.620000000000001</v>
      </c>
      <c r="U5" t="s">
        <v>29</v>
      </c>
      <c r="V5">
        <v>58.8</v>
      </c>
      <c r="W5">
        <v>98</v>
      </c>
      <c r="X5">
        <v>138</v>
      </c>
      <c r="Y5">
        <v>87.2</v>
      </c>
      <c r="AA5">
        <f t="shared" si="8"/>
        <v>95.5</v>
      </c>
      <c r="AB5">
        <f t="shared" si="10"/>
        <v>449.9</v>
      </c>
      <c r="AC5">
        <f t="shared" si="9"/>
        <v>530.6</v>
      </c>
      <c r="AD5">
        <f t="shared" si="9"/>
        <v>641.4</v>
      </c>
      <c r="AE5">
        <f t="shared" si="9"/>
        <v>397.56</v>
      </c>
      <c r="AF5">
        <f t="shared" si="9"/>
        <v>0</v>
      </c>
      <c r="AG5">
        <f t="shared" si="9"/>
        <v>504.86500000000001</v>
      </c>
    </row>
    <row r="6" spans="1:33" x14ac:dyDescent="0.3">
      <c r="A6" s="1">
        <v>42521</v>
      </c>
      <c r="B6">
        <v>1.23</v>
      </c>
      <c r="C6">
        <v>0.88</v>
      </c>
      <c r="D6">
        <v>0.93</v>
      </c>
      <c r="E6">
        <v>4.2300000000000004</v>
      </c>
      <c r="F6" s="3">
        <f t="shared" si="1"/>
        <v>1.8175000000000001</v>
      </c>
      <c r="G6" s="11">
        <f t="shared" si="3"/>
        <v>12.8</v>
      </c>
      <c r="H6" s="11">
        <f t="shared" si="4"/>
        <v>7.2299999999999995</v>
      </c>
      <c r="I6" s="11">
        <f t="shared" si="5"/>
        <v>10.64</v>
      </c>
      <c r="J6" s="11">
        <f t="shared" si="6"/>
        <v>27.08</v>
      </c>
      <c r="K6" s="11">
        <f t="shared" si="7"/>
        <v>14.437500000000002</v>
      </c>
      <c r="U6" t="s">
        <v>31</v>
      </c>
      <c r="V6">
        <v>52.8</v>
      </c>
      <c r="W6">
        <v>76.099999999999994</v>
      </c>
      <c r="X6">
        <v>108.7</v>
      </c>
      <c r="Y6">
        <v>25.45</v>
      </c>
      <c r="AA6">
        <f t="shared" si="8"/>
        <v>65.762499999999989</v>
      </c>
      <c r="AB6">
        <f t="shared" si="10"/>
        <v>502.7</v>
      </c>
      <c r="AC6">
        <f t="shared" si="9"/>
        <v>606.70000000000005</v>
      </c>
      <c r="AD6">
        <f t="shared" si="9"/>
        <v>750.1</v>
      </c>
      <c r="AE6">
        <f t="shared" si="9"/>
        <v>423.01</v>
      </c>
      <c r="AF6">
        <f t="shared" si="9"/>
        <v>0</v>
      </c>
      <c r="AG6">
        <f t="shared" si="9"/>
        <v>570.62750000000005</v>
      </c>
    </row>
    <row r="7" spans="1:33" x14ac:dyDescent="0.3">
      <c r="A7" s="1">
        <v>42855</v>
      </c>
      <c r="B7">
        <v>2.66</v>
      </c>
      <c r="C7">
        <v>2.4900000000000002</v>
      </c>
      <c r="D7">
        <v>5.03</v>
      </c>
      <c r="E7">
        <v>8.1300000000000008</v>
      </c>
      <c r="F7" s="3">
        <f t="shared" si="1"/>
        <v>4.5775000000000006</v>
      </c>
      <c r="G7" s="11">
        <f t="shared" si="3"/>
        <v>15.46</v>
      </c>
      <c r="H7" s="11">
        <f t="shared" si="4"/>
        <v>9.7199999999999989</v>
      </c>
      <c r="I7" s="11">
        <f t="shared" si="5"/>
        <v>15.670000000000002</v>
      </c>
      <c r="J7" s="11">
        <f t="shared" si="6"/>
        <v>35.21</v>
      </c>
      <c r="K7" s="11">
        <f t="shared" si="7"/>
        <v>19.015000000000001</v>
      </c>
      <c r="U7" t="s">
        <v>33</v>
      </c>
      <c r="V7">
        <v>2.1</v>
      </c>
      <c r="W7">
        <v>5.0999999999999996</v>
      </c>
      <c r="X7">
        <v>1.1000000000000001</v>
      </c>
      <c r="Y7">
        <v>3.8</v>
      </c>
      <c r="AA7">
        <f t="shared" si="8"/>
        <v>3.0249999999999995</v>
      </c>
      <c r="AB7">
        <f t="shared" si="10"/>
        <v>504.8</v>
      </c>
      <c r="AC7">
        <f t="shared" si="9"/>
        <v>611.80000000000007</v>
      </c>
      <c r="AD7">
        <f t="shared" si="9"/>
        <v>751.2</v>
      </c>
      <c r="AE7">
        <f t="shared" si="9"/>
        <v>426.81</v>
      </c>
      <c r="AF7">
        <f t="shared" si="9"/>
        <v>0</v>
      </c>
      <c r="AG7">
        <f t="shared" si="9"/>
        <v>573.65250000000003</v>
      </c>
    </row>
    <row r="8" spans="1:33" x14ac:dyDescent="0.3">
      <c r="A8" s="1">
        <v>42886</v>
      </c>
      <c r="B8">
        <v>1.53</v>
      </c>
      <c r="C8">
        <v>1.65</v>
      </c>
      <c r="D8">
        <v>3.18</v>
      </c>
      <c r="E8">
        <v>6.21</v>
      </c>
      <c r="F8" s="3">
        <f t="shared" si="1"/>
        <v>3.1425000000000001</v>
      </c>
      <c r="G8" s="11">
        <f t="shared" si="3"/>
        <v>16.990000000000002</v>
      </c>
      <c r="H8" s="11">
        <f t="shared" si="4"/>
        <v>11.37</v>
      </c>
      <c r="I8" s="11">
        <f t="shared" si="5"/>
        <v>18.850000000000001</v>
      </c>
      <c r="J8" s="11">
        <f t="shared" si="6"/>
        <v>41.42</v>
      </c>
      <c r="K8" s="11">
        <f t="shared" si="7"/>
        <v>22.157499999999999</v>
      </c>
      <c r="U8" t="s">
        <v>35</v>
      </c>
      <c r="V8">
        <v>0</v>
      </c>
      <c r="W8">
        <v>1.7</v>
      </c>
      <c r="X8">
        <v>0</v>
      </c>
      <c r="Y8">
        <v>1.2</v>
      </c>
      <c r="AA8">
        <f t="shared" si="8"/>
        <v>0.72499999999999998</v>
      </c>
      <c r="AB8">
        <f t="shared" si="10"/>
        <v>504.8</v>
      </c>
      <c r="AC8">
        <f t="shared" si="9"/>
        <v>613.50000000000011</v>
      </c>
      <c r="AD8">
        <f t="shared" si="9"/>
        <v>751.2</v>
      </c>
      <c r="AE8">
        <f t="shared" si="9"/>
        <v>428.01</v>
      </c>
      <c r="AF8">
        <f t="shared" si="9"/>
        <v>0</v>
      </c>
      <c r="AG8">
        <f t="shared" si="9"/>
        <v>574.37750000000005</v>
      </c>
    </row>
    <row r="9" spans="1:33" x14ac:dyDescent="0.3">
      <c r="A9" s="1">
        <v>42916</v>
      </c>
      <c r="B9">
        <v>1.07</v>
      </c>
      <c r="C9">
        <v>1.08</v>
      </c>
      <c r="D9">
        <v>2.62</v>
      </c>
      <c r="E9">
        <v>5.47</v>
      </c>
      <c r="F9" s="3">
        <f t="shared" si="1"/>
        <v>2.56</v>
      </c>
      <c r="G9" s="11">
        <f t="shared" si="3"/>
        <v>18.060000000000002</v>
      </c>
      <c r="H9" s="11">
        <f t="shared" si="4"/>
        <v>12.45</v>
      </c>
      <c r="I9" s="11">
        <f t="shared" si="5"/>
        <v>21.470000000000002</v>
      </c>
      <c r="J9" s="11">
        <f t="shared" si="6"/>
        <v>46.89</v>
      </c>
      <c r="K9" s="11">
        <f t="shared" si="7"/>
        <v>24.717499999999998</v>
      </c>
      <c r="U9" t="s">
        <v>37</v>
      </c>
      <c r="V9">
        <v>8.4</v>
      </c>
      <c r="W9">
        <v>1</v>
      </c>
      <c r="X9">
        <v>0</v>
      </c>
      <c r="Y9">
        <v>0.2</v>
      </c>
      <c r="AA9">
        <f t="shared" si="8"/>
        <v>2.4</v>
      </c>
      <c r="AB9">
        <f t="shared" si="10"/>
        <v>513.20000000000005</v>
      </c>
      <c r="AC9">
        <f t="shared" si="9"/>
        <v>614.50000000000011</v>
      </c>
      <c r="AD9">
        <f t="shared" si="9"/>
        <v>751.2</v>
      </c>
      <c r="AE9">
        <f t="shared" si="9"/>
        <v>428.21</v>
      </c>
      <c r="AF9">
        <f t="shared" si="9"/>
        <v>0</v>
      </c>
      <c r="AG9">
        <f t="shared" si="9"/>
        <v>576.77750000000003</v>
      </c>
    </row>
    <row r="10" spans="1:33" x14ac:dyDescent="0.3">
      <c r="A10" s="1">
        <v>42947</v>
      </c>
      <c r="B10">
        <v>1.32</v>
      </c>
      <c r="C10">
        <v>0.71</v>
      </c>
      <c r="D10">
        <v>2.09</v>
      </c>
      <c r="E10">
        <v>2.68</v>
      </c>
      <c r="F10" s="3">
        <f t="shared" si="1"/>
        <v>1.7000000000000002</v>
      </c>
      <c r="G10" s="11">
        <f t="shared" si="3"/>
        <v>19.380000000000003</v>
      </c>
      <c r="H10" s="11">
        <f t="shared" si="4"/>
        <v>13.16</v>
      </c>
      <c r="I10" s="11">
        <f t="shared" si="5"/>
        <v>23.560000000000002</v>
      </c>
      <c r="J10" s="11">
        <f t="shared" si="6"/>
        <v>49.57</v>
      </c>
      <c r="K10" s="11">
        <f t="shared" si="7"/>
        <v>26.417499999999997</v>
      </c>
      <c r="U10" t="s">
        <v>39</v>
      </c>
      <c r="V10">
        <v>47.190284151682697</v>
      </c>
      <c r="W10">
        <v>37.9</v>
      </c>
      <c r="X10">
        <v>64.5</v>
      </c>
      <c r="Y10">
        <v>38.4</v>
      </c>
      <c r="AA10">
        <f t="shared" si="8"/>
        <v>46.997571037920672</v>
      </c>
      <c r="AB10">
        <f t="shared" si="10"/>
        <v>560.39028415168275</v>
      </c>
      <c r="AC10">
        <f t="shared" si="9"/>
        <v>652.40000000000009</v>
      </c>
      <c r="AD10">
        <f t="shared" si="9"/>
        <v>815.7</v>
      </c>
      <c r="AE10">
        <f t="shared" si="9"/>
        <v>466.60999999999996</v>
      </c>
      <c r="AF10">
        <f t="shared" si="9"/>
        <v>0</v>
      </c>
      <c r="AG10">
        <f t="shared" si="9"/>
        <v>623.77507103792072</v>
      </c>
    </row>
    <row r="11" spans="1:33" x14ac:dyDescent="0.3">
      <c r="A11" s="1">
        <v>42978</v>
      </c>
      <c r="B11">
        <v>0.57999999999999996</v>
      </c>
      <c r="C11">
        <v>0.54</v>
      </c>
      <c r="D11">
        <v>0.84</v>
      </c>
      <c r="E11">
        <v>2.2599999999999998</v>
      </c>
      <c r="F11" s="3">
        <f t="shared" si="1"/>
        <v>1.0549999999999999</v>
      </c>
      <c r="G11" s="11">
        <f t="shared" si="3"/>
        <v>19.96</v>
      </c>
      <c r="H11" s="11">
        <f t="shared" si="4"/>
        <v>13.7</v>
      </c>
      <c r="I11" s="11">
        <f t="shared" si="5"/>
        <v>24.400000000000002</v>
      </c>
      <c r="J11" s="11">
        <f t="shared" si="6"/>
        <v>51.83</v>
      </c>
      <c r="K11" s="11">
        <f t="shared" si="7"/>
        <v>27.472499999999997</v>
      </c>
      <c r="U11" t="s">
        <v>41</v>
      </c>
      <c r="V11">
        <v>141.276787255729</v>
      </c>
      <c r="W11">
        <v>139.1</v>
      </c>
      <c r="X11">
        <v>162.19999999999999</v>
      </c>
      <c r="Y11">
        <v>73.2</v>
      </c>
      <c r="AA11">
        <f t="shared" si="8"/>
        <v>128.94419681393225</v>
      </c>
      <c r="AB11">
        <f t="shared" si="10"/>
        <v>701.66707140741175</v>
      </c>
      <c r="AC11">
        <f t="shared" si="9"/>
        <v>791.50000000000011</v>
      </c>
      <c r="AD11">
        <f t="shared" si="9"/>
        <v>977.90000000000009</v>
      </c>
      <c r="AE11">
        <f t="shared" si="9"/>
        <v>539.80999999999995</v>
      </c>
      <c r="AF11">
        <f t="shared" si="9"/>
        <v>0</v>
      </c>
      <c r="AG11">
        <f t="shared" si="9"/>
        <v>752.71926785185292</v>
      </c>
    </row>
    <row r="12" spans="1:33" x14ac:dyDescent="0.3">
      <c r="A12" s="1">
        <v>43008</v>
      </c>
      <c r="B12">
        <v>0.7</v>
      </c>
      <c r="C12">
        <v>0.68</v>
      </c>
      <c r="D12">
        <v>1.22</v>
      </c>
      <c r="E12">
        <v>2.41</v>
      </c>
      <c r="F12" s="3">
        <f t="shared" si="1"/>
        <v>1.2524999999999999</v>
      </c>
      <c r="G12" s="11">
        <f t="shared" si="3"/>
        <v>20.66</v>
      </c>
      <c r="H12" s="11">
        <f t="shared" si="4"/>
        <v>14.379999999999999</v>
      </c>
      <c r="I12" s="11">
        <f t="shared" si="5"/>
        <v>25.62</v>
      </c>
      <c r="J12" s="11">
        <f t="shared" si="6"/>
        <v>54.239999999999995</v>
      </c>
      <c r="K12" s="11">
        <f t="shared" si="7"/>
        <v>28.724999999999998</v>
      </c>
      <c r="U12" t="s">
        <v>43</v>
      </c>
      <c r="V12">
        <v>106.517546564586</v>
      </c>
      <c r="W12">
        <v>100.2</v>
      </c>
      <c r="X12">
        <v>131.1</v>
      </c>
      <c r="Y12">
        <v>82.4</v>
      </c>
      <c r="AA12">
        <f t="shared" si="8"/>
        <v>105.05438664114649</v>
      </c>
      <c r="AB12">
        <f t="shared" si="10"/>
        <v>808.1846179719978</v>
      </c>
      <c r="AC12">
        <f t="shared" si="9"/>
        <v>891.70000000000016</v>
      </c>
      <c r="AD12">
        <f t="shared" si="9"/>
        <v>1109</v>
      </c>
      <c r="AE12">
        <f t="shared" si="9"/>
        <v>622.20999999999992</v>
      </c>
      <c r="AF12">
        <f t="shared" si="9"/>
        <v>0</v>
      </c>
      <c r="AG12">
        <f t="shared" si="9"/>
        <v>857.77365449299941</v>
      </c>
    </row>
    <row r="13" spans="1:33" x14ac:dyDescent="0.3">
      <c r="A13" s="1">
        <v>43039</v>
      </c>
      <c r="B13">
        <v>1.31</v>
      </c>
      <c r="C13">
        <v>1.26</v>
      </c>
      <c r="D13">
        <v>2.2000000000000002</v>
      </c>
      <c r="E13">
        <v>4.22</v>
      </c>
      <c r="F13" s="3">
        <f t="shared" si="1"/>
        <v>2.2475000000000001</v>
      </c>
      <c r="G13" s="11">
        <f t="shared" si="3"/>
        <v>21.97</v>
      </c>
      <c r="H13" s="11">
        <f t="shared" si="4"/>
        <v>15.639999999999999</v>
      </c>
      <c r="I13" s="11">
        <f t="shared" si="5"/>
        <v>27.82</v>
      </c>
      <c r="J13" s="11">
        <f t="shared" si="6"/>
        <v>58.459999999999994</v>
      </c>
      <c r="K13" s="11">
        <f t="shared" si="7"/>
        <v>30.972499999999997</v>
      </c>
      <c r="U13" t="s">
        <v>45</v>
      </c>
      <c r="V13">
        <v>52.9</v>
      </c>
      <c r="W13">
        <v>118.4</v>
      </c>
      <c r="X13">
        <v>105</v>
      </c>
      <c r="Y13">
        <v>39</v>
      </c>
      <c r="AA13">
        <f t="shared" si="8"/>
        <v>78.825000000000003</v>
      </c>
      <c r="AB13">
        <f t="shared" si="10"/>
        <v>861.08461797199777</v>
      </c>
      <c r="AC13">
        <f t="shared" si="9"/>
        <v>1010.1000000000001</v>
      </c>
      <c r="AD13">
        <f t="shared" si="9"/>
        <v>1214</v>
      </c>
      <c r="AE13">
        <f t="shared" si="9"/>
        <v>661.20999999999992</v>
      </c>
      <c r="AF13">
        <f t="shared" si="9"/>
        <v>0</v>
      </c>
      <c r="AG13">
        <f t="shared" si="9"/>
        <v>936.59865449299946</v>
      </c>
    </row>
    <row r="14" spans="1:33" x14ac:dyDescent="0.3">
      <c r="A14" s="1">
        <v>43069</v>
      </c>
      <c r="B14">
        <v>1.66</v>
      </c>
      <c r="C14">
        <v>1.07</v>
      </c>
      <c r="D14">
        <v>1.86</v>
      </c>
      <c r="E14">
        <v>4.67</v>
      </c>
      <c r="F14" s="3">
        <f t="shared" si="1"/>
        <v>2.3149999999999999</v>
      </c>
      <c r="G14" s="11">
        <f t="shared" si="3"/>
        <v>23.63</v>
      </c>
      <c r="H14" s="11">
        <f t="shared" si="4"/>
        <v>16.709999999999997</v>
      </c>
      <c r="I14" s="11">
        <f t="shared" si="5"/>
        <v>29.68</v>
      </c>
      <c r="J14" s="11">
        <f t="shared" si="6"/>
        <v>63.129999999999995</v>
      </c>
      <c r="K14" s="11">
        <f t="shared" si="7"/>
        <v>33.287499999999994</v>
      </c>
      <c r="U14" t="s">
        <v>47</v>
      </c>
      <c r="V14">
        <v>75.400000000000006</v>
      </c>
      <c r="W14">
        <v>75.099999999999994</v>
      </c>
      <c r="X14">
        <v>148.69999999999999</v>
      </c>
      <c r="Y14">
        <v>61.6</v>
      </c>
      <c r="AA14">
        <f t="shared" si="8"/>
        <v>90.2</v>
      </c>
      <c r="AB14">
        <f t="shared" si="10"/>
        <v>936.48461797199775</v>
      </c>
      <c r="AC14">
        <f t="shared" si="9"/>
        <v>1085.2</v>
      </c>
      <c r="AD14">
        <f t="shared" si="9"/>
        <v>1362.7</v>
      </c>
      <c r="AE14">
        <f t="shared" si="9"/>
        <v>722.81</v>
      </c>
      <c r="AF14">
        <f t="shared" si="9"/>
        <v>0</v>
      </c>
      <c r="AG14">
        <f t="shared" si="9"/>
        <v>1026.7986544929995</v>
      </c>
    </row>
    <row r="15" spans="1:33" x14ac:dyDescent="0.3">
      <c r="A15" s="1">
        <v>43100</v>
      </c>
      <c r="B15">
        <v>2.5299999999999998</v>
      </c>
      <c r="C15">
        <v>1.75</v>
      </c>
      <c r="D15">
        <v>3.18</v>
      </c>
      <c r="E15">
        <v>6.19</v>
      </c>
      <c r="F15" s="3">
        <f t="shared" si="1"/>
        <v>3.4124999999999996</v>
      </c>
      <c r="G15" s="11">
        <f t="shared" si="3"/>
        <v>26.16</v>
      </c>
      <c r="H15" s="11">
        <f t="shared" si="4"/>
        <v>18.459999999999997</v>
      </c>
      <c r="I15" s="11">
        <f t="shared" si="5"/>
        <v>32.86</v>
      </c>
      <c r="J15" s="11">
        <f t="shared" si="6"/>
        <v>69.319999999999993</v>
      </c>
      <c r="K15" s="11">
        <f t="shared" si="7"/>
        <v>36.699999999999996</v>
      </c>
      <c r="U15" t="s">
        <v>49</v>
      </c>
      <c r="V15">
        <v>216</v>
      </c>
      <c r="W15">
        <v>203.1</v>
      </c>
      <c r="X15">
        <v>212.9</v>
      </c>
      <c r="Y15">
        <v>152.4</v>
      </c>
      <c r="AA15">
        <f t="shared" si="8"/>
        <v>196.1</v>
      </c>
      <c r="AB15">
        <f t="shared" si="10"/>
        <v>1152.4846179719977</v>
      </c>
      <c r="AC15">
        <f t="shared" si="9"/>
        <v>1288.3</v>
      </c>
      <c r="AD15">
        <f t="shared" si="9"/>
        <v>1575.6000000000001</v>
      </c>
      <c r="AE15">
        <f t="shared" si="9"/>
        <v>875.20999999999992</v>
      </c>
      <c r="AF15">
        <f t="shared" si="9"/>
        <v>0</v>
      </c>
      <c r="AG15">
        <f t="shared" si="9"/>
        <v>1222.8986544929994</v>
      </c>
    </row>
    <row r="16" spans="1:33" x14ac:dyDescent="0.3">
      <c r="A16" s="1">
        <v>43131</v>
      </c>
      <c r="B16">
        <v>5.19</v>
      </c>
      <c r="C16">
        <v>3.22</v>
      </c>
      <c r="D16">
        <v>6.53</v>
      </c>
      <c r="E16">
        <v>6.74</v>
      </c>
      <c r="F16" s="3">
        <f t="shared" si="1"/>
        <v>5.42</v>
      </c>
      <c r="G16" s="11">
        <f t="shared" si="3"/>
        <v>31.35</v>
      </c>
      <c r="H16" s="11">
        <f t="shared" si="4"/>
        <v>21.679999999999996</v>
      </c>
      <c r="I16" s="11">
        <f t="shared" si="5"/>
        <v>39.39</v>
      </c>
      <c r="J16" s="11">
        <f t="shared" si="6"/>
        <v>76.059999999999988</v>
      </c>
      <c r="K16" s="11">
        <f t="shared" si="7"/>
        <v>42.12</v>
      </c>
      <c r="U16" t="s">
        <v>51</v>
      </c>
      <c r="V16">
        <v>198.4</v>
      </c>
      <c r="W16">
        <v>205.1</v>
      </c>
      <c r="X16">
        <v>205.8</v>
      </c>
      <c r="Y16">
        <v>155.4</v>
      </c>
      <c r="AA16">
        <f t="shared" si="8"/>
        <v>191.17499999999998</v>
      </c>
      <c r="AB16">
        <f t="shared" si="10"/>
        <v>1350.8846179719978</v>
      </c>
      <c r="AC16">
        <f t="shared" si="9"/>
        <v>1493.3999999999999</v>
      </c>
      <c r="AD16">
        <f t="shared" si="9"/>
        <v>1781.4</v>
      </c>
      <c r="AE16">
        <f t="shared" si="9"/>
        <v>1030.6099999999999</v>
      </c>
      <c r="AF16">
        <f t="shared" si="9"/>
        <v>0</v>
      </c>
      <c r="AG16">
        <f t="shared" si="9"/>
        <v>1414.0736544929994</v>
      </c>
    </row>
    <row r="17" spans="1:33" x14ac:dyDescent="0.3">
      <c r="A17" s="1">
        <v>43159</v>
      </c>
      <c r="B17">
        <v>2.96</v>
      </c>
      <c r="C17">
        <v>1.73</v>
      </c>
      <c r="D17">
        <v>5.13</v>
      </c>
      <c r="E17">
        <v>4.95</v>
      </c>
      <c r="F17" s="3">
        <f t="shared" si="1"/>
        <v>3.6924999999999999</v>
      </c>
      <c r="G17" s="11">
        <f t="shared" si="3"/>
        <v>34.31</v>
      </c>
      <c r="H17" s="11">
        <f t="shared" si="4"/>
        <v>23.409999999999997</v>
      </c>
      <c r="I17" s="11">
        <f t="shared" si="5"/>
        <v>44.52</v>
      </c>
      <c r="J17" s="11">
        <f t="shared" si="6"/>
        <v>81.009999999999991</v>
      </c>
      <c r="K17" s="11">
        <f t="shared" si="7"/>
        <v>45.8125</v>
      </c>
      <c r="U17" t="s">
        <v>53</v>
      </c>
      <c r="V17">
        <v>114.4</v>
      </c>
      <c r="W17">
        <v>91.4</v>
      </c>
      <c r="X17">
        <v>143.4</v>
      </c>
      <c r="Y17">
        <v>67.8</v>
      </c>
      <c r="AA17">
        <f t="shared" si="8"/>
        <v>104.25000000000001</v>
      </c>
      <c r="AB17">
        <f t="shared" si="10"/>
        <v>1465.2846179719979</v>
      </c>
      <c r="AC17">
        <f t="shared" si="9"/>
        <v>1584.8</v>
      </c>
      <c r="AD17">
        <f t="shared" si="9"/>
        <v>1924.8000000000002</v>
      </c>
      <c r="AE17">
        <f t="shared" si="9"/>
        <v>1098.4099999999999</v>
      </c>
      <c r="AF17">
        <f t="shared" si="9"/>
        <v>0</v>
      </c>
      <c r="AG17">
        <f t="shared" si="9"/>
        <v>1518.3236544929994</v>
      </c>
    </row>
    <row r="18" spans="1:33" x14ac:dyDescent="0.3">
      <c r="A18" s="1">
        <v>43190</v>
      </c>
      <c r="B18">
        <v>3.31</v>
      </c>
      <c r="C18">
        <v>2.4900000000000002</v>
      </c>
      <c r="D18">
        <v>4.5</v>
      </c>
      <c r="E18">
        <v>7.25</v>
      </c>
      <c r="F18" s="3">
        <f t="shared" si="1"/>
        <v>4.3875000000000002</v>
      </c>
      <c r="G18" s="11">
        <f t="shared" si="3"/>
        <v>37.620000000000005</v>
      </c>
      <c r="H18" s="11">
        <f t="shared" si="4"/>
        <v>25.9</v>
      </c>
      <c r="I18" s="11">
        <f t="shared" si="5"/>
        <v>49.02</v>
      </c>
      <c r="J18" s="11">
        <f t="shared" si="6"/>
        <v>88.259999999999991</v>
      </c>
      <c r="K18" s="11">
        <f t="shared" si="7"/>
        <v>50.2</v>
      </c>
      <c r="U18" t="s">
        <v>55</v>
      </c>
      <c r="V18">
        <v>19.600000000000001</v>
      </c>
      <c r="W18">
        <v>32.700000000000003</v>
      </c>
      <c r="X18">
        <v>35.1</v>
      </c>
      <c r="Y18">
        <v>25.6</v>
      </c>
      <c r="AA18">
        <f t="shared" si="8"/>
        <v>28.25</v>
      </c>
      <c r="AB18">
        <f t="shared" si="10"/>
        <v>1484.8846179719978</v>
      </c>
      <c r="AC18">
        <f t="shared" si="9"/>
        <v>1617.5</v>
      </c>
      <c r="AD18">
        <f t="shared" si="9"/>
        <v>1959.9</v>
      </c>
      <c r="AE18">
        <f t="shared" si="9"/>
        <v>1124.0099999999998</v>
      </c>
      <c r="AF18">
        <f t="shared" si="9"/>
        <v>0</v>
      </c>
      <c r="AG18">
        <f t="shared" si="9"/>
        <v>1546.5736544929994</v>
      </c>
    </row>
    <row r="19" spans="1:33" x14ac:dyDescent="0.3">
      <c r="A19" s="1">
        <v>43220</v>
      </c>
      <c r="B19">
        <v>4.3</v>
      </c>
      <c r="C19">
        <v>2.8</v>
      </c>
      <c r="D19">
        <v>6.05</v>
      </c>
      <c r="E19">
        <v>9.15</v>
      </c>
      <c r="F19" s="3">
        <f t="shared" si="1"/>
        <v>5.5749999999999993</v>
      </c>
      <c r="G19" s="11">
        <f t="shared" si="3"/>
        <v>41.92</v>
      </c>
      <c r="H19" s="11">
        <f t="shared" si="4"/>
        <v>28.7</v>
      </c>
      <c r="I19" s="11">
        <f t="shared" si="5"/>
        <v>55.07</v>
      </c>
      <c r="J19" s="11">
        <f t="shared" si="6"/>
        <v>97.41</v>
      </c>
      <c r="K19" s="11">
        <f t="shared" si="7"/>
        <v>55.775000000000006</v>
      </c>
      <c r="U19" t="s">
        <v>57</v>
      </c>
      <c r="V19">
        <v>1.1000000000000001</v>
      </c>
      <c r="W19">
        <v>9</v>
      </c>
      <c r="X19">
        <v>6.8</v>
      </c>
      <c r="Y19">
        <v>2</v>
      </c>
      <c r="AA19">
        <f t="shared" si="8"/>
        <v>4.7249999999999996</v>
      </c>
      <c r="AB19">
        <f t="shared" si="10"/>
        <v>1485.9846179719977</v>
      </c>
      <c r="AC19">
        <f t="shared" si="10"/>
        <v>1626.5</v>
      </c>
      <c r="AD19">
        <f t="shared" si="10"/>
        <v>1966.7</v>
      </c>
      <c r="AE19">
        <f t="shared" si="10"/>
        <v>1126.0099999999998</v>
      </c>
      <c r="AF19">
        <f t="shared" si="10"/>
        <v>0</v>
      </c>
      <c r="AG19">
        <f t="shared" si="10"/>
        <v>1551.2986544929993</v>
      </c>
    </row>
    <row r="20" spans="1:33" x14ac:dyDescent="0.3">
      <c r="A20" s="1">
        <v>43251</v>
      </c>
      <c r="B20">
        <v>1.85</v>
      </c>
      <c r="C20">
        <v>1.83</v>
      </c>
      <c r="D20">
        <v>3.78</v>
      </c>
      <c r="E20">
        <v>5.87</v>
      </c>
      <c r="F20" s="3">
        <f t="shared" si="1"/>
        <v>3.3325</v>
      </c>
      <c r="G20" s="11">
        <f t="shared" si="3"/>
        <v>43.77</v>
      </c>
      <c r="H20" s="11">
        <f t="shared" si="4"/>
        <v>30.53</v>
      </c>
      <c r="I20" s="11">
        <f t="shared" si="5"/>
        <v>58.85</v>
      </c>
      <c r="J20" s="11">
        <f t="shared" si="6"/>
        <v>103.28</v>
      </c>
      <c r="K20" s="11">
        <f t="shared" si="7"/>
        <v>59.107500000000009</v>
      </c>
      <c r="U20" t="s">
        <v>59</v>
      </c>
      <c r="V20">
        <v>5.9</v>
      </c>
      <c r="W20">
        <v>15.7</v>
      </c>
      <c r="X20">
        <v>17.5</v>
      </c>
      <c r="Y20">
        <v>7.6</v>
      </c>
      <c r="AA20">
        <f t="shared" si="8"/>
        <v>11.675000000000001</v>
      </c>
      <c r="AB20">
        <f t="shared" ref="AB20:AG30" si="11">+V20+AB19</f>
        <v>1491.8846179719978</v>
      </c>
      <c r="AC20">
        <f t="shared" si="11"/>
        <v>1642.2</v>
      </c>
      <c r="AD20">
        <f t="shared" si="11"/>
        <v>1984.2</v>
      </c>
      <c r="AE20">
        <f t="shared" si="11"/>
        <v>1133.6099999999997</v>
      </c>
      <c r="AF20">
        <f t="shared" si="11"/>
        <v>0</v>
      </c>
      <c r="AG20">
        <f t="shared" si="11"/>
        <v>1562.9736544929992</v>
      </c>
    </row>
    <row r="21" spans="1:33" x14ac:dyDescent="0.3">
      <c r="A21" s="1">
        <v>43281</v>
      </c>
      <c r="B21">
        <v>1.39</v>
      </c>
      <c r="C21">
        <v>0.81</v>
      </c>
      <c r="D21">
        <v>1.71</v>
      </c>
      <c r="E21">
        <v>3.54</v>
      </c>
      <c r="F21" s="3">
        <f t="shared" si="1"/>
        <v>1.8625</v>
      </c>
      <c r="G21" s="11">
        <f t="shared" si="3"/>
        <v>45.160000000000004</v>
      </c>
      <c r="H21" s="11">
        <f t="shared" si="4"/>
        <v>31.34</v>
      </c>
      <c r="I21" s="11">
        <f t="shared" si="5"/>
        <v>60.56</v>
      </c>
      <c r="J21" s="11">
        <f t="shared" si="6"/>
        <v>106.82000000000001</v>
      </c>
      <c r="K21" s="11">
        <f t="shared" si="7"/>
        <v>60.970000000000006</v>
      </c>
      <c r="U21" t="s">
        <v>61</v>
      </c>
      <c r="V21">
        <v>0</v>
      </c>
      <c r="W21">
        <v>0.2</v>
      </c>
      <c r="X21">
        <v>0</v>
      </c>
      <c r="Y21">
        <v>0</v>
      </c>
      <c r="AA21">
        <f t="shared" si="8"/>
        <v>0.05</v>
      </c>
      <c r="AB21">
        <f t="shared" si="11"/>
        <v>1491.8846179719978</v>
      </c>
      <c r="AC21">
        <f t="shared" si="11"/>
        <v>1642.4</v>
      </c>
      <c r="AD21">
        <f t="shared" si="11"/>
        <v>1984.2</v>
      </c>
      <c r="AE21">
        <f t="shared" si="11"/>
        <v>1133.6099999999997</v>
      </c>
      <c r="AF21">
        <f t="shared" si="11"/>
        <v>0</v>
      </c>
      <c r="AG21">
        <f t="shared" si="11"/>
        <v>1563.0236544929992</v>
      </c>
    </row>
    <row r="22" spans="1:33" x14ac:dyDescent="0.3">
      <c r="A22" s="1">
        <v>43312</v>
      </c>
      <c r="B22">
        <v>0.99</v>
      </c>
      <c r="C22">
        <v>0.64</v>
      </c>
      <c r="D22">
        <v>1.74</v>
      </c>
      <c r="E22">
        <v>3.01</v>
      </c>
      <c r="F22" s="3">
        <f t="shared" si="1"/>
        <v>1.595</v>
      </c>
      <c r="G22" s="11">
        <f t="shared" si="3"/>
        <v>46.150000000000006</v>
      </c>
      <c r="H22" s="11">
        <f t="shared" si="4"/>
        <v>31.98</v>
      </c>
      <c r="I22" s="11">
        <f t="shared" si="5"/>
        <v>62.300000000000004</v>
      </c>
      <c r="J22" s="11">
        <f t="shared" si="6"/>
        <v>109.83000000000001</v>
      </c>
      <c r="K22" s="11">
        <f t="shared" si="7"/>
        <v>62.565000000000005</v>
      </c>
      <c r="U22" t="s">
        <v>63</v>
      </c>
      <c r="V22">
        <v>45.3</v>
      </c>
      <c r="W22">
        <v>38.200000000000003</v>
      </c>
      <c r="X22">
        <v>35.799999999999997</v>
      </c>
      <c r="Y22">
        <v>15</v>
      </c>
      <c r="AA22">
        <f t="shared" si="8"/>
        <v>33.575000000000003</v>
      </c>
      <c r="AB22">
        <f t="shared" si="11"/>
        <v>1537.1846179719978</v>
      </c>
      <c r="AC22">
        <f t="shared" si="11"/>
        <v>1680.6000000000001</v>
      </c>
      <c r="AD22">
        <f t="shared" si="11"/>
        <v>2020</v>
      </c>
      <c r="AE22">
        <f t="shared" si="11"/>
        <v>1148.6099999999997</v>
      </c>
      <c r="AF22">
        <f t="shared" si="11"/>
        <v>0</v>
      </c>
      <c r="AG22">
        <f t="shared" si="11"/>
        <v>1596.5986544929992</v>
      </c>
    </row>
    <row r="23" spans="1:33" x14ac:dyDescent="0.3">
      <c r="A23" s="1">
        <v>43373</v>
      </c>
      <c r="B23">
        <v>0.75</v>
      </c>
      <c r="C23">
        <v>0.65</v>
      </c>
      <c r="D23">
        <v>1.39</v>
      </c>
      <c r="E23">
        <v>2.64</v>
      </c>
      <c r="F23" s="3">
        <f t="shared" si="1"/>
        <v>1.3574999999999999</v>
      </c>
      <c r="G23" s="11">
        <f t="shared" si="3"/>
        <v>46.900000000000006</v>
      </c>
      <c r="H23" s="11">
        <f t="shared" si="4"/>
        <v>32.630000000000003</v>
      </c>
      <c r="I23" s="11">
        <f t="shared" si="5"/>
        <v>63.690000000000005</v>
      </c>
      <c r="J23" s="11">
        <f t="shared" si="6"/>
        <v>112.47000000000001</v>
      </c>
      <c r="K23" s="11">
        <f t="shared" si="7"/>
        <v>63.922500000000007</v>
      </c>
      <c r="U23" t="s">
        <v>65</v>
      </c>
      <c r="V23">
        <v>79.7</v>
      </c>
      <c r="W23">
        <v>136.6</v>
      </c>
      <c r="X23">
        <v>136.1</v>
      </c>
      <c r="Y23">
        <v>51.8</v>
      </c>
      <c r="AA23">
        <f t="shared" si="8"/>
        <v>101.05</v>
      </c>
      <c r="AB23">
        <f t="shared" si="11"/>
        <v>1616.8846179719978</v>
      </c>
      <c r="AC23">
        <f t="shared" si="11"/>
        <v>1817.2</v>
      </c>
      <c r="AD23">
        <f t="shared" si="11"/>
        <v>2156.1</v>
      </c>
      <c r="AE23">
        <f t="shared" si="11"/>
        <v>1200.4099999999996</v>
      </c>
      <c r="AF23">
        <f t="shared" si="11"/>
        <v>0</v>
      </c>
      <c r="AG23">
        <f t="shared" si="11"/>
        <v>1697.6486544929992</v>
      </c>
    </row>
    <row r="24" spans="1:33" x14ac:dyDescent="0.3">
      <c r="A24" s="1">
        <v>43404</v>
      </c>
      <c r="B24">
        <v>1.31</v>
      </c>
      <c r="C24">
        <v>1.63</v>
      </c>
      <c r="D24">
        <v>2.31</v>
      </c>
      <c r="E24">
        <v>4.58</v>
      </c>
      <c r="F24" s="3">
        <f t="shared" si="1"/>
        <v>2.4575</v>
      </c>
      <c r="G24" s="11">
        <f t="shared" si="3"/>
        <v>48.210000000000008</v>
      </c>
      <c r="H24" s="11">
        <f t="shared" si="4"/>
        <v>34.260000000000005</v>
      </c>
      <c r="I24" s="11">
        <f t="shared" si="5"/>
        <v>66</v>
      </c>
      <c r="J24" s="11">
        <f t="shared" si="6"/>
        <v>117.05000000000001</v>
      </c>
      <c r="K24" s="11">
        <f t="shared" si="7"/>
        <v>66.38000000000001</v>
      </c>
      <c r="U24" t="s">
        <v>67</v>
      </c>
      <c r="V24">
        <v>148.1</v>
      </c>
      <c r="W24">
        <v>123.9</v>
      </c>
      <c r="X24">
        <v>126.8</v>
      </c>
      <c r="Y24">
        <v>60.8</v>
      </c>
      <c r="AA24">
        <f t="shared" si="8"/>
        <v>114.9</v>
      </c>
      <c r="AB24">
        <f t="shared" si="11"/>
        <v>1764.9846179719977</v>
      </c>
      <c r="AC24">
        <f t="shared" si="11"/>
        <v>1941.1000000000001</v>
      </c>
      <c r="AD24">
        <f t="shared" si="11"/>
        <v>2282.9</v>
      </c>
      <c r="AE24">
        <f t="shared" si="11"/>
        <v>1261.2099999999996</v>
      </c>
      <c r="AF24">
        <f t="shared" si="11"/>
        <v>0</v>
      </c>
      <c r="AG24">
        <f t="shared" si="11"/>
        <v>1812.5486544929993</v>
      </c>
    </row>
    <row r="25" spans="1:33" x14ac:dyDescent="0.3">
      <c r="A25" s="1">
        <v>43465</v>
      </c>
      <c r="B25">
        <v>3.06</v>
      </c>
      <c r="C25">
        <v>2.39</v>
      </c>
      <c r="D25">
        <v>3.69</v>
      </c>
      <c r="E25">
        <v>6.81</v>
      </c>
      <c r="F25" s="3">
        <f t="shared" si="1"/>
        <v>3.9874999999999998</v>
      </c>
      <c r="G25" s="11">
        <f t="shared" si="3"/>
        <v>51.27000000000001</v>
      </c>
      <c r="H25" s="11">
        <f t="shared" si="4"/>
        <v>36.650000000000006</v>
      </c>
      <c r="I25" s="11">
        <f t="shared" si="5"/>
        <v>69.69</v>
      </c>
      <c r="J25" s="11">
        <f t="shared" si="6"/>
        <v>123.86000000000001</v>
      </c>
      <c r="K25" s="11">
        <f t="shared" si="7"/>
        <v>70.367500000000007</v>
      </c>
      <c r="U25" t="s">
        <v>69</v>
      </c>
      <c r="V25">
        <v>183.5</v>
      </c>
      <c r="W25">
        <v>239.3</v>
      </c>
      <c r="X25">
        <v>185.8</v>
      </c>
      <c r="Y25">
        <v>133.6</v>
      </c>
      <c r="AA25">
        <f t="shared" si="8"/>
        <v>185.55</v>
      </c>
      <c r="AB25">
        <f t="shared" si="11"/>
        <v>1948.4846179719977</v>
      </c>
      <c r="AC25">
        <f t="shared" si="11"/>
        <v>2180.4</v>
      </c>
      <c r="AD25">
        <f t="shared" si="11"/>
        <v>2468.7000000000003</v>
      </c>
      <c r="AE25">
        <f t="shared" si="11"/>
        <v>1394.8099999999995</v>
      </c>
      <c r="AF25">
        <f t="shared" si="11"/>
        <v>0</v>
      </c>
      <c r="AG25">
        <f t="shared" si="11"/>
        <v>1998.0986544929992</v>
      </c>
    </row>
    <row r="26" spans="1:33" x14ac:dyDescent="0.3">
      <c r="A26" s="1">
        <v>43496</v>
      </c>
      <c r="B26">
        <v>4.13</v>
      </c>
      <c r="C26">
        <v>4.34</v>
      </c>
      <c r="D26">
        <v>6.19</v>
      </c>
      <c r="E26">
        <v>7.49</v>
      </c>
      <c r="F26" s="3">
        <f t="shared" si="1"/>
        <v>5.5374999999999996</v>
      </c>
      <c r="G26" s="11">
        <f t="shared" si="3"/>
        <v>55.400000000000013</v>
      </c>
      <c r="H26" s="11">
        <f t="shared" si="4"/>
        <v>40.990000000000009</v>
      </c>
      <c r="I26" s="11">
        <f t="shared" si="5"/>
        <v>75.88</v>
      </c>
      <c r="J26" s="11">
        <f t="shared" si="6"/>
        <v>131.35000000000002</v>
      </c>
      <c r="K26" s="11">
        <f t="shared" si="7"/>
        <v>75.905000000000001</v>
      </c>
      <c r="U26" t="s">
        <v>71</v>
      </c>
      <c r="V26">
        <v>109.3</v>
      </c>
      <c r="W26">
        <v>103</v>
      </c>
      <c r="X26">
        <v>137.81285188491401</v>
      </c>
      <c r="Y26">
        <v>84.2</v>
      </c>
      <c r="AA26">
        <f t="shared" si="8"/>
        <v>108.5782129712285</v>
      </c>
      <c r="AB26">
        <f t="shared" si="11"/>
        <v>2057.7846179719977</v>
      </c>
      <c r="AC26">
        <f t="shared" si="11"/>
        <v>2283.4</v>
      </c>
      <c r="AD26">
        <f t="shared" si="11"/>
        <v>2606.5128518849142</v>
      </c>
      <c r="AE26">
        <f t="shared" si="11"/>
        <v>1479.0099999999995</v>
      </c>
      <c r="AF26">
        <f t="shared" si="11"/>
        <v>0</v>
      </c>
      <c r="AG26">
        <f t="shared" si="11"/>
        <v>2106.6768674642276</v>
      </c>
    </row>
    <row r="27" spans="1:33" x14ac:dyDescent="0.3">
      <c r="A27" s="1">
        <v>43524</v>
      </c>
      <c r="B27">
        <v>4.47</v>
      </c>
      <c r="C27">
        <v>3.45</v>
      </c>
      <c r="D27">
        <v>7.5</v>
      </c>
      <c r="E27">
        <v>10.24</v>
      </c>
      <c r="F27" s="3">
        <f t="shared" si="1"/>
        <v>6.415</v>
      </c>
      <c r="G27" s="11">
        <f t="shared" si="3"/>
        <v>59.870000000000012</v>
      </c>
      <c r="H27" s="11">
        <f t="shared" si="4"/>
        <v>44.440000000000012</v>
      </c>
      <c r="I27" s="11">
        <f t="shared" si="5"/>
        <v>83.38</v>
      </c>
      <c r="J27" s="11">
        <f t="shared" si="6"/>
        <v>141.59000000000003</v>
      </c>
      <c r="K27" s="11">
        <f t="shared" si="7"/>
        <v>82.320000000000007</v>
      </c>
      <c r="U27" t="s">
        <v>73</v>
      </c>
      <c r="V27">
        <v>50.8</v>
      </c>
      <c r="W27">
        <v>63.3</v>
      </c>
      <c r="X27">
        <v>81.400000000000006</v>
      </c>
      <c r="Y27">
        <v>21.2</v>
      </c>
      <c r="AA27">
        <f t="shared" si="8"/>
        <v>54.174999999999997</v>
      </c>
      <c r="AB27">
        <f t="shared" si="11"/>
        <v>2108.5846179719979</v>
      </c>
      <c r="AC27">
        <f t="shared" si="11"/>
        <v>2346.7000000000003</v>
      </c>
      <c r="AD27">
        <f t="shared" si="11"/>
        <v>2687.9128518849143</v>
      </c>
      <c r="AE27">
        <f t="shared" si="11"/>
        <v>1500.2099999999996</v>
      </c>
      <c r="AF27">
        <f t="shared" si="11"/>
        <v>0</v>
      </c>
      <c r="AG27">
        <f t="shared" si="11"/>
        <v>2160.8518674642278</v>
      </c>
    </row>
    <row r="28" spans="1:33" x14ac:dyDescent="0.3">
      <c r="F28"/>
      <c r="G28"/>
      <c r="H28"/>
      <c r="I28"/>
      <c r="J28"/>
      <c r="K28"/>
      <c r="U28" t="s">
        <v>75</v>
      </c>
      <c r="V28">
        <v>148.707630020724</v>
      </c>
      <c r="W28">
        <v>166.32468024168</v>
      </c>
      <c r="X28">
        <v>203.2</v>
      </c>
      <c r="Y28">
        <v>130.80000000000001</v>
      </c>
      <c r="AA28">
        <f t="shared" si="8"/>
        <v>162.25807756560101</v>
      </c>
      <c r="AB28">
        <f t="shared" si="11"/>
        <v>2257.292247992722</v>
      </c>
      <c r="AC28">
        <f t="shared" si="11"/>
        <v>2513.0246802416805</v>
      </c>
      <c r="AD28">
        <f t="shared" si="11"/>
        <v>2891.1128518849141</v>
      </c>
      <c r="AE28">
        <f t="shared" si="11"/>
        <v>1631.0099999999995</v>
      </c>
      <c r="AF28">
        <f t="shared" si="11"/>
        <v>0</v>
      </c>
      <c r="AG28">
        <f t="shared" si="11"/>
        <v>2323.1099450298289</v>
      </c>
    </row>
    <row r="29" spans="1:33" x14ac:dyDescent="0.3">
      <c r="F29"/>
      <c r="G29"/>
      <c r="H29"/>
      <c r="I29"/>
      <c r="J29"/>
      <c r="K29"/>
      <c r="U29" t="s">
        <v>77</v>
      </c>
      <c r="V29">
        <v>62.891376832930703</v>
      </c>
      <c r="W29">
        <v>44.2577128605922</v>
      </c>
      <c r="X29">
        <v>63.4</v>
      </c>
      <c r="Y29">
        <v>41.8</v>
      </c>
      <c r="AA29">
        <f t="shared" si="8"/>
        <v>53.087272423380725</v>
      </c>
      <c r="AB29">
        <f t="shared" si="11"/>
        <v>2320.1836248256527</v>
      </c>
      <c r="AC29">
        <f t="shared" si="11"/>
        <v>2557.2823931022726</v>
      </c>
      <c r="AD29">
        <f t="shared" si="11"/>
        <v>2954.5128518849142</v>
      </c>
      <c r="AE29">
        <f t="shared" si="11"/>
        <v>1672.8099999999995</v>
      </c>
      <c r="AF29">
        <f t="shared" si="11"/>
        <v>0</v>
      </c>
      <c r="AG29">
        <f t="shared" si="11"/>
        <v>2376.1972174532098</v>
      </c>
    </row>
    <row r="30" spans="1:33" x14ac:dyDescent="0.3">
      <c r="F30"/>
      <c r="G30"/>
      <c r="H30"/>
      <c r="I30"/>
      <c r="J30"/>
      <c r="K30"/>
      <c r="U30" t="s">
        <v>79</v>
      </c>
      <c r="V30">
        <v>36.6062111241746</v>
      </c>
      <c r="W30">
        <v>35.720928819486502</v>
      </c>
      <c r="X30">
        <v>64.099999999999994</v>
      </c>
      <c r="Y30">
        <v>7.8</v>
      </c>
      <c r="AA30">
        <f t="shared" si="8"/>
        <v>36.056784985915279</v>
      </c>
      <c r="AB30">
        <f t="shared" si="11"/>
        <v>2356.7898359498272</v>
      </c>
      <c r="AC30">
        <f t="shared" si="11"/>
        <v>2593.0033219217589</v>
      </c>
      <c r="AD30">
        <f t="shared" si="11"/>
        <v>3018.6128518849141</v>
      </c>
      <c r="AE30">
        <f t="shared" si="11"/>
        <v>1680.6099999999994</v>
      </c>
      <c r="AF30">
        <f t="shared" si="11"/>
        <v>0</v>
      </c>
      <c r="AG30">
        <f t="shared" si="11"/>
        <v>2412.2540024391251</v>
      </c>
    </row>
    <row r="31" spans="1:33" x14ac:dyDescent="0.3">
      <c r="F31"/>
      <c r="G31"/>
      <c r="H31"/>
      <c r="I31"/>
      <c r="J31"/>
      <c r="K31"/>
    </row>
    <row r="32" spans="1:33" x14ac:dyDescent="0.3">
      <c r="F32"/>
      <c r="G32"/>
      <c r="H32"/>
      <c r="I32"/>
      <c r="J32"/>
      <c r="K3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6B295-F140-44F5-B03C-93E881F46A4F}">
  <sheetPr>
    <tabColor theme="9" tint="0.59999389629810485"/>
  </sheetPr>
  <dimension ref="A1:AL672"/>
  <sheetViews>
    <sheetView zoomScale="85" zoomScaleNormal="85" workbookViewId="0">
      <selection activeCell="J654" sqref="J654"/>
    </sheetView>
  </sheetViews>
  <sheetFormatPr baseColWidth="10" defaultColWidth="11.44140625" defaultRowHeight="13.2" x14ac:dyDescent="0.25"/>
  <cols>
    <col min="1" max="1" width="5.109375" style="13" customWidth="1"/>
    <col min="2" max="6" width="11.44140625" style="13"/>
    <col min="7" max="7" width="9.109375" style="13" bestFit="1" customWidth="1"/>
    <col min="8" max="11" width="11.44140625" style="13"/>
    <col min="12" max="12" width="7.5546875" style="13" bestFit="1" customWidth="1"/>
    <col min="13" max="16384" width="11.44140625" style="13"/>
  </cols>
  <sheetData>
    <row r="1" spans="2:16" x14ac:dyDescent="0.25">
      <c r="B1" s="12" t="s">
        <v>80</v>
      </c>
      <c r="D1" s="14"/>
    </row>
    <row r="2" spans="2:16" x14ac:dyDescent="0.25">
      <c r="B2" s="12"/>
      <c r="D2" s="14"/>
    </row>
    <row r="3" spans="2:16" x14ac:dyDescent="0.25">
      <c r="B3" s="160" t="s">
        <v>81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2:16" x14ac:dyDescent="0.25">
      <c r="B4" s="15"/>
      <c r="C4" s="15"/>
      <c r="D4" s="16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2:16" x14ac:dyDescent="0.25">
      <c r="B5" s="15"/>
      <c r="C5" s="15"/>
      <c r="D5" s="16"/>
      <c r="E5" s="15"/>
      <c r="F5" s="15"/>
      <c r="G5" s="15"/>
      <c r="H5" s="17">
        <v>6.6</v>
      </c>
      <c r="I5" s="15"/>
      <c r="J5" s="15"/>
      <c r="K5" s="15"/>
      <c r="L5" s="15"/>
      <c r="M5" s="15"/>
      <c r="N5" s="15"/>
      <c r="O5" s="15"/>
      <c r="P5" s="15"/>
    </row>
    <row r="6" spans="2:16" x14ac:dyDescent="0.25">
      <c r="B6" s="18"/>
      <c r="C6" s="19"/>
      <c r="D6" s="14"/>
      <c r="G6" s="15"/>
      <c r="H6" s="20">
        <v>1</v>
      </c>
      <c r="J6" s="15"/>
      <c r="K6" s="15"/>
      <c r="L6" s="15"/>
    </row>
    <row r="7" spans="2:16" x14ac:dyDescent="0.25">
      <c r="B7" s="21" t="s">
        <v>82</v>
      </c>
      <c r="C7" s="22"/>
      <c r="D7" s="23"/>
      <c r="E7" s="24" t="s">
        <v>83</v>
      </c>
      <c r="F7" s="25"/>
      <c r="G7" s="15"/>
      <c r="J7" s="15"/>
      <c r="K7" s="15"/>
      <c r="L7" s="15"/>
    </row>
    <row r="8" spans="2:16" x14ac:dyDescent="0.25">
      <c r="B8" s="18" t="s">
        <v>84</v>
      </c>
      <c r="C8" s="19"/>
      <c r="D8" s="14"/>
      <c r="G8" s="15"/>
      <c r="J8" s="15"/>
      <c r="K8" s="15"/>
      <c r="L8" s="15"/>
    </row>
    <row r="9" spans="2:16" x14ac:dyDescent="0.25">
      <c r="B9" s="21" t="s">
        <v>85</v>
      </c>
      <c r="C9" s="22"/>
      <c r="D9" s="23"/>
      <c r="E9" s="26"/>
      <c r="F9" s="25">
        <v>172.16</v>
      </c>
      <c r="G9" s="15"/>
      <c r="J9" s="15"/>
      <c r="K9" s="15"/>
      <c r="L9" s="15"/>
    </row>
    <row r="10" spans="2:16" x14ac:dyDescent="0.25">
      <c r="B10" s="18"/>
      <c r="C10" s="19"/>
      <c r="D10" s="14"/>
      <c r="G10" s="15"/>
      <c r="J10" s="15"/>
      <c r="K10" s="15"/>
      <c r="L10" s="15"/>
    </row>
    <row r="11" spans="2:16" x14ac:dyDescent="0.25">
      <c r="B11" s="27" t="s">
        <v>86</v>
      </c>
      <c r="C11" s="28"/>
      <c r="D11" s="29"/>
      <c r="E11" s="30" t="s">
        <v>87</v>
      </c>
      <c r="F11" s="31" t="s">
        <v>88</v>
      </c>
      <c r="G11" s="15"/>
      <c r="H11" s="32"/>
      <c r="I11" s="32"/>
      <c r="J11" s="15"/>
      <c r="K11" s="15"/>
      <c r="L11" s="15"/>
      <c r="M11" s="19"/>
      <c r="N11" s="18"/>
    </row>
    <row r="12" spans="2:16" x14ac:dyDescent="0.25">
      <c r="B12" s="33" t="s">
        <v>89</v>
      </c>
      <c r="D12" s="14"/>
      <c r="E12" s="34">
        <v>6.3</v>
      </c>
      <c r="F12" s="35">
        <f>EXP(E12)</f>
        <v>544.57191012592898</v>
      </c>
      <c r="G12" s="15"/>
      <c r="H12" s="36">
        <v>6.78</v>
      </c>
      <c r="I12" s="36"/>
      <c r="J12" s="15"/>
      <c r="K12" s="15"/>
      <c r="L12" s="15"/>
      <c r="M12" s="37"/>
      <c r="N12" s="37"/>
    </row>
    <row r="13" spans="2:16" x14ac:dyDescent="0.25">
      <c r="B13" s="38" t="s">
        <v>90</v>
      </c>
      <c r="C13" s="39"/>
      <c r="D13" s="40"/>
      <c r="E13" s="41">
        <v>1.1499999999999999</v>
      </c>
      <c r="F13" s="42">
        <f>E13</f>
        <v>1.1499999999999999</v>
      </c>
      <c r="G13" s="15"/>
      <c r="H13" s="36">
        <v>1.1100000000000001</v>
      </c>
      <c r="I13" s="36"/>
      <c r="J13" s="15"/>
      <c r="K13" s="15"/>
      <c r="L13" s="15"/>
      <c r="M13" s="37"/>
      <c r="N13" s="37"/>
    </row>
    <row r="14" spans="2:16" x14ac:dyDescent="0.25">
      <c r="B14" s="19"/>
      <c r="C14" s="19"/>
      <c r="D14" s="43"/>
      <c r="E14" s="19"/>
      <c r="F14" s="44"/>
      <c r="G14" s="15"/>
      <c r="H14" s="44"/>
      <c r="I14" s="44"/>
      <c r="J14" s="15"/>
      <c r="K14" s="15"/>
      <c r="L14" s="15"/>
      <c r="M14" s="44"/>
      <c r="N14" s="44"/>
    </row>
    <row r="15" spans="2:16" x14ac:dyDescent="0.25">
      <c r="B15" s="27" t="s">
        <v>91</v>
      </c>
      <c r="C15" s="28"/>
      <c r="D15" s="29"/>
      <c r="E15" s="45"/>
      <c r="F15" s="46"/>
      <c r="G15" s="15"/>
      <c r="H15" s="44"/>
      <c r="I15" s="44"/>
      <c r="J15" s="15"/>
      <c r="K15" s="15"/>
      <c r="L15" s="15"/>
      <c r="M15" s="44"/>
      <c r="N15" s="44"/>
    </row>
    <row r="16" spans="2:16" x14ac:dyDescent="0.25">
      <c r="B16" s="47" t="s">
        <v>92</v>
      </c>
      <c r="C16" s="19"/>
      <c r="D16" s="43"/>
      <c r="E16" s="19"/>
      <c r="F16" s="48">
        <v>333</v>
      </c>
      <c r="G16" s="15"/>
      <c r="H16" s="36"/>
      <c r="I16" s="36"/>
      <c r="J16" s="15"/>
      <c r="K16" s="15"/>
      <c r="L16" s="15"/>
      <c r="M16" s="44"/>
      <c r="N16" s="44"/>
      <c r="O16" s="44"/>
    </row>
    <row r="17" spans="2:15" x14ac:dyDescent="0.25">
      <c r="B17" s="49" t="s">
        <v>93</v>
      </c>
      <c r="C17" s="50"/>
      <c r="D17" s="51"/>
      <c r="E17" s="50"/>
      <c r="F17" s="52">
        <v>6</v>
      </c>
      <c r="G17" s="15"/>
      <c r="J17" s="15"/>
      <c r="K17" s="15"/>
      <c r="L17" s="15"/>
      <c r="M17" s="44"/>
      <c r="N17" s="44"/>
      <c r="O17" s="44"/>
    </row>
    <row r="18" spans="2:15" x14ac:dyDescent="0.25">
      <c r="B18" s="19"/>
      <c r="C18" s="19"/>
      <c r="D18" s="43"/>
      <c r="E18" s="19"/>
      <c r="F18" s="44"/>
      <c r="G18" s="15"/>
      <c r="H18" s="44"/>
      <c r="I18" s="44"/>
      <c r="J18" s="15"/>
      <c r="K18" s="15"/>
      <c r="L18" s="15"/>
      <c r="M18" s="44"/>
      <c r="N18" s="44"/>
      <c r="O18" s="44"/>
    </row>
    <row r="19" spans="2:15" x14ac:dyDescent="0.25">
      <c r="B19" s="27" t="s">
        <v>94</v>
      </c>
      <c r="C19" s="28"/>
      <c r="D19" s="29"/>
      <c r="E19" s="45"/>
      <c r="F19" s="46"/>
      <c r="G19" s="15"/>
      <c r="H19" s="44"/>
      <c r="I19" s="44"/>
      <c r="J19" s="15"/>
      <c r="K19" s="15"/>
      <c r="L19" s="15"/>
      <c r="M19" s="44"/>
      <c r="N19" s="44"/>
      <c r="O19" s="44"/>
    </row>
    <row r="20" spans="2:15" x14ac:dyDescent="0.25">
      <c r="B20" s="47" t="s">
        <v>95</v>
      </c>
      <c r="C20" s="19"/>
      <c r="D20" s="43"/>
      <c r="E20" s="19"/>
      <c r="F20" s="53">
        <v>111</v>
      </c>
      <c r="G20" s="15"/>
      <c r="H20" s="54">
        <v>1981</v>
      </c>
      <c r="I20" s="54"/>
      <c r="J20" s="15"/>
      <c r="K20" s="15"/>
      <c r="L20" s="15"/>
      <c r="M20" s="44"/>
      <c r="N20" s="44"/>
      <c r="O20" s="44"/>
    </row>
    <row r="21" spans="2:15" x14ac:dyDescent="0.25">
      <c r="B21" s="47" t="s">
        <v>96</v>
      </c>
      <c r="C21" s="19"/>
      <c r="D21" s="43"/>
      <c r="E21" s="19"/>
      <c r="F21" s="53">
        <v>325</v>
      </c>
      <c r="G21" s="15"/>
      <c r="H21" s="54">
        <v>2022</v>
      </c>
      <c r="I21" s="54">
        <f>+H21-H20+1</f>
        <v>42</v>
      </c>
      <c r="J21" s="15"/>
      <c r="K21" s="15"/>
      <c r="L21" s="15"/>
      <c r="M21" s="44"/>
      <c r="N21" s="44"/>
      <c r="O21" s="44"/>
    </row>
    <row r="22" spans="2:15" x14ac:dyDescent="0.25">
      <c r="B22" s="47" t="s">
        <v>97</v>
      </c>
      <c r="C22" s="19"/>
      <c r="D22" s="43"/>
      <c r="E22" s="19"/>
      <c r="F22" s="55">
        <f ca="1">OFFSET(B49,F20,0,1,1)</f>
        <v>29312</v>
      </c>
      <c r="G22" s="15"/>
      <c r="H22" s="56"/>
      <c r="I22" s="56"/>
      <c r="J22" s="15"/>
      <c r="K22" s="15"/>
      <c r="L22" s="15"/>
      <c r="M22" s="44"/>
      <c r="N22" s="44"/>
      <c r="O22" s="44"/>
    </row>
    <row r="23" spans="2:15" x14ac:dyDescent="0.25">
      <c r="B23" s="49" t="s">
        <v>98</v>
      </c>
      <c r="C23" s="50"/>
      <c r="D23" s="51"/>
      <c r="E23" s="50"/>
      <c r="F23" s="57">
        <f ca="1">OFFSET(B49,F20+F21,0,1,1)</f>
        <v>39203</v>
      </c>
      <c r="G23" s="15"/>
      <c r="H23" s="56"/>
      <c r="I23" s="56"/>
      <c r="J23" s="15"/>
      <c r="K23" s="15"/>
      <c r="L23" s="15"/>
      <c r="M23" s="44"/>
      <c r="N23" s="44"/>
      <c r="O23" s="44"/>
    </row>
    <row r="24" spans="2:15" x14ac:dyDescent="0.25">
      <c r="B24" s="19"/>
      <c r="C24" s="19"/>
      <c r="D24" s="43"/>
      <c r="E24" s="19"/>
      <c r="F24" s="44"/>
      <c r="G24" s="15"/>
      <c r="H24" s="44"/>
      <c r="I24" s="44"/>
      <c r="J24" s="15"/>
      <c r="K24" s="15"/>
      <c r="L24" s="15"/>
      <c r="M24" s="44"/>
      <c r="N24" s="44"/>
      <c r="O24" s="44"/>
    </row>
    <row r="25" spans="2:15" x14ac:dyDescent="0.25">
      <c r="B25" s="58" t="s">
        <v>99</v>
      </c>
      <c r="C25" s="45"/>
      <c r="D25" s="29"/>
      <c r="E25" s="45"/>
      <c r="F25" s="59">
        <f ca="1">AVERAGE(OFFSET(AK49,F20,0,F21,1))</f>
        <v>56.475666606443866</v>
      </c>
      <c r="G25" s="15"/>
      <c r="H25" s="60"/>
      <c r="I25" s="60"/>
      <c r="J25" s="15"/>
      <c r="K25" s="15"/>
      <c r="L25" s="15"/>
      <c r="M25" s="44"/>
      <c r="N25" s="44"/>
      <c r="O25" s="44"/>
    </row>
    <row r="26" spans="2:15" x14ac:dyDescent="0.25">
      <c r="B26" s="47" t="s">
        <v>100</v>
      </c>
      <c r="C26" s="19"/>
      <c r="D26" s="43"/>
      <c r="E26" s="19"/>
      <c r="F26" s="61">
        <f ca="1">AVERAGE(OFFSET(AL49,F20,0,F21,1))</f>
        <v>0</v>
      </c>
      <c r="G26" s="15"/>
      <c r="H26" s="60"/>
      <c r="I26" s="60"/>
      <c r="J26" s="15"/>
      <c r="K26" s="15"/>
      <c r="L26" s="15"/>
      <c r="M26" s="44"/>
      <c r="N26" s="44"/>
      <c r="O26" s="44"/>
    </row>
    <row r="27" spans="2:15" x14ac:dyDescent="0.25">
      <c r="B27" s="47" t="s">
        <v>101</v>
      </c>
      <c r="C27" s="19"/>
      <c r="D27" s="43"/>
      <c r="E27" s="19"/>
      <c r="F27" s="61" t="e">
        <f ca="1">AVERAGE(OFFSET(Y49,F20,0,F21,1))</f>
        <v>#N/A</v>
      </c>
      <c r="G27" s="15"/>
      <c r="H27" s="60"/>
      <c r="I27" s="60"/>
      <c r="J27" s="60"/>
      <c r="K27" s="60"/>
      <c r="L27" s="60"/>
      <c r="M27" s="44"/>
      <c r="N27" s="44"/>
      <c r="O27" s="44"/>
    </row>
    <row r="28" spans="2:15" x14ac:dyDescent="0.25">
      <c r="B28" s="47" t="s">
        <v>102</v>
      </c>
      <c r="C28" s="19"/>
      <c r="D28" s="43"/>
      <c r="E28" s="19"/>
      <c r="F28" s="61" t="e">
        <f ca="1">AVERAGE(OFFSET(Z49,F20,0,F21,1))</f>
        <v>#N/A</v>
      </c>
      <c r="G28" s="15"/>
      <c r="H28" s="60"/>
      <c r="I28" s="60"/>
      <c r="J28" s="60"/>
      <c r="K28" s="60"/>
      <c r="L28" s="60"/>
      <c r="M28" s="44"/>
      <c r="N28" s="44"/>
      <c r="O28" s="44"/>
    </row>
    <row r="29" spans="2:15" x14ac:dyDescent="0.25">
      <c r="B29" s="49" t="s">
        <v>103</v>
      </c>
      <c r="C29" s="50"/>
      <c r="D29" s="51"/>
      <c r="E29" s="50"/>
      <c r="F29" s="62" t="e">
        <f ca="1">AVERAGE(OFFSET(AA49,F20,0,F21,1))</f>
        <v>#N/A</v>
      </c>
      <c r="G29" s="14"/>
      <c r="H29" s="14"/>
      <c r="I29" s="14"/>
      <c r="J29" s="14"/>
      <c r="K29" s="14"/>
      <c r="L29" s="14"/>
      <c r="M29" s="44"/>
      <c r="N29" s="44"/>
      <c r="O29" s="44"/>
    </row>
    <row r="30" spans="2:15" x14ac:dyDescent="0.25">
      <c r="B30" s="19"/>
      <c r="C30" s="19"/>
      <c r="D30" s="43"/>
      <c r="E30" s="19"/>
      <c r="F30" s="44"/>
      <c r="G30" s="44"/>
      <c r="H30" s="44"/>
      <c r="I30" s="44"/>
      <c r="J30" s="44"/>
      <c r="K30" s="44"/>
      <c r="L30" s="44"/>
      <c r="M30" s="44"/>
      <c r="N30" s="44"/>
      <c r="O30" s="44"/>
    </row>
    <row r="31" spans="2:15" x14ac:dyDescent="0.25">
      <c r="B31" s="27" t="s">
        <v>104</v>
      </c>
      <c r="C31" s="28"/>
      <c r="D31" s="29"/>
      <c r="E31" s="45"/>
      <c r="F31" s="46"/>
      <c r="G31" s="44"/>
      <c r="H31" s="44"/>
      <c r="I31" s="44"/>
      <c r="J31" s="44"/>
      <c r="K31" s="44"/>
      <c r="L31" s="44"/>
      <c r="M31" s="44"/>
      <c r="N31" s="44"/>
      <c r="O31" s="44"/>
    </row>
    <row r="32" spans="2:15" x14ac:dyDescent="0.25">
      <c r="B32" s="47" t="s">
        <v>105</v>
      </c>
      <c r="D32" s="43"/>
      <c r="E32" s="19"/>
      <c r="F32" s="63" t="e">
        <f ca="1">100*(1-SUM(OFFSET(AE49,F20,0,F21,1))/SUM(OFFSET(AH49,F20,0,F21,1)))</f>
        <v>#N/A</v>
      </c>
      <c r="G32" s="64"/>
      <c r="H32" s="64"/>
      <c r="I32" s="64"/>
      <c r="J32" s="64"/>
      <c r="K32" s="64"/>
      <c r="L32" s="64"/>
      <c r="M32" s="44"/>
      <c r="N32" s="44"/>
      <c r="O32" s="44"/>
    </row>
    <row r="33" spans="2:38" x14ac:dyDescent="0.25">
      <c r="B33" s="47" t="s">
        <v>106</v>
      </c>
      <c r="D33" s="43"/>
      <c r="E33" s="19"/>
      <c r="F33" s="61" t="e">
        <f ca="1">100*(1-SUM(OFFSET(AF49,F20,0,F21,1))/SUM(OFFSET(AI49,F20,0,F21,1)))</f>
        <v>#N/A</v>
      </c>
      <c r="G33" s="60"/>
      <c r="H33" s="60"/>
      <c r="I33" s="60"/>
      <c r="J33" s="60"/>
      <c r="K33" s="60"/>
      <c r="L33" s="60"/>
      <c r="M33" s="44"/>
      <c r="N33" s="44"/>
      <c r="O33" s="44"/>
    </row>
    <row r="34" spans="2:38" x14ac:dyDescent="0.25">
      <c r="B34" s="47" t="s">
        <v>107</v>
      </c>
      <c r="D34" s="43"/>
      <c r="E34" s="19"/>
      <c r="F34" s="61" t="e">
        <f ca="1">100*(1-SUM(OFFSET(AG49,F20,0,F21,1))/SUM(OFFSET(AJ49,F20,0,F21,1)))</f>
        <v>#N/A</v>
      </c>
      <c r="G34" s="65">
        <f>1-H34</f>
        <v>1.0000000000000009E-2</v>
      </c>
      <c r="H34" s="66">
        <v>0.99</v>
      </c>
      <c r="I34" s="36">
        <f>+_xlfn.PERCENTILE.EXC($I$49:$I$672,H34)</f>
        <v>11.502277840405961</v>
      </c>
      <c r="J34" s="36">
        <f>+_xlfn.PERCENTILE.EXC($J$49:$J$672,H34)</f>
        <v>13.892381408779007</v>
      </c>
      <c r="K34" s="36"/>
      <c r="L34" s="60"/>
      <c r="M34" s="60"/>
      <c r="N34" s="60"/>
      <c r="O34" s="60"/>
    </row>
    <row r="35" spans="2:38" x14ac:dyDescent="0.25">
      <c r="B35" s="49" t="s">
        <v>108</v>
      </c>
      <c r="C35" s="39"/>
      <c r="D35" s="51"/>
      <c r="E35" s="39"/>
      <c r="F35" s="62" t="e">
        <f ca="1">100*SUM(OFFSET(AB49,F20,0,F21,1))/SUM(OFFSET(Y49,F20,0,F21,1))</f>
        <v>#N/A</v>
      </c>
      <c r="G35" s="65">
        <f t="shared" ref="G35:G46" si="0">1-H35</f>
        <v>5.0000000000000044E-2</v>
      </c>
      <c r="H35" s="66">
        <v>0.95</v>
      </c>
      <c r="I35" s="36">
        <f t="shared" ref="I35:I46" si="1">+_xlfn.PERCENTILE.EXC($I$49:$I$672,H35)</f>
        <v>9.8318130166273932</v>
      </c>
      <c r="J35" s="36">
        <f t="shared" ref="J35:J46" si="2">+_xlfn.PERCENTILE.EXC($J$49:$J$672,H35)</f>
        <v>10.109204400307506</v>
      </c>
      <c r="K35" s="36"/>
      <c r="L35" s="14"/>
    </row>
    <row r="36" spans="2:38" x14ac:dyDescent="0.25">
      <c r="B36" s="18"/>
      <c r="D36" s="43"/>
      <c r="F36" s="14"/>
      <c r="G36" s="65">
        <f t="shared" si="0"/>
        <v>9.9999999999999978E-2</v>
      </c>
      <c r="H36" s="66">
        <v>0.9</v>
      </c>
      <c r="I36" s="36">
        <f t="shared" si="1"/>
        <v>8.968480172889759</v>
      </c>
      <c r="J36" s="36">
        <f t="shared" si="2"/>
        <v>8.4105376498020714</v>
      </c>
      <c r="K36" s="36"/>
      <c r="L36" s="14"/>
    </row>
    <row r="37" spans="2:38" x14ac:dyDescent="0.25">
      <c r="B37" s="18"/>
      <c r="D37" s="43"/>
      <c r="F37" s="14"/>
      <c r="G37" s="65">
        <f t="shared" si="0"/>
        <v>0.25</v>
      </c>
      <c r="H37" s="66">
        <v>0.75</v>
      </c>
      <c r="I37" s="36">
        <f t="shared" si="1"/>
        <v>6.878997</v>
      </c>
      <c r="J37" s="36">
        <f t="shared" si="2"/>
        <v>6.3913790290698511</v>
      </c>
      <c r="K37" s="36"/>
      <c r="L37" s="14"/>
    </row>
    <row r="38" spans="2:38" x14ac:dyDescent="0.25">
      <c r="B38" s="18"/>
      <c r="D38" s="43"/>
      <c r="F38" s="14"/>
      <c r="G38" s="65">
        <f t="shared" si="0"/>
        <v>0.30000000000000004</v>
      </c>
      <c r="H38" s="66">
        <v>0.7</v>
      </c>
      <c r="I38" s="36">
        <f t="shared" si="1"/>
        <v>6.6361310497010892</v>
      </c>
      <c r="J38" s="36">
        <f t="shared" si="2"/>
        <v>5.6569154312674641</v>
      </c>
      <c r="K38" s="36"/>
      <c r="L38" s="14"/>
    </row>
    <row r="39" spans="2:38" x14ac:dyDescent="0.25">
      <c r="B39" s="18"/>
      <c r="D39" s="43"/>
      <c r="F39" s="14"/>
      <c r="G39" s="65">
        <f t="shared" si="0"/>
        <v>0.4</v>
      </c>
      <c r="H39" s="66">
        <v>0.6</v>
      </c>
      <c r="I39" s="36">
        <f t="shared" si="1"/>
        <v>5.6710681512804166</v>
      </c>
      <c r="J39" s="36">
        <f t="shared" si="2"/>
        <v>4.6571056859038809</v>
      </c>
      <c r="K39" s="36"/>
      <c r="L39" s="14"/>
    </row>
    <row r="40" spans="2:38" x14ac:dyDescent="0.25">
      <c r="B40" s="18" t="s">
        <v>109</v>
      </c>
      <c r="C40" s="13">
        <v>0.77569999999999995</v>
      </c>
      <c r="D40" s="43"/>
      <c r="F40" s="14"/>
      <c r="G40" s="65">
        <f t="shared" si="0"/>
        <v>0.5</v>
      </c>
      <c r="H40" s="66">
        <v>0.5</v>
      </c>
      <c r="I40" s="36">
        <f t="shared" si="1"/>
        <v>4.9209158553942096</v>
      </c>
      <c r="J40" s="36">
        <f t="shared" si="2"/>
        <v>3.8971766349592993</v>
      </c>
      <c r="K40" s="36"/>
      <c r="L40" s="14"/>
    </row>
    <row r="41" spans="2:38" x14ac:dyDescent="0.25">
      <c r="B41" s="13">
        <v>0.95230000000000004</v>
      </c>
      <c r="C41" s="18"/>
      <c r="D41" s="43"/>
      <c r="G41" s="65">
        <f t="shared" si="0"/>
        <v>0.6</v>
      </c>
      <c r="H41" s="66">
        <v>0.4</v>
      </c>
      <c r="I41" s="36">
        <f t="shared" si="1"/>
        <v>4.2174198187070182</v>
      </c>
      <c r="J41" s="36">
        <f t="shared" si="2"/>
        <v>3.1441884880495987</v>
      </c>
      <c r="K41" s="36"/>
    </row>
    <row r="42" spans="2:38" x14ac:dyDescent="0.25">
      <c r="B42" s="13">
        <v>0.89990000000000003</v>
      </c>
      <c r="C42" s="18"/>
      <c r="D42" s="43"/>
      <c r="G42" s="65">
        <f t="shared" si="0"/>
        <v>0.75</v>
      </c>
      <c r="H42" s="66">
        <v>0.25</v>
      </c>
      <c r="I42" s="36">
        <f t="shared" si="1"/>
        <v>2.9308104395215402</v>
      </c>
      <c r="J42" s="36">
        <f t="shared" si="2"/>
        <v>2.4544555820217249</v>
      </c>
      <c r="K42" s="36"/>
    </row>
    <row r="43" spans="2:38" x14ac:dyDescent="0.25">
      <c r="C43" s="18"/>
      <c r="D43" s="67">
        <f>1-((C40-1)^2+(B41-1)^2+(B42-1)^2)^0.5</f>
        <v>0.7497885094565</v>
      </c>
      <c r="G43" s="65">
        <f t="shared" si="0"/>
        <v>0.8</v>
      </c>
      <c r="H43" s="66">
        <v>0.19999999999999996</v>
      </c>
      <c r="I43" s="36">
        <f t="shared" si="1"/>
        <v>2.613297236850654</v>
      </c>
      <c r="J43" s="36">
        <f t="shared" si="2"/>
        <v>2.2200730199981233</v>
      </c>
      <c r="K43" s="36"/>
    </row>
    <row r="44" spans="2:38" x14ac:dyDescent="0.25">
      <c r="C44" s="18"/>
      <c r="D44" s="43"/>
      <c r="G44" s="65">
        <f t="shared" si="0"/>
        <v>0.9</v>
      </c>
      <c r="H44" s="66">
        <v>9.9999999999999978E-2</v>
      </c>
      <c r="I44" s="36">
        <f t="shared" si="1"/>
        <v>2.2138428461547197</v>
      </c>
      <c r="J44" s="36">
        <f t="shared" si="2"/>
        <v>1.8937606399396263</v>
      </c>
      <c r="K44" s="36"/>
    </row>
    <row r="45" spans="2:38" x14ac:dyDescent="0.25">
      <c r="C45" s="18"/>
      <c r="D45" s="43"/>
      <c r="G45" s="65">
        <f t="shared" si="0"/>
        <v>0.95</v>
      </c>
      <c r="H45" s="66">
        <v>5.0000000000000044E-2</v>
      </c>
      <c r="I45" s="36">
        <f t="shared" si="1"/>
        <v>1.8141395945981242</v>
      </c>
      <c r="J45" s="36">
        <f t="shared" si="2"/>
        <v>1.6974276204051502</v>
      </c>
      <c r="K45" s="36"/>
    </row>
    <row r="46" spans="2:38" ht="14.4" x14ac:dyDescent="0.3">
      <c r="D46" s="43"/>
      <c r="E46" s="36"/>
      <c r="F46" s="36"/>
      <c r="G46" s="65">
        <f t="shared" si="0"/>
        <v>0.99</v>
      </c>
      <c r="H46" s="68">
        <v>1.0000000000000009E-2</v>
      </c>
      <c r="I46" s="36">
        <f t="shared" si="1"/>
        <v>1.4665434292879873</v>
      </c>
      <c r="J46" s="36">
        <f t="shared" si="2"/>
        <v>1.4702359866661554</v>
      </c>
      <c r="K46" s="36"/>
      <c r="L46" s="36"/>
    </row>
    <row r="47" spans="2:38" ht="13.8" thickBot="1" x14ac:dyDescent="0.3">
      <c r="B47" s="69" t="s">
        <v>110</v>
      </c>
      <c r="D47" s="14"/>
      <c r="H47" s="66"/>
      <c r="I47" s="36"/>
      <c r="J47" s="36"/>
      <c r="K47" s="36"/>
      <c r="M47" s="70" t="s">
        <v>111</v>
      </c>
      <c r="N47" s="71"/>
      <c r="O47" s="32"/>
      <c r="Y47" s="69" t="s">
        <v>112</v>
      </c>
      <c r="Z47" s="72"/>
    </row>
    <row r="48" spans="2:38" x14ac:dyDescent="0.25">
      <c r="B48" s="73" t="s">
        <v>113</v>
      </c>
      <c r="C48" s="73" t="s">
        <v>114</v>
      </c>
      <c r="D48" s="74" t="s">
        <v>115</v>
      </c>
      <c r="E48" s="73" t="s">
        <v>116</v>
      </c>
      <c r="F48" s="75"/>
      <c r="G48" s="75"/>
      <c r="H48" s="76" t="s">
        <v>113</v>
      </c>
      <c r="I48" s="76" t="s">
        <v>117</v>
      </c>
      <c r="J48" s="76" t="s">
        <v>118</v>
      </c>
      <c r="K48" s="73"/>
      <c r="L48" s="75"/>
      <c r="M48" s="73" t="s">
        <v>119</v>
      </c>
      <c r="N48" s="73" t="s">
        <v>120</v>
      </c>
      <c r="O48" s="73" t="s">
        <v>121</v>
      </c>
      <c r="P48" s="73" t="s">
        <v>122</v>
      </c>
      <c r="Q48" s="73" t="s">
        <v>123</v>
      </c>
      <c r="R48" s="73" t="s">
        <v>124</v>
      </c>
      <c r="S48" s="73" t="s">
        <v>125</v>
      </c>
      <c r="T48" s="73" t="s">
        <v>126</v>
      </c>
      <c r="U48" s="73" t="s">
        <v>127</v>
      </c>
      <c r="V48" s="73" t="s">
        <v>128</v>
      </c>
      <c r="W48" s="73" t="s">
        <v>129</v>
      </c>
      <c r="X48" s="75"/>
      <c r="Y48" s="73" t="s">
        <v>117</v>
      </c>
      <c r="Z48" s="73" t="s">
        <v>130</v>
      </c>
      <c r="AA48" s="73" t="s">
        <v>131</v>
      </c>
      <c r="AB48" s="73" t="s">
        <v>132</v>
      </c>
      <c r="AC48" s="73" t="s">
        <v>133</v>
      </c>
      <c r="AD48" s="73" t="s">
        <v>134</v>
      </c>
      <c r="AE48" s="73" t="s">
        <v>135</v>
      </c>
      <c r="AF48" s="73" t="s">
        <v>136</v>
      </c>
      <c r="AG48" s="73" t="s">
        <v>137</v>
      </c>
      <c r="AH48" s="73" t="s">
        <v>138</v>
      </c>
      <c r="AI48" s="73" t="s">
        <v>139</v>
      </c>
      <c r="AJ48" s="73" t="s">
        <v>140</v>
      </c>
      <c r="AK48" s="73" t="s">
        <v>141</v>
      </c>
      <c r="AL48" s="73" t="s">
        <v>142</v>
      </c>
    </row>
    <row r="49" spans="2:38" x14ac:dyDescent="0.25">
      <c r="B49" s="77">
        <v>25934</v>
      </c>
      <c r="C49" s="78">
        <v>44.455852894645297</v>
      </c>
      <c r="D49" s="79"/>
      <c r="E49" s="80" t="e">
        <f>IF(I49="",NA(),(I49*3600*24*30)/($F$9*1000))</f>
        <v>#N/A</v>
      </c>
      <c r="F49" s="75"/>
      <c r="G49" s="75"/>
      <c r="H49" s="81">
        <f>+B49</f>
        <v>25934</v>
      </c>
      <c r="I49" s="82"/>
      <c r="J49" s="83">
        <f t="shared" ref="J49:J112" si="3">W49*10^3*$F$9/(3600*24*30)</f>
        <v>2.0427685030312905</v>
      </c>
      <c r="K49" s="84"/>
      <c r="L49" s="82"/>
      <c r="M49" s="85">
        <f>(F16+$F$12*TANH(C49/$F$12))/(1+F16/$F$12*TANH(C49/$F$12))</f>
        <v>359.45367764682294</v>
      </c>
      <c r="N49" s="85">
        <f>C49+F16-M49</f>
        <v>18.002175247822379</v>
      </c>
      <c r="O49" s="85">
        <f t="shared" ref="O49:O112" si="4">M49*(1-TANH(D49/$F$12))/(1+(1-M49/$F$12)*TANH(D49/$F$12))</f>
        <v>359.45367764682294</v>
      </c>
      <c r="P49" s="85">
        <f t="shared" ref="P49:P112" si="5">O49/(1+(O49/$F$12)^3)^(1/3)</f>
        <v>330.4084882321668</v>
      </c>
      <c r="Q49" s="85">
        <f>O49-P49</f>
        <v>29.045189414656136</v>
      </c>
      <c r="R49" s="85">
        <f>N49+Q49</f>
        <v>47.047364662478515</v>
      </c>
      <c r="S49" s="85">
        <f>F17+R49</f>
        <v>53.047364662478515</v>
      </c>
      <c r="T49" s="85">
        <f>($F$13-1)*S49</f>
        <v>7.9571046993717722</v>
      </c>
      <c r="U49" s="85">
        <f t="shared" ref="U49:U112" si="6">$F$13*S49</f>
        <v>61.00446936185029</v>
      </c>
      <c r="V49" s="85">
        <f>U49-W49</f>
        <v>30.249032792048332</v>
      </c>
      <c r="W49" s="85">
        <f>U49*U49/(U49+60)</f>
        <v>30.755436569801958</v>
      </c>
      <c r="Y49" s="86" t="e">
        <f>IF(E49&gt;=0,E49,"")</f>
        <v>#N/A</v>
      </c>
      <c r="Z49" s="86" t="e">
        <f>IF(E49&gt;=0,E49^0.5,"")</f>
        <v>#N/A</v>
      </c>
      <c r="AA49" s="86" t="e">
        <f>IF(E49&gt;=0,LN(E49+$F$27/40),"")</f>
        <v>#N/A</v>
      </c>
      <c r="AB49" s="86" t="e">
        <f>IF(E49&gt;=0,W49,"")</f>
        <v>#N/A</v>
      </c>
      <c r="AC49" s="86" t="e">
        <f>IF(E49&gt;=0,W49^0.5,"")</f>
        <v>#N/A</v>
      </c>
      <c r="AD49" s="86" t="e">
        <f>IF(E49&gt;=0,LN(W49+$F$27/40),"")</f>
        <v>#N/A</v>
      </c>
      <c r="AE49" s="86" t="e">
        <f>IF(E49&gt;=0,(Y49-AB49)^2,"")</f>
        <v>#N/A</v>
      </c>
      <c r="AF49" s="86" t="e">
        <f>IF(E49&gt;=0,(Z49-AC49)^2,"")</f>
        <v>#N/A</v>
      </c>
      <c r="AG49" s="86" t="e">
        <f>IF(E49&gt;=0,(AA49-AD49)^2,"")</f>
        <v>#N/A</v>
      </c>
      <c r="AH49" s="86" t="e">
        <f>IF(E49&gt;=0,($F$27-Y49)^2,"")</f>
        <v>#N/A</v>
      </c>
      <c r="AI49" s="86" t="e">
        <f>IF(E49&gt;=0,($F$28-Z49)^2,"")</f>
        <v>#N/A</v>
      </c>
      <c r="AJ49" s="86" t="e">
        <f>IF(E49&gt;=0,($F$29-AA49)^2,"")</f>
        <v>#N/A</v>
      </c>
      <c r="AK49" s="86">
        <f t="shared" ref="AK49:AL112" si="7">IF(C49&gt;=0,C49,"")</f>
        <v>44.455852894645297</v>
      </c>
      <c r="AL49" s="86">
        <f t="shared" si="7"/>
        <v>0</v>
      </c>
    </row>
    <row r="50" spans="2:38" x14ac:dyDescent="0.25">
      <c r="B50" s="77">
        <v>25965</v>
      </c>
      <c r="C50" s="78">
        <v>86.421126213592203</v>
      </c>
      <c r="D50" s="79"/>
      <c r="E50" s="80" t="e">
        <f t="shared" ref="E50:E113" si="8">IF(I50="",NA(),(I50*3600*24*30)/($F$9*1000))</f>
        <v>#N/A</v>
      </c>
      <c r="F50" s="75"/>
      <c r="G50" s="75"/>
      <c r="H50" s="81">
        <f t="shared" ref="H50:H113" si="9">+B50</f>
        <v>25965</v>
      </c>
      <c r="I50" s="82"/>
      <c r="J50" s="83">
        <f t="shared" si="3"/>
        <v>5.1873929220882156</v>
      </c>
      <c r="K50" s="84"/>
      <c r="L50" s="82"/>
      <c r="M50" s="85">
        <f t="shared" ref="M50:M113" si="10">(P49+$F$12*TANH(C50/$F$12))/(1+P49/$F$12*TANH(C50/$F$12))</f>
        <v>379.84206418789489</v>
      </c>
      <c r="N50" s="85">
        <f t="shared" ref="N50:N113" si="11">C50+P49-M50</f>
        <v>36.987550257864143</v>
      </c>
      <c r="O50" s="85">
        <f t="shared" si="4"/>
        <v>379.84206418789489</v>
      </c>
      <c r="P50" s="85">
        <f t="shared" si="5"/>
        <v>344.59216665694294</v>
      </c>
      <c r="Q50" s="85">
        <f>O50-P50</f>
        <v>35.249897530951955</v>
      </c>
      <c r="R50" s="85">
        <f>N50+Q50</f>
        <v>72.237447788816098</v>
      </c>
      <c r="S50" s="85">
        <f>V49+R50</f>
        <v>102.48648058086442</v>
      </c>
      <c r="T50" s="85">
        <f>($F$13-1)*S50</f>
        <v>15.372972087129654</v>
      </c>
      <c r="U50" s="85">
        <f t="shared" si="6"/>
        <v>117.85945266799408</v>
      </c>
      <c r="V50" s="85">
        <f>U50-W50</f>
        <v>39.75929900830161</v>
      </c>
      <c r="W50" s="85">
        <f>U50*U50/(U50+60)</f>
        <v>78.100153659692467</v>
      </c>
      <c r="Y50" s="86" t="e">
        <f>IF(E50&gt;=0,E50,"")</f>
        <v>#N/A</v>
      </c>
      <c r="Z50" s="86" t="e">
        <f>IF(E50&gt;=0,E50^0.5,"")</f>
        <v>#N/A</v>
      </c>
      <c r="AA50" s="86" t="e">
        <f>IF(E50&gt;=0,LN(E50+$F$27/40),"")</f>
        <v>#N/A</v>
      </c>
      <c r="AB50" s="86" t="e">
        <f>IF(E50&gt;=0,W50,"")</f>
        <v>#N/A</v>
      </c>
      <c r="AC50" s="86" t="e">
        <f>IF(E50&gt;=0,W50^0.5,"")</f>
        <v>#N/A</v>
      </c>
      <c r="AD50" s="86" t="e">
        <f>IF(E50&gt;=0,LN(W50+$F$27/40),"")</f>
        <v>#N/A</v>
      </c>
      <c r="AE50" s="86" t="e">
        <f>IF(E50&gt;=0,(Y50-AB50)^2,"")</f>
        <v>#N/A</v>
      </c>
      <c r="AF50" s="86" t="e">
        <f>IF(E50&gt;=0,(Z50-AC50)^2,"")</f>
        <v>#N/A</v>
      </c>
      <c r="AG50" s="86" t="e">
        <f>IF(E50&gt;=0,(AA50-AD50)^2,"")</f>
        <v>#N/A</v>
      </c>
      <c r="AH50" s="86" t="e">
        <f>IF(E50&gt;=0,($F$27-Y50)^2,"")</f>
        <v>#N/A</v>
      </c>
      <c r="AI50" s="86" t="e">
        <f>IF(E50&gt;=0,($F$28-Z50)^2,"")</f>
        <v>#N/A</v>
      </c>
      <c r="AJ50" s="86" t="e">
        <f>IF(E50&gt;=0,($F$29-AA50)^2,"")</f>
        <v>#N/A</v>
      </c>
      <c r="AK50" s="86">
        <f t="shared" si="7"/>
        <v>86.421126213592203</v>
      </c>
      <c r="AL50" s="86">
        <f t="shared" si="7"/>
        <v>0</v>
      </c>
    </row>
    <row r="51" spans="2:38" x14ac:dyDescent="0.25">
      <c r="B51" s="77">
        <v>25993</v>
      </c>
      <c r="C51" s="78">
        <v>164.734023507107</v>
      </c>
      <c r="D51" s="79"/>
      <c r="E51" s="80" t="e">
        <f t="shared" si="8"/>
        <v>#N/A</v>
      </c>
      <c r="F51" s="75"/>
      <c r="G51" s="75"/>
      <c r="H51" s="81">
        <f t="shared" si="9"/>
        <v>25993</v>
      </c>
      <c r="I51" s="82"/>
      <c r="J51" s="83">
        <f t="shared" si="3"/>
        <v>10.332867736515849</v>
      </c>
      <c r="K51" s="84"/>
      <c r="L51" s="82"/>
      <c r="M51" s="36">
        <f t="shared" si="10"/>
        <v>425.439200990931</v>
      </c>
      <c r="N51" s="36">
        <f t="shared" si="11"/>
        <v>83.886989173118934</v>
      </c>
      <c r="O51" s="36">
        <f t="shared" si="4"/>
        <v>425.439200990931</v>
      </c>
      <c r="P51" s="36">
        <f t="shared" si="5"/>
        <v>373.5904851696277</v>
      </c>
      <c r="Q51" s="36">
        <f t="shared" ref="Q51:Q114" si="12">O51-P51</f>
        <v>51.848715821303301</v>
      </c>
      <c r="R51" s="36">
        <f t="shared" ref="R51:R114" si="13">N51+Q51</f>
        <v>135.73570499442224</v>
      </c>
      <c r="S51" s="36">
        <f t="shared" ref="S51:S114" si="14">V50+R51</f>
        <v>175.49500400272385</v>
      </c>
      <c r="T51" s="36">
        <f>($F$13-1)*S51</f>
        <v>26.324250600408561</v>
      </c>
      <c r="U51" s="36">
        <f t="shared" si="6"/>
        <v>201.81925460313241</v>
      </c>
      <c r="V51" s="36">
        <f t="shared" ref="V51:V114" si="15">U51-W51</f>
        <v>46.250056339603816</v>
      </c>
      <c r="W51" s="36">
        <f t="shared" ref="W51:W114" si="16">U51*U51/(U51+60)</f>
        <v>155.56919826352859</v>
      </c>
      <c r="Y51" s="86" t="e">
        <f t="shared" ref="Y51:Y114" si="17">IF(E51&gt;=0,E51,"")</f>
        <v>#N/A</v>
      </c>
      <c r="Z51" s="86" t="e">
        <f t="shared" ref="Z51:Z114" si="18">IF(E51&gt;=0,E51^0.5,"")</f>
        <v>#N/A</v>
      </c>
      <c r="AA51" s="86" t="e">
        <f t="shared" ref="AA51:AA114" si="19">IF(E51&gt;=0,LN(E51+$F$27/40),"")</f>
        <v>#N/A</v>
      </c>
      <c r="AB51" s="86" t="e">
        <f t="shared" ref="AB51:AB114" si="20">IF(E51&gt;=0,W51,"")</f>
        <v>#N/A</v>
      </c>
      <c r="AC51" s="86" t="e">
        <f t="shared" ref="AC51:AC114" si="21">IF(E51&gt;=0,W51^0.5,"")</f>
        <v>#N/A</v>
      </c>
      <c r="AD51" s="86" t="e">
        <f t="shared" ref="AD51:AD114" si="22">IF(E51&gt;=0,LN(W51+$F$27/40),"")</f>
        <v>#N/A</v>
      </c>
      <c r="AE51" s="86" t="e">
        <f t="shared" ref="AE51:AE114" si="23">IF(E51&gt;=0,(Y51-AB51)^2,"")</f>
        <v>#N/A</v>
      </c>
      <c r="AF51" s="86" t="e">
        <f t="shared" ref="AF51:AF114" si="24">IF(E51&gt;=0,(Z51-AC51)^2,"")</f>
        <v>#N/A</v>
      </c>
      <c r="AG51" s="86" t="e">
        <f t="shared" ref="AG51:AG114" si="25">IF(E51&gt;=0,(AA51-AD51)^2,"")</f>
        <v>#N/A</v>
      </c>
      <c r="AH51" s="86" t="e">
        <f t="shared" ref="AH51:AH114" si="26">IF(E51&gt;=0,($F$27-Y51)^2,"")</f>
        <v>#N/A</v>
      </c>
      <c r="AI51" s="86" t="e">
        <f t="shared" ref="AI51:AI114" si="27">IF(E51&gt;=0,($F$28-Z51)^2,"")</f>
        <v>#N/A</v>
      </c>
      <c r="AJ51" s="86" t="e">
        <f t="shared" ref="AJ51:AJ114" si="28">IF(E51&gt;=0,($F$29-AA51)^2,"")</f>
        <v>#N/A</v>
      </c>
      <c r="AK51" s="86">
        <f t="shared" si="7"/>
        <v>164.734023507107</v>
      </c>
      <c r="AL51" s="86">
        <f t="shared" si="7"/>
        <v>0</v>
      </c>
    </row>
    <row r="52" spans="2:38" x14ac:dyDescent="0.25">
      <c r="B52" s="77">
        <v>26024</v>
      </c>
      <c r="C52" s="78">
        <v>69.931141442379698</v>
      </c>
      <c r="D52" s="79"/>
      <c r="E52" s="80" t="e">
        <f t="shared" si="8"/>
        <v>#N/A</v>
      </c>
      <c r="F52" s="75"/>
      <c r="G52" s="75"/>
      <c r="H52" s="81">
        <f t="shared" si="9"/>
        <v>26024</v>
      </c>
      <c r="I52" s="82"/>
      <c r="J52" s="83">
        <f t="shared" si="3"/>
        <v>6.8881674002042601</v>
      </c>
      <c r="K52" s="84"/>
      <c r="L52" s="82"/>
      <c r="M52" s="36">
        <f t="shared" si="10"/>
        <v>407.4417853463346</v>
      </c>
      <c r="N52" s="36">
        <f t="shared" si="11"/>
        <v>36.079841265672769</v>
      </c>
      <c r="O52" s="36">
        <f t="shared" si="4"/>
        <v>407.4417853463346</v>
      </c>
      <c r="P52" s="36">
        <f t="shared" si="5"/>
        <v>362.5958090986901</v>
      </c>
      <c r="Q52" s="36">
        <f t="shared" si="12"/>
        <v>44.845976247644501</v>
      </c>
      <c r="R52" s="36">
        <f t="shared" si="13"/>
        <v>80.92581751331727</v>
      </c>
      <c r="S52" s="36">
        <f t="shared" si="14"/>
        <v>127.17587385292109</v>
      </c>
      <c r="T52" s="36">
        <f t="shared" ref="T52:T115" si="29">($F$13-1)*S52</f>
        <v>19.076381077938152</v>
      </c>
      <c r="U52" s="36">
        <f t="shared" si="6"/>
        <v>146.25225493085924</v>
      </c>
      <c r="V52" s="36">
        <f t="shared" si="15"/>
        <v>42.545645373880603</v>
      </c>
      <c r="W52" s="36">
        <f t="shared" si="16"/>
        <v>103.70660955697863</v>
      </c>
      <c r="Y52" s="86" t="e">
        <f t="shared" si="17"/>
        <v>#N/A</v>
      </c>
      <c r="Z52" s="86" t="e">
        <f t="shared" si="18"/>
        <v>#N/A</v>
      </c>
      <c r="AA52" s="86" t="e">
        <f t="shared" si="19"/>
        <v>#N/A</v>
      </c>
      <c r="AB52" s="86" t="e">
        <f t="shared" si="20"/>
        <v>#N/A</v>
      </c>
      <c r="AC52" s="86" t="e">
        <f t="shared" si="21"/>
        <v>#N/A</v>
      </c>
      <c r="AD52" s="86" t="e">
        <f t="shared" si="22"/>
        <v>#N/A</v>
      </c>
      <c r="AE52" s="86" t="e">
        <f t="shared" si="23"/>
        <v>#N/A</v>
      </c>
      <c r="AF52" s="86" t="e">
        <f t="shared" si="24"/>
        <v>#N/A</v>
      </c>
      <c r="AG52" s="86" t="e">
        <f t="shared" si="25"/>
        <v>#N/A</v>
      </c>
      <c r="AH52" s="86" t="e">
        <f t="shared" si="26"/>
        <v>#N/A</v>
      </c>
      <c r="AI52" s="86" t="e">
        <f t="shared" si="27"/>
        <v>#N/A</v>
      </c>
      <c r="AJ52" s="86" t="e">
        <f t="shared" si="28"/>
        <v>#N/A</v>
      </c>
      <c r="AK52" s="86">
        <f t="shared" si="7"/>
        <v>69.931141442379698</v>
      </c>
      <c r="AL52" s="86">
        <f t="shared" si="7"/>
        <v>0</v>
      </c>
    </row>
    <row r="53" spans="2:38" x14ac:dyDescent="0.25">
      <c r="B53" s="77">
        <v>26054</v>
      </c>
      <c r="C53" s="78">
        <v>18.5597900090231</v>
      </c>
      <c r="D53" s="79"/>
      <c r="E53" s="80" t="e">
        <f t="shared" si="8"/>
        <v>#N/A</v>
      </c>
      <c r="F53" s="75"/>
      <c r="G53" s="75"/>
      <c r="H53" s="81">
        <f t="shared" si="9"/>
        <v>26054</v>
      </c>
      <c r="I53" s="82"/>
      <c r="J53" s="83">
        <f t="shared" si="3"/>
        <v>3.9576383048213293</v>
      </c>
      <c r="K53" s="84"/>
      <c r="L53" s="82"/>
      <c r="M53" s="36">
        <f t="shared" si="10"/>
        <v>372.69426599044442</v>
      </c>
      <c r="N53" s="36">
        <f t="shared" si="11"/>
        <v>8.4613331172687936</v>
      </c>
      <c r="O53" s="36">
        <f t="shared" si="4"/>
        <v>372.69426599044442</v>
      </c>
      <c r="P53" s="36">
        <f t="shared" si="5"/>
        <v>339.70455175289055</v>
      </c>
      <c r="Q53" s="36">
        <f t="shared" si="12"/>
        <v>32.989714237553869</v>
      </c>
      <c r="R53" s="36">
        <f t="shared" si="13"/>
        <v>41.451047354822663</v>
      </c>
      <c r="S53" s="36">
        <f t="shared" si="14"/>
        <v>83.996692728703266</v>
      </c>
      <c r="T53" s="36">
        <f t="shared" si="29"/>
        <v>12.599503909305483</v>
      </c>
      <c r="U53" s="36">
        <f t="shared" si="6"/>
        <v>96.596196638008749</v>
      </c>
      <c r="V53" s="36">
        <f t="shared" si="15"/>
        <v>37.010935914862344</v>
      </c>
      <c r="W53" s="36">
        <f t="shared" si="16"/>
        <v>59.585260723146405</v>
      </c>
      <c r="Y53" s="86" t="e">
        <f t="shared" si="17"/>
        <v>#N/A</v>
      </c>
      <c r="Z53" s="86" t="e">
        <f t="shared" si="18"/>
        <v>#N/A</v>
      </c>
      <c r="AA53" s="86" t="e">
        <f t="shared" si="19"/>
        <v>#N/A</v>
      </c>
      <c r="AB53" s="86" t="e">
        <f t="shared" si="20"/>
        <v>#N/A</v>
      </c>
      <c r="AC53" s="86" t="e">
        <f t="shared" si="21"/>
        <v>#N/A</v>
      </c>
      <c r="AD53" s="86" t="e">
        <f t="shared" si="22"/>
        <v>#N/A</v>
      </c>
      <c r="AE53" s="86" t="e">
        <f t="shared" si="23"/>
        <v>#N/A</v>
      </c>
      <c r="AF53" s="86" t="e">
        <f t="shared" si="24"/>
        <v>#N/A</v>
      </c>
      <c r="AG53" s="86" t="e">
        <f t="shared" si="25"/>
        <v>#N/A</v>
      </c>
      <c r="AH53" s="86" t="e">
        <f t="shared" si="26"/>
        <v>#N/A</v>
      </c>
      <c r="AI53" s="86" t="e">
        <f t="shared" si="27"/>
        <v>#N/A</v>
      </c>
      <c r="AJ53" s="86" t="e">
        <f t="shared" si="28"/>
        <v>#N/A</v>
      </c>
      <c r="AK53" s="86">
        <f t="shared" si="7"/>
        <v>18.5597900090231</v>
      </c>
      <c r="AL53" s="86">
        <f t="shared" si="7"/>
        <v>0</v>
      </c>
    </row>
    <row r="54" spans="2:38" x14ac:dyDescent="0.25">
      <c r="B54" s="77">
        <v>26085</v>
      </c>
      <c r="C54" s="78">
        <v>30.007632617695201</v>
      </c>
      <c r="D54" s="79"/>
      <c r="E54" s="80" t="e">
        <f t="shared" si="8"/>
        <v>#N/A</v>
      </c>
      <c r="F54" s="75"/>
      <c r="G54" s="75"/>
      <c r="H54" s="81">
        <f t="shared" si="9"/>
        <v>26085</v>
      </c>
      <c r="I54" s="82"/>
      <c r="J54" s="87">
        <f t="shared" si="3"/>
        <v>3.5557124959831192</v>
      </c>
      <c r="K54" s="82"/>
      <c r="L54" s="82"/>
      <c r="M54" s="36">
        <f t="shared" si="10"/>
        <v>357.4089059339517</v>
      </c>
      <c r="N54" s="36">
        <f t="shared" si="11"/>
        <v>12.303278436634059</v>
      </c>
      <c r="O54" s="36">
        <f t="shared" si="4"/>
        <v>357.4089059339517</v>
      </c>
      <c r="P54" s="36">
        <f t="shared" si="5"/>
        <v>328.9450340002727</v>
      </c>
      <c r="Q54" s="36">
        <f t="shared" si="12"/>
        <v>28.463871933679002</v>
      </c>
      <c r="R54" s="36">
        <f t="shared" si="13"/>
        <v>40.767150370313061</v>
      </c>
      <c r="S54" s="36">
        <f t="shared" si="14"/>
        <v>77.778086285175405</v>
      </c>
      <c r="T54" s="36">
        <f t="shared" si="29"/>
        <v>11.666712942776304</v>
      </c>
      <c r="U54" s="36">
        <f t="shared" si="6"/>
        <v>89.444799227951705</v>
      </c>
      <c r="V54" s="36">
        <f t="shared" si="15"/>
        <v>35.910837857202146</v>
      </c>
      <c r="W54" s="36">
        <f t="shared" si="16"/>
        <v>53.533961370749559</v>
      </c>
      <c r="Y54" s="86" t="e">
        <f t="shared" si="17"/>
        <v>#N/A</v>
      </c>
      <c r="Z54" s="86" t="e">
        <f t="shared" si="18"/>
        <v>#N/A</v>
      </c>
      <c r="AA54" s="86" t="e">
        <f t="shared" si="19"/>
        <v>#N/A</v>
      </c>
      <c r="AB54" s="86" t="e">
        <f t="shared" si="20"/>
        <v>#N/A</v>
      </c>
      <c r="AC54" s="86" t="e">
        <f t="shared" si="21"/>
        <v>#N/A</v>
      </c>
      <c r="AD54" s="86" t="e">
        <f t="shared" si="22"/>
        <v>#N/A</v>
      </c>
      <c r="AE54" s="86" t="e">
        <f t="shared" si="23"/>
        <v>#N/A</v>
      </c>
      <c r="AF54" s="86" t="e">
        <f t="shared" si="24"/>
        <v>#N/A</v>
      </c>
      <c r="AG54" s="86" t="e">
        <f t="shared" si="25"/>
        <v>#N/A</v>
      </c>
      <c r="AH54" s="86" t="e">
        <f t="shared" si="26"/>
        <v>#N/A</v>
      </c>
      <c r="AI54" s="86" t="e">
        <f t="shared" si="27"/>
        <v>#N/A</v>
      </c>
      <c r="AJ54" s="86" t="e">
        <f t="shared" si="28"/>
        <v>#N/A</v>
      </c>
      <c r="AK54" s="86">
        <f t="shared" si="7"/>
        <v>30.007632617695201</v>
      </c>
      <c r="AL54" s="86">
        <f t="shared" si="7"/>
        <v>0</v>
      </c>
    </row>
    <row r="55" spans="2:38" x14ac:dyDescent="0.25">
      <c r="B55" s="77">
        <v>26115</v>
      </c>
      <c r="C55" s="78">
        <v>58.580562036108297</v>
      </c>
      <c r="D55" s="79"/>
      <c r="E55" s="80" t="e">
        <f t="shared" si="8"/>
        <v>#N/A</v>
      </c>
      <c r="F55" s="75"/>
      <c r="G55" s="75"/>
      <c r="H55" s="81">
        <f t="shared" si="9"/>
        <v>26115</v>
      </c>
      <c r="I55" s="82"/>
      <c r="J55" s="87">
        <f t="shared" si="3"/>
        <v>4.349959052655672</v>
      </c>
      <c r="K55" s="82"/>
      <c r="L55" s="82"/>
      <c r="M55" s="36">
        <f t="shared" si="10"/>
        <v>363.7553312444058</v>
      </c>
      <c r="N55" s="36">
        <f t="shared" si="11"/>
        <v>23.770264791975194</v>
      </c>
      <c r="O55" s="36">
        <f t="shared" si="4"/>
        <v>363.7553312444058</v>
      </c>
      <c r="P55" s="36">
        <f t="shared" si="5"/>
        <v>333.46296389973179</v>
      </c>
      <c r="Q55" s="36">
        <f t="shared" si="12"/>
        <v>30.292367344674005</v>
      </c>
      <c r="R55" s="36">
        <f t="shared" si="13"/>
        <v>54.062632136649199</v>
      </c>
      <c r="S55" s="36">
        <f t="shared" si="14"/>
        <v>89.973469993851353</v>
      </c>
      <c r="T55" s="36">
        <f t="shared" si="29"/>
        <v>13.496020499077694</v>
      </c>
      <c r="U55" s="36">
        <f t="shared" si="6"/>
        <v>103.46949049292905</v>
      </c>
      <c r="V55" s="36">
        <f t="shared" si="15"/>
        <v>37.977541930641053</v>
      </c>
      <c r="W55" s="36">
        <f t="shared" si="16"/>
        <v>65.491948562288002</v>
      </c>
      <c r="Y55" s="86" t="e">
        <f t="shared" si="17"/>
        <v>#N/A</v>
      </c>
      <c r="Z55" s="86" t="e">
        <f t="shared" si="18"/>
        <v>#N/A</v>
      </c>
      <c r="AA55" s="86" t="e">
        <f t="shared" si="19"/>
        <v>#N/A</v>
      </c>
      <c r="AB55" s="86" t="e">
        <f t="shared" si="20"/>
        <v>#N/A</v>
      </c>
      <c r="AC55" s="86" t="e">
        <f t="shared" si="21"/>
        <v>#N/A</v>
      </c>
      <c r="AD55" s="86" t="e">
        <f t="shared" si="22"/>
        <v>#N/A</v>
      </c>
      <c r="AE55" s="86" t="e">
        <f t="shared" si="23"/>
        <v>#N/A</v>
      </c>
      <c r="AF55" s="86" t="e">
        <f t="shared" si="24"/>
        <v>#N/A</v>
      </c>
      <c r="AG55" s="86" t="e">
        <f t="shared" si="25"/>
        <v>#N/A</v>
      </c>
      <c r="AH55" s="86" t="e">
        <f t="shared" si="26"/>
        <v>#N/A</v>
      </c>
      <c r="AI55" s="86" t="e">
        <f t="shared" si="27"/>
        <v>#N/A</v>
      </c>
      <c r="AJ55" s="86" t="e">
        <f t="shared" si="28"/>
        <v>#N/A</v>
      </c>
      <c r="AK55" s="86">
        <f t="shared" si="7"/>
        <v>58.580562036108297</v>
      </c>
      <c r="AL55" s="86">
        <f t="shared" si="7"/>
        <v>0</v>
      </c>
    </row>
    <row r="56" spans="2:38" x14ac:dyDescent="0.25">
      <c r="B56" s="77">
        <v>26146</v>
      </c>
      <c r="C56" s="78">
        <v>5.59711441211729</v>
      </c>
      <c r="D56" s="79"/>
      <c r="E56" s="80" t="e">
        <f t="shared" si="8"/>
        <v>#N/A</v>
      </c>
      <c r="F56" s="75"/>
      <c r="G56" s="75"/>
      <c r="H56" s="81">
        <f t="shared" si="9"/>
        <v>26146</v>
      </c>
      <c r="I56" s="82"/>
      <c r="J56" s="87">
        <f t="shared" si="3"/>
        <v>2.6411438246008569</v>
      </c>
      <c r="K56" s="82"/>
      <c r="L56" s="82"/>
      <c r="M56" s="36">
        <f t="shared" si="10"/>
        <v>336.93938354399506</v>
      </c>
      <c r="N56" s="36">
        <f t="shared" si="11"/>
        <v>2.1206947678539905</v>
      </c>
      <c r="O56" s="36">
        <f t="shared" si="4"/>
        <v>336.93938354399506</v>
      </c>
      <c r="P56" s="36">
        <f t="shared" si="5"/>
        <v>313.89066219343329</v>
      </c>
      <c r="Q56" s="36">
        <f t="shared" si="12"/>
        <v>23.048721350561777</v>
      </c>
      <c r="R56" s="36">
        <f t="shared" si="13"/>
        <v>25.169416118415768</v>
      </c>
      <c r="S56" s="36">
        <f t="shared" si="14"/>
        <v>63.146958049056821</v>
      </c>
      <c r="T56" s="36">
        <f t="shared" si="29"/>
        <v>9.4720437073585178</v>
      </c>
      <c r="U56" s="36">
        <f t="shared" si="6"/>
        <v>72.619001756415344</v>
      </c>
      <c r="V56" s="36">
        <f t="shared" si="15"/>
        <v>32.854568709450774</v>
      </c>
      <c r="W56" s="36">
        <f t="shared" si="16"/>
        <v>39.764433046964569</v>
      </c>
      <c r="Y56" s="86" t="e">
        <f t="shared" si="17"/>
        <v>#N/A</v>
      </c>
      <c r="Z56" s="86" t="e">
        <f t="shared" si="18"/>
        <v>#N/A</v>
      </c>
      <c r="AA56" s="86" t="e">
        <f t="shared" si="19"/>
        <v>#N/A</v>
      </c>
      <c r="AB56" s="86" t="e">
        <f t="shared" si="20"/>
        <v>#N/A</v>
      </c>
      <c r="AC56" s="86" t="e">
        <f t="shared" si="21"/>
        <v>#N/A</v>
      </c>
      <c r="AD56" s="86" t="e">
        <f t="shared" si="22"/>
        <v>#N/A</v>
      </c>
      <c r="AE56" s="86" t="e">
        <f t="shared" si="23"/>
        <v>#N/A</v>
      </c>
      <c r="AF56" s="86" t="e">
        <f t="shared" si="24"/>
        <v>#N/A</v>
      </c>
      <c r="AG56" s="86" t="e">
        <f t="shared" si="25"/>
        <v>#N/A</v>
      </c>
      <c r="AH56" s="86" t="e">
        <f t="shared" si="26"/>
        <v>#N/A</v>
      </c>
      <c r="AI56" s="86" t="e">
        <f t="shared" si="27"/>
        <v>#N/A</v>
      </c>
      <c r="AJ56" s="86" t="e">
        <f t="shared" si="28"/>
        <v>#N/A</v>
      </c>
      <c r="AK56" s="86">
        <f t="shared" si="7"/>
        <v>5.59711441211729</v>
      </c>
      <c r="AL56" s="86">
        <f t="shared" si="7"/>
        <v>0</v>
      </c>
    </row>
    <row r="57" spans="2:38" x14ac:dyDescent="0.25">
      <c r="B57" s="77">
        <v>26177</v>
      </c>
      <c r="C57" s="78">
        <v>10.1317141691966</v>
      </c>
      <c r="D57" s="79"/>
      <c r="E57" s="80" t="e">
        <f t="shared" si="8"/>
        <v>#N/A</v>
      </c>
      <c r="F57" s="75"/>
      <c r="G57" s="75"/>
      <c r="H57" s="81">
        <f t="shared" si="9"/>
        <v>26177</v>
      </c>
      <c r="I57" s="82"/>
      <c r="J57" s="87">
        <f t="shared" si="3"/>
        <v>2.1869490047397333</v>
      </c>
      <c r="K57" s="82"/>
      <c r="L57" s="82"/>
      <c r="M57" s="36">
        <f t="shared" si="10"/>
        <v>320.58371152310332</v>
      </c>
      <c r="N57" s="36">
        <f t="shared" si="11"/>
        <v>3.4386648395265524</v>
      </c>
      <c r="O57" s="36">
        <f t="shared" si="4"/>
        <v>320.58371152310332</v>
      </c>
      <c r="P57" s="36">
        <f t="shared" si="5"/>
        <v>301.34524864238648</v>
      </c>
      <c r="Q57" s="36">
        <f t="shared" si="12"/>
        <v>19.238462880716838</v>
      </c>
      <c r="R57" s="36">
        <f t="shared" si="13"/>
        <v>22.677127720243391</v>
      </c>
      <c r="S57" s="36">
        <f t="shared" si="14"/>
        <v>55.531696429694165</v>
      </c>
      <c r="T57" s="36">
        <f t="shared" si="29"/>
        <v>8.329754464454119</v>
      </c>
      <c r="U57" s="36">
        <f t="shared" si="6"/>
        <v>63.861450894148284</v>
      </c>
      <c r="V57" s="36">
        <f t="shared" si="15"/>
        <v>30.9352669937917</v>
      </c>
      <c r="W57" s="36">
        <f t="shared" si="16"/>
        <v>32.926183900356584</v>
      </c>
      <c r="Y57" s="86" t="e">
        <f t="shared" si="17"/>
        <v>#N/A</v>
      </c>
      <c r="Z57" s="86" t="e">
        <f t="shared" si="18"/>
        <v>#N/A</v>
      </c>
      <c r="AA57" s="86" t="e">
        <f t="shared" si="19"/>
        <v>#N/A</v>
      </c>
      <c r="AB57" s="86" t="e">
        <f t="shared" si="20"/>
        <v>#N/A</v>
      </c>
      <c r="AC57" s="86" t="e">
        <f t="shared" si="21"/>
        <v>#N/A</v>
      </c>
      <c r="AD57" s="86" t="e">
        <f t="shared" si="22"/>
        <v>#N/A</v>
      </c>
      <c r="AE57" s="86" t="e">
        <f t="shared" si="23"/>
        <v>#N/A</v>
      </c>
      <c r="AF57" s="86" t="e">
        <f t="shared" si="24"/>
        <v>#N/A</v>
      </c>
      <c r="AG57" s="86" t="e">
        <f t="shared" si="25"/>
        <v>#N/A</v>
      </c>
      <c r="AH57" s="86" t="e">
        <f t="shared" si="26"/>
        <v>#N/A</v>
      </c>
      <c r="AI57" s="86" t="e">
        <f t="shared" si="27"/>
        <v>#N/A</v>
      </c>
      <c r="AJ57" s="86" t="e">
        <f t="shared" si="28"/>
        <v>#N/A</v>
      </c>
      <c r="AK57" s="86">
        <f t="shared" si="7"/>
        <v>10.1317141691966</v>
      </c>
      <c r="AL57" s="86">
        <f t="shared" si="7"/>
        <v>0</v>
      </c>
    </row>
    <row r="58" spans="2:38" x14ac:dyDescent="0.25">
      <c r="B58" s="77">
        <v>26207</v>
      </c>
      <c r="C58" s="78">
        <v>56.696501571150698</v>
      </c>
      <c r="D58" s="79"/>
      <c r="E58" s="80" t="e">
        <f t="shared" si="8"/>
        <v>#N/A</v>
      </c>
      <c r="F58" s="75"/>
      <c r="G58" s="75"/>
      <c r="H58" s="81">
        <f t="shared" si="9"/>
        <v>26207</v>
      </c>
      <c r="I58" s="82"/>
      <c r="J58" s="87">
        <f t="shared" si="3"/>
        <v>3.313739227656189</v>
      </c>
      <c r="K58" s="82"/>
      <c r="L58" s="82"/>
      <c r="M58" s="36">
        <f t="shared" si="10"/>
        <v>338.41148638558542</v>
      </c>
      <c r="N58" s="36">
        <f t="shared" si="11"/>
        <v>19.630263827951751</v>
      </c>
      <c r="O58" s="36">
        <f t="shared" si="4"/>
        <v>338.41148638558542</v>
      </c>
      <c r="P58" s="36">
        <f t="shared" si="5"/>
        <v>314.99758312323991</v>
      </c>
      <c r="Q58" s="36">
        <f t="shared" si="12"/>
        <v>23.413903262345514</v>
      </c>
      <c r="R58" s="36">
        <f t="shared" si="13"/>
        <v>43.044167090297265</v>
      </c>
      <c r="S58" s="36">
        <f t="shared" si="14"/>
        <v>73.979434084088965</v>
      </c>
      <c r="T58" s="36">
        <f t="shared" si="29"/>
        <v>11.096915112613338</v>
      </c>
      <c r="U58" s="36">
        <f t="shared" si="6"/>
        <v>85.076349196702296</v>
      </c>
      <c r="V58" s="36">
        <f t="shared" si="15"/>
        <v>35.185479784034769</v>
      </c>
      <c r="W58" s="36">
        <f t="shared" si="16"/>
        <v>49.890869412667527</v>
      </c>
      <c r="Y58" s="86" t="e">
        <f t="shared" si="17"/>
        <v>#N/A</v>
      </c>
      <c r="Z58" s="86" t="e">
        <f t="shared" si="18"/>
        <v>#N/A</v>
      </c>
      <c r="AA58" s="86" t="e">
        <f t="shared" si="19"/>
        <v>#N/A</v>
      </c>
      <c r="AB58" s="86" t="e">
        <f t="shared" si="20"/>
        <v>#N/A</v>
      </c>
      <c r="AC58" s="86" t="e">
        <f t="shared" si="21"/>
        <v>#N/A</v>
      </c>
      <c r="AD58" s="86" t="e">
        <f t="shared" si="22"/>
        <v>#N/A</v>
      </c>
      <c r="AE58" s="86" t="e">
        <f t="shared" si="23"/>
        <v>#N/A</v>
      </c>
      <c r="AF58" s="86" t="e">
        <f t="shared" si="24"/>
        <v>#N/A</v>
      </c>
      <c r="AG58" s="86" t="e">
        <f t="shared" si="25"/>
        <v>#N/A</v>
      </c>
      <c r="AH58" s="86" t="e">
        <f t="shared" si="26"/>
        <v>#N/A</v>
      </c>
      <c r="AI58" s="86" t="e">
        <f t="shared" si="27"/>
        <v>#N/A</v>
      </c>
      <c r="AJ58" s="86" t="e">
        <f t="shared" si="28"/>
        <v>#N/A</v>
      </c>
      <c r="AK58" s="86">
        <f t="shared" si="7"/>
        <v>56.696501571150698</v>
      </c>
      <c r="AL58" s="86">
        <f t="shared" si="7"/>
        <v>0</v>
      </c>
    </row>
    <row r="59" spans="2:38" x14ac:dyDescent="0.25">
      <c r="B59" s="77">
        <v>26238</v>
      </c>
      <c r="C59" s="78">
        <v>81.536149825783994</v>
      </c>
      <c r="D59" s="79"/>
      <c r="E59" s="80" t="e">
        <f t="shared" si="8"/>
        <v>#N/A</v>
      </c>
      <c r="F59" s="75"/>
      <c r="G59" s="75"/>
      <c r="H59" s="81">
        <f t="shared" si="9"/>
        <v>26238</v>
      </c>
      <c r="I59" s="82"/>
      <c r="J59" s="87">
        <f t="shared" si="3"/>
        <v>4.8626172286590252</v>
      </c>
      <c r="K59" s="82"/>
      <c r="L59" s="82"/>
      <c r="M59" s="36">
        <f t="shared" si="10"/>
        <v>364.58826093609247</v>
      </c>
      <c r="N59" s="36">
        <f t="shared" si="11"/>
        <v>31.945472012931418</v>
      </c>
      <c r="O59" s="36">
        <f t="shared" si="4"/>
        <v>364.58826093609247</v>
      </c>
      <c r="P59" s="36">
        <f t="shared" si="5"/>
        <v>334.05059431359291</v>
      </c>
      <c r="Q59" s="36">
        <f t="shared" si="12"/>
        <v>30.537666622499557</v>
      </c>
      <c r="R59" s="36">
        <f t="shared" si="13"/>
        <v>62.483138635430976</v>
      </c>
      <c r="S59" s="36">
        <f t="shared" si="14"/>
        <v>97.668618419465744</v>
      </c>
      <c r="T59" s="36">
        <f t="shared" si="29"/>
        <v>14.650292762919854</v>
      </c>
      <c r="U59" s="36">
        <f t="shared" si="6"/>
        <v>112.31891118238559</v>
      </c>
      <c r="V59" s="36">
        <f t="shared" si="15"/>
        <v>39.108503092909558</v>
      </c>
      <c r="W59" s="36">
        <f t="shared" si="16"/>
        <v>73.210408089476033</v>
      </c>
      <c r="Y59" s="86" t="e">
        <f t="shared" si="17"/>
        <v>#N/A</v>
      </c>
      <c r="Z59" s="86" t="e">
        <f t="shared" si="18"/>
        <v>#N/A</v>
      </c>
      <c r="AA59" s="86" t="e">
        <f t="shared" si="19"/>
        <v>#N/A</v>
      </c>
      <c r="AB59" s="86" t="e">
        <f t="shared" si="20"/>
        <v>#N/A</v>
      </c>
      <c r="AC59" s="86" t="e">
        <f t="shared" si="21"/>
        <v>#N/A</v>
      </c>
      <c r="AD59" s="86" t="e">
        <f t="shared" si="22"/>
        <v>#N/A</v>
      </c>
      <c r="AE59" s="86" t="e">
        <f t="shared" si="23"/>
        <v>#N/A</v>
      </c>
      <c r="AF59" s="86" t="e">
        <f t="shared" si="24"/>
        <v>#N/A</v>
      </c>
      <c r="AG59" s="86" t="e">
        <f t="shared" si="25"/>
        <v>#N/A</v>
      </c>
      <c r="AH59" s="86" t="e">
        <f t="shared" si="26"/>
        <v>#N/A</v>
      </c>
      <c r="AI59" s="86" t="e">
        <f t="shared" si="27"/>
        <v>#N/A</v>
      </c>
      <c r="AJ59" s="86" t="e">
        <f t="shared" si="28"/>
        <v>#N/A</v>
      </c>
      <c r="AK59" s="86">
        <f t="shared" si="7"/>
        <v>81.536149825783994</v>
      </c>
      <c r="AL59" s="86">
        <f t="shared" si="7"/>
        <v>0</v>
      </c>
    </row>
    <row r="60" spans="2:38" x14ac:dyDescent="0.25">
      <c r="B60" s="77">
        <v>26268</v>
      </c>
      <c r="C60" s="78">
        <v>69.399501666206206</v>
      </c>
      <c r="D60" s="79"/>
      <c r="E60" s="80" t="e">
        <f t="shared" si="8"/>
        <v>#N/A</v>
      </c>
      <c r="F60" s="75"/>
      <c r="G60" s="75"/>
      <c r="H60" s="81">
        <f t="shared" si="9"/>
        <v>26268</v>
      </c>
      <c r="I60" s="82"/>
      <c r="J60" s="87">
        <f t="shared" si="3"/>
        <v>5.1515042116305629</v>
      </c>
      <c r="K60" s="82"/>
      <c r="L60" s="82"/>
      <c r="M60" s="36">
        <f t="shared" si="10"/>
        <v>373.99748000907874</v>
      </c>
      <c r="N60" s="36">
        <f t="shared" si="11"/>
        <v>29.452615970720387</v>
      </c>
      <c r="O60" s="36">
        <f t="shared" si="4"/>
        <v>373.99748000907874</v>
      </c>
      <c r="P60" s="36">
        <f t="shared" si="5"/>
        <v>340.60254325972812</v>
      </c>
      <c r="Q60" s="36">
        <f t="shared" si="12"/>
        <v>33.39493674935062</v>
      </c>
      <c r="R60" s="36">
        <f t="shared" si="13"/>
        <v>62.847552720071008</v>
      </c>
      <c r="S60" s="36">
        <f t="shared" si="14"/>
        <v>101.95605581298057</v>
      </c>
      <c r="T60" s="36">
        <f t="shared" si="29"/>
        <v>15.293408371947075</v>
      </c>
      <c r="U60" s="36">
        <f t="shared" si="6"/>
        <v>117.24946418492765</v>
      </c>
      <c r="V60" s="36">
        <f t="shared" si="15"/>
        <v>39.689642411307645</v>
      </c>
      <c r="W60" s="36">
        <f t="shared" si="16"/>
        <v>77.559821773620001</v>
      </c>
      <c r="Y60" s="86" t="e">
        <f t="shared" si="17"/>
        <v>#N/A</v>
      </c>
      <c r="Z60" s="86" t="e">
        <f t="shared" si="18"/>
        <v>#N/A</v>
      </c>
      <c r="AA60" s="86" t="e">
        <f t="shared" si="19"/>
        <v>#N/A</v>
      </c>
      <c r="AB60" s="86" t="e">
        <f t="shared" si="20"/>
        <v>#N/A</v>
      </c>
      <c r="AC60" s="86" t="e">
        <f t="shared" si="21"/>
        <v>#N/A</v>
      </c>
      <c r="AD60" s="86" t="e">
        <f t="shared" si="22"/>
        <v>#N/A</v>
      </c>
      <c r="AE60" s="86" t="e">
        <f t="shared" si="23"/>
        <v>#N/A</v>
      </c>
      <c r="AF60" s="86" t="e">
        <f t="shared" si="24"/>
        <v>#N/A</v>
      </c>
      <c r="AG60" s="86" t="e">
        <f t="shared" si="25"/>
        <v>#N/A</v>
      </c>
      <c r="AH60" s="86" t="e">
        <f t="shared" si="26"/>
        <v>#N/A</v>
      </c>
      <c r="AI60" s="86" t="e">
        <f t="shared" si="27"/>
        <v>#N/A</v>
      </c>
      <c r="AJ60" s="86" t="e">
        <f t="shared" si="28"/>
        <v>#N/A</v>
      </c>
      <c r="AK60" s="86">
        <f t="shared" si="7"/>
        <v>69.399501666206206</v>
      </c>
      <c r="AL60" s="86">
        <f t="shared" si="7"/>
        <v>0</v>
      </c>
    </row>
    <row r="61" spans="2:38" x14ac:dyDescent="0.25">
      <c r="B61" s="77">
        <v>26299</v>
      </c>
      <c r="C61" s="78">
        <v>46.918921059094401</v>
      </c>
      <c r="D61" s="79"/>
      <c r="E61" s="80" t="e">
        <f t="shared" si="8"/>
        <v>#N/A</v>
      </c>
      <c r="F61" s="75"/>
      <c r="G61" s="75"/>
      <c r="H61" s="81">
        <f t="shared" si="9"/>
        <v>26299</v>
      </c>
      <c r="I61" s="82"/>
      <c r="J61" s="87">
        <f t="shared" si="3"/>
        <v>4.4189257353682887</v>
      </c>
      <c r="K61" s="82"/>
      <c r="L61" s="82"/>
      <c r="M61" s="36">
        <f t="shared" si="10"/>
        <v>367.64332756144006</v>
      </c>
      <c r="N61" s="36">
        <f t="shared" si="11"/>
        <v>19.878136757382435</v>
      </c>
      <c r="O61" s="36">
        <f t="shared" si="4"/>
        <v>367.64332756144006</v>
      </c>
      <c r="P61" s="36">
        <f t="shared" si="5"/>
        <v>336.19533085244717</v>
      </c>
      <c r="Q61" s="36">
        <f t="shared" si="12"/>
        <v>31.447996708992889</v>
      </c>
      <c r="R61" s="36">
        <f t="shared" si="13"/>
        <v>51.326133466375325</v>
      </c>
      <c r="S61" s="36">
        <f t="shared" si="14"/>
        <v>91.01577587768297</v>
      </c>
      <c r="T61" s="36">
        <f t="shared" si="29"/>
        <v>13.652366381652437</v>
      </c>
      <c r="U61" s="36">
        <f t="shared" si="6"/>
        <v>104.66814225933541</v>
      </c>
      <c r="V61" s="36">
        <f t="shared" si="15"/>
        <v>38.137847730556345</v>
      </c>
      <c r="W61" s="36">
        <f t="shared" si="16"/>
        <v>66.530294528779066</v>
      </c>
      <c r="Y61" s="86" t="e">
        <f t="shared" si="17"/>
        <v>#N/A</v>
      </c>
      <c r="Z61" s="86" t="e">
        <f t="shared" si="18"/>
        <v>#N/A</v>
      </c>
      <c r="AA61" s="86" t="e">
        <f t="shared" si="19"/>
        <v>#N/A</v>
      </c>
      <c r="AB61" s="86" t="e">
        <f t="shared" si="20"/>
        <v>#N/A</v>
      </c>
      <c r="AC61" s="86" t="e">
        <f t="shared" si="21"/>
        <v>#N/A</v>
      </c>
      <c r="AD61" s="86" t="e">
        <f t="shared" si="22"/>
        <v>#N/A</v>
      </c>
      <c r="AE61" s="86" t="e">
        <f t="shared" si="23"/>
        <v>#N/A</v>
      </c>
      <c r="AF61" s="86" t="e">
        <f t="shared" si="24"/>
        <v>#N/A</v>
      </c>
      <c r="AG61" s="86" t="e">
        <f t="shared" si="25"/>
        <v>#N/A</v>
      </c>
      <c r="AH61" s="86" t="e">
        <f t="shared" si="26"/>
        <v>#N/A</v>
      </c>
      <c r="AI61" s="86" t="e">
        <f t="shared" si="27"/>
        <v>#N/A</v>
      </c>
      <c r="AJ61" s="86" t="e">
        <f t="shared" si="28"/>
        <v>#N/A</v>
      </c>
      <c r="AK61" s="86">
        <f t="shared" si="7"/>
        <v>46.918921059094401</v>
      </c>
      <c r="AL61" s="86">
        <f t="shared" si="7"/>
        <v>0</v>
      </c>
    </row>
    <row r="62" spans="2:38" x14ac:dyDescent="0.25">
      <c r="B62" s="77">
        <v>26330</v>
      </c>
      <c r="C62" s="78">
        <v>89.040310827651894</v>
      </c>
      <c r="D62" s="79"/>
      <c r="E62" s="80" t="e">
        <f t="shared" si="8"/>
        <v>#N/A</v>
      </c>
      <c r="F62" s="75"/>
      <c r="G62" s="75"/>
      <c r="H62" s="81">
        <f t="shared" si="9"/>
        <v>26330</v>
      </c>
      <c r="I62" s="82"/>
      <c r="J62" s="87">
        <f t="shared" si="3"/>
        <v>6.0251410508386609</v>
      </c>
      <c r="K62" s="82"/>
      <c r="L62" s="82"/>
      <c r="M62" s="36">
        <f t="shared" si="10"/>
        <v>385.84624361491956</v>
      </c>
      <c r="N62" s="36">
        <f t="shared" si="11"/>
        <v>39.389398065179535</v>
      </c>
      <c r="O62" s="36">
        <f t="shared" si="4"/>
        <v>385.84624361491956</v>
      </c>
      <c r="P62" s="36">
        <f t="shared" si="5"/>
        <v>348.62645057850267</v>
      </c>
      <c r="Q62" s="36">
        <f t="shared" si="12"/>
        <v>37.219793036416888</v>
      </c>
      <c r="R62" s="36">
        <f t="shared" si="13"/>
        <v>76.609191101596423</v>
      </c>
      <c r="S62" s="36">
        <f t="shared" si="14"/>
        <v>114.74703883215277</v>
      </c>
      <c r="T62" s="36">
        <f t="shared" si="29"/>
        <v>17.212055824822905</v>
      </c>
      <c r="U62" s="36">
        <f t="shared" si="6"/>
        <v>131.95909465697568</v>
      </c>
      <c r="V62" s="36">
        <f t="shared" si="15"/>
        <v>41.246004486356441</v>
      </c>
      <c r="W62" s="36">
        <f t="shared" si="16"/>
        <v>90.713090170619239</v>
      </c>
      <c r="Y62" s="86" t="e">
        <f t="shared" si="17"/>
        <v>#N/A</v>
      </c>
      <c r="Z62" s="86" t="e">
        <f t="shared" si="18"/>
        <v>#N/A</v>
      </c>
      <c r="AA62" s="86" t="e">
        <f t="shared" si="19"/>
        <v>#N/A</v>
      </c>
      <c r="AB62" s="86" t="e">
        <f t="shared" si="20"/>
        <v>#N/A</v>
      </c>
      <c r="AC62" s="86" t="e">
        <f t="shared" si="21"/>
        <v>#N/A</v>
      </c>
      <c r="AD62" s="86" t="e">
        <f t="shared" si="22"/>
        <v>#N/A</v>
      </c>
      <c r="AE62" s="86" t="e">
        <f t="shared" si="23"/>
        <v>#N/A</v>
      </c>
      <c r="AF62" s="86" t="e">
        <f t="shared" si="24"/>
        <v>#N/A</v>
      </c>
      <c r="AG62" s="86" t="e">
        <f t="shared" si="25"/>
        <v>#N/A</v>
      </c>
      <c r="AH62" s="86" t="e">
        <f t="shared" si="26"/>
        <v>#N/A</v>
      </c>
      <c r="AI62" s="86" t="e">
        <f t="shared" si="27"/>
        <v>#N/A</v>
      </c>
      <c r="AJ62" s="86" t="e">
        <f t="shared" si="28"/>
        <v>#N/A</v>
      </c>
      <c r="AK62" s="86">
        <f t="shared" si="7"/>
        <v>89.040310827651894</v>
      </c>
      <c r="AL62" s="86">
        <f t="shared" si="7"/>
        <v>0</v>
      </c>
    </row>
    <row r="63" spans="2:38" x14ac:dyDescent="0.25">
      <c r="B63" s="77">
        <v>26359</v>
      </c>
      <c r="C63" s="78">
        <v>196.89216106469601</v>
      </c>
      <c r="D63" s="79"/>
      <c r="E63" s="80" t="e">
        <f t="shared" si="8"/>
        <v>#N/A</v>
      </c>
      <c r="F63" s="75"/>
      <c r="G63" s="75"/>
      <c r="H63" s="81">
        <f t="shared" si="9"/>
        <v>26359</v>
      </c>
      <c r="I63" s="82"/>
      <c r="J63" s="87">
        <f t="shared" si="3"/>
        <v>12.469162700087463</v>
      </c>
      <c r="K63" s="82"/>
      <c r="L63" s="82"/>
      <c r="M63" s="36">
        <f t="shared" si="10"/>
        <v>439.78695844133904</v>
      </c>
      <c r="N63" s="36">
        <f t="shared" si="11"/>
        <v>105.73165320185967</v>
      </c>
      <c r="O63" s="36">
        <f t="shared" si="4"/>
        <v>439.78695844133904</v>
      </c>
      <c r="P63" s="36">
        <f t="shared" si="5"/>
        <v>381.9366546266985</v>
      </c>
      <c r="Q63" s="36">
        <f t="shared" si="12"/>
        <v>57.85030381464054</v>
      </c>
      <c r="R63" s="36">
        <f t="shared" si="13"/>
        <v>163.58195701650021</v>
      </c>
      <c r="S63" s="36">
        <f t="shared" si="14"/>
        <v>204.82796150285665</v>
      </c>
      <c r="T63" s="36">
        <f t="shared" si="29"/>
        <v>30.72419422542848</v>
      </c>
      <c r="U63" s="36">
        <f t="shared" si="6"/>
        <v>235.55215572828513</v>
      </c>
      <c r="V63" s="36">
        <f t="shared" si="15"/>
        <v>47.819408756708071</v>
      </c>
      <c r="W63" s="36">
        <f t="shared" si="16"/>
        <v>187.73274697157706</v>
      </c>
      <c r="Y63" s="86" t="e">
        <f t="shared" si="17"/>
        <v>#N/A</v>
      </c>
      <c r="Z63" s="86" t="e">
        <f t="shared" si="18"/>
        <v>#N/A</v>
      </c>
      <c r="AA63" s="86" t="e">
        <f t="shared" si="19"/>
        <v>#N/A</v>
      </c>
      <c r="AB63" s="86" t="e">
        <f t="shared" si="20"/>
        <v>#N/A</v>
      </c>
      <c r="AC63" s="86" t="e">
        <f t="shared" si="21"/>
        <v>#N/A</v>
      </c>
      <c r="AD63" s="86" t="e">
        <f t="shared" si="22"/>
        <v>#N/A</v>
      </c>
      <c r="AE63" s="86" t="e">
        <f t="shared" si="23"/>
        <v>#N/A</v>
      </c>
      <c r="AF63" s="86" t="e">
        <f t="shared" si="24"/>
        <v>#N/A</v>
      </c>
      <c r="AG63" s="86" t="e">
        <f t="shared" si="25"/>
        <v>#N/A</v>
      </c>
      <c r="AH63" s="86" t="e">
        <f t="shared" si="26"/>
        <v>#N/A</v>
      </c>
      <c r="AI63" s="86" t="e">
        <f t="shared" si="27"/>
        <v>#N/A</v>
      </c>
      <c r="AJ63" s="86" t="e">
        <f t="shared" si="28"/>
        <v>#N/A</v>
      </c>
      <c r="AK63" s="86">
        <f t="shared" si="7"/>
        <v>196.89216106469601</v>
      </c>
      <c r="AL63" s="86">
        <f t="shared" si="7"/>
        <v>0</v>
      </c>
    </row>
    <row r="64" spans="2:38" x14ac:dyDescent="0.25">
      <c r="B64" s="77">
        <v>26390</v>
      </c>
      <c r="C64" s="78">
        <v>73.761335186743196</v>
      </c>
      <c r="D64" s="79"/>
      <c r="E64" s="80" t="e">
        <f t="shared" si="8"/>
        <v>#N/A</v>
      </c>
      <c r="F64" s="75"/>
      <c r="G64" s="75"/>
      <c r="H64" s="81">
        <f t="shared" si="9"/>
        <v>26390</v>
      </c>
      <c r="I64" s="82"/>
      <c r="J64" s="87">
        <f t="shared" si="3"/>
        <v>7.4821605078160722</v>
      </c>
      <c r="K64" s="82"/>
      <c r="L64" s="82"/>
      <c r="M64" s="36">
        <f t="shared" si="10"/>
        <v>415.97384786622251</v>
      </c>
      <c r="N64" s="36">
        <f t="shared" si="11"/>
        <v>39.724141947219209</v>
      </c>
      <c r="O64" s="36">
        <f t="shared" si="4"/>
        <v>415.97384786622251</v>
      </c>
      <c r="P64" s="36">
        <f t="shared" si="5"/>
        <v>367.88127938246583</v>
      </c>
      <c r="Q64" s="36">
        <f t="shared" si="12"/>
        <v>48.092568483756679</v>
      </c>
      <c r="R64" s="36">
        <f t="shared" si="13"/>
        <v>87.816710430975888</v>
      </c>
      <c r="S64" s="36">
        <f t="shared" si="14"/>
        <v>135.63611918768396</v>
      </c>
      <c r="T64" s="36">
        <f t="shared" si="29"/>
        <v>20.345417878152581</v>
      </c>
      <c r="U64" s="36">
        <f t="shared" si="6"/>
        <v>155.98153706583653</v>
      </c>
      <c r="V64" s="36">
        <f t="shared" si="15"/>
        <v>43.331908602434694</v>
      </c>
      <c r="W64" s="36">
        <f t="shared" si="16"/>
        <v>112.64962846340184</v>
      </c>
      <c r="Y64" s="86" t="e">
        <f t="shared" si="17"/>
        <v>#N/A</v>
      </c>
      <c r="Z64" s="86" t="e">
        <f t="shared" si="18"/>
        <v>#N/A</v>
      </c>
      <c r="AA64" s="86" t="e">
        <f t="shared" si="19"/>
        <v>#N/A</v>
      </c>
      <c r="AB64" s="86" t="e">
        <f t="shared" si="20"/>
        <v>#N/A</v>
      </c>
      <c r="AC64" s="86" t="e">
        <f t="shared" si="21"/>
        <v>#N/A</v>
      </c>
      <c r="AD64" s="86" t="e">
        <f t="shared" si="22"/>
        <v>#N/A</v>
      </c>
      <c r="AE64" s="86" t="e">
        <f t="shared" si="23"/>
        <v>#N/A</v>
      </c>
      <c r="AF64" s="86" t="e">
        <f t="shared" si="24"/>
        <v>#N/A</v>
      </c>
      <c r="AG64" s="86" t="e">
        <f t="shared" si="25"/>
        <v>#N/A</v>
      </c>
      <c r="AH64" s="86" t="e">
        <f t="shared" si="26"/>
        <v>#N/A</v>
      </c>
      <c r="AI64" s="86" t="e">
        <f t="shared" si="27"/>
        <v>#N/A</v>
      </c>
      <c r="AJ64" s="86" t="e">
        <f t="shared" si="28"/>
        <v>#N/A</v>
      </c>
      <c r="AK64" s="86">
        <f t="shared" si="7"/>
        <v>73.761335186743196</v>
      </c>
      <c r="AL64" s="86">
        <f t="shared" si="7"/>
        <v>0</v>
      </c>
    </row>
    <row r="65" spans="2:38" x14ac:dyDescent="0.25">
      <c r="B65" s="77">
        <v>26420</v>
      </c>
      <c r="C65" s="78">
        <v>12.0316752755521</v>
      </c>
      <c r="D65" s="79"/>
      <c r="E65" s="80" t="e">
        <f t="shared" si="8"/>
        <v>#N/A</v>
      </c>
      <c r="F65" s="75"/>
      <c r="G65" s="75"/>
      <c r="H65" s="81">
        <f t="shared" si="9"/>
        <v>26420</v>
      </c>
      <c r="I65" s="82"/>
      <c r="J65" s="87">
        <f t="shared" si="3"/>
        <v>3.8549068482623845</v>
      </c>
      <c r="K65" s="82"/>
      <c r="L65" s="82"/>
      <c r="M65" s="36">
        <f t="shared" si="10"/>
        <v>374.3249902394769</v>
      </c>
      <c r="N65" s="36">
        <f t="shared" si="11"/>
        <v>5.5879644185410484</v>
      </c>
      <c r="O65" s="36">
        <f t="shared" si="4"/>
        <v>374.3249902394769</v>
      </c>
      <c r="P65" s="36">
        <f t="shared" si="5"/>
        <v>340.82773660705016</v>
      </c>
      <c r="Q65" s="36">
        <f t="shared" si="12"/>
        <v>33.497253632426748</v>
      </c>
      <c r="R65" s="36">
        <f t="shared" si="13"/>
        <v>39.085218050967796</v>
      </c>
      <c r="S65" s="36">
        <f t="shared" si="14"/>
        <v>82.417126653402491</v>
      </c>
      <c r="T65" s="36">
        <f t="shared" si="29"/>
        <v>12.362568998010365</v>
      </c>
      <c r="U65" s="36">
        <f t="shared" si="6"/>
        <v>94.779695651412851</v>
      </c>
      <c r="V65" s="36">
        <f t="shared" si="15"/>
        <v>36.741135296533081</v>
      </c>
      <c r="W65" s="36">
        <f t="shared" si="16"/>
        <v>58.03856035487977</v>
      </c>
      <c r="Y65" s="86" t="e">
        <f t="shared" si="17"/>
        <v>#N/A</v>
      </c>
      <c r="Z65" s="86" t="e">
        <f t="shared" si="18"/>
        <v>#N/A</v>
      </c>
      <c r="AA65" s="86" t="e">
        <f t="shared" si="19"/>
        <v>#N/A</v>
      </c>
      <c r="AB65" s="86" t="e">
        <f t="shared" si="20"/>
        <v>#N/A</v>
      </c>
      <c r="AC65" s="86" t="e">
        <f t="shared" si="21"/>
        <v>#N/A</v>
      </c>
      <c r="AD65" s="86" t="e">
        <f t="shared" si="22"/>
        <v>#N/A</v>
      </c>
      <c r="AE65" s="86" t="e">
        <f t="shared" si="23"/>
        <v>#N/A</v>
      </c>
      <c r="AF65" s="86" t="e">
        <f t="shared" si="24"/>
        <v>#N/A</v>
      </c>
      <c r="AG65" s="86" t="e">
        <f t="shared" si="25"/>
        <v>#N/A</v>
      </c>
      <c r="AH65" s="86" t="e">
        <f t="shared" si="26"/>
        <v>#N/A</v>
      </c>
      <c r="AI65" s="86" t="e">
        <f t="shared" si="27"/>
        <v>#N/A</v>
      </c>
      <c r="AJ65" s="86" t="e">
        <f t="shared" si="28"/>
        <v>#N/A</v>
      </c>
      <c r="AK65" s="86">
        <f t="shared" si="7"/>
        <v>12.0316752755521</v>
      </c>
      <c r="AL65" s="86">
        <f t="shared" si="7"/>
        <v>0</v>
      </c>
    </row>
    <row r="66" spans="2:38" x14ac:dyDescent="0.25">
      <c r="B66" s="77">
        <v>26451</v>
      </c>
      <c r="C66" s="78">
        <v>11.850118577075101</v>
      </c>
      <c r="D66" s="79"/>
      <c r="E66" s="80" t="e">
        <f t="shared" si="8"/>
        <v>#N/A</v>
      </c>
      <c r="F66" s="75"/>
      <c r="G66" s="75"/>
      <c r="H66" s="81">
        <f t="shared" si="9"/>
        <v>26451</v>
      </c>
      <c r="I66" s="82"/>
      <c r="J66" s="87">
        <f t="shared" si="3"/>
        <v>2.8986838575981277</v>
      </c>
      <c r="K66" s="82"/>
      <c r="L66" s="82"/>
      <c r="M66" s="36">
        <f t="shared" si="10"/>
        <v>347.93814225300741</v>
      </c>
      <c r="N66" s="36">
        <f t="shared" si="11"/>
        <v>4.7397129311178219</v>
      </c>
      <c r="O66" s="36">
        <f t="shared" si="4"/>
        <v>347.93814225300741</v>
      </c>
      <c r="P66" s="36">
        <f t="shared" si="5"/>
        <v>322.07057117868135</v>
      </c>
      <c r="Q66" s="36">
        <f t="shared" si="12"/>
        <v>25.867571074326065</v>
      </c>
      <c r="R66" s="36">
        <f t="shared" si="13"/>
        <v>30.607284005443887</v>
      </c>
      <c r="S66" s="36">
        <f t="shared" si="14"/>
        <v>67.348419301976975</v>
      </c>
      <c r="T66" s="36">
        <f t="shared" si="29"/>
        <v>10.102262895296541</v>
      </c>
      <c r="U66" s="36">
        <f t="shared" si="6"/>
        <v>77.450682197273508</v>
      </c>
      <c r="V66" s="36">
        <f t="shared" si="15"/>
        <v>33.808787686967122</v>
      </c>
      <c r="W66" s="36">
        <f t="shared" si="16"/>
        <v>43.641894510306386</v>
      </c>
      <c r="Y66" s="86" t="e">
        <f t="shared" si="17"/>
        <v>#N/A</v>
      </c>
      <c r="Z66" s="86" t="e">
        <f t="shared" si="18"/>
        <v>#N/A</v>
      </c>
      <c r="AA66" s="86" t="e">
        <f t="shared" si="19"/>
        <v>#N/A</v>
      </c>
      <c r="AB66" s="86" t="e">
        <f t="shared" si="20"/>
        <v>#N/A</v>
      </c>
      <c r="AC66" s="86" t="e">
        <f t="shared" si="21"/>
        <v>#N/A</v>
      </c>
      <c r="AD66" s="86" t="e">
        <f t="shared" si="22"/>
        <v>#N/A</v>
      </c>
      <c r="AE66" s="86" t="e">
        <f t="shared" si="23"/>
        <v>#N/A</v>
      </c>
      <c r="AF66" s="86" t="e">
        <f t="shared" si="24"/>
        <v>#N/A</v>
      </c>
      <c r="AG66" s="86" t="e">
        <f t="shared" si="25"/>
        <v>#N/A</v>
      </c>
      <c r="AH66" s="86" t="e">
        <f t="shared" si="26"/>
        <v>#N/A</v>
      </c>
      <c r="AI66" s="86" t="e">
        <f t="shared" si="27"/>
        <v>#N/A</v>
      </c>
      <c r="AJ66" s="86" t="e">
        <f t="shared" si="28"/>
        <v>#N/A</v>
      </c>
      <c r="AK66" s="86">
        <f t="shared" si="7"/>
        <v>11.850118577075101</v>
      </c>
      <c r="AL66" s="86">
        <f t="shared" si="7"/>
        <v>0</v>
      </c>
    </row>
    <row r="67" spans="2:38" x14ac:dyDescent="0.25">
      <c r="B67" s="77">
        <v>26481</v>
      </c>
      <c r="C67" s="78">
        <v>1.1450288135450699</v>
      </c>
      <c r="D67" s="79"/>
      <c r="E67" s="80" t="e">
        <f t="shared" si="8"/>
        <v>#N/A</v>
      </c>
      <c r="F67" s="75"/>
      <c r="G67" s="75"/>
      <c r="H67" s="81">
        <f t="shared" si="9"/>
        <v>26481</v>
      </c>
      <c r="I67" s="82"/>
      <c r="J67" s="87">
        <f t="shared" si="3"/>
        <v>2.0944380797387834</v>
      </c>
      <c r="K67" s="82"/>
      <c r="L67" s="82"/>
      <c r="M67" s="36">
        <f t="shared" si="10"/>
        <v>322.8141691272624</v>
      </c>
      <c r="N67" s="36">
        <f t="shared" si="11"/>
        <v>0.40143086496402702</v>
      </c>
      <c r="O67" s="36">
        <f t="shared" si="4"/>
        <v>322.8141691272624</v>
      </c>
      <c r="P67" s="36">
        <f t="shared" si="5"/>
        <v>303.08248310239276</v>
      </c>
      <c r="Q67" s="36">
        <f t="shared" si="12"/>
        <v>19.731686024869646</v>
      </c>
      <c r="R67" s="36">
        <f t="shared" si="13"/>
        <v>20.133116889833673</v>
      </c>
      <c r="S67" s="36">
        <f t="shared" si="14"/>
        <v>53.941904576800795</v>
      </c>
      <c r="T67" s="36">
        <f t="shared" si="29"/>
        <v>8.0912856865201146</v>
      </c>
      <c r="U67" s="36">
        <f t="shared" si="6"/>
        <v>62.033190263320911</v>
      </c>
      <c r="V67" s="36">
        <f t="shared" si="15"/>
        <v>30.499828839744431</v>
      </c>
      <c r="W67" s="36">
        <f t="shared" si="16"/>
        <v>31.53336142357648</v>
      </c>
      <c r="Y67" s="86" t="e">
        <f t="shared" si="17"/>
        <v>#N/A</v>
      </c>
      <c r="Z67" s="86" t="e">
        <f t="shared" si="18"/>
        <v>#N/A</v>
      </c>
      <c r="AA67" s="86" t="e">
        <f t="shared" si="19"/>
        <v>#N/A</v>
      </c>
      <c r="AB67" s="86" t="e">
        <f t="shared" si="20"/>
        <v>#N/A</v>
      </c>
      <c r="AC67" s="86" t="e">
        <f t="shared" si="21"/>
        <v>#N/A</v>
      </c>
      <c r="AD67" s="86" t="e">
        <f t="shared" si="22"/>
        <v>#N/A</v>
      </c>
      <c r="AE67" s="86" t="e">
        <f t="shared" si="23"/>
        <v>#N/A</v>
      </c>
      <c r="AF67" s="86" t="e">
        <f t="shared" si="24"/>
        <v>#N/A</v>
      </c>
      <c r="AG67" s="86" t="e">
        <f t="shared" si="25"/>
        <v>#N/A</v>
      </c>
      <c r="AH67" s="86" t="e">
        <f t="shared" si="26"/>
        <v>#N/A</v>
      </c>
      <c r="AI67" s="86" t="e">
        <f t="shared" si="27"/>
        <v>#N/A</v>
      </c>
      <c r="AJ67" s="86" t="e">
        <f t="shared" si="28"/>
        <v>#N/A</v>
      </c>
      <c r="AK67" s="86">
        <f t="shared" si="7"/>
        <v>1.1450288135450699</v>
      </c>
      <c r="AL67" s="86">
        <f t="shared" si="7"/>
        <v>0</v>
      </c>
    </row>
    <row r="68" spans="2:38" x14ac:dyDescent="0.25">
      <c r="B68" s="77">
        <v>26512</v>
      </c>
      <c r="C68" s="78">
        <v>6.5383344882501699</v>
      </c>
      <c r="D68" s="79"/>
      <c r="E68" s="80" t="e">
        <f t="shared" si="8"/>
        <v>#N/A</v>
      </c>
      <c r="F68" s="75"/>
      <c r="G68" s="75"/>
      <c r="H68" s="81">
        <f t="shared" si="9"/>
        <v>26512</v>
      </c>
      <c r="I68" s="82"/>
      <c r="J68" s="87">
        <f t="shared" si="3"/>
        <v>1.8170016748698796</v>
      </c>
      <c r="K68" s="82"/>
      <c r="L68" s="82"/>
      <c r="M68" s="36">
        <f t="shared" si="10"/>
        <v>307.56539800830149</v>
      </c>
      <c r="N68" s="36">
        <f t="shared" si="11"/>
        <v>2.0554195823414148</v>
      </c>
      <c r="O68" s="36">
        <f t="shared" si="4"/>
        <v>307.56539800830149</v>
      </c>
      <c r="P68" s="36">
        <f t="shared" si="5"/>
        <v>291.04341043888417</v>
      </c>
      <c r="Q68" s="36">
        <f t="shared" si="12"/>
        <v>16.52198756941732</v>
      </c>
      <c r="R68" s="36">
        <f t="shared" si="13"/>
        <v>18.577407151758734</v>
      </c>
      <c r="S68" s="36">
        <f t="shared" si="14"/>
        <v>49.077235991503166</v>
      </c>
      <c r="T68" s="36">
        <f t="shared" si="29"/>
        <v>7.3615853987254702</v>
      </c>
      <c r="U68" s="36">
        <f t="shared" si="6"/>
        <v>56.43882139022864</v>
      </c>
      <c r="V68" s="36">
        <f t="shared" si="15"/>
        <v>29.08247647118398</v>
      </c>
      <c r="W68" s="36">
        <f t="shared" si="16"/>
        <v>27.356344919044659</v>
      </c>
      <c r="Y68" s="86" t="e">
        <f t="shared" si="17"/>
        <v>#N/A</v>
      </c>
      <c r="Z68" s="86" t="e">
        <f t="shared" si="18"/>
        <v>#N/A</v>
      </c>
      <c r="AA68" s="86" t="e">
        <f t="shared" si="19"/>
        <v>#N/A</v>
      </c>
      <c r="AB68" s="86" t="e">
        <f t="shared" si="20"/>
        <v>#N/A</v>
      </c>
      <c r="AC68" s="86" t="e">
        <f t="shared" si="21"/>
        <v>#N/A</v>
      </c>
      <c r="AD68" s="86" t="e">
        <f t="shared" si="22"/>
        <v>#N/A</v>
      </c>
      <c r="AE68" s="86" t="e">
        <f t="shared" si="23"/>
        <v>#N/A</v>
      </c>
      <c r="AF68" s="86" t="e">
        <f t="shared" si="24"/>
        <v>#N/A</v>
      </c>
      <c r="AG68" s="86" t="e">
        <f t="shared" si="25"/>
        <v>#N/A</v>
      </c>
      <c r="AH68" s="86" t="e">
        <f t="shared" si="26"/>
        <v>#N/A</v>
      </c>
      <c r="AI68" s="86" t="e">
        <f t="shared" si="27"/>
        <v>#N/A</v>
      </c>
      <c r="AJ68" s="86" t="e">
        <f t="shared" si="28"/>
        <v>#N/A</v>
      </c>
      <c r="AK68" s="86">
        <f t="shared" si="7"/>
        <v>6.5383344882501699</v>
      </c>
      <c r="AL68" s="86">
        <f t="shared" si="7"/>
        <v>0</v>
      </c>
    </row>
    <row r="69" spans="2:38" x14ac:dyDescent="0.25">
      <c r="B69" s="77">
        <v>26543</v>
      </c>
      <c r="C69" s="78">
        <v>8.7191637630662004</v>
      </c>
      <c r="D69" s="79"/>
      <c r="E69" s="80" t="e">
        <f t="shared" si="8"/>
        <v>#N/A</v>
      </c>
      <c r="F69" s="75"/>
      <c r="G69" s="75"/>
      <c r="H69" s="81">
        <f t="shared" si="9"/>
        <v>26543</v>
      </c>
      <c r="I69" s="82"/>
      <c r="J69" s="87">
        <f t="shared" si="3"/>
        <v>1.6563137313930949</v>
      </c>
      <c r="K69" s="82"/>
      <c r="L69" s="82"/>
      <c r="M69" s="36">
        <f t="shared" si="10"/>
        <v>297.21874222218838</v>
      </c>
      <c r="N69" s="36">
        <f t="shared" si="11"/>
        <v>2.5438319797619897</v>
      </c>
      <c r="O69" s="36">
        <f t="shared" si="4"/>
        <v>297.21874222218838</v>
      </c>
      <c r="P69" s="36">
        <f t="shared" si="5"/>
        <v>282.66287658005876</v>
      </c>
      <c r="Q69" s="36">
        <f t="shared" si="12"/>
        <v>14.555865642129618</v>
      </c>
      <c r="R69" s="36">
        <f t="shared" si="13"/>
        <v>17.099697621891607</v>
      </c>
      <c r="S69" s="36">
        <f t="shared" si="14"/>
        <v>46.182174093075588</v>
      </c>
      <c r="T69" s="36">
        <f t="shared" si="29"/>
        <v>6.9273261139613345</v>
      </c>
      <c r="U69" s="36">
        <f t="shared" si="6"/>
        <v>53.109500207036923</v>
      </c>
      <c r="V69" s="36">
        <f t="shared" si="15"/>
        <v>28.172434734389959</v>
      </c>
      <c r="W69" s="36">
        <f t="shared" si="16"/>
        <v>24.937065472646964</v>
      </c>
      <c r="Y69" s="86" t="e">
        <f t="shared" si="17"/>
        <v>#N/A</v>
      </c>
      <c r="Z69" s="86" t="e">
        <f t="shared" si="18"/>
        <v>#N/A</v>
      </c>
      <c r="AA69" s="86" t="e">
        <f t="shared" si="19"/>
        <v>#N/A</v>
      </c>
      <c r="AB69" s="86" t="e">
        <f t="shared" si="20"/>
        <v>#N/A</v>
      </c>
      <c r="AC69" s="86" t="e">
        <f t="shared" si="21"/>
        <v>#N/A</v>
      </c>
      <c r="AD69" s="86" t="e">
        <f t="shared" si="22"/>
        <v>#N/A</v>
      </c>
      <c r="AE69" s="86" t="e">
        <f t="shared" si="23"/>
        <v>#N/A</v>
      </c>
      <c r="AF69" s="86" t="e">
        <f t="shared" si="24"/>
        <v>#N/A</v>
      </c>
      <c r="AG69" s="86" t="e">
        <f t="shared" si="25"/>
        <v>#N/A</v>
      </c>
      <c r="AH69" s="86" t="e">
        <f t="shared" si="26"/>
        <v>#N/A</v>
      </c>
      <c r="AI69" s="86" t="e">
        <f t="shared" si="27"/>
        <v>#N/A</v>
      </c>
      <c r="AJ69" s="86" t="e">
        <f t="shared" si="28"/>
        <v>#N/A</v>
      </c>
      <c r="AK69" s="86">
        <f t="shared" si="7"/>
        <v>8.7191637630662004</v>
      </c>
      <c r="AL69" s="86">
        <f t="shared" si="7"/>
        <v>0</v>
      </c>
    </row>
    <row r="70" spans="2:38" x14ac:dyDescent="0.25">
      <c r="B70" s="77">
        <v>26573</v>
      </c>
      <c r="C70" s="78">
        <v>13.161624905586001</v>
      </c>
      <c r="D70" s="79"/>
      <c r="E70" s="80" t="e">
        <f t="shared" si="8"/>
        <v>#N/A</v>
      </c>
      <c r="F70" s="75"/>
      <c r="G70" s="75"/>
      <c r="H70" s="81">
        <f t="shared" si="9"/>
        <v>26573</v>
      </c>
      <c r="I70" s="82"/>
      <c r="J70" s="87">
        <f t="shared" si="3"/>
        <v>1.6186373374049043</v>
      </c>
      <c r="K70" s="82"/>
      <c r="L70" s="82"/>
      <c r="M70" s="36">
        <f t="shared" si="10"/>
        <v>292.15756034000651</v>
      </c>
      <c r="N70" s="36">
        <f t="shared" si="11"/>
        <v>3.6669411456382477</v>
      </c>
      <c r="O70" s="36">
        <f t="shared" si="4"/>
        <v>292.15756034000651</v>
      </c>
      <c r="P70" s="36">
        <f t="shared" si="5"/>
        <v>278.5030647016734</v>
      </c>
      <c r="Q70" s="36">
        <f t="shared" si="12"/>
        <v>13.654495638333117</v>
      </c>
      <c r="R70" s="36">
        <f t="shared" si="13"/>
        <v>17.321436783971365</v>
      </c>
      <c r="S70" s="36">
        <f t="shared" si="14"/>
        <v>45.493871518361324</v>
      </c>
      <c r="T70" s="36">
        <f t="shared" si="29"/>
        <v>6.8240807277541942</v>
      </c>
      <c r="U70" s="36">
        <f t="shared" si="6"/>
        <v>52.317952246115517</v>
      </c>
      <c r="V70" s="36">
        <f t="shared" si="15"/>
        <v>27.948133597454319</v>
      </c>
      <c r="W70" s="36">
        <f t="shared" si="16"/>
        <v>24.369818648661198</v>
      </c>
      <c r="Y70" s="86" t="e">
        <f t="shared" si="17"/>
        <v>#N/A</v>
      </c>
      <c r="Z70" s="86" t="e">
        <f t="shared" si="18"/>
        <v>#N/A</v>
      </c>
      <c r="AA70" s="86" t="e">
        <f t="shared" si="19"/>
        <v>#N/A</v>
      </c>
      <c r="AB70" s="86" t="e">
        <f t="shared" si="20"/>
        <v>#N/A</v>
      </c>
      <c r="AC70" s="86" t="e">
        <f t="shared" si="21"/>
        <v>#N/A</v>
      </c>
      <c r="AD70" s="86" t="e">
        <f t="shared" si="22"/>
        <v>#N/A</v>
      </c>
      <c r="AE70" s="86" t="e">
        <f t="shared" si="23"/>
        <v>#N/A</v>
      </c>
      <c r="AF70" s="86" t="e">
        <f t="shared" si="24"/>
        <v>#N/A</v>
      </c>
      <c r="AG70" s="86" t="e">
        <f t="shared" si="25"/>
        <v>#N/A</v>
      </c>
      <c r="AH70" s="86" t="e">
        <f t="shared" si="26"/>
        <v>#N/A</v>
      </c>
      <c r="AI70" s="86" t="e">
        <f t="shared" si="27"/>
        <v>#N/A</v>
      </c>
      <c r="AJ70" s="86" t="e">
        <f t="shared" si="28"/>
        <v>#N/A</v>
      </c>
      <c r="AK70" s="86">
        <f t="shared" si="7"/>
        <v>13.161624905586001</v>
      </c>
      <c r="AL70" s="86">
        <f t="shared" si="7"/>
        <v>0</v>
      </c>
    </row>
    <row r="71" spans="2:38" x14ac:dyDescent="0.25">
      <c r="B71" s="77">
        <v>26604</v>
      </c>
      <c r="C71" s="78">
        <v>67.412103120759795</v>
      </c>
      <c r="D71" s="79"/>
      <c r="E71" s="80" t="e">
        <f t="shared" si="8"/>
        <v>#N/A</v>
      </c>
      <c r="F71" s="75"/>
      <c r="G71" s="75"/>
      <c r="H71" s="81">
        <f t="shared" si="9"/>
        <v>26604</v>
      </c>
      <c r="I71" s="82"/>
      <c r="J71" s="87">
        <f t="shared" si="3"/>
        <v>3.0018659261004501</v>
      </c>
      <c r="K71" s="82"/>
      <c r="L71" s="82"/>
      <c r="M71" s="36">
        <f t="shared" si="10"/>
        <v>325.09627840225471</v>
      </c>
      <c r="N71" s="36">
        <f t="shared" si="11"/>
        <v>20.818889420178493</v>
      </c>
      <c r="O71" s="36">
        <f t="shared" si="4"/>
        <v>325.09627840225471</v>
      </c>
      <c r="P71" s="36">
        <f t="shared" si="5"/>
        <v>304.85140071995431</v>
      </c>
      <c r="Q71" s="36">
        <f t="shared" si="12"/>
        <v>20.244877682300398</v>
      </c>
      <c r="R71" s="36">
        <f t="shared" si="13"/>
        <v>41.063767102478892</v>
      </c>
      <c r="S71" s="36">
        <f t="shared" si="14"/>
        <v>69.011900699933207</v>
      </c>
      <c r="T71" s="36">
        <f t="shared" si="29"/>
        <v>10.351785104989975</v>
      </c>
      <c r="U71" s="36">
        <f t="shared" si="6"/>
        <v>79.363685804923179</v>
      </c>
      <c r="V71" s="36">
        <f t="shared" si="15"/>
        <v>34.168306620139454</v>
      </c>
      <c r="W71" s="36">
        <f t="shared" si="16"/>
        <v>45.195379184783725</v>
      </c>
      <c r="Y71" s="86" t="e">
        <f t="shared" si="17"/>
        <v>#N/A</v>
      </c>
      <c r="Z71" s="86" t="e">
        <f t="shared" si="18"/>
        <v>#N/A</v>
      </c>
      <c r="AA71" s="86" t="e">
        <f t="shared" si="19"/>
        <v>#N/A</v>
      </c>
      <c r="AB71" s="86" t="e">
        <f t="shared" si="20"/>
        <v>#N/A</v>
      </c>
      <c r="AC71" s="86" t="e">
        <f t="shared" si="21"/>
        <v>#N/A</v>
      </c>
      <c r="AD71" s="86" t="e">
        <f t="shared" si="22"/>
        <v>#N/A</v>
      </c>
      <c r="AE71" s="86" t="e">
        <f t="shared" si="23"/>
        <v>#N/A</v>
      </c>
      <c r="AF71" s="86" t="e">
        <f t="shared" si="24"/>
        <v>#N/A</v>
      </c>
      <c r="AG71" s="86" t="e">
        <f t="shared" si="25"/>
        <v>#N/A</v>
      </c>
      <c r="AH71" s="86" t="e">
        <f t="shared" si="26"/>
        <v>#N/A</v>
      </c>
      <c r="AI71" s="86" t="e">
        <f t="shared" si="27"/>
        <v>#N/A</v>
      </c>
      <c r="AJ71" s="86" t="e">
        <f t="shared" si="28"/>
        <v>#N/A</v>
      </c>
      <c r="AK71" s="86">
        <f t="shared" si="7"/>
        <v>67.412103120759795</v>
      </c>
      <c r="AL71" s="86">
        <f t="shared" si="7"/>
        <v>0</v>
      </c>
    </row>
    <row r="72" spans="2:38" x14ac:dyDescent="0.25">
      <c r="B72" s="77">
        <v>26634</v>
      </c>
      <c r="C72" s="78">
        <v>42.215156966929698</v>
      </c>
      <c r="D72" s="79"/>
      <c r="E72" s="80" t="e">
        <f t="shared" si="8"/>
        <v>#N/A</v>
      </c>
      <c r="F72" s="75"/>
      <c r="G72" s="75"/>
      <c r="H72" s="81">
        <f t="shared" si="9"/>
        <v>26634</v>
      </c>
      <c r="I72" s="82"/>
      <c r="J72" s="87">
        <f t="shared" si="3"/>
        <v>3.1037905675428554</v>
      </c>
      <c r="K72" s="82"/>
      <c r="L72" s="82"/>
      <c r="M72" s="36">
        <f t="shared" si="10"/>
        <v>332.57857794633236</v>
      </c>
      <c r="N72" s="36">
        <f t="shared" si="11"/>
        <v>14.48797974055168</v>
      </c>
      <c r="O72" s="36">
        <f t="shared" si="4"/>
        <v>332.57857794633236</v>
      </c>
      <c r="P72" s="36">
        <f t="shared" si="5"/>
        <v>310.58989828069241</v>
      </c>
      <c r="Q72" s="36">
        <f t="shared" si="12"/>
        <v>21.98867966563995</v>
      </c>
      <c r="R72" s="36">
        <f t="shared" si="13"/>
        <v>36.476659406191629</v>
      </c>
      <c r="S72" s="36">
        <f t="shared" si="14"/>
        <v>70.644966026331076</v>
      </c>
      <c r="T72" s="36">
        <f t="shared" si="29"/>
        <v>10.596744903949656</v>
      </c>
      <c r="U72" s="36">
        <f t="shared" si="6"/>
        <v>81.241710930280732</v>
      </c>
      <c r="V72" s="36">
        <f t="shared" si="15"/>
        <v>34.511778593668971</v>
      </c>
      <c r="W72" s="36">
        <f t="shared" si="16"/>
        <v>46.72993233661176</v>
      </c>
      <c r="Y72" s="86" t="e">
        <f t="shared" si="17"/>
        <v>#N/A</v>
      </c>
      <c r="Z72" s="86" t="e">
        <f t="shared" si="18"/>
        <v>#N/A</v>
      </c>
      <c r="AA72" s="86" t="e">
        <f t="shared" si="19"/>
        <v>#N/A</v>
      </c>
      <c r="AB72" s="86" t="e">
        <f t="shared" si="20"/>
        <v>#N/A</v>
      </c>
      <c r="AC72" s="86" t="e">
        <f t="shared" si="21"/>
        <v>#N/A</v>
      </c>
      <c r="AD72" s="86" t="e">
        <f t="shared" si="22"/>
        <v>#N/A</v>
      </c>
      <c r="AE72" s="86" t="e">
        <f t="shared" si="23"/>
        <v>#N/A</v>
      </c>
      <c r="AF72" s="86" t="e">
        <f t="shared" si="24"/>
        <v>#N/A</v>
      </c>
      <c r="AG72" s="86" t="e">
        <f t="shared" si="25"/>
        <v>#N/A</v>
      </c>
      <c r="AH72" s="86" t="e">
        <f t="shared" si="26"/>
        <v>#N/A</v>
      </c>
      <c r="AI72" s="86" t="e">
        <f t="shared" si="27"/>
        <v>#N/A</v>
      </c>
      <c r="AJ72" s="86" t="e">
        <f t="shared" si="28"/>
        <v>#N/A</v>
      </c>
      <c r="AK72" s="86">
        <f t="shared" si="7"/>
        <v>42.215156966929698</v>
      </c>
      <c r="AL72" s="86">
        <f t="shared" si="7"/>
        <v>0</v>
      </c>
    </row>
    <row r="73" spans="2:38" x14ac:dyDescent="0.25">
      <c r="B73" s="77">
        <v>26665</v>
      </c>
      <c r="C73" s="78">
        <v>125.48152294536899</v>
      </c>
      <c r="D73" s="79"/>
      <c r="E73" s="80" t="e">
        <f t="shared" si="8"/>
        <v>#N/A</v>
      </c>
      <c r="F73" s="75"/>
      <c r="G73" s="75"/>
      <c r="H73" s="81">
        <f t="shared" si="9"/>
        <v>26665</v>
      </c>
      <c r="I73" s="82"/>
      <c r="J73" s="87">
        <f t="shared" si="3"/>
        <v>6.5974289122164871</v>
      </c>
      <c r="K73" s="82"/>
      <c r="L73" s="82"/>
      <c r="M73" s="36">
        <f t="shared" si="10"/>
        <v>384.27157541582147</v>
      </c>
      <c r="N73" s="36">
        <f t="shared" si="11"/>
        <v>51.799845810239901</v>
      </c>
      <c r="O73" s="36">
        <f t="shared" si="4"/>
        <v>384.27157541582147</v>
      </c>
      <c r="P73" s="36">
        <f t="shared" si="5"/>
        <v>347.57472574754064</v>
      </c>
      <c r="Q73" s="36">
        <f t="shared" si="12"/>
        <v>36.696849668280834</v>
      </c>
      <c r="R73" s="36">
        <f t="shared" si="13"/>
        <v>88.496695478520735</v>
      </c>
      <c r="S73" s="36">
        <f t="shared" si="14"/>
        <v>123.0084740721897</v>
      </c>
      <c r="T73" s="36">
        <f t="shared" si="29"/>
        <v>18.451271110828444</v>
      </c>
      <c r="U73" s="36">
        <f t="shared" si="6"/>
        <v>141.45974518301816</v>
      </c>
      <c r="V73" s="36">
        <f t="shared" si="15"/>
        <v>42.130425129201157</v>
      </c>
      <c r="W73" s="36">
        <f t="shared" si="16"/>
        <v>99.329320053817</v>
      </c>
      <c r="Y73" s="86" t="e">
        <f t="shared" si="17"/>
        <v>#N/A</v>
      </c>
      <c r="Z73" s="86" t="e">
        <f t="shared" si="18"/>
        <v>#N/A</v>
      </c>
      <c r="AA73" s="86" t="e">
        <f t="shared" si="19"/>
        <v>#N/A</v>
      </c>
      <c r="AB73" s="86" t="e">
        <f t="shared" si="20"/>
        <v>#N/A</v>
      </c>
      <c r="AC73" s="86" t="e">
        <f t="shared" si="21"/>
        <v>#N/A</v>
      </c>
      <c r="AD73" s="86" t="e">
        <f t="shared" si="22"/>
        <v>#N/A</v>
      </c>
      <c r="AE73" s="86" t="e">
        <f t="shared" si="23"/>
        <v>#N/A</v>
      </c>
      <c r="AF73" s="86" t="e">
        <f t="shared" si="24"/>
        <v>#N/A</v>
      </c>
      <c r="AG73" s="86" t="e">
        <f t="shared" si="25"/>
        <v>#N/A</v>
      </c>
      <c r="AH73" s="86" t="e">
        <f t="shared" si="26"/>
        <v>#N/A</v>
      </c>
      <c r="AI73" s="86" t="e">
        <f t="shared" si="27"/>
        <v>#N/A</v>
      </c>
      <c r="AJ73" s="86" t="e">
        <f t="shared" si="28"/>
        <v>#N/A</v>
      </c>
      <c r="AK73" s="86">
        <f t="shared" si="7"/>
        <v>125.48152294536899</v>
      </c>
      <c r="AL73" s="86">
        <f t="shared" si="7"/>
        <v>0</v>
      </c>
    </row>
    <row r="74" spans="2:38" x14ac:dyDescent="0.25">
      <c r="B74" s="77">
        <v>26696</v>
      </c>
      <c r="C74" s="78">
        <v>72.227036797934105</v>
      </c>
      <c r="D74" s="79"/>
      <c r="E74" s="80" t="e">
        <f t="shared" si="8"/>
        <v>#N/A</v>
      </c>
      <c r="F74" s="75"/>
      <c r="G74" s="75"/>
      <c r="H74" s="81">
        <f t="shared" si="9"/>
        <v>26696</v>
      </c>
      <c r="I74" s="82"/>
      <c r="J74" s="87">
        <f t="shared" si="3"/>
        <v>5.8810497946219744</v>
      </c>
      <c r="K74" s="82"/>
      <c r="L74" s="82"/>
      <c r="M74" s="36">
        <f t="shared" si="10"/>
        <v>386.82623828022417</v>
      </c>
      <c r="N74" s="36">
        <f t="shared" si="11"/>
        <v>32.975524265250556</v>
      </c>
      <c r="O74" s="36">
        <f t="shared" si="4"/>
        <v>386.82623828022417</v>
      </c>
      <c r="P74" s="36">
        <f t="shared" si="5"/>
        <v>349.27872246979473</v>
      </c>
      <c r="Q74" s="36">
        <f t="shared" si="12"/>
        <v>37.547515810429445</v>
      </c>
      <c r="R74" s="36">
        <f t="shared" si="13"/>
        <v>70.523040075680001</v>
      </c>
      <c r="S74" s="36">
        <f t="shared" si="14"/>
        <v>112.65346520488116</v>
      </c>
      <c r="T74" s="36">
        <f t="shared" si="29"/>
        <v>16.898019780732163</v>
      </c>
      <c r="U74" s="36">
        <f t="shared" si="6"/>
        <v>129.55148498561331</v>
      </c>
      <c r="V74" s="36">
        <f t="shared" si="15"/>
        <v>41.007798486657947</v>
      </c>
      <c r="W74" s="36">
        <f t="shared" si="16"/>
        <v>88.543686498955367</v>
      </c>
      <c r="Y74" s="86" t="e">
        <f t="shared" si="17"/>
        <v>#N/A</v>
      </c>
      <c r="Z74" s="86" t="e">
        <f t="shared" si="18"/>
        <v>#N/A</v>
      </c>
      <c r="AA74" s="86" t="e">
        <f t="shared" si="19"/>
        <v>#N/A</v>
      </c>
      <c r="AB74" s="86" t="e">
        <f t="shared" si="20"/>
        <v>#N/A</v>
      </c>
      <c r="AC74" s="86" t="e">
        <f t="shared" si="21"/>
        <v>#N/A</v>
      </c>
      <c r="AD74" s="86" t="e">
        <f t="shared" si="22"/>
        <v>#N/A</v>
      </c>
      <c r="AE74" s="86" t="e">
        <f t="shared" si="23"/>
        <v>#N/A</v>
      </c>
      <c r="AF74" s="86" t="e">
        <f t="shared" si="24"/>
        <v>#N/A</v>
      </c>
      <c r="AG74" s="86" t="e">
        <f t="shared" si="25"/>
        <v>#N/A</v>
      </c>
      <c r="AH74" s="86" t="e">
        <f t="shared" si="26"/>
        <v>#N/A</v>
      </c>
      <c r="AI74" s="86" t="e">
        <f t="shared" si="27"/>
        <v>#N/A</v>
      </c>
      <c r="AJ74" s="86" t="e">
        <f t="shared" si="28"/>
        <v>#N/A</v>
      </c>
      <c r="AK74" s="86">
        <f t="shared" si="7"/>
        <v>72.227036797934105</v>
      </c>
      <c r="AL74" s="86">
        <f t="shared" si="7"/>
        <v>0</v>
      </c>
    </row>
    <row r="75" spans="2:38" x14ac:dyDescent="0.25">
      <c r="B75" s="77">
        <v>26724</v>
      </c>
      <c r="C75" s="78">
        <v>114.65648083821399</v>
      </c>
      <c r="D75" s="79"/>
      <c r="E75" s="80" t="e">
        <f t="shared" si="8"/>
        <v>#N/A</v>
      </c>
      <c r="F75" s="75"/>
      <c r="G75" s="75"/>
      <c r="H75" s="81">
        <f t="shared" si="9"/>
        <v>26724</v>
      </c>
      <c r="I75" s="82"/>
      <c r="J75" s="87">
        <f t="shared" si="3"/>
        <v>7.9327814323783663</v>
      </c>
      <c r="K75" s="82"/>
      <c r="L75" s="82"/>
      <c r="M75" s="36">
        <f t="shared" si="10"/>
        <v>407.97741156325242</v>
      </c>
      <c r="N75" s="36">
        <f t="shared" si="11"/>
        <v>55.957791744756321</v>
      </c>
      <c r="O75" s="36">
        <f t="shared" si="4"/>
        <v>407.97741156325242</v>
      </c>
      <c r="P75" s="36">
        <f t="shared" si="5"/>
        <v>362.93151076465301</v>
      </c>
      <c r="Q75" s="36">
        <f t="shared" si="12"/>
        <v>45.045900798599405</v>
      </c>
      <c r="R75" s="36">
        <f t="shared" si="13"/>
        <v>101.00369254335573</v>
      </c>
      <c r="S75" s="36">
        <f t="shared" si="14"/>
        <v>142.01149103001367</v>
      </c>
      <c r="T75" s="36">
        <f t="shared" si="29"/>
        <v>21.301723654502037</v>
      </c>
      <c r="U75" s="36">
        <f t="shared" si="6"/>
        <v>163.31321468451571</v>
      </c>
      <c r="V75" s="36">
        <f t="shared" si="15"/>
        <v>43.879144791830271</v>
      </c>
      <c r="W75" s="36">
        <f t="shared" si="16"/>
        <v>119.43406989268544</v>
      </c>
      <c r="Y75" s="86" t="e">
        <f t="shared" si="17"/>
        <v>#N/A</v>
      </c>
      <c r="Z75" s="86" t="e">
        <f t="shared" si="18"/>
        <v>#N/A</v>
      </c>
      <c r="AA75" s="86" t="e">
        <f t="shared" si="19"/>
        <v>#N/A</v>
      </c>
      <c r="AB75" s="86" t="e">
        <f t="shared" si="20"/>
        <v>#N/A</v>
      </c>
      <c r="AC75" s="86" t="e">
        <f t="shared" si="21"/>
        <v>#N/A</v>
      </c>
      <c r="AD75" s="86" t="e">
        <f t="shared" si="22"/>
        <v>#N/A</v>
      </c>
      <c r="AE75" s="86" t="e">
        <f t="shared" si="23"/>
        <v>#N/A</v>
      </c>
      <c r="AF75" s="86" t="e">
        <f t="shared" si="24"/>
        <v>#N/A</v>
      </c>
      <c r="AG75" s="86" t="e">
        <f t="shared" si="25"/>
        <v>#N/A</v>
      </c>
      <c r="AH75" s="86" t="e">
        <f t="shared" si="26"/>
        <v>#N/A</v>
      </c>
      <c r="AI75" s="86" t="e">
        <f t="shared" si="27"/>
        <v>#N/A</v>
      </c>
      <c r="AJ75" s="86" t="e">
        <f t="shared" si="28"/>
        <v>#N/A</v>
      </c>
      <c r="AK75" s="86">
        <f t="shared" si="7"/>
        <v>114.65648083821399</v>
      </c>
      <c r="AL75" s="86">
        <f t="shared" si="7"/>
        <v>0</v>
      </c>
    </row>
    <row r="76" spans="2:38" x14ac:dyDescent="0.25">
      <c r="B76" s="77">
        <v>26755</v>
      </c>
      <c r="C76" s="78">
        <v>161.623838179709</v>
      </c>
      <c r="D76" s="79"/>
      <c r="E76" s="80" t="e">
        <f t="shared" si="8"/>
        <v>#N/A</v>
      </c>
      <c r="F76" s="75"/>
      <c r="G76" s="75"/>
      <c r="H76" s="81">
        <f t="shared" si="9"/>
        <v>26755</v>
      </c>
      <c r="I76" s="82"/>
      <c r="J76" s="87">
        <f t="shared" si="3"/>
        <v>11.282629351679258</v>
      </c>
      <c r="K76" s="82"/>
      <c r="L76" s="82"/>
      <c r="M76" s="36">
        <f t="shared" si="10"/>
        <v>436.14911461674052</v>
      </c>
      <c r="N76" s="36">
        <f t="shared" si="11"/>
        <v>88.406234327621462</v>
      </c>
      <c r="O76" s="36">
        <f t="shared" si="4"/>
        <v>436.14911461674052</v>
      </c>
      <c r="P76" s="36">
        <f t="shared" si="5"/>
        <v>379.85545164239755</v>
      </c>
      <c r="Q76" s="36">
        <f t="shared" si="12"/>
        <v>56.293662974342965</v>
      </c>
      <c r="R76" s="36">
        <f t="shared" si="13"/>
        <v>144.69989730196443</v>
      </c>
      <c r="S76" s="36">
        <f t="shared" si="14"/>
        <v>188.5790420937947</v>
      </c>
      <c r="T76" s="36">
        <f t="shared" si="29"/>
        <v>28.286856314069187</v>
      </c>
      <c r="U76" s="36">
        <f t="shared" si="6"/>
        <v>216.86589840786388</v>
      </c>
      <c r="V76" s="36">
        <f t="shared" si="15"/>
        <v>46.997315232023738</v>
      </c>
      <c r="W76" s="36">
        <f t="shared" si="16"/>
        <v>169.86858317584014</v>
      </c>
      <c r="Y76" s="86" t="e">
        <f t="shared" si="17"/>
        <v>#N/A</v>
      </c>
      <c r="Z76" s="86" t="e">
        <f t="shared" si="18"/>
        <v>#N/A</v>
      </c>
      <c r="AA76" s="86" t="e">
        <f t="shared" si="19"/>
        <v>#N/A</v>
      </c>
      <c r="AB76" s="86" t="e">
        <f t="shared" si="20"/>
        <v>#N/A</v>
      </c>
      <c r="AC76" s="86" t="e">
        <f t="shared" si="21"/>
        <v>#N/A</v>
      </c>
      <c r="AD76" s="86" t="e">
        <f t="shared" si="22"/>
        <v>#N/A</v>
      </c>
      <c r="AE76" s="86" t="e">
        <f t="shared" si="23"/>
        <v>#N/A</v>
      </c>
      <c r="AF76" s="86" t="e">
        <f t="shared" si="24"/>
        <v>#N/A</v>
      </c>
      <c r="AG76" s="86" t="e">
        <f t="shared" si="25"/>
        <v>#N/A</v>
      </c>
      <c r="AH76" s="86" t="e">
        <f t="shared" si="26"/>
        <v>#N/A</v>
      </c>
      <c r="AI76" s="86" t="e">
        <f t="shared" si="27"/>
        <v>#N/A</v>
      </c>
      <c r="AJ76" s="86" t="e">
        <f t="shared" si="28"/>
        <v>#N/A</v>
      </c>
      <c r="AK76" s="86">
        <f t="shared" si="7"/>
        <v>161.623838179709</v>
      </c>
      <c r="AL76" s="86">
        <f t="shared" si="7"/>
        <v>0</v>
      </c>
    </row>
    <row r="77" spans="2:38" x14ac:dyDescent="0.25">
      <c r="B77" s="77">
        <v>26785</v>
      </c>
      <c r="C77" s="78">
        <v>11.0224623258459</v>
      </c>
      <c r="D77" s="79"/>
      <c r="E77" s="80" t="e">
        <f t="shared" si="8"/>
        <v>#N/A</v>
      </c>
      <c r="F77" s="75"/>
      <c r="G77" s="75"/>
      <c r="H77" s="81">
        <f t="shared" si="9"/>
        <v>26785</v>
      </c>
      <c r="I77" s="82"/>
      <c r="J77" s="87">
        <f t="shared" si="3"/>
        <v>4.3201841711516931</v>
      </c>
      <c r="K77" s="82"/>
      <c r="L77" s="82"/>
      <c r="M77" s="36">
        <f t="shared" si="10"/>
        <v>385.43540778479564</v>
      </c>
      <c r="N77" s="36">
        <f t="shared" si="11"/>
        <v>5.4425061834477901</v>
      </c>
      <c r="O77" s="36">
        <f t="shared" si="4"/>
        <v>385.43540778479564</v>
      </c>
      <c r="P77" s="36">
        <f t="shared" si="5"/>
        <v>348.35248555968047</v>
      </c>
      <c r="Q77" s="36">
        <f t="shared" si="12"/>
        <v>37.082922225115169</v>
      </c>
      <c r="R77" s="36">
        <f t="shared" si="13"/>
        <v>42.525428408562959</v>
      </c>
      <c r="S77" s="36">
        <f t="shared" si="14"/>
        <v>89.522743640586697</v>
      </c>
      <c r="T77" s="36">
        <f t="shared" si="29"/>
        <v>13.428411546087997</v>
      </c>
      <c r="U77" s="36">
        <f t="shared" si="6"/>
        <v>102.9511551866747</v>
      </c>
      <c r="V77" s="36">
        <f t="shared" si="15"/>
        <v>37.907490156323917</v>
      </c>
      <c r="W77" s="36">
        <f t="shared" si="16"/>
        <v>65.04366503035078</v>
      </c>
      <c r="Y77" s="86" t="e">
        <f t="shared" si="17"/>
        <v>#N/A</v>
      </c>
      <c r="Z77" s="86" t="e">
        <f t="shared" si="18"/>
        <v>#N/A</v>
      </c>
      <c r="AA77" s="86" t="e">
        <f t="shared" si="19"/>
        <v>#N/A</v>
      </c>
      <c r="AB77" s="86" t="e">
        <f t="shared" si="20"/>
        <v>#N/A</v>
      </c>
      <c r="AC77" s="86" t="e">
        <f t="shared" si="21"/>
        <v>#N/A</v>
      </c>
      <c r="AD77" s="86" t="e">
        <f t="shared" si="22"/>
        <v>#N/A</v>
      </c>
      <c r="AE77" s="86" t="e">
        <f t="shared" si="23"/>
        <v>#N/A</v>
      </c>
      <c r="AF77" s="86" t="e">
        <f t="shared" si="24"/>
        <v>#N/A</v>
      </c>
      <c r="AG77" s="86" t="e">
        <f t="shared" si="25"/>
        <v>#N/A</v>
      </c>
      <c r="AH77" s="86" t="e">
        <f t="shared" si="26"/>
        <v>#N/A</v>
      </c>
      <c r="AI77" s="86" t="e">
        <f t="shared" si="27"/>
        <v>#N/A</v>
      </c>
      <c r="AJ77" s="86" t="e">
        <f t="shared" si="28"/>
        <v>#N/A</v>
      </c>
      <c r="AK77" s="86">
        <f t="shared" si="7"/>
        <v>11.0224623258459</v>
      </c>
      <c r="AL77" s="86">
        <f t="shared" si="7"/>
        <v>0</v>
      </c>
    </row>
    <row r="78" spans="2:38" x14ac:dyDescent="0.25">
      <c r="B78" s="77">
        <v>26816</v>
      </c>
      <c r="C78" s="78">
        <v>32.267850936474197</v>
      </c>
      <c r="D78" s="79"/>
      <c r="E78" s="80" t="e">
        <f t="shared" si="8"/>
        <v>#N/A</v>
      </c>
      <c r="F78" s="75"/>
      <c r="G78" s="75"/>
      <c r="H78" s="81">
        <f t="shared" si="9"/>
        <v>26816</v>
      </c>
      <c r="I78" s="82"/>
      <c r="J78" s="87">
        <f t="shared" si="3"/>
        <v>3.8923229134647093</v>
      </c>
      <c r="K78" s="82"/>
      <c r="L78" s="82"/>
      <c r="M78" s="36">
        <f t="shared" si="10"/>
        <v>366.69969396874939</v>
      </c>
      <c r="N78" s="36">
        <f t="shared" si="11"/>
        <v>13.920642527405278</v>
      </c>
      <c r="O78" s="36">
        <f t="shared" si="4"/>
        <v>366.69969396874939</v>
      </c>
      <c r="P78" s="36">
        <f t="shared" si="5"/>
        <v>335.53465651080666</v>
      </c>
      <c r="Q78" s="36">
        <f t="shared" si="12"/>
        <v>31.165037457942731</v>
      </c>
      <c r="R78" s="36">
        <f t="shared" si="13"/>
        <v>45.085679985348008</v>
      </c>
      <c r="S78" s="36">
        <f t="shared" si="14"/>
        <v>82.993170141671925</v>
      </c>
      <c r="T78" s="36">
        <f t="shared" si="29"/>
        <v>12.448975521250782</v>
      </c>
      <c r="U78" s="36">
        <f t="shared" si="6"/>
        <v>95.442145662922712</v>
      </c>
      <c r="V78" s="36">
        <f t="shared" si="15"/>
        <v>36.840257932320213</v>
      </c>
      <c r="W78" s="36">
        <f t="shared" si="16"/>
        <v>58.601887730602499</v>
      </c>
      <c r="Y78" s="86" t="e">
        <f t="shared" si="17"/>
        <v>#N/A</v>
      </c>
      <c r="Z78" s="86" t="e">
        <f t="shared" si="18"/>
        <v>#N/A</v>
      </c>
      <c r="AA78" s="86" t="e">
        <f t="shared" si="19"/>
        <v>#N/A</v>
      </c>
      <c r="AB78" s="86" t="e">
        <f t="shared" si="20"/>
        <v>#N/A</v>
      </c>
      <c r="AC78" s="86" t="e">
        <f t="shared" si="21"/>
        <v>#N/A</v>
      </c>
      <c r="AD78" s="86" t="e">
        <f t="shared" si="22"/>
        <v>#N/A</v>
      </c>
      <c r="AE78" s="86" t="e">
        <f t="shared" si="23"/>
        <v>#N/A</v>
      </c>
      <c r="AF78" s="86" t="e">
        <f t="shared" si="24"/>
        <v>#N/A</v>
      </c>
      <c r="AG78" s="86" t="e">
        <f t="shared" si="25"/>
        <v>#N/A</v>
      </c>
      <c r="AH78" s="86" t="e">
        <f t="shared" si="26"/>
        <v>#N/A</v>
      </c>
      <c r="AI78" s="86" t="e">
        <f t="shared" si="27"/>
        <v>#N/A</v>
      </c>
      <c r="AJ78" s="86" t="e">
        <f t="shared" si="28"/>
        <v>#N/A</v>
      </c>
      <c r="AK78" s="86">
        <f t="shared" si="7"/>
        <v>32.267850936474197</v>
      </c>
      <c r="AL78" s="86">
        <f t="shared" si="7"/>
        <v>0</v>
      </c>
    </row>
    <row r="79" spans="2:38" x14ac:dyDescent="0.25">
      <c r="B79" s="77">
        <v>26846</v>
      </c>
      <c r="C79" s="78">
        <v>26.1802798242413</v>
      </c>
      <c r="D79" s="79"/>
      <c r="E79" s="80" t="e">
        <f t="shared" si="8"/>
        <v>#N/A</v>
      </c>
      <c r="F79" s="75"/>
      <c r="G79" s="75"/>
      <c r="H79" s="81">
        <f t="shared" si="9"/>
        <v>26846</v>
      </c>
      <c r="I79" s="82"/>
      <c r="J79" s="87">
        <f t="shared" si="3"/>
        <v>3.3168479147401779</v>
      </c>
      <c r="K79" s="82"/>
      <c r="L79" s="82"/>
      <c r="M79" s="36">
        <f t="shared" si="10"/>
        <v>351.29699124842153</v>
      </c>
      <c r="N79" s="36">
        <f t="shared" si="11"/>
        <v>10.417945086626446</v>
      </c>
      <c r="O79" s="36">
        <f t="shared" si="4"/>
        <v>351.29699124842153</v>
      </c>
      <c r="P79" s="36">
        <f t="shared" si="5"/>
        <v>324.52666760196968</v>
      </c>
      <c r="Q79" s="36">
        <f t="shared" si="12"/>
        <v>26.770323646451857</v>
      </c>
      <c r="R79" s="36">
        <f t="shared" si="13"/>
        <v>37.188268733078303</v>
      </c>
      <c r="S79" s="36">
        <f t="shared" si="14"/>
        <v>74.028526665398516</v>
      </c>
      <c r="T79" s="36">
        <f t="shared" si="29"/>
        <v>11.10427899980977</v>
      </c>
      <c r="U79" s="36">
        <f t="shared" si="6"/>
        <v>85.132805665208281</v>
      </c>
      <c r="V79" s="36">
        <f t="shared" si="15"/>
        <v>35.195132599417498</v>
      </c>
      <c r="W79" s="36">
        <f t="shared" si="16"/>
        <v>49.937673065790783</v>
      </c>
      <c r="Y79" s="86" t="e">
        <f t="shared" si="17"/>
        <v>#N/A</v>
      </c>
      <c r="Z79" s="86" t="e">
        <f t="shared" si="18"/>
        <v>#N/A</v>
      </c>
      <c r="AA79" s="86" t="e">
        <f t="shared" si="19"/>
        <v>#N/A</v>
      </c>
      <c r="AB79" s="86" t="e">
        <f t="shared" si="20"/>
        <v>#N/A</v>
      </c>
      <c r="AC79" s="86" t="e">
        <f t="shared" si="21"/>
        <v>#N/A</v>
      </c>
      <c r="AD79" s="86" t="e">
        <f t="shared" si="22"/>
        <v>#N/A</v>
      </c>
      <c r="AE79" s="86" t="e">
        <f t="shared" si="23"/>
        <v>#N/A</v>
      </c>
      <c r="AF79" s="86" t="e">
        <f t="shared" si="24"/>
        <v>#N/A</v>
      </c>
      <c r="AG79" s="86" t="e">
        <f t="shared" si="25"/>
        <v>#N/A</v>
      </c>
      <c r="AH79" s="86" t="e">
        <f t="shared" si="26"/>
        <v>#N/A</v>
      </c>
      <c r="AI79" s="86" t="e">
        <f t="shared" si="27"/>
        <v>#N/A</v>
      </c>
      <c r="AJ79" s="86" t="e">
        <f t="shared" si="28"/>
        <v>#N/A</v>
      </c>
      <c r="AK79" s="86">
        <f t="shared" si="7"/>
        <v>26.1802798242413</v>
      </c>
      <c r="AL79" s="86">
        <f t="shared" si="7"/>
        <v>0</v>
      </c>
    </row>
    <row r="80" spans="2:38" x14ac:dyDescent="0.25">
      <c r="B80" s="77">
        <v>26877</v>
      </c>
      <c r="C80" s="78">
        <v>5.9101772359274198</v>
      </c>
      <c r="D80" s="79"/>
      <c r="E80" s="80" t="e">
        <f t="shared" si="8"/>
        <v>#N/A</v>
      </c>
      <c r="F80" s="75"/>
      <c r="G80" s="75"/>
      <c r="H80" s="81">
        <f t="shared" si="9"/>
        <v>26877</v>
      </c>
      <c r="I80" s="82"/>
      <c r="J80" s="87">
        <f t="shared" si="3"/>
        <v>2.3501288838236656</v>
      </c>
      <c r="K80" s="82"/>
      <c r="L80" s="82"/>
      <c r="M80" s="36">
        <f t="shared" si="10"/>
        <v>328.313310347249</v>
      </c>
      <c r="N80" s="36">
        <f t="shared" si="11"/>
        <v>2.1235344906480691</v>
      </c>
      <c r="O80" s="36">
        <f t="shared" si="4"/>
        <v>328.313310347249</v>
      </c>
      <c r="P80" s="36">
        <f t="shared" si="5"/>
        <v>307.33022579039078</v>
      </c>
      <c r="Q80" s="36">
        <f t="shared" si="12"/>
        <v>20.983084556858216</v>
      </c>
      <c r="R80" s="36">
        <f t="shared" si="13"/>
        <v>23.106619047506285</v>
      </c>
      <c r="S80" s="36">
        <f t="shared" si="14"/>
        <v>58.301751646923783</v>
      </c>
      <c r="T80" s="36">
        <f t="shared" si="29"/>
        <v>8.7452627470385629</v>
      </c>
      <c r="U80" s="36">
        <f t="shared" si="6"/>
        <v>67.047014393962343</v>
      </c>
      <c r="V80" s="36">
        <f t="shared" si="15"/>
        <v>31.664033057583737</v>
      </c>
      <c r="W80" s="36">
        <f t="shared" si="16"/>
        <v>35.382981336378606</v>
      </c>
      <c r="Y80" s="86" t="e">
        <f t="shared" si="17"/>
        <v>#N/A</v>
      </c>
      <c r="Z80" s="86" t="e">
        <f t="shared" si="18"/>
        <v>#N/A</v>
      </c>
      <c r="AA80" s="86" t="e">
        <f t="shared" si="19"/>
        <v>#N/A</v>
      </c>
      <c r="AB80" s="86" t="e">
        <f t="shared" si="20"/>
        <v>#N/A</v>
      </c>
      <c r="AC80" s="86" t="e">
        <f t="shared" si="21"/>
        <v>#N/A</v>
      </c>
      <c r="AD80" s="86" t="e">
        <f t="shared" si="22"/>
        <v>#N/A</v>
      </c>
      <c r="AE80" s="86" t="e">
        <f t="shared" si="23"/>
        <v>#N/A</v>
      </c>
      <c r="AF80" s="86" t="e">
        <f t="shared" si="24"/>
        <v>#N/A</v>
      </c>
      <c r="AG80" s="86" t="e">
        <f t="shared" si="25"/>
        <v>#N/A</v>
      </c>
      <c r="AH80" s="86" t="e">
        <f t="shared" si="26"/>
        <v>#N/A</v>
      </c>
      <c r="AI80" s="86" t="e">
        <f t="shared" si="27"/>
        <v>#N/A</v>
      </c>
      <c r="AJ80" s="86" t="e">
        <f t="shared" si="28"/>
        <v>#N/A</v>
      </c>
      <c r="AK80" s="86">
        <f t="shared" si="7"/>
        <v>5.9101772359274198</v>
      </c>
      <c r="AL80" s="86">
        <f t="shared" si="7"/>
        <v>0</v>
      </c>
    </row>
    <row r="81" spans="2:38" x14ac:dyDescent="0.25">
      <c r="B81" s="77">
        <v>26908</v>
      </c>
      <c r="C81" s="78">
        <v>24.471349166245599</v>
      </c>
      <c r="D81" s="79"/>
      <c r="E81" s="80" t="e">
        <f t="shared" si="8"/>
        <v>#N/A</v>
      </c>
      <c r="F81" s="75"/>
      <c r="G81" s="75"/>
      <c r="H81" s="81">
        <f t="shared" si="9"/>
        <v>26908</v>
      </c>
      <c r="I81" s="82"/>
      <c r="J81" s="87">
        <f t="shared" si="3"/>
        <v>2.4384942269493433</v>
      </c>
      <c r="K81" s="82"/>
      <c r="L81" s="82"/>
      <c r="M81" s="36">
        <f t="shared" si="10"/>
        <v>323.58446795677827</v>
      </c>
      <c r="N81" s="36">
        <f t="shared" si="11"/>
        <v>8.2171069998581174</v>
      </c>
      <c r="O81" s="36">
        <f t="shared" si="4"/>
        <v>323.58446795677827</v>
      </c>
      <c r="P81" s="36">
        <f t="shared" si="5"/>
        <v>303.68052905239534</v>
      </c>
      <c r="Q81" s="36">
        <f t="shared" si="12"/>
        <v>19.903938904382926</v>
      </c>
      <c r="R81" s="36">
        <f t="shared" si="13"/>
        <v>28.121045904241043</v>
      </c>
      <c r="S81" s="36">
        <f t="shared" si="14"/>
        <v>59.78507896182478</v>
      </c>
      <c r="T81" s="36">
        <f t="shared" si="29"/>
        <v>8.9677618442737117</v>
      </c>
      <c r="U81" s="36">
        <f t="shared" si="6"/>
        <v>68.75284080609849</v>
      </c>
      <c r="V81" s="36">
        <f t="shared" si="15"/>
        <v>32.039451887344434</v>
      </c>
      <c r="W81" s="36">
        <f t="shared" si="16"/>
        <v>36.713388918754056</v>
      </c>
      <c r="Y81" s="86" t="e">
        <f t="shared" si="17"/>
        <v>#N/A</v>
      </c>
      <c r="Z81" s="86" t="e">
        <f t="shared" si="18"/>
        <v>#N/A</v>
      </c>
      <c r="AA81" s="86" t="e">
        <f t="shared" si="19"/>
        <v>#N/A</v>
      </c>
      <c r="AB81" s="86" t="e">
        <f t="shared" si="20"/>
        <v>#N/A</v>
      </c>
      <c r="AC81" s="86" t="e">
        <f t="shared" si="21"/>
        <v>#N/A</v>
      </c>
      <c r="AD81" s="86" t="e">
        <f t="shared" si="22"/>
        <v>#N/A</v>
      </c>
      <c r="AE81" s="86" t="e">
        <f t="shared" si="23"/>
        <v>#N/A</v>
      </c>
      <c r="AF81" s="86" t="e">
        <f t="shared" si="24"/>
        <v>#N/A</v>
      </c>
      <c r="AG81" s="86" t="e">
        <f t="shared" si="25"/>
        <v>#N/A</v>
      </c>
      <c r="AH81" s="86" t="e">
        <f t="shared" si="26"/>
        <v>#N/A</v>
      </c>
      <c r="AI81" s="86" t="e">
        <f t="shared" si="27"/>
        <v>#N/A</v>
      </c>
      <c r="AJ81" s="86" t="e">
        <f t="shared" si="28"/>
        <v>#N/A</v>
      </c>
      <c r="AK81" s="86">
        <f t="shared" si="7"/>
        <v>24.471349166245599</v>
      </c>
      <c r="AL81" s="86">
        <f t="shared" si="7"/>
        <v>0</v>
      </c>
    </row>
    <row r="82" spans="2:38" x14ac:dyDescent="0.25">
      <c r="B82" s="77">
        <v>26938</v>
      </c>
      <c r="C82" s="78">
        <v>56.813277246653897</v>
      </c>
      <c r="D82" s="79"/>
      <c r="E82" s="80" t="e">
        <f t="shared" si="8"/>
        <v>#N/A</v>
      </c>
      <c r="F82" s="75"/>
      <c r="G82" s="75"/>
      <c r="H82" s="81">
        <f t="shared" si="9"/>
        <v>26938</v>
      </c>
      <c r="I82" s="82"/>
      <c r="J82" s="87">
        <f t="shared" si="3"/>
        <v>3.4380078294911511</v>
      </c>
      <c r="K82" s="82"/>
      <c r="L82" s="82"/>
      <c r="M82" s="36">
        <f t="shared" si="10"/>
        <v>340.54786719650855</v>
      </c>
      <c r="N82" s="36">
        <f t="shared" si="11"/>
        <v>19.945939102540706</v>
      </c>
      <c r="O82" s="36">
        <f t="shared" si="4"/>
        <v>340.54786719650855</v>
      </c>
      <c r="P82" s="36">
        <f t="shared" si="5"/>
        <v>316.59737403793429</v>
      </c>
      <c r="Q82" s="36">
        <f t="shared" si="12"/>
        <v>23.950493158574261</v>
      </c>
      <c r="R82" s="36">
        <f t="shared" si="13"/>
        <v>43.896432261114967</v>
      </c>
      <c r="S82" s="36">
        <f t="shared" si="14"/>
        <v>75.935884148459394</v>
      </c>
      <c r="T82" s="36">
        <f t="shared" si="29"/>
        <v>11.390382622268902</v>
      </c>
      <c r="U82" s="36">
        <f t="shared" si="6"/>
        <v>87.326266770728296</v>
      </c>
      <c r="V82" s="36">
        <f t="shared" si="15"/>
        <v>35.564438854597583</v>
      </c>
      <c r="W82" s="36">
        <f t="shared" si="16"/>
        <v>51.761827916130713</v>
      </c>
      <c r="Y82" s="86" t="e">
        <f t="shared" si="17"/>
        <v>#N/A</v>
      </c>
      <c r="Z82" s="86" t="e">
        <f t="shared" si="18"/>
        <v>#N/A</v>
      </c>
      <c r="AA82" s="86" t="e">
        <f t="shared" si="19"/>
        <v>#N/A</v>
      </c>
      <c r="AB82" s="86" t="e">
        <f t="shared" si="20"/>
        <v>#N/A</v>
      </c>
      <c r="AC82" s="86" t="e">
        <f t="shared" si="21"/>
        <v>#N/A</v>
      </c>
      <c r="AD82" s="86" t="e">
        <f t="shared" si="22"/>
        <v>#N/A</v>
      </c>
      <c r="AE82" s="86" t="e">
        <f t="shared" si="23"/>
        <v>#N/A</v>
      </c>
      <c r="AF82" s="86" t="e">
        <f t="shared" si="24"/>
        <v>#N/A</v>
      </c>
      <c r="AG82" s="86" t="e">
        <f t="shared" si="25"/>
        <v>#N/A</v>
      </c>
      <c r="AH82" s="86" t="e">
        <f t="shared" si="26"/>
        <v>#N/A</v>
      </c>
      <c r="AI82" s="86" t="e">
        <f t="shared" si="27"/>
        <v>#N/A</v>
      </c>
      <c r="AJ82" s="86" t="e">
        <f t="shared" si="28"/>
        <v>#N/A</v>
      </c>
      <c r="AK82" s="86">
        <f t="shared" si="7"/>
        <v>56.813277246653897</v>
      </c>
      <c r="AL82" s="86">
        <f t="shared" si="7"/>
        <v>0</v>
      </c>
    </row>
    <row r="83" spans="2:38" x14ac:dyDescent="0.25">
      <c r="B83" s="77">
        <v>26969</v>
      </c>
      <c r="C83" s="78">
        <v>74.256703870126103</v>
      </c>
      <c r="D83" s="79"/>
      <c r="E83" s="80" t="e">
        <f t="shared" si="8"/>
        <v>#N/A</v>
      </c>
      <c r="F83" s="75"/>
      <c r="G83" s="75"/>
      <c r="H83" s="81">
        <f t="shared" si="9"/>
        <v>26969</v>
      </c>
      <c r="I83" s="82"/>
      <c r="J83" s="87">
        <f t="shared" si="3"/>
        <v>4.6358389592778098</v>
      </c>
      <c r="K83" s="82"/>
      <c r="L83" s="82"/>
      <c r="M83" s="36">
        <f t="shared" si="10"/>
        <v>361.88551071413013</v>
      </c>
      <c r="N83" s="36">
        <f t="shared" si="11"/>
        <v>28.968567193930255</v>
      </c>
      <c r="O83" s="36">
        <f t="shared" si="4"/>
        <v>361.88551071413013</v>
      </c>
      <c r="P83" s="36">
        <f t="shared" si="5"/>
        <v>332.13930491682981</v>
      </c>
      <c r="Q83" s="36">
        <f t="shared" si="12"/>
        <v>29.74620579730032</v>
      </c>
      <c r="R83" s="36">
        <f t="shared" si="13"/>
        <v>58.714772991230575</v>
      </c>
      <c r="S83" s="36">
        <f t="shared" si="14"/>
        <v>94.279211845828158</v>
      </c>
      <c r="T83" s="36">
        <f t="shared" si="29"/>
        <v>14.141881776874214</v>
      </c>
      <c r="U83" s="36">
        <f t="shared" si="6"/>
        <v>108.42109362270237</v>
      </c>
      <c r="V83" s="36">
        <f t="shared" si="15"/>
        <v>38.625005202348731</v>
      </c>
      <c r="W83" s="36">
        <f t="shared" si="16"/>
        <v>69.796088420353641</v>
      </c>
      <c r="Y83" s="86" t="e">
        <f t="shared" si="17"/>
        <v>#N/A</v>
      </c>
      <c r="Z83" s="86" t="e">
        <f t="shared" si="18"/>
        <v>#N/A</v>
      </c>
      <c r="AA83" s="86" t="e">
        <f t="shared" si="19"/>
        <v>#N/A</v>
      </c>
      <c r="AB83" s="86" t="e">
        <f t="shared" si="20"/>
        <v>#N/A</v>
      </c>
      <c r="AC83" s="86" t="e">
        <f t="shared" si="21"/>
        <v>#N/A</v>
      </c>
      <c r="AD83" s="86" t="e">
        <f t="shared" si="22"/>
        <v>#N/A</v>
      </c>
      <c r="AE83" s="86" t="e">
        <f t="shared" si="23"/>
        <v>#N/A</v>
      </c>
      <c r="AF83" s="86" t="e">
        <f t="shared" si="24"/>
        <v>#N/A</v>
      </c>
      <c r="AG83" s="86" t="e">
        <f t="shared" si="25"/>
        <v>#N/A</v>
      </c>
      <c r="AH83" s="86" t="e">
        <f t="shared" si="26"/>
        <v>#N/A</v>
      </c>
      <c r="AI83" s="86" t="e">
        <f t="shared" si="27"/>
        <v>#N/A</v>
      </c>
      <c r="AJ83" s="86" t="e">
        <f t="shared" si="28"/>
        <v>#N/A</v>
      </c>
      <c r="AK83" s="86">
        <f t="shared" si="7"/>
        <v>74.256703870126103</v>
      </c>
      <c r="AL83" s="86">
        <f t="shared" si="7"/>
        <v>0</v>
      </c>
    </row>
    <row r="84" spans="2:38" x14ac:dyDescent="0.25">
      <c r="B84" s="77">
        <v>26999</v>
      </c>
      <c r="C84" s="78">
        <v>78.308318860151104</v>
      </c>
      <c r="D84" s="79"/>
      <c r="E84" s="80" t="e">
        <f t="shared" si="8"/>
        <v>#N/A</v>
      </c>
      <c r="F84" s="75"/>
      <c r="G84" s="75"/>
      <c r="H84" s="81">
        <f t="shared" si="9"/>
        <v>26999</v>
      </c>
      <c r="I84" s="82"/>
      <c r="J84" s="87">
        <f t="shared" si="3"/>
        <v>5.4508459455182159</v>
      </c>
      <c r="K84" s="82"/>
      <c r="L84" s="82"/>
      <c r="M84" s="36">
        <f t="shared" si="10"/>
        <v>377.068119846429</v>
      </c>
      <c r="N84" s="36">
        <f t="shared" si="11"/>
        <v>33.379503930551891</v>
      </c>
      <c r="O84" s="36">
        <f t="shared" si="4"/>
        <v>377.068119846429</v>
      </c>
      <c r="P84" s="36">
        <f t="shared" si="5"/>
        <v>342.70630253146049</v>
      </c>
      <c r="Q84" s="36">
        <f t="shared" si="12"/>
        <v>34.361817314968505</v>
      </c>
      <c r="R84" s="36">
        <f t="shared" si="13"/>
        <v>67.741321245520396</v>
      </c>
      <c r="S84" s="36">
        <f t="shared" si="14"/>
        <v>106.36632644786913</v>
      </c>
      <c r="T84" s="36">
        <f t="shared" si="29"/>
        <v>15.954948967180359</v>
      </c>
      <c r="U84" s="36">
        <f t="shared" si="6"/>
        <v>122.32127541504948</v>
      </c>
      <c r="V84" s="36">
        <f t="shared" si="15"/>
        <v>40.254635714868172</v>
      </c>
      <c r="W84" s="36">
        <f t="shared" si="16"/>
        <v>82.066639700181312</v>
      </c>
      <c r="Y84" s="86" t="e">
        <f t="shared" si="17"/>
        <v>#N/A</v>
      </c>
      <c r="Z84" s="86" t="e">
        <f t="shared" si="18"/>
        <v>#N/A</v>
      </c>
      <c r="AA84" s="86" t="e">
        <f t="shared" si="19"/>
        <v>#N/A</v>
      </c>
      <c r="AB84" s="86" t="e">
        <f t="shared" si="20"/>
        <v>#N/A</v>
      </c>
      <c r="AC84" s="86" t="e">
        <f t="shared" si="21"/>
        <v>#N/A</v>
      </c>
      <c r="AD84" s="86" t="e">
        <f t="shared" si="22"/>
        <v>#N/A</v>
      </c>
      <c r="AE84" s="86" t="e">
        <f t="shared" si="23"/>
        <v>#N/A</v>
      </c>
      <c r="AF84" s="86" t="e">
        <f t="shared" si="24"/>
        <v>#N/A</v>
      </c>
      <c r="AG84" s="86" t="e">
        <f t="shared" si="25"/>
        <v>#N/A</v>
      </c>
      <c r="AH84" s="86" t="e">
        <f t="shared" si="26"/>
        <v>#N/A</v>
      </c>
      <c r="AI84" s="86" t="e">
        <f t="shared" si="27"/>
        <v>#N/A</v>
      </c>
      <c r="AJ84" s="86" t="e">
        <f t="shared" si="28"/>
        <v>#N/A</v>
      </c>
      <c r="AK84" s="86">
        <f t="shared" si="7"/>
        <v>78.308318860151104</v>
      </c>
      <c r="AL84" s="86">
        <f t="shared" si="7"/>
        <v>0</v>
      </c>
    </row>
    <row r="85" spans="2:38" x14ac:dyDescent="0.25">
      <c r="B85" s="77">
        <v>27030</v>
      </c>
      <c r="C85" s="78">
        <v>59.659963531776199</v>
      </c>
      <c r="D85" s="79"/>
      <c r="E85" s="80" t="e">
        <f t="shared" si="8"/>
        <v>#N/A</v>
      </c>
      <c r="F85" s="75"/>
      <c r="G85" s="75"/>
      <c r="H85" s="81">
        <f t="shared" si="9"/>
        <v>27030</v>
      </c>
      <c r="I85" s="82"/>
      <c r="J85" s="87">
        <f t="shared" si="3"/>
        <v>5.0495508633137147</v>
      </c>
      <c r="K85" s="82"/>
      <c r="L85" s="82"/>
      <c r="M85" s="36">
        <f t="shared" si="10"/>
        <v>376.28924493395965</v>
      </c>
      <c r="N85" s="36">
        <f t="shared" si="11"/>
        <v>26.077021129277057</v>
      </c>
      <c r="O85" s="36">
        <f t="shared" si="4"/>
        <v>376.28924493395965</v>
      </c>
      <c r="P85" s="36">
        <f t="shared" si="5"/>
        <v>342.17428778570178</v>
      </c>
      <c r="Q85" s="36">
        <f t="shared" si="12"/>
        <v>34.114957148257872</v>
      </c>
      <c r="R85" s="36">
        <f t="shared" si="13"/>
        <v>60.191978277534929</v>
      </c>
      <c r="S85" s="36">
        <f t="shared" si="14"/>
        <v>100.4466139924031</v>
      </c>
      <c r="T85" s="36">
        <f t="shared" si="29"/>
        <v>15.066992098860457</v>
      </c>
      <c r="U85" s="36">
        <f t="shared" si="6"/>
        <v>115.51360609126355</v>
      </c>
      <c r="V85" s="36">
        <f t="shared" si="15"/>
        <v>39.488769673343327</v>
      </c>
      <c r="W85" s="36">
        <f t="shared" si="16"/>
        <v>76.024836417920227</v>
      </c>
      <c r="Y85" s="86" t="e">
        <f t="shared" si="17"/>
        <v>#N/A</v>
      </c>
      <c r="Z85" s="86" t="e">
        <f t="shared" si="18"/>
        <v>#N/A</v>
      </c>
      <c r="AA85" s="86" t="e">
        <f t="shared" si="19"/>
        <v>#N/A</v>
      </c>
      <c r="AB85" s="86" t="e">
        <f t="shared" si="20"/>
        <v>#N/A</v>
      </c>
      <c r="AC85" s="86" t="e">
        <f t="shared" si="21"/>
        <v>#N/A</v>
      </c>
      <c r="AD85" s="86" t="e">
        <f t="shared" si="22"/>
        <v>#N/A</v>
      </c>
      <c r="AE85" s="86" t="e">
        <f t="shared" si="23"/>
        <v>#N/A</v>
      </c>
      <c r="AF85" s="86" t="e">
        <f t="shared" si="24"/>
        <v>#N/A</v>
      </c>
      <c r="AG85" s="86" t="e">
        <f t="shared" si="25"/>
        <v>#N/A</v>
      </c>
      <c r="AH85" s="86" t="e">
        <f t="shared" si="26"/>
        <v>#N/A</v>
      </c>
      <c r="AI85" s="86" t="e">
        <f t="shared" si="27"/>
        <v>#N/A</v>
      </c>
      <c r="AJ85" s="86" t="e">
        <f t="shared" si="28"/>
        <v>#N/A</v>
      </c>
      <c r="AK85" s="86">
        <f t="shared" si="7"/>
        <v>59.659963531776199</v>
      </c>
      <c r="AL85" s="86">
        <f t="shared" si="7"/>
        <v>0</v>
      </c>
    </row>
    <row r="86" spans="2:38" x14ac:dyDescent="0.25">
      <c r="B86" s="77">
        <v>27061</v>
      </c>
      <c r="C86" s="78">
        <v>171.49166561256001</v>
      </c>
      <c r="D86" s="79"/>
      <c r="E86" s="80" t="e">
        <f t="shared" si="8"/>
        <v>#N/A</v>
      </c>
      <c r="F86" s="75"/>
      <c r="G86" s="75"/>
      <c r="H86" s="81">
        <f t="shared" si="9"/>
        <v>27061</v>
      </c>
      <c r="I86" s="82"/>
      <c r="J86" s="87">
        <f t="shared" si="3"/>
        <v>10.581812936195794</v>
      </c>
      <c r="K86" s="82"/>
      <c r="L86" s="82"/>
      <c r="M86" s="36">
        <f t="shared" si="10"/>
        <v>426.50419701022213</v>
      </c>
      <c r="N86" s="36">
        <f t="shared" si="11"/>
        <v>87.161756388039635</v>
      </c>
      <c r="O86" s="36">
        <f t="shared" si="4"/>
        <v>426.50419701022213</v>
      </c>
      <c r="P86" s="36">
        <f t="shared" si="5"/>
        <v>374.22272050592386</v>
      </c>
      <c r="Q86" s="36">
        <f t="shared" si="12"/>
        <v>52.281476504298269</v>
      </c>
      <c r="R86" s="36">
        <f t="shared" si="13"/>
        <v>139.4432328923379</v>
      </c>
      <c r="S86" s="36">
        <f t="shared" si="14"/>
        <v>178.93200256568122</v>
      </c>
      <c r="T86" s="36">
        <f t="shared" si="29"/>
        <v>26.839800384852168</v>
      </c>
      <c r="U86" s="36">
        <f t="shared" si="6"/>
        <v>205.77180295053338</v>
      </c>
      <c r="V86" s="36">
        <f t="shared" si="15"/>
        <v>46.454544989221262</v>
      </c>
      <c r="W86" s="36">
        <f t="shared" si="16"/>
        <v>159.31725796131212</v>
      </c>
      <c r="Y86" s="86" t="e">
        <f t="shared" si="17"/>
        <v>#N/A</v>
      </c>
      <c r="Z86" s="86" t="e">
        <f t="shared" si="18"/>
        <v>#N/A</v>
      </c>
      <c r="AA86" s="86" t="e">
        <f t="shared" si="19"/>
        <v>#N/A</v>
      </c>
      <c r="AB86" s="86" t="e">
        <f t="shared" si="20"/>
        <v>#N/A</v>
      </c>
      <c r="AC86" s="86" t="e">
        <f t="shared" si="21"/>
        <v>#N/A</v>
      </c>
      <c r="AD86" s="86" t="e">
        <f t="shared" si="22"/>
        <v>#N/A</v>
      </c>
      <c r="AE86" s="86" t="e">
        <f t="shared" si="23"/>
        <v>#N/A</v>
      </c>
      <c r="AF86" s="86" t="e">
        <f t="shared" si="24"/>
        <v>#N/A</v>
      </c>
      <c r="AG86" s="86" t="e">
        <f t="shared" si="25"/>
        <v>#N/A</v>
      </c>
      <c r="AH86" s="86" t="e">
        <f t="shared" si="26"/>
        <v>#N/A</v>
      </c>
      <c r="AI86" s="86" t="e">
        <f t="shared" si="27"/>
        <v>#N/A</v>
      </c>
      <c r="AJ86" s="86" t="e">
        <f t="shared" si="28"/>
        <v>#N/A</v>
      </c>
      <c r="AK86" s="86">
        <f t="shared" si="7"/>
        <v>171.49166561256001</v>
      </c>
      <c r="AL86" s="86">
        <f t="shared" si="7"/>
        <v>0</v>
      </c>
    </row>
    <row r="87" spans="2:38" x14ac:dyDescent="0.25">
      <c r="B87" s="77">
        <v>27089</v>
      </c>
      <c r="C87" s="78">
        <v>142.48185408746301</v>
      </c>
      <c r="D87" s="79"/>
      <c r="E87" s="80" t="e">
        <f t="shared" si="8"/>
        <v>#N/A</v>
      </c>
      <c r="F87" s="75"/>
      <c r="G87" s="75"/>
      <c r="H87" s="81">
        <f t="shared" si="9"/>
        <v>27089</v>
      </c>
      <c r="I87" s="82"/>
      <c r="J87" s="87">
        <f t="shared" si="3"/>
        <v>10.873649614732706</v>
      </c>
      <c r="K87" s="82"/>
      <c r="L87" s="82"/>
      <c r="M87" s="36">
        <f t="shared" si="10"/>
        <v>436.75707154520836</v>
      </c>
      <c r="N87" s="36">
        <f t="shared" si="11"/>
        <v>79.947503048178476</v>
      </c>
      <c r="O87" s="36">
        <f t="shared" si="4"/>
        <v>436.75707154520836</v>
      </c>
      <c r="P87" s="36">
        <f t="shared" si="5"/>
        <v>380.20490986107052</v>
      </c>
      <c r="Q87" s="36">
        <f t="shared" si="12"/>
        <v>56.552161684137843</v>
      </c>
      <c r="R87" s="36">
        <f t="shared" si="13"/>
        <v>136.49966473231632</v>
      </c>
      <c r="S87" s="36">
        <f t="shared" si="14"/>
        <v>182.95420972153758</v>
      </c>
      <c r="T87" s="36">
        <f t="shared" si="29"/>
        <v>27.443131458230621</v>
      </c>
      <c r="U87" s="36">
        <f t="shared" si="6"/>
        <v>210.3973411797682</v>
      </c>
      <c r="V87" s="36">
        <f t="shared" si="15"/>
        <v>46.686259619666117</v>
      </c>
      <c r="W87" s="36">
        <f t="shared" si="16"/>
        <v>163.71108156010209</v>
      </c>
      <c r="Y87" s="86" t="e">
        <f t="shared" si="17"/>
        <v>#N/A</v>
      </c>
      <c r="Z87" s="86" t="e">
        <f t="shared" si="18"/>
        <v>#N/A</v>
      </c>
      <c r="AA87" s="86" t="e">
        <f t="shared" si="19"/>
        <v>#N/A</v>
      </c>
      <c r="AB87" s="86" t="e">
        <f t="shared" si="20"/>
        <v>#N/A</v>
      </c>
      <c r="AC87" s="86" t="e">
        <f t="shared" si="21"/>
        <v>#N/A</v>
      </c>
      <c r="AD87" s="86" t="e">
        <f t="shared" si="22"/>
        <v>#N/A</v>
      </c>
      <c r="AE87" s="86" t="e">
        <f t="shared" si="23"/>
        <v>#N/A</v>
      </c>
      <c r="AF87" s="86" t="e">
        <f t="shared" si="24"/>
        <v>#N/A</v>
      </c>
      <c r="AG87" s="86" t="e">
        <f t="shared" si="25"/>
        <v>#N/A</v>
      </c>
      <c r="AH87" s="86" t="e">
        <f t="shared" si="26"/>
        <v>#N/A</v>
      </c>
      <c r="AI87" s="86" t="e">
        <f t="shared" si="27"/>
        <v>#N/A</v>
      </c>
      <c r="AJ87" s="86" t="e">
        <f t="shared" si="28"/>
        <v>#N/A</v>
      </c>
      <c r="AK87" s="86">
        <f t="shared" si="7"/>
        <v>142.48185408746301</v>
      </c>
      <c r="AL87" s="86">
        <f t="shared" si="7"/>
        <v>0</v>
      </c>
    </row>
    <row r="88" spans="2:38" x14ac:dyDescent="0.25">
      <c r="B88" s="77">
        <v>27120</v>
      </c>
      <c r="C88" s="78">
        <v>35.802716934666101</v>
      </c>
      <c r="D88" s="79"/>
      <c r="E88" s="80" t="e">
        <f t="shared" si="8"/>
        <v>#N/A</v>
      </c>
      <c r="F88" s="75"/>
      <c r="G88" s="75"/>
      <c r="H88" s="81">
        <f t="shared" si="9"/>
        <v>27120</v>
      </c>
      <c r="I88" s="82"/>
      <c r="J88" s="87">
        <f t="shared" si="3"/>
        <v>5.4448140205686499</v>
      </c>
      <c r="K88" s="82"/>
      <c r="L88" s="82"/>
      <c r="M88" s="36">
        <f t="shared" si="10"/>
        <v>397.72630847365076</v>
      </c>
      <c r="N88" s="36">
        <f t="shared" si="11"/>
        <v>18.281318322085838</v>
      </c>
      <c r="O88" s="36">
        <f t="shared" si="4"/>
        <v>397.72630847365076</v>
      </c>
      <c r="P88" s="36">
        <f t="shared" si="5"/>
        <v>356.41612687277438</v>
      </c>
      <c r="Q88" s="36">
        <f t="shared" si="12"/>
        <v>41.310181600876376</v>
      </c>
      <c r="R88" s="36">
        <f t="shared" si="13"/>
        <v>59.591499922962214</v>
      </c>
      <c r="S88" s="36">
        <f t="shared" si="14"/>
        <v>106.27775954262833</v>
      </c>
      <c r="T88" s="36">
        <f t="shared" si="29"/>
        <v>15.94166393139424</v>
      </c>
      <c r="U88" s="36">
        <f t="shared" si="6"/>
        <v>122.21942347402258</v>
      </c>
      <c r="V88" s="36">
        <f t="shared" si="15"/>
        <v>40.243599000777095</v>
      </c>
      <c r="W88" s="36">
        <f t="shared" si="16"/>
        <v>81.975824473245481</v>
      </c>
      <c r="Y88" s="86" t="e">
        <f t="shared" si="17"/>
        <v>#N/A</v>
      </c>
      <c r="Z88" s="86" t="e">
        <f t="shared" si="18"/>
        <v>#N/A</v>
      </c>
      <c r="AA88" s="86" t="e">
        <f t="shared" si="19"/>
        <v>#N/A</v>
      </c>
      <c r="AB88" s="86" t="e">
        <f t="shared" si="20"/>
        <v>#N/A</v>
      </c>
      <c r="AC88" s="86" t="e">
        <f t="shared" si="21"/>
        <v>#N/A</v>
      </c>
      <c r="AD88" s="86" t="e">
        <f t="shared" si="22"/>
        <v>#N/A</v>
      </c>
      <c r="AE88" s="86" t="e">
        <f t="shared" si="23"/>
        <v>#N/A</v>
      </c>
      <c r="AF88" s="86" t="e">
        <f t="shared" si="24"/>
        <v>#N/A</v>
      </c>
      <c r="AG88" s="86" t="e">
        <f t="shared" si="25"/>
        <v>#N/A</v>
      </c>
      <c r="AH88" s="86" t="e">
        <f t="shared" si="26"/>
        <v>#N/A</v>
      </c>
      <c r="AI88" s="86" t="e">
        <f t="shared" si="27"/>
        <v>#N/A</v>
      </c>
      <c r="AJ88" s="86" t="e">
        <f t="shared" si="28"/>
        <v>#N/A</v>
      </c>
      <c r="AK88" s="86">
        <f t="shared" si="7"/>
        <v>35.802716934666101</v>
      </c>
      <c r="AL88" s="86">
        <f t="shared" si="7"/>
        <v>0</v>
      </c>
    </row>
    <row r="89" spans="2:38" x14ac:dyDescent="0.25">
      <c r="B89" s="77">
        <v>27150</v>
      </c>
      <c r="C89" s="78">
        <v>1.5949281759088401</v>
      </c>
      <c r="D89" s="79"/>
      <c r="E89" s="80" t="e">
        <f t="shared" si="8"/>
        <v>#N/A</v>
      </c>
      <c r="F89" s="75"/>
      <c r="G89" s="75"/>
      <c r="H89" s="81">
        <f t="shared" si="9"/>
        <v>27150</v>
      </c>
      <c r="I89" s="82"/>
      <c r="J89" s="87">
        <f t="shared" si="3"/>
        <v>3.0241032219396011</v>
      </c>
      <c r="K89" s="82"/>
      <c r="L89" s="82"/>
      <c r="M89" s="36">
        <f t="shared" si="10"/>
        <v>357.32611208502107</v>
      </c>
      <c r="N89" s="36">
        <f t="shared" si="11"/>
        <v>0.68494296366213803</v>
      </c>
      <c r="O89" s="36">
        <f t="shared" si="4"/>
        <v>357.32611208502107</v>
      </c>
      <c r="P89" s="36">
        <f t="shared" si="5"/>
        <v>328.88562198670832</v>
      </c>
      <c r="Q89" s="36">
        <f t="shared" si="12"/>
        <v>28.44049009831275</v>
      </c>
      <c r="R89" s="36">
        <f t="shared" si="13"/>
        <v>29.125433061974888</v>
      </c>
      <c r="S89" s="36">
        <f t="shared" si="14"/>
        <v>69.369032062751984</v>
      </c>
      <c r="T89" s="36">
        <f t="shared" si="29"/>
        <v>10.405354809412792</v>
      </c>
      <c r="U89" s="36">
        <f t="shared" si="6"/>
        <v>79.774386872164769</v>
      </c>
      <c r="V89" s="36">
        <f t="shared" si="15"/>
        <v>34.24420825188453</v>
      </c>
      <c r="W89" s="36">
        <f t="shared" si="16"/>
        <v>45.530178620280239</v>
      </c>
      <c r="Y89" s="86" t="e">
        <f t="shared" si="17"/>
        <v>#N/A</v>
      </c>
      <c r="Z89" s="86" t="e">
        <f t="shared" si="18"/>
        <v>#N/A</v>
      </c>
      <c r="AA89" s="86" t="e">
        <f t="shared" si="19"/>
        <v>#N/A</v>
      </c>
      <c r="AB89" s="86" t="e">
        <f t="shared" si="20"/>
        <v>#N/A</v>
      </c>
      <c r="AC89" s="86" t="e">
        <f t="shared" si="21"/>
        <v>#N/A</v>
      </c>
      <c r="AD89" s="86" t="e">
        <f t="shared" si="22"/>
        <v>#N/A</v>
      </c>
      <c r="AE89" s="86" t="e">
        <f t="shared" si="23"/>
        <v>#N/A</v>
      </c>
      <c r="AF89" s="86" t="e">
        <f t="shared" si="24"/>
        <v>#N/A</v>
      </c>
      <c r="AG89" s="86" t="e">
        <f t="shared" si="25"/>
        <v>#N/A</v>
      </c>
      <c r="AH89" s="86" t="e">
        <f t="shared" si="26"/>
        <v>#N/A</v>
      </c>
      <c r="AI89" s="86" t="e">
        <f t="shared" si="27"/>
        <v>#N/A</v>
      </c>
      <c r="AJ89" s="86" t="e">
        <f t="shared" si="28"/>
        <v>#N/A</v>
      </c>
      <c r="AK89" s="86">
        <f t="shared" si="7"/>
        <v>1.5949281759088401</v>
      </c>
      <c r="AL89" s="86">
        <f t="shared" si="7"/>
        <v>0</v>
      </c>
    </row>
    <row r="90" spans="2:38" x14ac:dyDescent="0.25">
      <c r="B90" s="77">
        <v>27181</v>
      </c>
      <c r="C90" s="78">
        <v>33.834010446894901</v>
      </c>
      <c r="D90" s="79"/>
      <c r="E90" s="80" t="e">
        <f t="shared" si="8"/>
        <v>#N/A</v>
      </c>
      <c r="F90" s="75"/>
      <c r="G90" s="75"/>
      <c r="H90" s="81">
        <f t="shared" si="9"/>
        <v>27181</v>
      </c>
      <c r="I90" s="82"/>
      <c r="J90" s="87">
        <f t="shared" si="3"/>
        <v>3.2956132727176284</v>
      </c>
      <c r="K90" s="82"/>
      <c r="L90" s="82"/>
      <c r="M90" s="36">
        <f t="shared" si="10"/>
        <v>349.57616227207922</v>
      </c>
      <c r="N90" s="36">
        <f t="shared" si="11"/>
        <v>13.143470161524021</v>
      </c>
      <c r="O90" s="36">
        <f t="shared" si="4"/>
        <v>349.57616227207922</v>
      </c>
      <c r="P90" s="36">
        <f t="shared" si="5"/>
        <v>323.27081026304859</v>
      </c>
      <c r="Q90" s="36">
        <f t="shared" si="12"/>
        <v>26.305352009030628</v>
      </c>
      <c r="R90" s="36">
        <f t="shared" si="13"/>
        <v>39.448822170554649</v>
      </c>
      <c r="S90" s="36">
        <f t="shared" si="14"/>
        <v>73.693030422439179</v>
      </c>
      <c r="T90" s="36">
        <f t="shared" si="29"/>
        <v>11.05395456336587</v>
      </c>
      <c r="U90" s="36">
        <f t="shared" si="6"/>
        <v>84.746984985805042</v>
      </c>
      <c r="V90" s="36">
        <f t="shared" si="15"/>
        <v>35.129015638197629</v>
      </c>
      <c r="W90" s="36">
        <f t="shared" si="16"/>
        <v>49.617969347607414</v>
      </c>
      <c r="Y90" s="86" t="e">
        <f t="shared" si="17"/>
        <v>#N/A</v>
      </c>
      <c r="Z90" s="86" t="e">
        <f t="shared" si="18"/>
        <v>#N/A</v>
      </c>
      <c r="AA90" s="86" t="e">
        <f t="shared" si="19"/>
        <v>#N/A</v>
      </c>
      <c r="AB90" s="86" t="e">
        <f t="shared" si="20"/>
        <v>#N/A</v>
      </c>
      <c r="AC90" s="86" t="e">
        <f t="shared" si="21"/>
        <v>#N/A</v>
      </c>
      <c r="AD90" s="86" t="e">
        <f t="shared" si="22"/>
        <v>#N/A</v>
      </c>
      <c r="AE90" s="86" t="e">
        <f t="shared" si="23"/>
        <v>#N/A</v>
      </c>
      <c r="AF90" s="86" t="e">
        <f t="shared" si="24"/>
        <v>#N/A</v>
      </c>
      <c r="AG90" s="86" t="e">
        <f t="shared" si="25"/>
        <v>#N/A</v>
      </c>
      <c r="AH90" s="86" t="e">
        <f t="shared" si="26"/>
        <v>#N/A</v>
      </c>
      <c r="AI90" s="86" t="e">
        <f t="shared" si="27"/>
        <v>#N/A</v>
      </c>
      <c r="AJ90" s="86" t="e">
        <f t="shared" si="28"/>
        <v>#N/A</v>
      </c>
      <c r="AK90" s="86">
        <f t="shared" si="7"/>
        <v>33.834010446894901</v>
      </c>
      <c r="AL90" s="86">
        <f t="shared" si="7"/>
        <v>0</v>
      </c>
    </row>
    <row r="91" spans="2:38" x14ac:dyDescent="0.25">
      <c r="B91" s="77">
        <v>27211</v>
      </c>
      <c r="C91" s="78">
        <v>1.71890480336563</v>
      </c>
      <c r="D91" s="79"/>
      <c r="E91" s="80" t="e">
        <f t="shared" si="8"/>
        <v>#N/A</v>
      </c>
      <c r="F91" s="75"/>
      <c r="G91" s="75"/>
      <c r="H91" s="81">
        <f t="shared" si="9"/>
        <v>27211</v>
      </c>
      <c r="I91" s="82"/>
      <c r="J91" s="87">
        <f t="shared" si="3"/>
        <v>2.2038240751117488</v>
      </c>
      <c r="K91" s="82"/>
      <c r="L91" s="82"/>
      <c r="M91" s="36">
        <f t="shared" si="10"/>
        <v>324.38190609933326</v>
      </c>
      <c r="N91" s="36">
        <f t="shared" si="11"/>
        <v>0.60780896708092769</v>
      </c>
      <c r="O91" s="36">
        <f t="shared" si="4"/>
        <v>324.38190609933326</v>
      </c>
      <c r="P91" s="36">
        <f t="shared" si="5"/>
        <v>304.29860597163747</v>
      </c>
      <c r="Q91" s="36">
        <f t="shared" si="12"/>
        <v>20.083300127695793</v>
      </c>
      <c r="R91" s="36">
        <f t="shared" si="13"/>
        <v>20.691109094776721</v>
      </c>
      <c r="S91" s="36">
        <f t="shared" si="14"/>
        <v>55.82012473297435</v>
      </c>
      <c r="T91" s="36">
        <f t="shared" si="29"/>
        <v>8.3730187099461482</v>
      </c>
      <c r="U91" s="36">
        <f t="shared" si="6"/>
        <v>64.193143442920501</v>
      </c>
      <c r="V91" s="36">
        <f t="shared" si="15"/>
        <v>31.012892497929485</v>
      </c>
      <c r="W91" s="36">
        <f t="shared" si="16"/>
        <v>33.180250944991016</v>
      </c>
      <c r="Y91" s="86" t="e">
        <f t="shared" si="17"/>
        <v>#N/A</v>
      </c>
      <c r="Z91" s="86" t="e">
        <f t="shared" si="18"/>
        <v>#N/A</v>
      </c>
      <c r="AA91" s="86" t="e">
        <f t="shared" si="19"/>
        <v>#N/A</v>
      </c>
      <c r="AB91" s="86" t="e">
        <f t="shared" si="20"/>
        <v>#N/A</v>
      </c>
      <c r="AC91" s="86" t="e">
        <f t="shared" si="21"/>
        <v>#N/A</v>
      </c>
      <c r="AD91" s="86" t="e">
        <f t="shared" si="22"/>
        <v>#N/A</v>
      </c>
      <c r="AE91" s="86" t="e">
        <f t="shared" si="23"/>
        <v>#N/A</v>
      </c>
      <c r="AF91" s="86" t="e">
        <f t="shared" si="24"/>
        <v>#N/A</v>
      </c>
      <c r="AG91" s="86" t="e">
        <f t="shared" si="25"/>
        <v>#N/A</v>
      </c>
      <c r="AH91" s="86" t="e">
        <f t="shared" si="26"/>
        <v>#N/A</v>
      </c>
      <c r="AI91" s="86" t="e">
        <f t="shared" si="27"/>
        <v>#N/A</v>
      </c>
      <c r="AJ91" s="86" t="e">
        <f t="shared" si="28"/>
        <v>#N/A</v>
      </c>
      <c r="AK91" s="86">
        <f t="shared" si="7"/>
        <v>1.71890480336563</v>
      </c>
      <c r="AL91" s="86">
        <f t="shared" si="7"/>
        <v>0</v>
      </c>
    </row>
    <row r="92" spans="2:38" x14ac:dyDescent="0.25">
      <c r="B92" s="77">
        <v>27242</v>
      </c>
      <c r="C92" s="78">
        <v>12.931581352083001</v>
      </c>
      <c r="D92" s="79"/>
      <c r="E92" s="80" t="e">
        <f t="shared" si="8"/>
        <v>#N/A</v>
      </c>
      <c r="F92" s="75"/>
      <c r="G92" s="75"/>
      <c r="H92" s="81">
        <f t="shared" si="9"/>
        <v>27242</v>
      </c>
      <c r="I92" s="82"/>
      <c r="J92" s="87">
        <f t="shared" si="3"/>
        <v>2.0289184788630683</v>
      </c>
      <c r="K92" s="82"/>
      <c r="L92" s="82"/>
      <c r="M92" s="36">
        <f t="shared" si="10"/>
        <v>313.07432658311131</v>
      </c>
      <c r="N92" s="36">
        <f t="shared" si="11"/>
        <v>4.155860740609171</v>
      </c>
      <c r="O92" s="36">
        <f t="shared" si="4"/>
        <v>313.07432658311131</v>
      </c>
      <c r="P92" s="36">
        <f t="shared" si="5"/>
        <v>295.43633529008213</v>
      </c>
      <c r="Q92" s="36">
        <f t="shared" si="12"/>
        <v>17.637991293029188</v>
      </c>
      <c r="R92" s="36">
        <f t="shared" si="13"/>
        <v>21.793852033638359</v>
      </c>
      <c r="S92" s="36">
        <f t="shared" si="14"/>
        <v>52.806744531567844</v>
      </c>
      <c r="T92" s="36">
        <f t="shared" si="29"/>
        <v>7.9210116797351722</v>
      </c>
      <c r="U92" s="36">
        <f t="shared" si="6"/>
        <v>60.727756211303017</v>
      </c>
      <c r="V92" s="36">
        <f t="shared" si="15"/>
        <v>30.180842310204774</v>
      </c>
      <c r="W92" s="36">
        <f t="shared" si="16"/>
        <v>30.546913901098243</v>
      </c>
      <c r="Y92" s="86" t="e">
        <f t="shared" si="17"/>
        <v>#N/A</v>
      </c>
      <c r="Z92" s="86" t="e">
        <f t="shared" si="18"/>
        <v>#N/A</v>
      </c>
      <c r="AA92" s="86" t="e">
        <f t="shared" si="19"/>
        <v>#N/A</v>
      </c>
      <c r="AB92" s="86" t="e">
        <f t="shared" si="20"/>
        <v>#N/A</v>
      </c>
      <c r="AC92" s="86" t="e">
        <f t="shared" si="21"/>
        <v>#N/A</v>
      </c>
      <c r="AD92" s="86" t="e">
        <f t="shared" si="22"/>
        <v>#N/A</v>
      </c>
      <c r="AE92" s="86" t="e">
        <f t="shared" si="23"/>
        <v>#N/A</v>
      </c>
      <c r="AF92" s="86" t="e">
        <f t="shared" si="24"/>
        <v>#N/A</v>
      </c>
      <c r="AG92" s="86" t="e">
        <f t="shared" si="25"/>
        <v>#N/A</v>
      </c>
      <c r="AH92" s="86" t="e">
        <f t="shared" si="26"/>
        <v>#N/A</v>
      </c>
      <c r="AI92" s="86" t="e">
        <f t="shared" si="27"/>
        <v>#N/A</v>
      </c>
      <c r="AJ92" s="86" t="e">
        <f t="shared" si="28"/>
        <v>#N/A</v>
      </c>
      <c r="AK92" s="86">
        <f t="shared" si="7"/>
        <v>12.931581352083001</v>
      </c>
      <c r="AL92" s="86">
        <f t="shared" si="7"/>
        <v>0</v>
      </c>
    </row>
    <row r="93" spans="2:38" x14ac:dyDescent="0.25">
      <c r="B93" s="77">
        <v>27273</v>
      </c>
      <c r="C93" s="78">
        <v>27.679270146984301</v>
      </c>
      <c r="D93" s="79"/>
      <c r="E93" s="80" t="e">
        <f t="shared" si="8"/>
        <v>#N/A</v>
      </c>
      <c r="F93" s="75"/>
      <c r="G93" s="75"/>
      <c r="H93" s="81">
        <f t="shared" si="9"/>
        <v>27273</v>
      </c>
      <c r="I93" s="82"/>
      <c r="J93" s="87">
        <f t="shared" si="3"/>
        <v>2.2606124101441782</v>
      </c>
      <c r="K93" s="82"/>
      <c r="L93" s="82"/>
      <c r="M93" s="36">
        <f t="shared" si="10"/>
        <v>314.4290212454311</v>
      </c>
      <c r="N93" s="36">
        <f t="shared" si="11"/>
        <v>8.6865841916353475</v>
      </c>
      <c r="O93" s="36">
        <f t="shared" si="4"/>
        <v>314.4290212454311</v>
      </c>
      <c r="P93" s="36">
        <f t="shared" si="5"/>
        <v>296.50910360440554</v>
      </c>
      <c r="Q93" s="36">
        <f t="shared" si="12"/>
        <v>17.919917641025563</v>
      </c>
      <c r="R93" s="36">
        <f t="shared" si="13"/>
        <v>26.606501832660911</v>
      </c>
      <c r="S93" s="36">
        <f t="shared" si="14"/>
        <v>56.787344142865685</v>
      </c>
      <c r="T93" s="36">
        <f t="shared" si="29"/>
        <v>8.5181016214298477</v>
      </c>
      <c r="U93" s="36">
        <f t="shared" si="6"/>
        <v>65.305445764295527</v>
      </c>
      <c r="V93" s="36">
        <f t="shared" si="15"/>
        <v>31.270203158035592</v>
      </c>
      <c r="W93" s="36">
        <f t="shared" si="16"/>
        <v>34.035242606259935</v>
      </c>
      <c r="Y93" s="86" t="e">
        <f t="shared" si="17"/>
        <v>#N/A</v>
      </c>
      <c r="Z93" s="86" t="e">
        <f t="shared" si="18"/>
        <v>#N/A</v>
      </c>
      <c r="AA93" s="86" t="e">
        <f t="shared" si="19"/>
        <v>#N/A</v>
      </c>
      <c r="AB93" s="86" t="e">
        <f t="shared" si="20"/>
        <v>#N/A</v>
      </c>
      <c r="AC93" s="86" t="e">
        <f t="shared" si="21"/>
        <v>#N/A</v>
      </c>
      <c r="AD93" s="86" t="e">
        <f t="shared" si="22"/>
        <v>#N/A</v>
      </c>
      <c r="AE93" s="86" t="e">
        <f t="shared" si="23"/>
        <v>#N/A</v>
      </c>
      <c r="AF93" s="86" t="e">
        <f t="shared" si="24"/>
        <v>#N/A</v>
      </c>
      <c r="AG93" s="86" t="e">
        <f t="shared" si="25"/>
        <v>#N/A</v>
      </c>
      <c r="AH93" s="86" t="e">
        <f t="shared" si="26"/>
        <v>#N/A</v>
      </c>
      <c r="AI93" s="86" t="e">
        <f t="shared" si="27"/>
        <v>#N/A</v>
      </c>
      <c r="AJ93" s="86" t="e">
        <f t="shared" si="28"/>
        <v>#N/A</v>
      </c>
      <c r="AK93" s="86">
        <f t="shared" si="7"/>
        <v>27.679270146984301</v>
      </c>
      <c r="AL93" s="86">
        <f t="shared" si="7"/>
        <v>0</v>
      </c>
    </row>
    <row r="94" spans="2:38" x14ac:dyDescent="0.25">
      <c r="B94" s="77">
        <v>27303</v>
      </c>
      <c r="C94" s="78">
        <v>52.555990567604397</v>
      </c>
      <c r="D94" s="79"/>
      <c r="E94" s="80" t="e">
        <f t="shared" si="8"/>
        <v>#N/A</v>
      </c>
      <c r="F94" s="75"/>
      <c r="G94" s="75"/>
      <c r="H94" s="81">
        <f t="shared" si="9"/>
        <v>27303</v>
      </c>
      <c r="I94" s="82"/>
      <c r="J94" s="87">
        <f t="shared" si="3"/>
        <v>3.0972192496188229</v>
      </c>
      <c r="K94" s="82"/>
      <c r="L94" s="82"/>
      <c r="M94" s="36">
        <f t="shared" si="10"/>
        <v>331.53516504487197</v>
      </c>
      <c r="N94" s="36">
        <f t="shared" si="11"/>
        <v>17.529929127137962</v>
      </c>
      <c r="O94" s="36">
        <f t="shared" si="4"/>
        <v>331.53516504487197</v>
      </c>
      <c r="P94" s="36">
        <f t="shared" si="5"/>
        <v>309.79532617563257</v>
      </c>
      <c r="Q94" s="36">
        <f t="shared" si="12"/>
        <v>21.739838869239406</v>
      </c>
      <c r="R94" s="36">
        <f t="shared" si="13"/>
        <v>39.269767996377368</v>
      </c>
      <c r="S94" s="36">
        <f t="shared" si="14"/>
        <v>70.539971154412967</v>
      </c>
      <c r="T94" s="36">
        <f t="shared" si="29"/>
        <v>10.580995673161938</v>
      </c>
      <c r="U94" s="36">
        <f t="shared" si="6"/>
        <v>81.120966827574904</v>
      </c>
      <c r="V94" s="36">
        <f t="shared" si="15"/>
        <v>34.489970690191136</v>
      </c>
      <c r="W94" s="36">
        <f t="shared" si="16"/>
        <v>46.630996137383768</v>
      </c>
      <c r="Y94" s="86" t="e">
        <f t="shared" si="17"/>
        <v>#N/A</v>
      </c>
      <c r="Z94" s="86" t="e">
        <f t="shared" si="18"/>
        <v>#N/A</v>
      </c>
      <c r="AA94" s="86" t="e">
        <f t="shared" si="19"/>
        <v>#N/A</v>
      </c>
      <c r="AB94" s="86" t="e">
        <f t="shared" si="20"/>
        <v>#N/A</v>
      </c>
      <c r="AC94" s="86" t="e">
        <f t="shared" si="21"/>
        <v>#N/A</v>
      </c>
      <c r="AD94" s="86" t="e">
        <f t="shared" si="22"/>
        <v>#N/A</v>
      </c>
      <c r="AE94" s="86" t="e">
        <f t="shared" si="23"/>
        <v>#N/A</v>
      </c>
      <c r="AF94" s="86" t="e">
        <f t="shared" si="24"/>
        <v>#N/A</v>
      </c>
      <c r="AG94" s="86" t="e">
        <f t="shared" si="25"/>
        <v>#N/A</v>
      </c>
      <c r="AH94" s="86" t="e">
        <f t="shared" si="26"/>
        <v>#N/A</v>
      </c>
      <c r="AI94" s="86" t="e">
        <f t="shared" si="27"/>
        <v>#N/A</v>
      </c>
      <c r="AJ94" s="86" t="e">
        <f t="shared" si="28"/>
        <v>#N/A</v>
      </c>
      <c r="AK94" s="86">
        <f t="shared" si="7"/>
        <v>52.555990567604397</v>
      </c>
      <c r="AL94" s="86">
        <f t="shared" si="7"/>
        <v>0</v>
      </c>
    </row>
    <row r="95" spans="2:38" x14ac:dyDescent="0.25">
      <c r="B95" s="77">
        <v>27334</v>
      </c>
      <c r="C95" s="78">
        <v>60.998536664679399</v>
      </c>
      <c r="D95" s="79"/>
      <c r="E95" s="80" t="e">
        <f t="shared" si="8"/>
        <v>#N/A</v>
      </c>
      <c r="F95" s="75"/>
      <c r="G95" s="75"/>
      <c r="H95" s="81">
        <f t="shared" si="9"/>
        <v>27334</v>
      </c>
      <c r="I95" s="82"/>
      <c r="J95" s="87">
        <f t="shared" si="3"/>
        <v>3.8831698951149867</v>
      </c>
      <c r="K95" s="82"/>
      <c r="L95" s="82"/>
      <c r="M95" s="36">
        <f t="shared" si="10"/>
        <v>348.4300453944158</v>
      </c>
      <c r="N95" s="36">
        <f t="shared" si="11"/>
        <v>22.363817445896188</v>
      </c>
      <c r="O95" s="36">
        <f t="shared" si="4"/>
        <v>348.4300453944158</v>
      </c>
      <c r="P95" s="36">
        <f t="shared" si="5"/>
        <v>322.4314998991054</v>
      </c>
      <c r="Q95" s="36">
        <f t="shared" si="12"/>
        <v>25.998545495310395</v>
      </c>
      <c r="R95" s="36">
        <f t="shared" si="13"/>
        <v>48.362362941206584</v>
      </c>
      <c r="S95" s="36">
        <f t="shared" si="14"/>
        <v>82.852333631397727</v>
      </c>
      <c r="T95" s="36">
        <f t="shared" si="29"/>
        <v>12.427850044709652</v>
      </c>
      <c r="U95" s="36">
        <f t="shared" si="6"/>
        <v>95.280183676107384</v>
      </c>
      <c r="V95" s="36">
        <f t="shared" si="15"/>
        <v>36.816101612108518</v>
      </c>
      <c r="W95" s="36">
        <f t="shared" si="16"/>
        <v>58.464082063998866</v>
      </c>
      <c r="Y95" s="86" t="e">
        <f t="shared" si="17"/>
        <v>#N/A</v>
      </c>
      <c r="Z95" s="86" t="e">
        <f t="shared" si="18"/>
        <v>#N/A</v>
      </c>
      <c r="AA95" s="86" t="e">
        <f t="shared" si="19"/>
        <v>#N/A</v>
      </c>
      <c r="AB95" s="86" t="e">
        <f t="shared" si="20"/>
        <v>#N/A</v>
      </c>
      <c r="AC95" s="86" t="e">
        <f t="shared" si="21"/>
        <v>#N/A</v>
      </c>
      <c r="AD95" s="86" t="e">
        <f t="shared" si="22"/>
        <v>#N/A</v>
      </c>
      <c r="AE95" s="86" t="e">
        <f t="shared" si="23"/>
        <v>#N/A</v>
      </c>
      <c r="AF95" s="86" t="e">
        <f t="shared" si="24"/>
        <v>#N/A</v>
      </c>
      <c r="AG95" s="86" t="e">
        <f t="shared" si="25"/>
        <v>#N/A</v>
      </c>
      <c r="AH95" s="86" t="e">
        <f t="shared" si="26"/>
        <v>#N/A</v>
      </c>
      <c r="AI95" s="86" t="e">
        <f t="shared" si="27"/>
        <v>#N/A</v>
      </c>
      <c r="AJ95" s="86" t="e">
        <f t="shared" si="28"/>
        <v>#N/A</v>
      </c>
      <c r="AK95" s="86">
        <f t="shared" si="7"/>
        <v>60.998536664679399</v>
      </c>
      <c r="AL95" s="86">
        <f t="shared" si="7"/>
        <v>0</v>
      </c>
    </row>
    <row r="96" spans="2:38" x14ac:dyDescent="0.25">
      <c r="B96" s="77">
        <v>27364</v>
      </c>
      <c r="C96" s="78">
        <v>55.694788481666599</v>
      </c>
      <c r="D96" s="79"/>
      <c r="E96" s="80" t="e">
        <f t="shared" si="8"/>
        <v>#N/A</v>
      </c>
      <c r="F96" s="75"/>
      <c r="G96" s="75"/>
      <c r="H96" s="81">
        <f t="shared" si="9"/>
        <v>27364</v>
      </c>
      <c r="I96" s="82"/>
      <c r="J96" s="87">
        <f t="shared" si="3"/>
        <v>4.1346774899020522</v>
      </c>
      <c r="K96" s="82"/>
      <c r="L96" s="82"/>
      <c r="M96" s="36">
        <f t="shared" si="10"/>
        <v>356.42495767075263</v>
      </c>
      <c r="N96" s="36">
        <f t="shared" si="11"/>
        <v>21.701330710019363</v>
      </c>
      <c r="O96" s="36">
        <f t="shared" si="4"/>
        <v>356.42495767075263</v>
      </c>
      <c r="P96" s="36">
        <f t="shared" si="5"/>
        <v>328.23817857286417</v>
      </c>
      <c r="Q96" s="36">
        <f t="shared" si="12"/>
        <v>28.186779097888461</v>
      </c>
      <c r="R96" s="36">
        <f t="shared" si="13"/>
        <v>49.888109807907824</v>
      </c>
      <c r="S96" s="36">
        <f t="shared" si="14"/>
        <v>86.70421142001635</v>
      </c>
      <c r="T96" s="36">
        <f t="shared" si="29"/>
        <v>13.005631713002444</v>
      </c>
      <c r="U96" s="36">
        <f t="shared" si="6"/>
        <v>99.709843133018794</v>
      </c>
      <c r="V96" s="36">
        <f t="shared" si="15"/>
        <v>37.459122560144031</v>
      </c>
      <c r="W96" s="36">
        <f t="shared" si="16"/>
        <v>62.250720572874762</v>
      </c>
      <c r="Y96" s="86" t="e">
        <f t="shared" si="17"/>
        <v>#N/A</v>
      </c>
      <c r="Z96" s="86" t="e">
        <f t="shared" si="18"/>
        <v>#N/A</v>
      </c>
      <c r="AA96" s="86" t="e">
        <f t="shared" si="19"/>
        <v>#N/A</v>
      </c>
      <c r="AB96" s="86" t="e">
        <f t="shared" si="20"/>
        <v>#N/A</v>
      </c>
      <c r="AC96" s="86" t="e">
        <f t="shared" si="21"/>
        <v>#N/A</v>
      </c>
      <c r="AD96" s="86" t="e">
        <f t="shared" si="22"/>
        <v>#N/A</v>
      </c>
      <c r="AE96" s="86" t="e">
        <f t="shared" si="23"/>
        <v>#N/A</v>
      </c>
      <c r="AF96" s="86" t="e">
        <f t="shared" si="24"/>
        <v>#N/A</v>
      </c>
      <c r="AG96" s="86" t="e">
        <f t="shared" si="25"/>
        <v>#N/A</v>
      </c>
      <c r="AH96" s="86" t="e">
        <f t="shared" si="26"/>
        <v>#N/A</v>
      </c>
      <c r="AI96" s="86" t="e">
        <f t="shared" si="27"/>
        <v>#N/A</v>
      </c>
      <c r="AJ96" s="86" t="e">
        <f t="shared" si="28"/>
        <v>#N/A</v>
      </c>
      <c r="AK96" s="86">
        <f t="shared" si="7"/>
        <v>55.694788481666599</v>
      </c>
      <c r="AL96" s="86">
        <f t="shared" si="7"/>
        <v>0</v>
      </c>
    </row>
    <row r="97" spans="2:38" x14ac:dyDescent="0.25">
      <c r="B97" s="77">
        <v>27395</v>
      </c>
      <c r="C97" s="78">
        <v>66.985038213603403</v>
      </c>
      <c r="D97" s="79"/>
      <c r="E97" s="80" t="e">
        <f t="shared" si="8"/>
        <v>#N/A</v>
      </c>
      <c r="F97" s="75"/>
      <c r="G97" s="75"/>
      <c r="H97" s="81">
        <f t="shared" si="9"/>
        <v>27395</v>
      </c>
      <c r="I97" s="82"/>
      <c r="J97" s="87">
        <f t="shared" si="3"/>
        <v>4.7780100963909646</v>
      </c>
      <c r="K97" s="82"/>
      <c r="L97" s="82"/>
      <c r="M97" s="36">
        <f t="shared" si="10"/>
        <v>367.75826245686574</v>
      </c>
      <c r="N97" s="36">
        <f t="shared" si="11"/>
        <v>27.464954329601824</v>
      </c>
      <c r="O97" s="36">
        <f t="shared" si="4"/>
        <v>367.75826245686574</v>
      </c>
      <c r="P97" s="36">
        <f t="shared" si="5"/>
        <v>336.27569233917757</v>
      </c>
      <c r="Q97" s="36">
        <f t="shared" si="12"/>
        <v>31.482570117688169</v>
      </c>
      <c r="R97" s="36">
        <f t="shared" si="13"/>
        <v>58.947524447289993</v>
      </c>
      <c r="S97" s="36">
        <f t="shared" si="14"/>
        <v>96.406647007434032</v>
      </c>
      <c r="T97" s="36">
        <f t="shared" si="29"/>
        <v>14.460997051115097</v>
      </c>
      <c r="U97" s="36">
        <f t="shared" si="6"/>
        <v>110.86764405854913</v>
      </c>
      <c r="V97" s="36">
        <f t="shared" si="15"/>
        <v>38.931060822923087</v>
      </c>
      <c r="W97" s="36">
        <f t="shared" si="16"/>
        <v>71.936583235626046</v>
      </c>
      <c r="Y97" s="86" t="e">
        <f t="shared" si="17"/>
        <v>#N/A</v>
      </c>
      <c r="Z97" s="86" t="e">
        <f t="shared" si="18"/>
        <v>#N/A</v>
      </c>
      <c r="AA97" s="86" t="e">
        <f t="shared" si="19"/>
        <v>#N/A</v>
      </c>
      <c r="AB97" s="86" t="e">
        <f t="shared" si="20"/>
        <v>#N/A</v>
      </c>
      <c r="AC97" s="86" t="e">
        <f t="shared" si="21"/>
        <v>#N/A</v>
      </c>
      <c r="AD97" s="86" t="e">
        <f t="shared" si="22"/>
        <v>#N/A</v>
      </c>
      <c r="AE97" s="86" t="e">
        <f t="shared" si="23"/>
        <v>#N/A</v>
      </c>
      <c r="AF97" s="86" t="e">
        <f t="shared" si="24"/>
        <v>#N/A</v>
      </c>
      <c r="AG97" s="86" t="e">
        <f t="shared" si="25"/>
        <v>#N/A</v>
      </c>
      <c r="AH97" s="86" t="e">
        <f t="shared" si="26"/>
        <v>#N/A</v>
      </c>
      <c r="AI97" s="86" t="e">
        <f t="shared" si="27"/>
        <v>#N/A</v>
      </c>
      <c r="AJ97" s="86" t="e">
        <f t="shared" si="28"/>
        <v>#N/A</v>
      </c>
      <c r="AK97" s="86">
        <f t="shared" si="7"/>
        <v>66.985038213603403</v>
      </c>
      <c r="AL97" s="86">
        <f t="shared" si="7"/>
        <v>0</v>
      </c>
    </row>
    <row r="98" spans="2:38" x14ac:dyDescent="0.25">
      <c r="B98" s="77">
        <v>27426</v>
      </c>
      <c r="C98" s="78">
        <v>190.66213312427701</v>
      </c>
      <c r="D98" s="79"/>
      <c r="E98" s="80" t="e">
        <f t="shared" si="8"/>
        <v>#N/A</v>
      </c>
      <c r="F98" s="75"/>
      <c r="G98" s="75"/>
      <c r="H98" s="81">
        <f t="shared" si="9"/>
        <v>27426</v>
      </c>
      <c r="I98" s="82"/>
      <c r="J98" s="87">
        <f t="shared" si="3"/>
        <v>11.349962718198521</v>
      </c>
      <c r="K98" s="82"/>
      <c r="L98" s="82"/>
      <c r="M98" s="36">
        <f t="shared" si="10"/>
        <v>430.13887696137266</v>
      </c>
      <c r="N98" s="36">
        <f t="shared" si="11"/>
        <v>96.798948502081942</v>
      </c>
      <c r="O98" s="36">
        <f t="shared" si="4"/>
        <v>430.13887696137266</v>
      </c>
      <c r="P98" s="36">
        <f t="shared" si="5"/>
        <v>376.36505240165138</v>
      </c>
      <c r="Q98" s="36">
        <f t="shared" si="12"/>
        <v>53.773824559721277</v>
      </c>
      <c r="R98" s="36">
        <f t="shared" si="13"/>
        <v>150.57277306180322</v>
      </c>
      <c r="S98" s="36">
        <f t="shared" si="14"/>
        <v>189.5038338847263</v>
      </c>
      <c r="T98" s="36">
        <f t="shared" si="29"/>
        <v>28.425575082708928</v>
      </c>
      <c r="U98" s="36">
        <f t="shared" si="6"/>
        <v>217.92940896743522</v>
      </c>
      <c r="V98" s="36">
        <f t="shared" si="15"/>
        <v>47.047070645115468</v>
      </c>
      <c r="W98" s="36">
        <f t="shared" si="16"/>
        <v>170.88233832231975</v>
      </c>
      <c r="Y98" s="86" t="e">
        <f t="shared" si="17"/>
        <v>#N/A</v>
      </c>
      <c r="Z98" s="86" t="e">
        <f t="shared" si="18"/>
        <v>#N/A</v>
      </c>
      <c r="AA98" s="86" t="e">
        <f t="shared" si="19"/>
        <v>#N/A</v>
      </c>
      <c r="AB98" s="86" t="e">
        <f t="shared" si="20"/>
        <v>#N/A</v>
      </c>
      <c r="AC98" s="86" t="e">
        <f t="shared" si="21"/>
        <v>#N/A</v>
      </c>
      <c r="AD98" s="86" t="e">
        <f t="shared" si="22"/>
        <v>#N/A</v>
      </c>
      <c r="AE98" s="86" t="e">
        <f t="shared" si="23"/>
        <v>#N/A</v>
      </c>
      <c r="AF98" s="86" t="e">
        <f t="shared" si="24"/>
        <v>#N/A</v>
      </c>
      <c r="AG98" s="86" t="e">
        <f t="shared" si="25"/>
        <v>#N/A</v>
      </c>
      <c r="AH98" s="86" t="e">
        <f t="shared" si="26"/>
        <v>#N/A</v>
      </c>
      <c r="AI98" s="86" t="e">
        <f t="shared" si="27"/>
        <v>#N/A</v>
      </c>
      <c r="AJ98" s="86" t="e">
        <f t="shared" si="28"/>
        <v>#N/A</v>
      </c>
      <c r="AK98" s="86">
        <f t="shared" si="7"/>
        <v>190.66213312427701</v>
      </c>
      <c r="AL98" s="86">
        <f t="shared" si="7"/>
        <v>0</v>
      </c>
    </row>
    <row r="99" spans="2:38" x14ac:dyDescent="0.25">
      <c r="B99" s="77">
        <v>27454</v>
      </c>
      <c r="C99" s="78">
        <v>112.805791716135</v>
      </c>
      <c r="D99" s="79"/>
      <c r="E99" s="80" t="e">
        <f t="shared" si="8"/>
        <v>#N/A</v>
      </c>
      <c r="F99" s="75"/>
      <c r="G99" s="75"/>
      <c r="H99" s="81">
        <f t="shared" si="9"/>
        <v>27454</v>
      </c>
      <c r="I99" s="82"/>
      <c r="J99" s="87">
        <f t="shared" si="3"/>
        <v>9.3265058294241747</v>
      </c>
      <c r="K99" s="82"/>
      <c r="L99" s="82"/>
      <c r="M99" s="36">
        <f t="shared" si="10"/>
        <v>427.27487662763372</v>
      </c>
      <c r="N99" s="36">
        <f t="shared" si="11"/>
        <v>61.895967490152657</v>
      </c>
      <c r="O99" s="36">
        <f t="shared" si="4"/>
        <v>427.27487662763372</v>
      </c>
      <c r="P99" s="36">
        <f t="shared" si="5"/>
        <v>374.67895877339453</v>
      </c>
      <c r="Q99" s="36">
        <f t="shared" si="12"/>
        <v>52.59591785423919</v>
      </c>
      <c r="R99" s="36">
        <f t="shared" si="13"/>
        <v>114.49188534439185</v>
      </c>
      <c r="S99" s="36">
        <f t="shared" si="14"/>
        <v>161.53895598950731</v>
      </c>
      <c r="T99" s="36">
        <f t="shared" si="29"/>
        <v>24.230843398426082</v>
      </c>
      <c r="U99" s="36">
        <f t="shared" si="6"/>
        <v>185.7697993879334</v>
      </c>
      <c r="V99" s="36">
        <f t="shared" si="15"/>
        <v>45.352146565747859</v>
      </c>
      <c r="W99" s="36">
        <f t="shared" si="16"/>
        <v>140.41765282218554</v>
      </c>
      <c r="Y99" s="86" t="e">
        <f t="shared" si="17"/>
        <v>#N/A</v>
      </c>
      <c r="Z99" s="86" t="e">
        <f t="shared" si="18"/>
        <v>#N/A</v>
      </c>
      <c r="AA99" s="86" t="e">
        <f t="shared" si="19"/>
        <v>#N/A</v>
      </c>
      <c r="AB99" s="86" t="e">
        <f t="shared" si="20"/>
        <v>#N/A</v>
      </c>
      <c r="AC99" s="86" t="e">
        <f t="shared" si="21"/>
        <v>#N/A</v>
      </c>
      <c r="AD99" s="86" t="e">
        <f t="shared" si="22"/>
        <v>#N/A</v>
      </c>
      <c r="AE99" s="86" t="e">
        <f t="shared" si="23"/>
        <v>#N/A</v>
      </c>
      <c r="AF99" s="86" t="e">
        <f t="shared" si="24"/>
        <v>#N/A</v>
      </c>
      <c r="AG99" s="86" t="e">
        <f t="shared" si="25"/>
        <v>#N/A</v>
      </c>
      <c r="AH99" s="86" t="e">
        <f t="shared" si="26"/>
        <v>#N/A</v>
      </c>
      <c r="AI99" s="86" t="e">
        <f t="shared" si="27"/>
        <v>#N/A</v>
      </c>
      <c r="AJ99" s="86" t="e">
        <f t="shared" si="28"/>
        <v>#N/A</v>
      </c>
      <c r="AK99" s="86">
        <f t="shared" si="7"/>
        <v>112.805791716135</v>
      </c>
      <c r="AL99" s="86">
        <f t="shared" si="7"/>
        <v>0</v>
      </c>
    </row>
    <row r="100" spans="2:38" x14ac:dyDescent="0.25">
      <c r="B100" s="77">
        <v>27485</v>
      </c>
      <c r="C100" s="78">
        <v>70.070286330330504</v>
      </c>
      <c r="D100" s="79"/>
      <c r="E100" s="80" t="e">
        <f t="shared" si="8"/>
        <v>#N/A</v>
      </c>
      <c r="F100" s="75"/>
      <c r="G100" s="75"/>
      <c r="H100" s="81">
        <f t="shared" si="9"/>
        <v>27485</v>
      </c>
      <c r="I100" s="82"/>
      <c r="J100" s="87">
        <f t="shared" si="3"/>
        <v>6.8689248303623716</v>
      </c>
      <c r="K100" s="82"/>
      <c r="L100" s="82"/>
      <c r="M100" s="36">
        <f t="shared" si="10"/>
        <v>408.40762904821383</v>
      </c>
      <c r="N100" s="36">
        <f t="shared" si="11"/>
        <v>36.341616055511167</v>
      </c>
      <c r="O100" s="36">
        <f t="shared" si="4"/>
        <v>408.40762904821383</v>
      </c>
      <c r="P100" s="36">
        <f t="shared" si="5"/>
        <v>363.20077029536367</v>
      </c>
      <c r="Q100" s="36">
        <f t="shared" si="12"/>
        <v>45.206858752850167</v>
      </c>
      <c r="R100" s="36">
        <f t="shared" si="13"/>
        <v>81.548474808361334</v>
      </c>
      <c r="S100" s="36">
        <f t="shared" si="14"/>
        <v>126.90062137410919</v>
      </c>
      <c r="T100" s="36">
        <f t="shared" si="29"/>
        <v>19.035093206116368</v>
      </c>
      <c r="U100" s="36">
        <f t="shared" si="6"/>
        <v>145.93571458022555</v>
      </c>
      <c r="V100" s="36">
        <f t="shared" si="15"/>
        <v>42.51881657662851</v>
      </c>
      <c r="W100" s="36">
        <f t="shared" si="16"/>
        <v>103.41689800359704</v>
      </c>
      <c r="Y100" s="86" t="e">
        <f t="shared" si="17"/>
        <v>#N/A</v>
      </c>
      <c r="Z100" s="86" t="e">
        <f t="shared" si="18"/>
        <v>#N/A</v>
      </c>
      <c r="AA100" s="86" t="e">
        <f t="shared" si="19"/>
        <v>#N/A</v>
      </c>
      <c r="AB100" s="86" t="e">
        <f t="shared" si="20"/>
        <v>#N/A</v>
      </c>
      <c r="AC100" s="86" t="e">
        <f t="shared" si="21"/>
        <v>#N/A</v>
      </c>
      <c r="AD100" s="86" t="e">
        <f t="shared" si="22"/>
        <v>#N/A</v>
      </c>
      <c r="AE100" s="86" t="e">
        <f t="shared" si="23"/>
        <v>#N/A</v>
      </c>
      <c r="AF100" s="86" t="e">
        <f t="shared" si="24"/>
        <v>#N/A</v>
      </c>
      <c r="AG100" s="86" t="e">
        <f t="shared" si="25"/>
        <v>#N/A</v>
      </c>
      <c r="AH100" s="86" t="e">
        <f t="shared" si="26"/>
        <v>#N/A</v>
      </c>
      <c r="AI100" s="86" t="e">
        <f t="shared" si="27"/>
        <v>#N/A</v>
      </c>
      <c r="AJ100" s="86" t="e">
        <f t="shared" si="28"/>
        <v>#N/A</v>
      </c>
      <c r="AK100" s="86">
        <f t="shared" si="7"/>
        <v>70.070286330330504</v>
      </c>
      <c r="AL100" s="86">
        <f t="shared" si="7"/>
        <v>0</v>
      </c>
    </row>
    <row r="101" spans="2:38" x14ac:dyDescent="0.25">
      <c r="B101" s="77">
        <v>27515</v>
      </c>
      <c r="C101" s="78">
        <v>23.7316819420362</v>
      </c>
      <c r="D101" s="79"/>
      <c r="E101" s="80" t="e">
        <f t="shared" si="8"/>
        <v>#N/A</v>
      </c>
      <c r="F101" s="75"/>
      <c r="G101" s="75"/>
      <c r="H101" s="81">
        <f t="shared" si="9"/>
        <v>27515</v>
      </c>
      <c r="I101" s="82"/>
      <c r="J101" s="87">
        <f t="shared" si="3"/>
        <v>4.1854502266877152</v>
      </c>
      <c r="K101" s="82"/>
      <c r="L101" s="82"/>
      <c r="M101" s="36">
        <f t="shared" si="10"/>
        <v>375.99616375638101</v>
      </c>
      <c r="N101" s="36">
        <f t="shared" si="11"/>
        <v>10.936288481018835</v>
      </c>
      <c r="O101" s="36">
        <f t="shared" si="4"/>
        <v>375.99616375638101</v>
      </c>
      <c r="P101" s="36">
        <f t="shared" si="5"/>
        <v>341.97381382312687</v>
      </c>
      <c r="Q101" s="36">
        <f t="shared" si="12"/>
        <v>34.022349933254134</v>
      </c>
      <c r="R101" s="36">
        <f t="shared" si="13"/>
        <v>44.958638414272968</v>
      </c>
      <c r="S101" s="36">
        <f t="shared" si="14"/>
        <v>87.477454990901478</v>
      </c>
      <c r="T101" s="36">
        <f t="shared" si="29"/>
        <v>13.121618248635214</v>
      </c>
      <c r="U101" s="36">
        <f t="shared" si="6"/>
        <v>100.59907323953669</v>
      </c>
      <c r="V101" s="36">
        <f t="shared" si="15"/>
        <v>37.583930421375918</v>
      </c>
      <c r="W101" s="36">
        <f t="shared" si="16"/>
        <v>63.015142818160776</v>
      </c>
      <c r="Y101" s="86" t="e">
        <f t="shared" si="17"/>
        <v>#N/A</v>
      </c>
      <c r="Z101" s="86" t="e">
        <f t="shared" si="18"/>
        <v>#N/A</v>
      </c>
      <c r="AA101" s="86" t="e">
        <f t="shared" si="19"/>
        <v>#N/A</v>
      </c>
      <c r="AB101" s="86" t="e">
        <f t="shared" si="20"/>
        <v>#N/A</v>
      </c>
      <c r="AC101" s="86" t="e">
        <f t="shared" si="21"/>
        <v>#N/A</v>
      </c>
      <c r="AD101" s="86" t="e">
        <f t="shared" si="22"/>
        <v>#N/A</v>
      </c>
      <c r="AE101" s="86" t="e">
        <f t="shared" si="23"/>
        <v>#N/A</v>
      </c>
      <c r="AF101" s="86" t="e">
        <f t="shared" si="24"/>
        <v>#N/A</v>
      </c>
      <c r="AG101" s="86" t="e">
        <f t="shared" si="25"/>
        <v>#N/A</v>
      </c>
      <c r="AH101" s="86" t="e">
        <f t="shared" si="26"/>
        <v>#N/A</v>
      </c>
      <c r="AI101" s="86" t="e">
        <f t="shared" si="27"/>
        <v>#N/A</v>
      </c>
      <c r="AJ101" s="86" t="e">
        <f t="shared" si="28"/>
        <v>#N/A</v>
      </c>
      <c r="AK101" s="86">
        <f t="shared" si="7"/>
        <v>23.7316819420362</v>
      </c>
      <c r="AL101" s="86">
        <f t="shared" si="7"/>
        <v>0</v>
      </c>
    </row>
    <row r="102" spans="2:38" x14ac:dyDescent="0.25">
      <c r="B102" s="77">
        <v>27546</v>
      </c>
      <c r="C102" s="78">
        <v>16.331266325951201</v>
      </c>
      <c r="D102" s="79"/>
      <c r="E102" s="80" t="e">
        <f t="shared" si="8"/>
        <v>#N/A</v>
      </c>
      <c r="F102" s="75"/>
      <c r="G102" s="75"/>
      <c r="H102" s="81">
        <f t="shared" si="9"/>
        <v>27546</v>
      </c>
      <c r="I102" s="82"/>
      <c r="J102" s="87">
        <f t="shared" si="3"/>
        <v>3.1312995278292921</v>
      </c>
      <c r="K102" s="82"/>
      <c r="L102" s="82"/>
      <c r="M102" s="36">
        <f t="shared" si="10"/>
        <v>351.67925861056574</v>
      </c>
      <c r="N102" s="36">
        <f t="shared" si="11"/>
        <v>6.6258215385123549</v>
      </c>
      <c r="O102" s="36">
        <f t="shared" si="4"/>
        <v>351.67925861056574</v>
      </c>
      <c r="P102" s="36">
        <f t="shared" si="5"/>
        <v>324.80494052335422</v>
      </c>
      <c r="Q102" s="36">
        <f t="shared" si="12"/>
        <v>26.87431808721152</v>
      </c>
      <c r="R102" s="36">
        <f t="shared" si="13"/>
        <v>33.500139625723875</v>
      </c>
      <c r="S102" s="36">
        <f t="shared" si="14"/>
        <v>71.0840700470998</v>
      </c>
      <c r="T102" s="36">
        <f t="shared" si="29"/>
        <v>10.662610507064963</v>
      </c>
      <c r="U102" s="36">
        <f t="shared" si="6"/>
        <v>81.746680554164769</v>
      </c>
      <c r="V102" s="36">
        <f t="shared" si="15"/>
        <v>34.602579856363164</v>
      </c>
      <c r="W102" s="36">
        <f t="shared" si="16"/>
        <v>47.144100697801605</v>
      </c>
      <c r="Y102" s="86" t="e">
        <f t="shared" si="17"/>
        <v>#N/A</v>
      </c>
      <c r="Z102" s="86" t="e">
        <f t="shared" si="18"/>
        <v>#N/A</v>
      </c>
      <c r="AA102" s="86" t="e">
        <f t="shared" si="19"/>
        <v>#N/A</v>
      </c>
      <c r="AB102" s="86" t="e">
        <f t="shared" si="20"/>
        <v>#N/A</v>
      </c>
      <c r="AC102" s="86" t="e">
        <f t="shared" si="21"/>
        <v>#N/A</v>
      </c>
      <c r="AD102" s="86" t="e">
        <f t="shared" si="22"/>
        <v>#N/A</v>
      </c>
      <c r="AE102" s="86" t="e">
        <f t="shared" si="23"/>
        <v>#N/A</v>
      </c>
      <c r="AF102" s="86" t="e">
        <f t="shared" si="24"/>
        <v>#N/A</v>
      </c>
      <c r="AG102" s="86" t="e">
        <f t="shared" si="25"/>
        <v>#N/A</v>
      </c>
      <c r="AH102" s="86" t="e">
        <f t="shared" si="26"/>
        <v>#N/A</v>
      </c>
      <c r="AI102" s="86" t="e">
        <f t="shared" si="27"/>
        <v>#N/A</v>
      </c>
      <c r="AJ102" s="86" t="e">
        <f t="shared" si="28"/>
        <v>#N/A</v>
      </c>
      <c r="AK102" s="86">
        <f t="shared" si="7"/>
        <v>16.331266325951201</v>
      </c>
      <c r="AL102" s="86">
        <f t="shared" si="7"/>
        <v>0</v>
      </c>
    </row>
    <row r="103" spans="2:38" x14ac:dyDescent="0.25">
      <c r="B103" s="77">
        <v>27576</v>
      </c>
      <c r="C103" s="78">
        <v>8.2090358252193507</v>
      </c>
      <c r="D103" s="79"/>
      <c r="E103" s="80" t="e">
        <f t="shared" si="8"/>
        <v>#N/A</v>
      </c>
      <c r="F103" s="75"/>
      <c r="G103" s="75"/>
      <c r="H103" s="81">
        <f t="shared" si="9"/>
        <v>27576</v>
      </c>
      <c r="I103" s="82"/>
      <c r="J103" s="87">
        <f t="shared" si="3"/>
        <v>2.3891600131572006</v>
      </c>
      <c r="K103" s="82"/>
      <c r="L103" s="82"/>
      <c r="M103" s="36">
        <f t="shared" si="10"/>
        <v>330.04615956634109</v>
      </c>
      <c r="N103" s="36">
        <f t="shared" si="11"/>
        <v>2.9678167822324895</v>
      </c>
      <c r="O103" s="36">
        <f t="shared" si="4"/>
        <v>330.04615956634109</v>
      </c>
      <c r="P103" s="36">
        <f t="shared" si="5"/>
        <v>308.65823792336658</v>
      </c>
      <c r="Q103" s="36">
        <f t="shared" si="12"/>
        <v>21.387921642974504</v>
      </c>
      <c r="R103" s="36">
        <f t="shared" si="13"/>
        <v>24.355738425206994</v>
      </c>
      <c r="S103" s="36">
        <f t="shared" si="14"/>
        <v>58.958318281570158</v>
      </c>
      <c r="T103" s="36">
        <f t="shared" si="29"/>
        <v>8.843747742235518</v>
      </c>
      <c r="U103" s="36">
        <f t="shared" si="6"/>
        <v>67.802066023805679</v>
      </c>
      <c r="V103" s="36">
        <f t="shared" si="15"/>
        <v>31.831441290398011</v>
      </c>
      <c r="W103" s="36">
        <f t="shared" si="16"/>
        <v>35.970624733407668</v>
      </c>
      <c r="Y103" s="86" t="e">
        <f t="shared" si="17"/>
        <v>#N/A</v>
      </c>
      <c r="Z103" s="86" t="e">
        <f t="shared" si="18"/>
        <v>#N/A</v>
      </c>
      <c r="AA103" s="86" t="e">
        <f t="shared" si="19"/>
        <v>#N/A</v>
      </c>
      <c r="AB103" s="86" t="e">
        <f t="shared" si="20"/>
        <v>#N/A</v>
      </c>
      <c r="AC103" s="86" t="e">
        <f t="shared" si="21"/>
        <v>#N/A</v>
      </c>
      <c r="AD103" s="86" t="e">
        <f t="shared" si="22"/>
        <v>#N/A</v>
      </c>
      <c r="AE103" s="86" t="e">
        <f t="shared" si="23"/>
        <v>#N/A</v>
      </c>
      <c r="AF103" s="86" t="e">
        <f t="shared" si="24"/>
        <v>#N/A</v>
      </c>
      <c r="AG103" s="86" t="e">
        <f t="shared" si="25"/>
        <v>#N/A</v>
      </c>
      <c r="AH103" s="86" t="e">
        <f t="shared" si="26"/>
        <v>#N/A</v>
      </c>
      <c r="AI103" s="86" t="e">
        <f t="shared" si="27"/>
        <v>#N/A</v>
      </c>
      <c r="AJ103" s="86" t="e">
        <f t="shared" si="28"/>
        <v>#N/A</v>
      </c>
      <c r="AK103" s="86">
        <f t="shared" si="7"/>
        <v>8.2090358252193507</v>
      </c>
      <c r="AL103" s="86">
        <f t="shared" si="7"/>
        <v>0</v>
      </c>
    </row>
    <row r="104" spans="2:38" x14ac:dyDescent="0.25">
      <c r="B104" s="77">
        <v>27607</v>
      </c>
      <c r="C104" s="78">
        <v>12.398337495549001</v>
      </c>
      <c r="D104" s="79"/>
      <c r="E104" s="80" t="e">
        <f t="shared" si="8"/>
        <v>#N/A</v>
      </c>
      <c r="F104" s="75"/>
      <c r="G104" s="75"/>
      <c r="H104" s="81">
        <f t="shared" si="9"/>
        <v>27607</v>
      </c>
      <c r="I104" s="82"/>
      <c r="J104" s="87">
        <f t="shared" si="3"/>
        <v>2.1197722138903505</v>
      </c>
      <c r="K104" s="82"/>
      <c r="L104" s="82"/>
      <c r="M104" s="36">
        <f t="shared" si="10"/>
        <v>316.9649631234451</v>
      </c>
      <c r="N104" s="36">
        <f t="shared" si="11"/>
        <v>4.0916122954704974</v>
      </c>
      <c r="O104" s="36">
        <f t="shared" si="4"/>
        <v>316.9649631234451</v>
      </c>
      <c r="P104" s="36">
        <f t="shared" si="5"/>
        <v>298.50926958359344</v>
      </c>
      <c r="Q104" s="36">
        <f t="shared" si="12"/>
        <v>18.455693539851666</v>
      </c>
      <c r="R104" s="36">
        <f t="shared" si="13"/>
        <v>22.547305835322163</v>
      </c>
      <c r="S104" s="36">
        <f t="shared" si="14"/>
        <v>54.378747125720174</v>
      </c>
      <c r="T104" s="36">
        <f t="shared" si="29"/>
        <v>8.1568120688580219</v>
      </c>
      <c r="U104" s="36">
        <f t="shared" si="6"/>
        <v>62.535559194578198</v>
      </c>
      <c r="V104" s="36">
        <f t="shared" si="15"/>
        <v>30.620773074667714</v>
      </c>
      <c r="W104" s="36">
        <f t="shared" si="16"/>
        <v>31.914786119910485</v>
      </c>
      <c r="Y104" s="86" t="e">
        <f t="shared" si="17"/>
        <v>#N/A</v>
      </c>
      <c r="Z104" s="86" t="e">
        <f t="shared" si="18"/>
        <v>#N/A</v>
      </c>
      <c r="AA104" s="86" t="e">
        <f t="shared" si="19"/>
        <v>#N/A</v>
      </c>
      <c r="AB104" s="86" t="e">
        <f t="shared" si="20"/>
        <v>#N/A</v>
      </c>
      <c r="AC104" s="86" t="e">
        <f t="shared" si="21"/>
        <v>#N/A</v>
      </c>
      <c r="AD104" s="86" t="e">
        <f t="shared" si="22"/>
        <v>#N/A</v>
      </c>
      <c r="AE104" s="86" t="e">
        <f t="shared" si="23"/>
        <v>#N/A</v>
      </c>
      <c r="AF104" s="86" t="e">
        <f t="shared" si="24"/>
        <v>#N/A</v>
      </c>
      <c r="AG104" s="86" t="e">
        <f t="shared" si="25"/>
        <v>#N/A</v>
      </c>
      <c r="AH104" s="86" t="e">
        <f t="shared" si="26"/>
        <v>#N/A</v>
      </c>
      <c r="AI104" s="86" t="e">
        <f t="shared" si="27"/>
        <v>#N/A</v>
      </c>
      <c r="AJ104" s="86" t="e">
        <f t="shared" si="28"/>
        <v>#N/A</v>
      </c>
      <c r="AK104" s="86">
        <f t="shared" si="7"/>
        <v>12.398337495549001</v>
      </c>
      <c r="AL104" s="86">
        <f t="shared" si="7"/>
        <v>0</v>
      </c>
    </row>
    <row r="105" spans="2:38" x14ac:dyDescent="0.25">
      <c r="B105" s="77">
        <v>27638</v>
      </c>
      <c r="C105" s="78">
        <v>33.6607200778462</v>
      </c>
      <c r="D105" s="79"/>
      <c r="E105" s="80" t="e">
        <f t="shared" si="8"/>
        <v>#N/A</v>
      </c>
      <c r="F105" s="75"/>
      <c r="G105" s="75"/>
      <c r="H105" s="81">
        <f t="shared" si="9"/>
        <v>27638</v>
      </c>
      <c r="I105" s="82"/>
      <c r="J105" s="87">
        <f t="shared" si="3"/>
        <v>2.5065987885016527</v>
      </c>
      <c r="K105" s="82"/>
      <c r="L105" s="82"/>
      <c r="M105" s="36">
        <f t="shared" si="10"/>
        <v>321.25618282409243</v>
      </c>
      <c r="N105" s="36">
        <f t="shared" si="11"/>
        <v>10.913806837347181</v>
      </c>
      <c r="O105" s="36">
        <f t="shared" si="4"/>
        <v>321.25618282409243</v>
      </c>
      <c r="P105" s="36">
        <f t="shared" si="5"/>
        <v>301.86988251327301</v>
      </c>
      <c r="Q105" s="36">
        <f t="shared" si="12"/>
        <v>19.386300310819422</v>
      </c>
      <c r="R105" s="36">
        <f t="shared" si="13"/>
        <v>30.300107148166603</v>
      </c>
      <c r="S105" s="36">
        <f t="shared" si="14"/>
        <v>60.920880222834313</v>
      </c>
      <c r="T105" s="36">
        <f t="shared" si="29"/>
        <v>9.1381320334251424</v>
      </c>
      <c r="U105" s="36">
        <f t="shared" si="6"/>
        <v>70.05901225625945</v>
      </c>
      <c r="V105" s="36">
        <f t="shared" si="15"/>
        <v>32.320257262089584</v>
      </c>
      <c r="W105" s="36">
        <f t="shared" si="16"/>
        <v>37.738754994169867</v>
      </c>
      <c r="Y105" s="86" t="e">
        <f t="shared" si="17"/>
        <v>#N/A</v>
      </c>
      <c r="Z105" s="86" t="e">
        <f t="shared" si="18"/>
        <v>#N/A</v>
      </c>
      <c r="AA105" s="86" t="e">
        <f t="shared" si="19"/>
        <v>#N/A</v>
      </c>
      <c r="AB105" s="86" t="e">
        <f t="shared" si="20"/>
        <v>#N/A</v>
      </c>
      <c r="AC105" s="86" t="e">
        <f t="shared" si="21"/>
        <v>#N/A</v>
      </c>
      <c r="AD105" s="86" t="e">
        <f t="shared" si="22"/>
        <v>#N/A</v>
      </c>
      <c r="AE105" s="86" t="e">
        <f t="shared" si="23"/>
        <v>#N/A</v>
      </c>
      <c r="AF105" s="86" t="e">
        <f t="shared" si="24"/>
        <v>#N/A</v>
      </c>
      <c r="AG105" s="86" t="e">
        <f t="shared" si="25"/>
        <v>#N/A</v>
      </c>
      <c r="AH105" s="86" t="e">
        <f t="shared" si="26"/>
        <v>#N/A</v>
      </c>
      <c r="AI105" s="86" t="e">
        <f t="shared" si="27"/>
        <v>#N/A</v>
      </c>
      <c r="AJ105" s="86" t="e">
        <f t="shared" si="28"/>
        <v>#N/A</v>
      </c>
      <c r="AK105" s="86">
        <f t="shared" si="7"/>
        <v>33.6607200778462</v>
      </c>
      <c r="AL105" s="86">
        <f t="shared" si="7"/>
        <v>0</v>
      </c>
    </row>
    <row r="106" spans="2:38" x14ac:dyDescent="0.25">
      <c r="B106" s="77">
        <v>27668</v>
      </c>
      <c r="C106" s="78">
        <v>43.203020917868798</v>
      </c>
      <c r="D106" s="79"/>
      <c r="E106" s="80" t="e">
        <f t="shared" si="8"/>
        <v>#N/A</v>
      </c>
      <c r="F106" s="75"/>
      <c r="G106" s="75"/>
      <c r="H106" s="81">
        <f t="shared" si="9"/>
        <v>27668</v>
      </c>
      <c r="I106" s="82"/>
      <c r="J106" s="87">
        <f t="shared" si="3"/>
        <v>2.9640595666510978</v>
      </c>
      <c r="K106" s="82"/>
      <c r="L106" s="82"/>
      <c r="M106" s="36">
        <f t="shared" si="10"/>
        <v>330.47948329494278</v>
      </c>
      <c r="N106" s="36">
        <f t="shared" si="11"/>
        <v>14.593420136199029</v>
      </c>
      <c r="O106" s="36">
        <f t="shared" si="4"/>
        <v>330.47948329494278</v>
      </c>
      <c r="P106" s="36">
        <f t="shared" si="5"/>
        <v>308.98953489591878</v>
      </c>
      <c r="Q106" s="36">
        <f t="shared" si="12"/>
        <v>21.489948399024001</v>
      </c>
      <c r="R106" s="36">
        <f t="shared" si="13"/>
        <v>36.08336853522303</v>
      </c>
      <c r="S106" s="36">
        <f t="shared" si="14"/>
        <v>68.403625797312614</v>
      </c>
      <c r="T106" s="36">
        <f t="shared" si="29"/>
        <v>10.260543869596885</v>
      </c>
      <c r="U106" s="36">
        <f t="shared" si="6"/>
        <v>78.664169666909501</v>
      </c>
      <c r="V106" s="36">
        <f t="shared" si="15"/>
        <v>34.037994035173639</v>
      </c>
      <c r="W106" s="36">
        <f t="shared" si="16"/>
        <v>44.626175631735862</v>
      </c>
      <c r="Y106" s="86" t="e">
        <f t="shared" si="17"/>
        <v>#N/A</v>
      </c>
      <c r="Z106" s="86" t="e">
        <f t="shared" si="18"/>
        <v>#N/A</v>
      </c>
      <c r="AA106" s="86" t="e">
        <f t="shared" si="19"/>
        <v>#N/A</v>
      </c>
      <c r="AB106" s="86" t="e">
        <f t="shared" si="20"/>
        <v>#N/A</v>
      </c>
      <c r="AC106" s="86" t="e">
        <f t="shared" si="21"/>
        <v>#N/A</v>
      </c>
      <c r="AD106" s="86" t="e">
        <f t="shared" si="22"/>
        <v>#N/A</v>
      </c>
      <c r="AE106" s="86" t="e">
        <f t="shared" si="23"/>
        <v>#N/A</v>
      </c>
      <c r="AF106" s="86" t="e">
        <f t="shared" si="24"/>
        <v>#N/A</v>
      </c>
      <c r="AG106" s="86" t="e">
        <f t="shared" si="25"/>
        <v>#N/A</v>
      </c>
      <c r="AH106" s="86" t="e">
        <f t="shared" si="26"/>
        <v>#N/A</v>
      </c>
      <c r="AI106" s="86" t="e">
        <f t="shared" si="27"/>
        <v>#N/A</v>
      </c>
      <c r="AJ106" s="86" t="e">
        <f t="shared" si="28"/>
        <v>#N/A</v>
      </c>
      <c r="AK106" s="86">
        <f t="shared" si="7"/>
        <v>43.203020917868798</v>
      </c>
      <c r="AL106" s="86">
        <f t="shared" si="7"/>
        <v>0</v>
      </c>
    </row>
    <row r="107" spans="2:38" x14ac:dyDescent="0.25">
      <c r="B107" s="77">
        <v>27699</v>
      </c>
      <c r="C107" s="78">
        <v>78.969148453795199</v>
      </c>
      <c r="D107" s="79"/>
      <c r="E107" s="80" t="e">
        <f t="shared" si="8"/>
        <v>#N/A</v>
      </c>
      <c r="F107" s="75"/>
      <c r="G107" s="75"/>
      <c r="H107" s="81">
        <f t="shared" si="9"/>
        <v>27699</v>
      </c>
      <c r="I107" s="82"/>
      <c r="J107" s="87">
        <f t="shared" si="3"/>
        <v>4.5189166667452998</v>
      </c>
      <c r="K107" s="82"/>
      <c r="L107" s="82"/>
      <c r="M107" s="36">
        <f t="shared" si="10"/>
        <v>358.14654424831139</v>
      </c>
      <c r="N107" s="36">
        <f t="shared" si="11"/>
        <v>29.812139101402579</v>
      </c>
      <c r="O107" s="36">
        <f t="shared" si="4"/>
        <v>358.14654424831139</v>
      </c>
      <c r="P107" s="36">
        <f t="shared" si="5"/>
        <v>329.47381997735863</v>
      </c>
      <c r="Q107" s="36">
        <f t="shared" si="12"/>
        <v>28.672724270952756</v>
      </c>
      <c r="R107" s="36">
        <f t="shared" si="13"/>
        <v>58.484863372355335</v>
      </c>
      <c r="S107" s="36">
        <f t="shared" si="14"/>
        <v>92.522857407528974</v>
      </c>
      <c r="T107" s="36">
        <f t="shared" si="29"/>
        <v>13.878428611129339</v>
      </c>
      <c r="U107" s="36">
        <f t="shared" si="6"/>
        <v>106.40128601865831</v>
      </c>
      <c r="V107" s="36">
        <f t="shared" si="15"/>
        <v>38.365551816730928</v>
      </c>
      <c r="W107" s="36">
        <f t="shared" si="16"/>
        <v>68.035734201927383</v>
      </c>
      <c r="Y107" s="86" t="e">
        <f t="shared" si="17"/>
        <v>#N/A</v>
      </c>
      <c r="Z107" s="86" t="e">
        <f t="shared" si="18"/>
        <v>#N/A</v>
      </c>
      <c r="AA107" s="86" t="e">
        <f t="shared" si="19"/>
        <v>#N/A</v>
      </c>
      <c r="AB107" s="86" t="e">
        <f t="shared" si="20"/>
        <v>#N/A</v>
      </c>
      <c r="AC107" s="86" t="e">
        <f t="shared" si="21"/>
        <v>#N/A</v>
      </c>
      <c r="AD107" s="86" t="e">
        <f t="shared" si="22"/>
        <v>#N/A</v>
      </c>
      <c r="AE107" s="86" t="e">
        <f t="shared" si="23"/>
        <v>#N/A</v>
      </c>
      <c r="AF107" s="86" t="e">
        <f t="shared" si="24"/>
        <v>#N/A</v>
      </c>
      <c r="AG107" s="86" t="e">
        <f t="shared" si="25"/>
        <v>#N/A</v>
      </c>
      <c r="AH107" s="86" t="e">
        <f t="shared" si="26"/>
        <v>#N/A</v>
      </c>
      <c r="AI107" s="86" t="e">
        <f t="shared" si="27"/>
        <v>#N/A</v>
      </c>
      <c r="AJ107" s="86" t="e">
        <f t="shared" si="28"/>
        <v>#N/A</v>
      </c>
      <c r="AK107" s="86">
        <f t="shared" si="7"/>
        <v>78.969148453795199</v>
      </c>
      <c r="AL107" s="86">
        <f t="shared" si="7"/>
        <v>0</v>
      </c>
    </row>
    <row r="108" spans="2:38" x14ac:dyDescent="0.25">
      <c r="B108" s="77">
        <v>27729</v>
      </c>
      <c r="C108" s="78">
        <v>21.767625683247299</v>
      </c>
      <c r="D108" s="79"/>
      <c r="E108" s="80" t="e">
        <f t="shared" si="8"/>
        <v>#N/A</v>
      </c>
      <c r="F108" s="75"/>
      <c r="G108" s="75"/>
      <c r="H108" s="81">
        <f t="shared" si="9"/>
        <v>27729</v>
      </c>
      <c r="I108" s="82"/>
      <c r="J108" s="87">
        <f t="shared" si="3"/>
        <v>3.1402705890665987</v>
      </c>
      <c r="K108" s="82"/>
      <c r="L108" s="82"/>
      <c r="M108" s="36">
        <f t="shared" si="10"/>
        <v>342.94072239214091</v>
      </c>
      <c r="N108" s="36">
        <f t="shared" si="11"/>
        <v>8.3007232684649921</v>
      </c>
      <c r="O108" s="36">
        <f t="shared" si="4"/>
        <v>342.94072239214091</v>
      </c>
      <c r="P108" s="36">
        <f t="shared" si="5"/>
        <v>318.37987734764573</v>
      </c>
      <c r="Q108" s="36">
        <f t="shared" si="12"/>
        <v>24.560845044495181</v>
      </c>
      <c r="R108" s="36">
        <f t="shared" si="13"/>
        <v>32.861568312960173</v>
      </c>
      <c r="S108" s="36">
        <f t="shared" si="14"/>
        <v>71.227120129691102</v>
      </c>
      <c r="T108" s="36">
        <f t="shared" si="29"/>
        <v>10.684068019453658</v>
      </c>
      <c r="U108" s="36">
        <f t="shared" si="6"/>
        <v>81.911188149144763</v>
      </c>
      <c r="V108" s="36">
        <f t="shared" si="15"/>
        <v>34.632021287733153</v>
      </c>
      <c r="W108" s="36">
        <f t="shared" si="16"/>
        <v>47.279166861411611</v>
      </c>
      <c r="Y108" s="86" t="e">
        <f t="shared" si="17"/>
        <v>#N/A</v>
      </c>
      <c r="Z108" s="86" t="e">
        <f t="shared" si="18"/>
        <v>#N/A</v>
      </c>
      <c r="AA108" s="86" t="e">
        <f t="shared" si="19"/>
        <v>#N/A</v>
      </c>
      <c r="AB108" s="86" t="e">
        <f t="shared" si="20"/>
        <v>#N/A</v>
      </c>
      <c r="AC108" s="86" t="e">
        <f t="shared" si="21"/>
        <v>#N/A</v>
      </c>
      <c r="AD108" s="86" t="e">
        <f t="shared" si="22"/>
        <v>#N/A</v>
      </c>
      <c r="AE108" s="86" t="e">
        <f t="shared" si="23"/>
        <v>#N/A</v>
      </c>
      <c r="AF108" s="86" t="e">
        <f t="shared" si="24"/>
        <v>#N/A</v>
      </c>
      <c r="AG108" s="86" t="e">
        <f t="shared" si="25"/>
        <v>#N/A</v>
      </c>
      <c r="AH108" s="86" t="e">
        <f t="shared" si="26"/>
        <v>#N/A</v>
      </c>
      <c r="AI108" s="86" t="e">
        <f t="shared" si="27"/>
        <v>#N/A</v>
      </c>
      <c r="AJ108" s="86" t="e">
        <f t="shared" si="28"/>
        <v>#N/A</v>
      </c>
      <c r="AK108" s="86">
        <f t="shared" si="7"/>
        <v>21.767625683247299</v>
      </c>
      <c r="AL108" s="86">
        <f t="shared" si="7"/>
        <v>0</v>
      </c>
    </row>
    <row r="109" spans="2:38" x14ac:dyDescent="0.25">
      <c r="B109" s="77">
        <v>27760</v>
      </c>
      <c r="C109" s="78">
        <v>90.987631236991803</v>
      </c>
      <c r="D109" s="79"/>
      <c r="E109" s="80" t="e">
        <f t="shared" si="8"/>
        <v>#N/A</v>
      </c>
      <c r="F109" s="75"/>
      <c r="G109" s="75"/>
      <c r="H109" s="81">
        <f t="shared" si="9"/>
        <v>27760</v>
      </c>
      <c r="I109" s="82"/>
      <c r="J109" s="87">
        <f t="shared" si="3"/>
        <v>5.3200289377019425</v>
      </c>
      <c r="K109" s="82"/>
      <c r="L109" s="82"/>
      <c r="M109" s="36">
        <f t="shared" si="10"/>
        <v>372.4801654853818</v>
      </c>
      <c r="N109" s="36">
        <f t="shared" si="11"/>
        <v>36.887343099255759</v>
      </c>
      <c r="O109" s="36">
        <f t="shared" si="4"/>
        <v>372.4801654853818</v>
      </c>
      <c r="P109" s="36">
        <f t="shared" si="5"/>
        <v>339.55673168121001</v>
      </c>
      <c r="Q109" s="36">
        <f t="shared" si="12"/>
        <v>32.923433804171793</v>
      </c>
      <c r="R109" s="36">
        <f t="shared" si="13"/>
        <v>69.810776903427552</v>
      </c>
      <c r="S109" s="36">
        <f t="shared" si="14"/>
        <v>104.4427981911607</v>
      </c>
      <c r="T109" s="36">
        <f t="shared" si="29"/>
        <v>15.666419728674096</v>
      </c>
      <c r="U109" s="36">
        <f t="shared" si="6"/>
        <v>120.1092179198348</v>
      </c>
      <c r="V109" s="36">
        <f t="shared" si="15"/>
        <v>40.012127965586231</v>
      </c>
      <c r="W109" s="36">
        <f t="shared" si="16"/>
        <v>80.097089954248574</v>
      </c>
      <c r="Y109" s="86" t="e">
        <f t="shared" si="17"/>
        <v>#N/A</v>
      </c>
      <c r="Z109" s="86" t="e">
        <f t="shared" si="18"/>
        <v>#N/A</v>
      </c>
      <c r="AA109" s="86" t="e">
        <f t="shared" si="19"/>
        <v>#N/A</v>
      </c>
      <c r="AB109" s="86" t="e">
        <f t="shared" si="20"/>
        <v>#N/A</v>
      </c>
      <c r="AC109" s="86" t="e">
        <f t="shared" si="21"/>
        <v>#N/A</v>
      </c>
      <c r="AD109" s="86" t="e">
        <f t="shared" si="22"/>
        <v>#N/A</v>
      </c>
      <c r="AE109" s="86" t="e">
        <f t="shared" si="23"/>
        <v>#N/A</v>
      </c>
      <c r="AF109" s="86" t="e">
        <f t="shared" si="24"/>
        <v>#N/A</v>
      </c>
      <c r="AG109" s="86" t="e">
        <f t="shared" si="25"/>
        <v>#N/A</v>
      </c>
      <c r="AH109" s="86" t="e">
        <f t="shared" si="26"/>
        <v>#N/A</v>
      </c>
      <c r="AI109" s="86" t="e">
        <f t="shared" si="27"/>
        <v>#N/A</v>
      </c>
      <c r="AJ109" s="86" t="e">
        <f t="shared" si="28"/>
        <v>#N/A</v>
      </c>
      <c r="AK109" s="86">
        <f t="shared" si="7"/>
        <v>90.987631236991803</v>
      </c>
      <c r="AL109" s="86">
        <f t="shared" si="7"/>
        <v>0</v>
      </c>
    </row>
    <row r="110" spans="2:38" x14ac:dyDescent="0.25">
      <c r="B110" s="77">
        <v>27791</v>
      </c>
      <c r="C110" s="78">
        <v>102.98402675192</v>
      </c>
      <c r="D110" s="79"/>
      <c r="E110" s="80" t="e">
        <f t="shared" si="8"/>
        <v>#N/A</v>
      </c>
      <c r="F110" s="75"/>
      <c r="G110" s="75"/>
      <c r="H110" s="81">
        <f t="shared" si="9"/>
        <v>27791</v>
      </c>
      <c r="I110" s="82"/>
      <c r="J110" s="87">
        <f t="shared" si="3"/>
        <v>6.926679219866009</v>
      </c>
      <c r="K110" s="82"/>
      <c r="L110" s="82"/>
      <c r="M110" s="36">
        <f t="shared" si="10"/>
        <v>395.26967731460178</v>
      </c>
      <c r="N110" s="36">
        <f t="shared" si="11"/>
        <v>47.27108111852823</v>
      </c>
      <c r="O110" s="36">
        <f t="shared" si="4"/>
        <v>395.26967731460178</v>
      </c>
      <c r="P110" s="36">
        <f t="shared" si="5"/>
        <v>354.82636005348269</v>
      </c>
      <c r="Q110" s="36">
        <f t="shared" si="12"/>
        <v>40.443317261119091</v>
      </c>
      <c r="R110" s="36">
        <f t="shared" si="13"/>
        <v>87.714398379647321</v>
      </c>
      <c r="S110" s="36">
        <f t="shared" si="14"/>
        <v>127.72652634523355</v>
      </c>
      <c r="T110" s="36">
        <f t="shared" si="29"/>
        <v>19.15897895178502</v>
      </c>
      <c r="U110" s="36">
        <f t="shared" si="6"/>
        <v>146.88550529701857</v>
      </c>
      <c r="V110" s="36">
        <f t="shared" si="15"/>
        <v>42.599070945876065</v>
      </c>
      <c r="W110" s="36">
        <f t="shared" si="16"/>
        <v>104.2864343511425</v>
      </c>
      <c r="Y110" s="86" t="e">
        <f t="shared" si="17"/>
        <v>#N/A</v>
      </c>
      <c r="Z110" s="86" t="e">
        <f t="shared" si="18"/>
        <v>#N/A</v>
      </c>
      <c r="AA110" s="86" t="e">
        <f t="shared" si="19"/>
        <v>#N/A</v>
      </c>
      <c r="AB110" s="86" t="e">
        <f t="shared" si="20"/>
        <v>#N/A</v>
      </c>
      <c r="AC110" s="86" t="e">
        <f t="shared" si="21"/>
        <v>#N/A</v>
      </c>
      <c r="AD110" s="86" t="e">
        <f t="shared" si="22"/>
        <v>#N/A</v>
      </c>
      <c r="AE110" s="86" t="e">
        <f t="shared" si="23"/>
        <v>#N/A</v>
      </c>
      <c r="AF110" s="86" t="e">
        <f t="shared" si="24"/>
        <v>#N/A</v>
      </c>
      <c r="AG110" s="86" t="e">
        <f t="shared" si="25"/>
        <v>#N/A</v>
      </c>
      <c r="AH110" s="86" t="e">
        <f t="shared" si="26"/>
        <v>#N/A</v>
      </c>
      <c r="AI110" s="86" t="e">
        <f t="shared" si="27"/>
        <v>#N/A</v>
      </c>
      <c r="AJ110" s="86" t="e">
        <f t="shared" si="28"/>
        <v>#N/A</v>
      </c>
      <c r="AK110" s="86">
        <f t="shared" si="7"/>
        <v>102.98402675192</v>
      </c>
      <c r="AL110" s="86">
        <f t="shared" si="7"/>
        <v>0</v>
      </c>
    </row>
    <row r="111" spans="2:38" x14ac:dyDescent="0.25">
      <c r="B111" s="77">
        <v>27820</v>
      </c>
      <c r="C111" s="78">
        <v>132.22238040206</v>
      </c>
      <c r="D111" s="79"/>
      <c r="E111" s="80" t="e">
        <f t="shared" si="8"/>
        <v>#N/A</v>
      </c>
      <c r="F111" s="75"/>
      <c r="G111" s="75"/>
      <c r="H111" s="81">
        <f t="shared" si="9"/>
        <v>27820</v>
      </c>
      <c r="I111" s="82"/>
      <c r="J111" s="87">
        <f t="shared" si="3"/>
        <v>9.1918459673975317</v>
      </c>
      <c r="K111" s="82"/>
      <c r="L111" s="82"/>
      <c r="M111" s="36">
        <f t="shared" si="10"/>
        <v>419.4298075356503</v>
      </c>
      <c r="N111" s="36">
        <f t="shared" si="11"/>
        <v>67.618932919892359</v>
      </c>
      <c r="O111" s="36">
        <f t="shared" si="4"/>
        <v>419.4298075356503</v>
      </c>
      <c r="P111" s="36">
        <f t="shared" si="5"/>
        <v>369.98460208517287</v>
      </c>
      <c r="Q111" s="36">
        <f t="shared" si="12"/>
        <v>49.445205450477431</v>
      </c>
      <c r="R111" s="36">
        <f t="shared" si="13"/>
        <v>117.06413837036979</v>
      </c>
      <c r="S111" s="36">
        <f t="shared" si="14"/>
        <v>159.66320931624585</v>
      </c>
      <c r="T111" s="36">
        <f t="shared" si="29"/>
        <v>23.949481397436863</v>
      </c>
      <c r="U111" s="36">
        <f t="shared" si="6"/>
        <v>183.61269071368272</v>
      </c>
      <c r="V111" s="36">
        <f t="shared" si="15"/>
        <v>45.222444736136225</v>
      </c>
      <c r="W111" s="36">
        <f t="shared" si="16"/>
        <v>138.3902459775465</v>
      </c>
      <c r="Y111" s="86" t="e">
        <f t="shared" si="17"/>
        <v>#N/A</v>
      </c>
      <c r="Z111" s="86" t="e">
        <f t="shared" si="18"/>
        <v>#N/A</v>
      </c>
      <c r="AA111" s="86" t="e">
        <f t="shared" si="19"/>
        <v>#N/A</v>
      </c>
      <c r="AB111" s="86" t="e">
        <f t="shared" si="20"/>
        <v>#N/A</v>
      </c>
      <c r="AC111" s="86" t="e">
        <f t="shared" si="21"/>
        <v>#N/A</v>
      </c>
      <c r="AD111" s="86" t="e">
        <f t="shared" si="22"/>
        <v>#N/A</v>
      </c>
      <c r="AE111" s="86" t="e">
        <f t="shared" si="23"/>
        <v>#N/A</v>
      </c>
      <c r="AF111" s="86" t="e">
        <f t="shared" si="24"/>
        <v>#N/A</v>
      </c>
      <c r="AG111" s="86" t="e">
        <f t="shared" si="25"/>
        <v>#N/A</v>
      </c>
      <c r="AH111" s="86" t="e">
        <f t="shared" si="26"/>
        <v>#N/A</v>
      </c>
      <c r="AI111" s="86" t="e">
        <f t="shared" si="27"/>
        <v>#N/A</v>
      </c>
      <c r="AJ111" s="86" t="e">
        <f t="shared" si="28"/>
        <v>#N/A</v>
      </c>
      <c r="AK111" s="86">
        <f t="shared" si="7"/>
        <v>132.22238040206</v>
      </c>
      <c r="AL111" s="86">
        <f t="shared" si="7"/>
        <v>0</v>
      </c>
    </row>
    <row r="112" spans="2:38" x14ac:dyDescent="0.25">
      <c r="B112" s="77">
        <v>27851</v>
      </c>
      <c r="C112" s="78">
        <v>42.030856292964302</v>
      </c>
      <c r="D112" s="79"/>
      <c r="E112" s="80" t="e">
        <f t="shared" si="8"/>
        <v>#N/A</v>
      </c>
      <c r="F112" s="75"/>
      <c r="G112" s="75"/>
      <c r="H112" s="81">
        <f t="shared" si="9"/>
        <v>27851</v>
      </c>
      <c r="I112" s="82"/>
      <c r="J112" s="87">
        <f t="shared" si="3"/>
        <v>5.3515981383115365</v>
      </c>
      <c r="K112" s="82"/>
      <c r="L112" s="82"/>
      <c r="M112" s="36">
        <f t="shared" si="10"/>
        <v>391.44641464252584</v>
      </c>
      <c r="N112" s="36">
        <f t="shared" si="11"/>
        <v>20.569043735611331</v>
      </c>
      <c r="O112" s="36">
        <f t="shared" si="4"/>
        <v>391.44641464252584</v>
      </c>
      <c r="P112" s="36">
        <f t="shared" si="5"/>
        <v>352.33038120515454</v>
      </c>
      <c r="Q112" s="36">
        <f t="shared" si="12"/>
        <v>39.1160334373713</v>
      </c>
      <c r="R112" s="36">
        <f t="shared" si="13"/>
        <v>59.685077172982631</v>
      </c>
      <c r="S112" s="36">
        <f t="shared" si="14"/>
        <v>104.90752190911886</v>
      </c>
      <c r="T112" s="36">
        <f t="shared" si="29"/>
        <v>15.736128286367819</v>
      </c>
      <c r="U112" s="36">
        <f t="shared" si="6"/>
        <v>120.64365019548667</v>
      </c>
      <c r="V112" s="36">
        <f t="shared" si="15"/>
        <v>40.071261867747921</v>
      </c>
      <c r="W112" s="36">
        <f t="shared" si="16"/>
        <v>80.57238832773875</v>
      </c>
      <c r="Y112" s="86" t="e">
        <f t="shared" si="17"/>
        <v>#N/A</v>
      </c>
      <c r="Z112" s="86" t="e">
        <f t="shared" si="18"/>
        <v>#N/A</v>
      </c>
      <c r="AA112" s="86" t="e">
        <f t="shared" si="19"/>
        <v>#N/A</v>
      </c>
      <c r="AB112" s="86" t="e">
        <f t="shared" si="20"/>
        <v>#N/A</v>
      </c>
      <c r="AC112" s="86" t="e">
        <f t="shared" si="21"/>
        <v>#N/A</v>
      </c>
      <c r="AD112" s="86" t="e">
        <f t="shared" si="22"/>
        <v>#N/A</v>
      </c>
      <c r="AE112" s="86" t="e">
        <f t="shared" si="23"/>
        <v>#N/A</v>
      </c>
      <c r="AF112" s="86" t="e">
        <f t="shared" si="24"/>
        <v>#N/A</v>
      </c>
      <c r="AG112" s="86" t="e">
        <f t="shared" si="25"/>
        <v>#N/A</v>
      </c>
      <c r="AH112" s="86" t="e">
        <f t="shared" si="26"/>
        <v>#N/A</v>
      </c>
      <c r="AI112" s="86" t="e">
        <f t="shared" si="27"/>
        <v>#N/A</v>
      </c>
      <c r="AJ112" s="86" t="e">
        <f t="shared" si="28"/>
        <v>#N/A</v>
      </c>
      <c r="AK112" s="86">
        <f t="shared" si="7"/>
        <v>42.030856292964302</v>
      </c>
      <c r="AL112" s="86">
        <f t="shared" si="7"/>
        <v>0</v>
      </c>
    </row>
    <row r="113" spans="2:38" x14ac:dyDescent="0.25">
      <c r="B113" s="77">
        <v>27881</v>
      </c>
      <c r="C113" s="78">
        <v>8.1980654822129608</v>
      </c>
      <c r="D113" s="79"/>
      <c r="E113" s="80" t="e">
        <f t="shared" si="8"/>
        <v>#N/A</v>
      </c>
      <c r="F113" s="75"/>
      <c r="G113" s="75"/>
      <c r="H113" s="81">
        <f t="shared" si="9"/>
        <v>27881</v>
      </c>
      <c r="I113" s="82"/>
      <c r="J113" s="87">
        <f t="shared" ref="J113:J176" si="30">W113*10^3*$F$9/(3600*24*30)</f>
        <v>3.1832814296516219</v>
      </c>
      <c r="K113" s="82"/>
      <c r="L113" s="82"/>
      <c r="M113" s="36">
        <f t="shared" si="10"/>
        <v>357.05048210696469</v>
      </c>
      <c r="N113" s="36">
        <f t="shared" si="11"/>
        <v>3.4779645804027837</v>
      </c>
      <c r="O113" s="36">
        <f t="shared" ref="O113:O176" si="31">M113*(1-TANH(D113/$F$12))/(1+(1-M113/$F$12)*TANH(D113/$F$12))</f>
        <v>357.05048210696469</v>
      </c>
      <c r="P113" s="36">
        <f t="shared" ref="P113:P176" si="32">O113/(1+(O113/$F$12)^3)^(1/3)</f>
        <v>328.68774534609145</v>
      </c>
      <c r="Q113" s="36">
        <f t="shared" si="12"/>
        <v>28.362736760873247</v>
      </c>
      <c r="R113" s="36">
        <f t="shared" si="13"/>
        <v>31.840701341276031</v>
      </c>
      <c r="S113" s="36">
        <f t="shared" si="14"/>
        <v>71.911963209023952</v>
      </c>
      <c r="T113" s="36">
        <f t="shared" si="29"/>
        <v>10.786794481353587</v>
      </c>
      <c r="U113" s="36">
        <f t="shared" ref="U113:U176" si="33">$F$13*S113</f>
        <v>82.698757690377533</v>
      </c>
      <c r="V113" s="36">
        <f t="shared" si="15"/>
        <v>34.772029846180253</v>
      </c>
      <c r="W113" s="36">
        <f t="shared" si="16"/>
        <v>47.926727844197281</v>
      </c>
      <c r="Y113" s="86" t="e">
        <f t="shared" si="17"/>
        <v>#N/A</v>
      </c>
      <c r="Z113" s="86" t="e">
        <f t="shared" si="18"/>
        <v>#N/A</v>
      </c>
      <c r="AA113" s="86" t="e">
        <f t="shared" si="19"/>
        <v>#N/A</v>
      </c>
      <c r="AB113" s="86" t="e">
        <f t="shared" si="20"/>
        <v>#N/A</v>
      </c>
      <c r="AC113" s="86" t="e">
        <f t="shared" si="21"/>
        <v>#N/A</v>
      </c>
      <c r="AD113" s="86" t="e">
        <f t="shared" si="22"/>
        <v>#N/A</v>
      </c>
      <c r="AE113" s="86" t="e">
        <f t="shared" si="23"/>
        <v>#N/A</v>
      </c>
      <c r="AF113" s="86" t="e">
        <f t="shared" si="24"/>
        <v>#N/A</v>
      </c>
      <c r="AG113" s="86" t="e">
        <f t="shared" si="25"/>
        <v>#N/A</v>
      </c>
      <c r="AH113" s="86" t="e">
        <f t="shared" si="26"/>
        <v>#N/A</v>
      </c>
      <c r="AI113" s="86" t="e">
        <f t="shared" si="27"/>
        <v>#N/A</v>
      </c>
      <c r="AJ113" s="86" t="e">
        <f t="shared" si="28"/>
        <v>#N/A</v>
      </c>
      <c r="AK113" s="86">
        <f t="shared" ref="AK113:AL176" si="34">IF(C113&gt;=0,C113,"")</f>
        <v>8.1980654822129608</v>
      </c>
      <c r="AL113" s="86">
        <f t="shared" si="34"/>
        <v>0</v>
      </c>
    </row>
    <row r="114" spans="2:38" x14ac:dyDescent="0.25">
      <c r="B114" s="77">
        <v>27912</v>
      </c>
      <c r="C114" s="78">
        <v>7.0523019362080204</v>
      </c>
      <c r="D114" s="79"/>
      <c r="E114" s="80" t="e">
        <f t="shared" ref="E114:E177" si="35">IF(I114="",NA(),(I114*3600*24*30)/($F$9*1000))</f>
        <v>#N/A</v>
      </c>
      <c r="F114" s="75"/>
      <c r="G114" s="75"/>
      <c r="H114" s="81">
        <f t="shared" ref="H114:H177" si="36">+B114</f>
        <v>27912</v>
      </c>
      <c r="I114" s="82"/>
      <c r="J114" s="87">
        <f t="shared" si="30"/>
        <v>2.4213724233730134</v>
      </c>
      <c r="K114" s="82"/>
      <c r="L114" s="82"/>
      <c r="M114" s="36">
        <f t="shared" ref="M114:M177" si="37">(P113+$F$12*TANH(C114/$F$12))/(1+P113/$F$12*TANH(C114/$F$12))</f>
        <v>333.13589225011935</v>
      </c>
      <c r="N114" s="36">
        <f t="shared" ref="N114:N177" si="38">C114+P113-M114</f>
        <v>2.604155032180131</v>
      </c>
      <c r="O114" s="36">
        <f t="shared" si="31"/>
        <v>333.13589225011935</v>
      </c>
      <c r="P114" s="36">
        <f t="shared" si="32"/>
        <v>311.01354337832851</v>
      </c>
      <c r="Q114" s="36">
        <f t="shared" si="12"/>
        <v>22.122348871790848</v>
      </c>
      <c r="R114" s="36">
        <f t="shared" si="13"/>
        <v>24.726503903970979</v>
      </c>
      <c r="S114" s="36">
        <f t="shared" si="14"/>
        <v>59.498533750151232</v>
      </c>
      <c r="T114" s="36">
        <f t="shared" si="29"/>
        <v>8.9247800625226787</v>
      </c>
      <c r="U114" s="36">
        <f t="shared" si="33"/>
        <v>68.423313812673911</v>
      </c>
      <c r="V114" s="36">
        <f t="shared" si="15"/>
        <v>31.967706694976123</v>
      </c>
      <c r="W114" s="36">
        <f t="shared" si="16"/>
        <v>36.455607117697788</v>
      </c>
      <c r="Y114" s="86" t="e">
        <f t="shared" si="17"/>
        <v>#N/A</v>
      </c>
      <c r="Z114" s="86" t="e">
        <f t="shared" si="18"/>
        <v>#N/A</v>
      </c>
      <c r="AA114" s="86" t="e">
        <f t="shared" si="19"/>
        <v>#N/A</v>
      </c>
      <c r="AB114" s="86" t="e">
        <f t="shared" si="20"/>
        <v>#N/A</v>
      </c>
      <c r="AC114" s="86" t="e">
        <f t="shared" si="21"/>
        <v>#N/A</v>
      </c>
      <c r="AD114" s="86" t="e">
        <f t="shared" si="22"/>
        <v>#N/A</v>
      </c>
      <c r="AE114" s="86" t="e">
        <f t="shared" si="23"/>
        <v>#N/A</v>
      </c>
      <c r="AF114" s="86" t="e">
        <f t="shared" si="24"/>
        <v>#N/A</v>
      </c>
      <c r="AG114" s="86" t="e">
        <f t="shared" si="25"/>
        <v>#N/A</v>
      </c>
      <c r="AH114" s="86" t="e">
        <f t="shared" si="26"/>
        <v>#N/A</v>
      </c>
      <c r="AI114" s="86" t="e">
        <f t="shared" si="27"/>
        <v>#N/A</v>
      </c>
      <c r="AJ114" s="86" t="e">
        <f t="shared" si="28"/>
        <v>#N/A</v>
      </c>
      <c r="AK114" s="86">
        <f t="shared" si="34"/>
        <v>7.0523019362080204</v>
      </c>
      <c r="AL114" s="86">
        <f t="shared" si="34"/>
        <v>0</v>
      </c>
    </row>
    <row r="115" spans="2:38" x14ac:dyDescent="0.25">
      <c r="B115" s="77">
        <v>27942</v>
      </c>
      <c r="C115" s="78">
        <v>0</v>
      </c>
      <c r="D115" s="79"/>
      <c r="E115" s="80" t="e">
        <f t="shared" si="35"/>
        <v>#N/A</v>
      </c>
      <c r="F115" s="75"/>
      <c r="G115" s="75"/>
      <c r="H115" s="81">
        <f t="shared" si="36"/>
        <v>27942</v>
      </c>
      <c r="I115" s="82"/>
      <c r="J115" s="87">
        <f t="shared" si="30"/>
        <v>1.8229102486855862</v>
      </c>
      <c r="K115" s="82"/>
      <c r="L115" s="82"/>
      <c r="M115" s="36">
        <f t="shared" si="37"/>
        <v>311.01354337832851</v>
      </c>
      <c r="N115" s="36">
        <f t="shared" si="38"/>
        <v>0</v>
      </c>
      <c r="O115" s="36">
        <f t="shared" si="31"/>
        <v>311.01354337832851</v>
      </c>
      <c r="P115" s="36">
        <f t="shared" si="32"/>
        <v>293.79873355904397</v>
      </c>
      <c r="Q115" s="36">
        <f t="shared" ref="Q115:Q178" si="39">O115-P115</f>
        <v>17.21480981928454</v>
      </c>
      <c r="R115" s="36">
        <f t="shared" ref="R115:R178" si="40">N115+Q115</f>
        <v>17.21480981928454</v>
      </c>
      <c r="S115" s="36">
        <f t="shared" ref="S115:S178" si="41">V114+R115</f>
        <v>49.182516514260662</v>
      </c>
      <c r="T115" s="36">
        <f t="shared" si="29"/>
        <v>7.3773774771390945</v>
      </c>
      <c r="U115" s="36">
        <f t="shared" si="33"/>
        <v>56.559893991399754</v>
      </c>
      <c r="V115" s="36">
        <f t="shared" ref="V115:V178" si="42">U115-W115</f>
        <v>29.114590990743157</v>
      </c>
      <c r="W115" s="36">
        <f t="shared" ref="W115:W178" si="43">U115*U115/(U115+60)</f>
        <v>27.445303000656597</v>
      </c>
      <c r="Y115" s="86" t="e">
        <f t="shared" ref="Y115:Y178" si="44">IF(E115&gt;=0,E115,"")</f>
        <v>#N/A</v>
      </c>
      <c r="Z115" s="86" t="e">
        <f t="shared" ref="Z115:Z178" si="45">IF(E115&gt;=0,E115^0.5,"")</f>
        <v>#N/A</v>
      </c>
      <c r="AA115" s="86" t="e">
        <f t="shared" ref="AA115:AA178" si="46">IF(E115&gt;=0,LN(E115+$F$27/40),"")</f>
        <v>#N/A</v>
      </c>
      <c r="AB115" s="86" t="e">
        <f t="shared" ref="AB115:AB178" si="47">IF(E115&gt;=0,W115,"")</f>
        <v>#N/A</v>
      </c>
      <c r="AC115" s="86" t="e">
        <f t="shared" ref="AC115:AC178" si="48">IF(E115&gt;=0,W115^0.5,"")</f>
        <v>#N/A</v>
      </c>
      <c r="AD115" s="86" t="e">
        <f t="shared" ref="AD115:AD178" si="49">IF(E115&gt;=0,LN(W115+$F$27/40),"")</f>
        <v>#N/A</v>
      </c>
      <c r="AE115" s="86" t="e">
        <f t="shared" ref="AE115:AE178" si="50">IF(E115&gt;=0,(Y115-AB115)^2,"")</f>
        <v>#N/A</v>
      </c>
      <c r="AF115" s="86" t="e">
        <f t="shared" ref="AF115:AF178" si="51">IF(E115&gt;=0,(Z115-AC115)^2,"")</f>
        <v>#N/A</v>
      </c>
      <c r="AG115" s="86" t="e">
        <f t="shared" ref="AG115:AG178" si="52">IF(E115&gt;=0,(AA115-AD115)^2,"")</f>
        <v>#N/A</v>
      </c>
      <c r="AH115" s="86" t="e">
        <f t="shared" ref="AH115:AH178" si="53">IF(E115&gt;=0,($F$27-Y115)^2,"")</f>
        <v>#N/A</v>
      </c>
      <c r="AI115" s="86" t="e">
        <f t="shared" ref="AI115:AI178" si="54">IF(E115&gt;=0,($F$28-Z115)^2,"")</f>
        <v>#N/A</v>
      </c>
      <c r="AJ115" s="86" t="e">
        <f t="shared" ref="AJ115:AJ178" si="55">IF(E115&gt;=0,($F$29-AA115)^2,"")</f>
        <v>#N/A</v>
      </c>
      <c r="AK115" s="86">
        <f t="shared" si="34"/>
        <v>0</v>
      </c>
      <c r="AL115" s="86">
        <f t="shared" si="34"/>
        <v>0</v>
      </c>
    </row>
    <row r="116" spans="2:38" x14ac:dyDescent="0.25">
      <c r="B116" s="77">
        <v>27973</v>
      </c>
      <c r="C116" s="78">
        <v>6.2239165296524099</v>
      </c>
      <c r="D116" s="79"/>
      <c r="E116" s="80" t="e">
        <f t="shared" si="35"/>
        <v>#N/A</v>
      </c>
      <c r="F116" s="75"/>
      <c r="G116" s="75"/>
      <c r="H116" s="81">
        <f t="shared" si="36"/>
        <v>27973</v>
      </c>
      <c r="I116" s="82"/>
      <c r="J116" s="87">
        <f t="shared" si="30"/>
        <v>1.6291103708688159</v>
      </c>
      <c r="K116" s="82"/>
      <c r="L116" s="82"/>
      <c r="M116" s="36">
        <f t="shared" si="37"/>
        <v>298.18385881200243</v>
      </c>
      <c r="N116" s="36">
        <f t="shared" si="38"/>
        <v>1.8387912766939394</v>
      </c>
      <c r="O116" s="36">
        <f t="shared" si="31"/>
        <v>298.18385881200243</v>
      </c>
      <c r="P116" s="36">
        <f t="shared" si="32"/>
        <v>283.45165510128436</v>
      </c>
      <c r="Q116" s="36">
        <f t="shared" si="39"/>
        <v>14.732203710718068</v>
      </c>
      <c r="R116" s="36">
        <f t="shared" si="40"/>
        <v>16.570994987412007</v>
      </c>
      <c r="S116" s="36">
        <f t="shared" si="41"/>
        <v>45.68558597815516</v>
      </c>
      <c r="T116" s="36">
        <f t="shared" ref="T116:T179" si="56">($F$13-1)*S116</f>
        <v>6.8528378967232699</v>
      </c>
      <c r="U116" s="36">
        <f t="shared" si="33"/>
        <v>52.538423874878433</v>
      </c>
      <c r="V116" s="36">
        <f t="shared" si="42"/>
        <v>28.010925726110013</v>
      </c>
      <c r="W116" s="36">
        <f t="shared" si="43"/>
        <v>24.527498148768419</v>
      </c>
      <c r="Y116" s="86" t="e">
        <f t="shared" si="44"/>
        <v>#N/A</v>
      </c>
      <c r="Z116" s="86" t="e">
        <f t="shared" si="45"/>
        <v>#N/A</v>
      </c>
      <c r="AA116" s="86" t="e">
        <f t="shared" si="46"/>
        <v>#N/A</v>
      </c>
      <c r="AB116" s="86" t="e">
        <f t="shared" si="47"/>
        <v>#N/A</v>
      </c>
      <c r="AC116" s="86" t="e">
        <f t="shared" si="48"/>
        <v>#N/A</v>
      </c>
      <c r="AD116" s="86" t="e">
        <f t="shared" si="49"/>
        <v>#N/A</v>
      </c>
      <c r="AE116" s="86" t="e">
        <f t="shared" si="50"/>
        <v>#N/A</v>
      </c>
      <c r="AF116" s="86" t="e">
        <f t="shared" si="51"/>
        <v>#N/A</v>
      </c>
      <c r="AG116" s="86" t="e">
        <f t="shared" si="52"/>
        <v>#N/A</v>
      </c>
      <c r="AH116" s="86" t="e">
        <f t="shared" si="53"/>
        <v>#N/A</v>
      </c>
      <c r="AI116" s="86" t="e">
        <f t="shared" si="54"/>
        <v>#N/A</v>
      </c>
      <c r="AJ116" s="86" t="e">
        <f t="shared" si="55"/>
        <v>#N/A</v>
      </c>
      <c r="AK116" s="86">
        <f t="shared" si="34"/>
        <v>6.2239165296524099</v>
      </c>
      <c r="AL116" s="86">
        <f t="shared" si="34"/>
        <v>0</v>
      </c>
    </row>
    <row r="117" spans="2:38" x14ac:dyDescent="0.25">
      <c r="B117" s="77">
        <v>28004</v>
      </c>
      <c r="C117" s="78">
        <v>3.4793570753230401</v>
      </c>
      <c r="D117" s="79"/>
      <c r="E117" s="80" t="e">
        <f t="shared" si="35"/>
        <v>#N/A</v>
      </c>
      <c r="F117" s="75"/>
      <c r="G117" s="75"/>
      <c r="H117" s="81">
        <f t="shared" si="36"/>
        <v>28004</v>
      </c>
      <c r="I117" s="82"/>
      <c r="J117" s="87">
        <f t="shared" si="30"/>
        <v>1.4079631811850586</v>
      </c>
      <c r="K117" s="82"/>
      <c r="L117" s="82"/>
      <c r="M117" s="36">
        <f t="shared" si="37"/>
        <v>285.97992836617527</v>
      </c>
      <c r="N117" s="36">
        <f t="shared" si="38"/>
        <v>0.95108381043212376</v>
      </c>
      <c r="O117" s="36">
        <f t="shared" si="31"/>
        <v>285.97992836617527</v>
      </c>
      <c r="P117" s="36">
        <f t="shared" si="32"/>
        <v>273.3732151260055</v>
      </c>
      <c r="Q117" s="36">
        <f t="shared" si="39"/>
        <v>12.606713240169768</v>
      </c>
      <c r="R117" s="36">
        <f t="shared" si="40"/>
        <v>13.557797050601891</v>
      </c>
      <c r="S117" s="36">
        <f t="shared" si="41"/>
        <v>41.568722776711908</v>
      </c>
      <c r="T117" s="36">
        <f t="shared" si="56"/>
        <v>6.2353084165067827</v>
      </c>
      <c r="U117" s="36">
        <f t="shared" si="33"/>
        <v>47.804031193218691</v>
      </c>
      <c r="V117" s="36">
        <f t="shared" si="42"/>
        <v>26.606072517384167</v>
      </c>
      <c r="W117" s="36">
        <f t="shared" si="43"/>
        <v>21.197958675834524</v>
      </c>
      <c r="Y117" s="86" t="e">
        <f t="shared" si="44"/>
        <v>#N/A</v>
      </c>
      <c r="Z117" s="86" t="e">
        <f t="shared" si="45"/>
        <v>#N/A</v>
      </c>
      <c r="AA117" s="86" t="e">
        <f t="shared" si="46"/>
        <v>#N/A</v>
      </c>
      <c r="AB117" s="86" t="e">
        <f t="shared" si="47"/>
        <v>#N/A</v>
      </c>
      <c r="AC117" s="86" t="e">
        <f t="shared" si="48"/>
        <v>#N/A</v>
      </c>
      <c r="AD117" s="86" t="e">
        <f t="shared" si="49"/>
        <v>#N/A</v>
      </c>
      <c r="AE117" s="86" t="e">
        <f t="shared" si="50"/>
        <v>#N/A</v>
      </c>
      <c r="AF117" s="86" t="e">
        <f t="shared" si="51"/>
        <v>#N/A</v>
      </c>
      <c r="AG117" s="86" t="e">
        <f t="shared" si="52"/>
        <v>#N/A</v>
      </c>
      <c r="AH117" s="86" t="e">
        <f t="shared" si="53"/>
        <v>#N/A</v>
      </c>
      <c r="AI117" s="86" t="e">
        <f t="shared" si="54"/>
        <v>#N/A</v>
      </c>
      <c r="AJ117" s="86" t="e">
        <f t="shared" si="55"/>
        <v>#N/A</v>
      </c>
      <c r="AK117" s="86">
        <f t="shared" si="34"/>
        <v>3.4793570753230401</v>
      </c>
      <c r="AL117" s="86">
        <f t="shared" si="34"/>
        <v>0</v>
      </c>
    </row>
    <row r="118" spans="2:38" x14ac:dyDescent="0.25">
      <c r="B118" s="77">
        <v>28034</v>
      </c>
      <c r="C118" s="78">
        <v>46.334477579776198</v>
      </c>
      <c r="D118" s="79"/>
      <c r="E118" s="80" t="e">
        <f t="shared" si="35"/>
        <v>#N/A</v>
      </c>
      <c r="F118" s="75"/>
      <c r="G118" s="75"/>
      <c r="H118" s="81">
        <f t="shared" si="36"/>
        <v>28034</v>
      </c>
      <c r="I118" s="82"/>
      <c r="J118" s="87">
        <f t="shared" si="30"/>
        <v>2.2200730199981233</v>
      </c>
      <c r="K118" s="82"/>
      <c r="L118" s="82"/>
      <c r="M118" s="36">
        <f t="shared" si="37"/>
        <v>306.53499031796588</v>
      </c>
      <c r="N118" s="36">
        <f t="shared" si="38"/>
        <v>13.172702387815832</v>
      </c>
      <c r="O118" s="36">
        <f t="shared" si="31"/>
        <v>306.53499031796588</v>
      </c>
      <c r="P118" s="36">
        <f t="shared" si="32"/>
        <v>290.21635656139483</v>
      </c>
      <c r="Q118" s="36">
        <f t="shared" si="39"/>
        <v>16.318633756571046</v>
      </c>
      <c r="R118" s="36">
        <f t="shared" si="40"/>
        <v>29.491336144386878</v>
      </c>
      <c r="S118" s="36">
        <f t="shared" si="41"/>
        <v>56.097408661771041</v>
      </c>
      <c r="T118" s="36">
        <f t="shared" si="56"/>
        <v>8.4146112992656512</v>
      </c>
      <c r="U118" s="36">
        <f t="shared" si="33"/>
        <v>64.512019961036685</v>
      </c>
      <c r="V118" s="36">
        <f t="shared" si="42"/>
        <v>31.08712876775639</v>
      </c>
      <c r="W118" s="36">
        <f t="shared" si="43"/>
        <v>33.424891193280295</v>
      </c>
      <c r="Y118" s="86" t="e">
        <f t="shared" si="44"/>
        <v>#N/A</v>
      </c>
      <c r="Z118" s="86" t="e">
        <f t="shared" si="45"/>
        <v>#N/A</v>
      </c>
      <c r="AA118" s="86" t="e">
        <f t="shared" si="46"/>
        <v>#N/A</v>
      </c>
      <c r="AB118" s="86" t="e">
        <f t="shared" si="47"/>
        <v>#N/A</v>
      </c>
      <c r="AC118" s="86" t="e">
        <f t="shared" si="48"/>
        <v>#N/A</v>
      </c>
      <c r="AD118" s="86" t="e">
        <f t="shared" si="49"/>
        <v>#N/A</v>
      </c>
      <c r="AE118" s="86" t="e">
        <f t="shared" si="50"/>
        <v>#N/A</v>
      </c>
      <c r="AF118" s="86" t="e">
        <f t="shared" si="51"/>
        <v>#N/A</v>
      </c>
      <c r="AG118" s="86" t="e">
        <f t="shared" si="52"/>
        <v>#N/A</v>
      </c>
      <c r="AH118" s="86" t="e">
        <f t="shared" si="53"/>
        <v>#N/A</v>
      </c>
      <c r="AI118" s="86" t="e">
        <f t="shared" si="54"/>
        <v>#N/A</v>
      </c>
      <c r="AJ118" s="86" t="e">
        <f t="shared" si="55"/>
        <v>#N/A</v>
      </c>
      <c r="AK118" s="86">
        <f t="shared" si="34"/>
        <v>46.334477579776198</v>
      </c>
      <c r="AL118" s="86">
        <f t="shared" si="34"/>
        <v>0</v>
      </c>
    </row>
    <row r="119" spans="2:38" x14ac:dyDescent="0.25">
      <c r="B119" s="77">
        <v>28065</v>
      </c>
      <c r="C119" s="78">
        <v>46.1036103358243</v>
      </c>
      <c r="D119" s="79"/>
      <c r="E119" s="80" t="e">
        <f t="shared" si="35"/>
        <v>#N/A</v>
      </c>
      <c r="F119" s="75"/>
      <c r="G119" s="75"/>
      <c r="H119" s="81">
        <f t="shared" si="36"/>
        <v>28065</v>
      </c>
      <c r="I119" s="82"/>
      <c r="J119" s="87">
        <f t="shared" si="30"/>
        <v>2.764508057174563</v>
      </c>
      <c r="K119" s="82"/>
      <c r="L119" s="82"/>
      <c r="M119" s="36">
        <f t="shared" si="37"/>
        <v>321.72906011115572</v>
      </c>
      <c r="N119" s="36">
        <f t="shared" si="38"/>
        <v>14.590906786063442</v>
      </c>
      <c r="O119" s="36">
        <f t="shared" si="31"/>
        <v>321.72906011115572</v>
      </c>
      <c r="P119" s="36">
        <f t="shared" si="32"/>
        <v>302.23835384533356</v>
      </c>
      <c r="Q119" s="36">
        <f t="shared" si="39"/>
        <v>19.490706265822155</v>
      </c>
      <c r="R119" s="36">
        <f t="shared" si="40"/>
        <v>34.081613051885597</v>
      </c>
      <c r="S119" s="36">
        <f t="shared" si="41"/>
        <v>65.16874181964198</v>
      </c>
      <c r="T119" s="36">
        <f t="shared" si="56"/>
        <v>9.7753112729462917</v>
      </c>
      <c r="U119" s="36">
        <f t="shared" si="33"/>
        <v>74.944053092588277</v>
      </c>
      <c r="V119" s="36">
        <f t="shared" si="42"/>
        <v>33.322277510592066</v>
      </c>
      <c r="W119" s="36">
        <f t="shared" si="43"/>
        <v>41.621775581996211</v>
      </c>
      <c r="Y119" s="86" t="e">
        <f t="shared" si="44"/>
        <v>#N/A</v>
      </c>
      <c r="Z119" s="86" t="e">
        <f t="shared" si="45"/>
        <v>#N/A</v>
      </c>
      <c r="AA119" s="86" t="e">
        <f t="shared" si="46"/>
        <v>#N/A</v>
      </c>
      <c r="AB119" s="86" t="e">
        <f t="shared" si="47"/>
        <v>#N/A</v>
      </c>
      <c r="AC119" s="86" t="e">
        <f t="shared" si="48"/>
        <v>#N/A</v>
      </c>
      <c r="AD119" s="86" t="e">
        <f t="shared" si="49"/>
        <v>#N/A</v>
      </c>
      <c r="AE119" s="86" t="e">
        <f t="shared" si="50"/>
        <v>#N/A</v>
      </c>
      <c r="AF119" s="86" t="e">
        <f t="shared" si="51"/>
        <v>#N/A</v>
      </c>
      <c r="AG119" s="86" t="e">
        <f t="shared" si="52"/>
        <v>#N/A</v>
      </c>
      <c r="AH119" s="86" t="e">
        <f t="shared" si="53"/>
        <v>#N/A</v>
      </c>
      <c r="AI119" s="86" t="e">
        <f t="shared" si="54"/>
        <v>#N/A</v>
      </c>
      <c r="AJ119" s="86" t="e">
        <f t="shared" si="55"/>
        <v>#N/A</v>
      </c>
      <c r="AK119" s="86">
        <f t="shared" si="34"/>
        <v>46.1036103358243</v>
      </c>
      <c r="AL119" s="86">
        <f t="shared" si="34"/>
        <v>0</v>
      </c>
    </row>
    <row r="120" spans="2:38" x14ac:dyDescent="0.25">
      <c r="B120" s="77">
        <v>28095</v>
      </c>
      <c r="C120" s="78">
        <v>44.811352790465001</v>
      </c>
      <c r="D120" s="79"/>
      <c r="E120" s="80" t="e">
        <f t="shared" si="35"/>
        <v>#N/A</v>
      </c>
      <c r="F120" s="75"/>
      <c r="G120" s="75"/>
      <c r="H120" s="81">
        <f t="shared" si="36"/>
        <v>28095</v>
      </c>
      <c r="I120" s="82"/>
      <c r="J120" s="87">
        <f t="shared" si="30"/>
        <v>3.0855303138385506</v>
      </c>
      <c r="K120" s="82"/>
      <c r="L120" s="82"/>
      <c r="M120" s="36">
        <f t="shared" si="37"/>
        <v>331.82847777207644</v>
      </c>
      <c r="N120" s="36">
        <f t="shared" si="38"/>
        <v>15.221228863722104</v>
      </c>
      <c r="O120" s="36">
        <f t="shared" si="31"/>
        <v>331.82847777207644</v>
      </c>
      <c r="P120" s="36">
        <f t="shared" si="32"/>
        <v>310.01887399037196</v>
      </c>
      <c r="Q120" s="36">
        <f t="shared" si="39"/>
        <v>21.809603781704482</v>
      </c>
      <c r="R120" s="36">
        <f t="shared" si="40"/>
        <v>37.030832645426585</v>
      </c>
      <c r="S120" s="36">
        <f t="shared" si="41"/>
        <v>70.353110156018658</v>
      </c>
      <c r="T120" s="36">
        <f t="shared" si="56"/>
        <v>10.552966523402793</v>
      </c>
      <c r="U120" s="36">
        <f t="shared" si="33"/>
        <v>80.906076679421446</v>
      </c>
      <c r="V120" s="36">
        <f t="shared" si="42"/>
        <v>34.451066378134712</v>
      </c>
      <c r="W120" s="36">
        <f t="shared" si="43"/>
        <v>46.455010301286734</v>
      </c>
      <c r="Y120" s="86" t="e">
        <f t="shared" si="44"/>
        <v>#N/A</v>
      </c>
      <c r="Z120" s="86" t="e">
        <f t="shared" si="45"/>
        <v>#N/A</v>
      </c>
      <c r="AA120" s="86" t="e">
        <f t="shared" si="46"/>
        <v>#N/A</v>
      </c>
      <c r="AB120" s="86" t="e">
        <f t="shared" si="47"/>
        <v>#N/A</v>
      </c>
      <c r="AC120" s="86" t="e">
        <f t="shared" si="48"/>
        <v>#N/A</v>
      </c>
      <c r="AD120" s="86" t="e">
        <f t="shared" si="49"/>
        <v>#N/A</v>
      </c>
      <c r="AE120" s="86" t="e">
        <f t="shared" si="50"/>
        <v>#N/A</v>
      </c>
      <c r="AF120" s="86" t="e">
        <f t="shared" si="51"/>
        <v>#N/A</v>
      </c>
      <c r="AG120" s="86" t="e">
        <f t="shared" si="52"/>
        <v>#N/A</v>
      </c>
      <c r="AH120" s="86" t="e">
        <f t="shared" si="53"/>
        <v>#N/A</v>
      </c>
      <c r="AI120" s="86" t="e">
        <f t="shared" si="54"/>
        <v>#N/A</v>
      </c>
      <c r="AJ120" s="86" t="e">
        <f t="shared" si="55"/>
        <v>#N/A</v>
      </c>
      <c r="AK120" s="86">
        <f t="shared" si="34"/>
        <v>44.811352790465001</v>
      </c>
      <c r="AL120" s="86">
        <f t="shared" si="34"/>
        <v>0</v>
      </c>
    </row>
    <row r="121" spans="2:38" x14ac:dyDescent="0.25">
      <c r="B121" s="77">
        <v>28126</v>
      </c>
      <c r="C121" s="78">
        <v>161.21766035170299</v>
      </c>
      <c r="D121" s="79"/>
      <c r="E121" s="80" t="e">
        <f t="shared" si="35"/>
        <v>#N/A</v>
      </c>
      <c r="F121" s="75"/>
      <c r="G121" s="75"/>
      <c r="H121" s="81">
        <f t="shared" si="36"/>
        <v>28126</v>
      </c>
      <c r="I121" s="82"/>
      <c r="J121" s="87">
        <f t="shared" si="30"/>
        <v>8.2986612742784338</v>
      </c>
      <c r="K121" s="82"/>
      <c r="L121" s="82"/>
      <c r="M121" s="36">
        <f t="shared" si="37"/>
        <v>401.0095494926212</v>
      </c>
      <c r="N121" s="36">
        <f t="shared" si="38"/>
        <v>70.226984849453743</v>
      </c>
      <c r="O121" s="36">
        <f t="shared" si="31"/>
        <v>401.0095494926212</v>
      </c>
      <c r="P121" s="36">
        <f t="shared" si="32"/>
        <v>358.52368639154076</v>
      </c>
      <c r="Q121" s="36">
        <f t="shared" si="39"/>
        <v>42.48586310108044</v>
      </c>
      <c r="R121" s="36">
        <f t="shared" si="40"/>
        <v>112.71284795053418</v>
      </c>
      <c r="S121" s="36">
        <f t="shared" si="41"/>
        <v>147.16391432866891</v>
      </c>
      <c r="T121" s="36">
        <f t="shared" si="56"/>
        <v>22.074587149300324</v>
      </c>
      <c r="U121" s="36">
        <f t="shared" si="33"/>
        <v>169.23850147796924</v>
      </c>
      <c r="V121" s="36">
        <f t="shared" si="42"/>
        <v>44.295831735115513</v>
      </c>
      <c r="W121" s="36">
        <f t="shared" si="43"/>
        <v>124.94266974285372</v>
      </c>
      <c r="Y121" s="86" t="e">
        <f t="shared" si="44"/>
        <v>#N/A</v>
      </c>
      <c r="Z121" s="86" t="e">
        <f t="shared" si="45"/>
        <v>#N/A</v>
      </c>
      <c r="AA121" s="86" t="e">
        <f t="shared" si="46"/>
        <v>#N/A</v>
      </c>
      <c r="AB121" s="86" t="e">
        <f t="shared" si="47"/>
        <v>#N/A</v>
      </c>
      <c r="AC121" s="86" t="e">
        <f t="shared" si="48"/>
        <v>#N/A</v>
      </c>
      <c r="AD121" s="86" t="e">
        <f t="shared" si="49"/>
        <v>#N/A</v>
      </c>
      <c r="AE121" s="86" t="e">
        <f t="shared" si="50"/>
        <v>#N/A</v>
      </c>
      <c r="AF121" s="86" t="e">
        <f t="shared" si="51"/>
        <v>#N/A</v>
      </c>
      <c r="AG121" s="86" t="e">
        <f t="shared" si="52"/>
        <v>#N/A</v>
      </c>
      <c r="AH121" s="86" t="e">
        <f t="shared" si="53"/>
        <v>#N/A</v>
      </c>
      <c r="AI121" s="86" t="e">
        <f t="shared" si="54"/>
        <v>#N/A</v>
      </c>
      <c r="AJ121" s="86" t="e">
        <f t="shared" si="55"/>
        <v>#N/A</v>
      </c>
      <c r="AK121" s="86">
        <f t="shared" si="34"/>
        <v>161.21766035170299</v>
      </c>
      <c r="AL121" s="86">
        <f t="shared" si="34"/>
        <v>0</v>
      </c>
    </row>
    <row r="122" spans="2:38" x14ac:dyDescent="0.25">
      <c r="B122" s="77">
        <v>28157</v>
      </c>
      <c r="C122" s="78">
        <v>108.256540258212</v>
      </c>
      <c r="D122" s="79"/>
      <c r="E122" s="80" t="e">
        <f t="shared" si="35"/>
        <v>#N/A</v>
      </c>
      <c r="F122" s="75"/>
      <c r="G122" s="75"/>
      <c r="H122" s="81">
        <f t="shared" si="36"/>
        <v>28157</v>
      </c>
      <c r="I122" s="82"/>
      <c r="J122" s="87">
        <f t="shared" si="30"/>
        <v>8.1842828288064329</v>
      </c>
      <c r="K122" s="82"/>
      <c r="L122" s="82"/>
      <c r="M122" s="36">
        <f t="shared" si="37"/>
        <v>412.13683878567224</v>
      </c>
      <c r="N122" s="36">
        <f t="shared" si="38"/>
        <v>54.643387864080523</v>
      </c>
      <c r="O122" s="36">
        <f t="shared" si="31"/>
        <v>412.13683878567224</v>
      </c>
      <c r="P122" s="36">
        <f t="shared" si="32"/>
        <v>365.52067288151198</v>
      </c>
      <c r="Q122" s="36">
        <f t="shared" si="39"/>
        <v>46.616165904160255</v>
      </c>
      <c r="R122" s="36">
        <f t="shared" si="40"/>
        <v>101.25955376824078</v>
      </c>
      <c r="S122" s="36">
        <f t="shared" si="41"/>
        <v>145.55538550335629</v>
      </c>
      <c r="T122" s="36">
        <f t="shared" si="56"/>
        <v>21.833307825503432</v>
      </c>
      <c r="U122" s="36">
        <f t="shared" si="33"/>
        <v>167.38869332885972</v>
      </c>
      <c r="V122" s="36">
        <f t="shared" si="42"/>
        <v>44.168078248316775</v>
      </c>
      <c r="W122" s="36">
        <f t="shared" si="43"/>
        <v>123.22061508054294</v>
      </c>
      <c r="Y122" s="86" t="e">
        <f t="shared" si="44"/>
        <v>#N/A</v>
      </c>
      <c r="Z122" s="86" t="e">
        <f t="shared" si="45"/>
        <v>#N/A</v>
      </c>
      <c r="AA122" s="86" t="e">
        <f t="shared" si="46"/>
        <v>#N/A</v>
      </c>
      <c r="AB122" s="86" t="e">
        <f t="shared" si="47"/>
        <v>#N/A</v>
      </c>
      <c r="AC122" s="86" t="e">
        <f t="shared" si="48"/>
        <v>#N/A</v>
      </c>
      <c r="AD122" s="86" t="e">
        <f t="shared" si="49"/>
        <v>#N/A</v>
      </c>
      <c r="AE122" s="86" t="e">
        <f t="shared" si="50"/>
        <v>#N/A</v>
      </c>
      <c r="AF122" s="86" t="e">
        <f t="shared" si="51"/>
        <v>#N/A</v>
      </c>
      <c r="AG122" s="86" t="e">
        <f t="shared" si="52"/>
        <v>#N/A</v>
      </c>
      <c r="AH122" s="86" t="e">
        <f t="shared" si="53"/>
        <v>#N/A</v>
      </c>
      <c r="AI122" s="86" t="e">
        <f t="shared" si="54"/>
        <v>#N/A</v>
      </c>
      <c r="AJ122" s="86" t="e">
        <f t="shared" si="55"/>
        <v>#N/A</v>
      </c>
      <c r="AK122" s="86">
        <f t="shared" si="34"/>
        <v>108.256540258212</v>
      </c>
      <c r="AL122" s="86">
        <f t="shared" si="34"/>
        <v>0</v>
      </c>
    </row>
    <row r="123" spans="2:38" x14ac:dyDescent="0.25">
      <c r="B123" s="77">
        <v>28185</v>
      </c>
      <c r="C123" s="78">
        <v>84.812624891797498</v>
      </c>
      <c r="D123" s="79"/>
      <c r="E123" s="80" t="e">
        <f t="shared" si="35"/>
        <v>#N/A</v>
      </c>
      <c r="F123" s="75"/>
      <c r="G123" s="75"/>
      <c r="H123" s="81">
        <f t="shared" si="36"/>
        <v>28185</v>
      </c>
      <c r="I123" s="82"/>
      <c r="J123" s="87">
        <f t="shared" si="30"/>
        <v>7.2211849801043684</v>
      </c>
      <c r="K123" s="82"/>
      <c r="L123" s="82"/>
      <c r="M123" s="36">
        <f t="shared" si="37"/>
        <v>407.40688347590952</v>
      </c>
      <c r="N123" s="36">
        <f t="shared" si="38"/>
        <v>42.926414297399958</v>
      </c>
      <c r="O123" s="36">
        <f t="shared" si="31"/>
        <v>407.40688347590952</v>
      </c>
      <c r="P123" s="36">
        <f t="shared" si="32"/>
        <v>362.57391638886497</v>
      </c>
      <c r="Q123" s="36">
        <f t="shared" si="39"/>
        <v>44.832967087044551</v>
      </c>
      <c r="R123" s="36">
        <f t="shared" si="40"/>
        <v>87.759381384444509</v>
      </c>
      <c r="S123" s="36">
        <f t="shared" si="41"/>
        <v>131.92745963276127</v>
      </c>
      <c r="T123" s="36">
        <f t="shared" si="56"/>
        <v>19.789118944914179</v>
      </c>
      <c r="U123" s="36">
        <f t="shared" si="33"/>
        <v>151.71657857767545</v>
      </c>
      <c r="V123" s="36">
        <f t="shared" si="42"/>
        <v>42.996135568669146</v>
      </c>
      <c r="W123" s="36">
        <f t="shared" si="43"/>
        <v>108.7204430090063</v>
      </c>
      <c r="Y123" s="86" t="e">
        <f t="shared" si="44"/>
        <v>#N/A</v>
      </c>
      <c r="Z123" s="86" t="e">
        <f t="shared" si="45"/>
        <v>#N/A</v>
      </c>
      <c r="AA123" s="86" t="e">
        <f t="shared" si="46"/>
        <v>#N/A</v>
      </c>
      <c r="AB123" s="86" t="e">
        <f t="shared" si="47"/>
        <v>#N/A</v>
      </c>
      <c r="AC123" s="86" t="e">
        <f t="shared" si="48"/>
        <v>#N/A</v>
      </c>
      <c r="AD123" s="86" t="e">
        <f t="shared" si="49"/>
        <v>#N/A</v>
      </c>
      <c r="AE123" s="86" t="e">
        <f t="shared" si="50"/>
        <v>#N/A</v>
      </c>
      <c r="AF123" s="86" t="e">
        <f t="shared" si="51"/>
        <v>#N/A</v>
      </c>
      <c r="AG123" s="86" t="e">
        <f t="shared" si="52"/>
        <v>#N/A</v>
      </c>
      <c r="AH123" s="86" t="e">
        <f t="shared" si="53"/>
        <v>#N/A</v>
      </c>
      <c r="AI123" s="86" t="e">
        <f t="shared" si="54"/>
        <v>#N/A</v>
      </c>
      <c r="AJ123" s="86" t="e">
        <f t="shared" si="55"/>
        <v>#N/A</v>
      </c>
      <c r="AK123" s="86">
        <f t="shared" si="34"/>
        <v>84.812624891797498</v>
      </c>
      <c r="AL123" s="86">
        <f t="shared" si="34"/>
        <v>0</v>
      </c>
    </row>
    <row r="124" spans="2:38" x14ac:dyDescent="0.25">
      <c r="B124" s="77">
        <v>28216</v>
      </c>
      <c r="C124" s="78">
        <v>81.514880046918194</v>
      </c>
      <c r="D124" s="79"/>
      <c r="E124" s="80" t="e">
        <f t="shared" si="35"/>
        <v>#N/A</v>
      </c>
      <c r="F124" s="75"/>
      <c r="G124" s="75"/>
      <c r="H124" s="81">
        <f t="shared" si="36"/>
        <v>28216</v>
      </c>
      <c r="I124" s="82"/>
      <c r="J124" s="87">
        <f t="shared" si="30"/>
        <v>6.8713433847526755</v>
      </c>
      <c r="K124" s="82"/>
      <c r="L124" s="82"/>
      <c r="M124" s="36">
        <f t="shared" si="37"/>
        <v>403.56375593332882</v>
      </c>
      <c r="N124" s="36">
        <f t="shared" si="38"/>
        <v>40.525040502454317</v>
      </c>
      <c r="O124" s="36">
        <f t="shared" si="31"/>
        <v>403.56375593332882</v>
      </c>
      <c r="P124" s="36">
        <f t="shared" si="32"/>
        <v>360.14971047359614</v>
      </c>
      <c r="Q124" s="36">
        <f t="shared" si="39"/>
        <v>43.414045459732677</v>
      </c>
      <c r="R124" s="36">
        <f t="shared" si="40"/>
        <v>83.939085962186994</v>
      </c>
      <c r="S124" s="36">
        <f t="shared" si="41"/>
        <v>126.93522153085614</v>
      </c>
      <c r="T124" s="36">
        <f t="shared" si="56"/>
        <v>19.040283229628411</v>
      </c>
      <c r="U124" s="36">
        <f t="shared" si="33"/>
        <v>145.97550476048454</v>
      </c>
      <c r="V124" s="36">
        <f t="shared" si="42"/>
        <v>42.522193577405218</v>
      </c>
      <c r="W124" s="36">
        <f t="shared" si="43"/>
        <v>103.45331118307932</v>
      </c>
      <c r="Y124" s="86" t="e">
        <f t="shared" si="44"/>
        <v>#N/A</v>
      </c>
      <c r="Z124" s="86" t="e">
        <f t="shared" si="45"/>
        <v>#N/A</v>
      </c>
      <c r="AA124" s="86" t="e">
        <f t="shared" si="46"/>
        <v>#N/A</v>
      </c>
      <c r="AB124" s="86" t="e">
        <f t="shared" si="47"/>
        <v>#N/A</v>
      </c>
      <c r="AC124" s="86" t="e">
        <f t="shared" si="48"/>
        <v>#N/A</v>
      </c>
      <c r="AD124" s="86" t="e">
        <f t="shared" si="49"/>
        <v>#N/A</v>
      </c>
      <c r="AE124" s="86" t="e">
        <f t="shared" si="50"/>
        <v>#N/A</v>
      </c>
      <c r="AF124" s="86" t="e">
        <f t="shared" si="51"/>
        <v>#N/A</v>
      </c>
      <c r="AG124" s="86" t="e">
        <f t="shared" si="52"/>
        <v>#N/A</v>
      </c>
      <c r="AH124" s="86" t="e">
        <f t="shared" si="53"/>
        <v>#N/A</v>
      </c>
      <c r="AI124" s="86" t="e">
        <f t="shared" si="54"/>
        <v>#N/A</v>
      </c>
      <c r="AJ124" s="86" t="e">
        <f t="shared" si="55"/>
        <v>#N/A</v>
      </c>
      <c r="AK124" s="86">
        <f t="shared" si="34"/>
        <v>81.514880046918194</v>
      </c>
      <c r="AL124" s="86">
        <f t="shared" si="34"/>
        <v>0</v>
      </c>
    </row>
    <row r="125" spans="2:38" x14ac:dyDescent="0.25">
      <c r="B125" s="77">
        <v>28246</v>
      </c>
      <c r="C125" s="78">
        <v>9.5135525195605499</v>
      </c>
      <c r="D125" s="79"/>
      <c r="E125" s="80" t="e">
        <f t="shared" si="35"/>
        <v>#N/A</v>
      </c>
      <c r="F125" s="75"/>
      <c r="G125" s="75"/>
      <c r="H125" s="81">
        <f t="shared" si="36"/>
        <v>28246</v>
      </c>
      <c r="I125" s="82"/>
      <c r="J125" s="87">
        <f t="shared" si="30"/>
        <v>3.5401323975334607</v>
      </c>
      <c r="K125" s="82"/>
      <c r="L125" s="82"/>
      <c r="M125" s="36">
        <f t="shared" si="37"/>
        <v>365.44058989483528</v>
      </c>
      <c r="N125" s="36">
        <f t="shared" si="38"/>
        <v>4.2226730983214225</v>
      </c>
      <c r="O125" s="36">
        <f t="shared" si="31"/>
        <v>365.44058989483528</v>
      </c>
      <c r="P125" s="36">
        <f t="shared" si="32"/>
        <v>334.6506290983603</v>
      </c>
      <c r="Q125" s="36">
        <f t="shared" si="39"/>
        <v>30.789960796474986</v>
      </c>
      <c r="R125" s="36">
        <f t="shared" si="40"/>
        <v>35.012633894796409</v>
      </c>
      <c r="S125" s="36">
        <f t="shared" si="41"/>
        <v>77.534827472201627</v>
      </c>
      <c r="T125" s="36">
        <f t="shared" si="56"/>
        <v>11.630224120830237</v>
      </c>
      <c r="U125" s="36">
        <f t="shared" si="33"/>
        <v>89.165051593031862</v>
      </c>
      <c r="V125" s="36">
        <f t="shared" si="42"/>
        <v>35.865660477751135</v>
      </c>
      <c r="W125" s="36">
        <f t="shared" si="43"/>
        <v>53.299391115280727</v>
      </c>
      <c r="Y125" s="86" t="e">
        <f t="shared" si="44"/>
        <v>#N/A</v>
      </c>
      <c r="Z125" s="86" t="e">
        <f t="shared" si="45"/>
        <v>#N/A</v>
      </c>
      <c r="AA125" s="86" t="e">
        <f t="shared" si="46"/>
        <v>#N/A</v>
      </c>
      <c r="AB125" s="86" t="e">
        <f t="shared" si="47"/>
        <v>#N/A</v>
      </c>
      <c r="AC125" s="86" t="e">
        <f t="shared" si="48"/>
        <v>#N/A</v>
      </c>
      <c r="AD125" s="86" t="e">
        <f t="shared" si="49"/>
        <v>#N/A</v>
      </c>
      <c r="AE125" s="86" t="e">
        <f t="shared" si="50"/>
        <v>#N/A</v>
      </c>
      <c r="AF125" s="86" t="e">
        <f t="shared" si="51"/>
        <v>#N/A</v>
      </c>
      <c r="AG125" s="86" t="e">
        <f t="shared" si="52"/>
        <v>#N/A</v>
      </c>
      <c r="AH125" s="86" t="e">
        <f t="shared" si="53"/>
        <v>#N/A</v>
      </c>
      <c r="AI125" s="86" t="e">
        <f t="shared" si="54"/>
        <v>#N/A</v>
      </c>
      <c r="AJ125" s="86" t="e">
        <f t="shared" si="55"/>
        <v>#N/A</v>
      </c>
      <c r="AK125" s="86">
        <f t="shared" si="34"/>
        <v>9.5135525195605499</v>
      </c>
      <c r="AL125" s="86">
        <f t="shared" si="34"/>
        <v>0</v>
      </c>
    </row>
    <row r="126" spans="2:38" x14ac:dyDescent="0.25">
      <c r="B126" s="77">
        <v>28277</v>
      </c>
      <c r="C126" s="78">
        <v>5.4416129935592297</v>
      </c>
      <c r="D126" s="79"/>
      <c r="E126" s="80" t="e">
        <f t="shared" si="35"/>
        <v>#N/A</v>
      </c>
      <c r="F126" s="75"/>
      <c r="G126" s="75"/>
      <c r="H126" s="81">
        <f t="shared" si="36"/>
        <v>28277</v>
      </c>
      <c r="I126" s="82"/>
      <c r="J126" s="87">
        <f t="shared" si="30"/>
        <v>2.5268214620412803</v>
      </c>
      <c r="K126" s="82"/>
      <c r="L126" s="82"/>
      <c r="M126" s="36">
        <f t="shared" si="37"/>
        <v>338.01651532836354</v>
      </c>
      <c r="N126" s="36">
        <f t="shared" si="38"/>
        <v>2.0757267635559629</v>
      </c>
      <c r="O126" s="36">
        <f t="shared" si="31"/>
        <v>338.01651532836354</v>
      </c>
      <c r="P126" s="36">
        <f t="shared" si="32"/>
        <v>314.70095666961737</v>
      </c>
      <c r="Q126" s="36">
        <f t="shared" si="39"/>
        <v>23.31555865874617</v>
      </c>
      <c r="R126" s="36">
        <f t="shared" si="40"/>
        <v>25.391285422302133</v>
      </c>
      <c r="S126" s="36">
        <f t="shared" si="41"/>
        <v>61.256945900053267</v>
      </c>
      <c r="T126" s="36">
        <f t="shared" si="56"/>
        <v>9.1885418850079841</v>
      </c>
      <c r="U126" s="36">
        <f t="shared" si="33"/>
        <v>70.445487785061246</v>
      </c>
      <c r="V126" s="36">
        <f t="shared" si="42"/>
        <v>32.402265029421152</v>
      </c>
      <c r="W126" s="36">
        <f t="shared" si="43"/>
        <v>38.043222755640095</v>
      </c>
      <c r="Y126" s="86" t="e">
        <f t="shared" si="44"/>
        <v>#N/A</v>
      </c>
      <c r="Z126" s="86" t="e">
        <f t="shared" si="45"/>
        <v>#N/A</v>
      </c>
      <c r="AA126" s="86" t="e">
        <f t="shared" si="46"/>
        <v>#N/A</v>
      </c>
      <c r="AB126" s="86" t="e">
        <f t="shared" si="47"/>
        <v>#N/A</v>
      </c>
      <c r="AC126" s="86" t="e">
        <f t="shared" si="48"/>
        <v>#N/A</v>
      </c>
      <c r="AD126" s="86" t="e">
        <f t="shared" si="49"/>
        <v>#N/A</v>
      </c>
      <c r="AE126" s="86" t="e">
        <f t="shared" si="50"/>
        <v>#N/A</v>
      </c>
      <c r="AF126" s="86" t="e">
        <f t="shared" si="51"/>
        <v>#N/A</v>
      </c>
      <c r="AG126" s="86" t="e">
        <f t="shared" si="52"/>
        <v>#N/A</v>
      </c>
      <c r="AH126" s="86" t="e">
        <f t="shared" si="53"/>
        <v>#N/A</v>
      </c>
      <c r="AI126" s="86" t="e">
        <f t="shared" si="54"/>
        <v>#N/A</v>
      </c>
      <c r="AJ126" s="86" t="e">
        <f t="shared" si="55"/>
        <v>#N/A</v>
      </c>
      <c r="AK126" s="86">
        <f t="shared" si="34"/>
        <v>5.4416129935592297</v>
      </c>
      <c r="AL126" s="86">
        <f t="shared" si="34"/>
        <v>0</v>
      </c>
    </row>
    <row r="127" spans="2:38" x14ac:dyDescent="0.25">
      <c r="B127" s="77">
        <v>28307</v>
      </c>
      <c r="C127" s="78">
        <v>16.487072504873598</v>
      </c>
      <c r="D127" s="79"/>
      <c r="E127" s="80" t="e">
        <f t="shared" si="35"/>
        <v>#N/A</v>
      </c>
      <c r="F127" s="75"/>
      <c r="G127" s="75"/>
      <c r="H127" s="81">
        <f t="shared" si="36"/>
        <v>28307</v>
      </c>
      <c r="I127" s="82"/>
      <c r="J127" s="87">
        <f t="shared" si="30"/>
        <v>2.3580123085119604</v>
      </c>
      <c r="K127" s="82"/>
      <c r="L127" s="82"/>
      <c r="M127" s="36">
        <f t="shared" si="37"/>
        <v>325.49005896110157</v>
      </c>
      <c r="N127" s="36">
        <f t="shared" si="38"/>
        <v>5.6979702133893966</v>
      </c>
      <c r="O127" s="36">
        <f t="shared" si="31"/>
        <v>325.49005896110157</v>
      </c>
      <c r="P127" s="36">
        <f t="shared" si="32"/>
        <v>305.15575148277713</v>
      </c>
      <c r="Q127" s="36">
        <f t="shared" si="39"/>
        <v>20.334307478324433</v>
      </c>
      <c r="R127" s="36">
        <f t="shared" si="40"/>
        <v>26.03227769171383</v>
      </c>
      <c r="S127" s="36">
        <f t="shared" si="41"/>
        <v>58.434542721134981</v>
      </c>
      <c r="T127" s="36">
        <f t="shared" si="56"/>
        <v>8.7651814081702426</v>
      </c>
      <c r="U127" s="36">
        <f t="shared" si="33"/>
        <v>67.199724129305224</v>
      </c>
      <c r="V127" s="36">
        <f t="shared" si="42"/>
        <v>31.698051826429989</v>
      </c>
      <c r="W127" s="36">
        <f t="shared" si="43"/>
        <v>35.501672302875235</v>
      </c>
      <c r="Y127" s="86" t="e">
        <f t="shared" si="44"/>
        <v>#N/A</v>
      </c>
      <c r="Z127" s="86" t="e">
        <f t="shared" si="45"/>
        <v>#N/A</v>
      </c>
      <c r="AA127" s="86" t="e">
        <f t="shared" si="46"/>
        <v>#N/A</v>
      </c>
      <c r="AB127" s="86" t="e">
        <f t="shared" si="47"/>
        <v>#N/A</v>
      </c>
      <c r="AC127" s="86" t="e">
        <f t="shared" si="48"/>
        <v>#N/A</v>
      </c>
      <c r="AD127" s="86" t="e">
        <f t="shared" si="49"/>
        <v>#N/A</v>
      </c>
      <c r="AE127" s="86" t="e">
        <f t="shared" si="50"/>
        <v>#N/A</v>
      </c>
      <c r="AF127" s="86" t="e">
        <f t="shared" si="51"/>
        <v>#N/A</v>
      </c>
      <c r="AG127" s="86" t="e">
        <f t="shared" si="52"/>
        <v>#N/A</v>
      </c>
      <c r="AH127" s="86" t="e">
        <f t="shared" si="53"/>
        <v>#N/A</v>
      </c>
      <c r="AI127" s="86" t="e">
        <f t="shared" si="54"/>
        <v>#N/A</v>
      </c>
      <c r="AJ127" s="86" t="e">
        <f t="shared" si="55"/>
        <v>#N/A</v>
      </c>
      <c r="AK127" s="86">
        <f t="shared" si="34"/>
        <v>16.487072504873598</v>
      </c>
      <c r="AL127" s="86">
        <f t="shared" si="34"/>
        <v>0</v>
      </c>
    </row>
    <row r="128" spans="2:38" x14ac:dyDescent="0.25">
      <c r="B128" s="77">
        <v>28338</v>
      </c>
      <c r="C128" s="78">
        <v>2.8479807291751902</v>
      </c>
      <c r="D128" s="79"/>
      <c r="E128" s="80" t="e">
        <f t="shared" si="35"/>
        <v>#N/A</v>
      </c>
      <c r="F128" s="75"/>
      <c r="G128" s="75"/>
      <c r="H128" s="81">
        <f t="shared" si="36"/>
        <v>28338</v>
      </c>
      <c r="I128" s="82"/>
      <c r="J128" s="87">
        <f t="shared" si="30"/>
        <v>1.8142802617643281</v>
      </c>
      <c r="K128" s="82"/>
      <c r="L128" s="82"/>
      <c r="M128" s="36">
        <f t="shared" si="37"/>
        <v>307.10373368105496</v>
      </c>
      <c r="N128" s="36">
        <f t="shared" si="38"/>
        <v>0.89999853089733506</v>
      </c>
      <c r="O128" s="36">
        <f t="shared" si="31"/>
        <v>307.10373368105496</v>
      </c>
      <c r="P128" s="36">
        <f t="shared" si="32"/>
        <v>290.67306551943602</v>
      </c>
      <c r="Q128" s="36">
        <f t="shared" si="39"/>
        <v>16.430668161618939</v>
      </c>
      <c r="R128" s="36">
        <f t="shared" si="40"/>
        <v>17.330666692516274</v>
      </c>
      <c r="S128" s="36">
        <f t="shared" si="41"/>
        <v>49.028718518946263</v>
      </c>
      <c r="T128" s="36">
        <f t="shared" si="56"/>
        <v>7.3543077778419352</v>
      </c>
      <c r="U128" s="36">
        <f t="shared" si="33"/>
        <v>56.383026296788195</v>
      </c>
      <c r="V128" s="36">
        <f t="shared" si="42"/>
        <v>29.067654325986975</v>
      </c>
      <c r="W128" s="36">
        <f t="shared" si="43"/>
        <v>27.31537197080122</v>
      </c>
      <c r="Y128" s="86" t="e">
        <f t="shared" si="44"/>
        <v>#N/A</v>
      </c>
      <c r="Z128" s="86" t="e">
        <f t="shared" si="45"/>
        <v>#N/A</v>
      </c>
      <c r="AA128" s="86" t="e">
        <f t="shared" si="46"/>
        <v>#N/A</v>
      </c>
      <c r="AB128" s="86" t="e">
        <f t="shared" si="47"/>
        <v>#N/A</v>
      </c>
      <c r="AC128" s="86" t="e">
        <f t="shared" si="48"/>
        <v>#N/A</v>
      </c>
      <c r="AD128" s="86" t="e">
        <f t="shared" si="49"/>
        <v>#N/A</v>
      </c>
      <c r="AE128" s="86" t="e">
        <f t="shared" si="50"/>
        <v>#N/A</v>
      </c>
      <c r="AF128" s="86" t="e">
        <f t="shared" si="51"/>
        <v>#N/A</v>
      </c>
      <c r="AG128" s="86" t="e">
        <f t="shared" si="52"/>
        <v>#N/A</v>
      </c>
      <c r="AH128" s="86" t="e">
        <f t="shared" si="53"/>
        <v>#N/A</v>
      </c>
      <c r="AI128" s="86" t="e">
        <f t="shared" si="54"/>
        <v>#N/A</v>
      </c>
      <c r="AJ128" s="86" t="e">
        <f t="shared" si="55"/>
        <v>#N/A</v>
      </c>
      <c r="AK128" s="86">
        <f t="shared" si="34"/>
        <v>2.8479807291751902</v>
      </c>
      <c r="AL128" s="86">
        <f t="shared" si="34"/>
        <v>0</v>
      </c>
    </row>
    <row r="129" spans="2:38" x14ac:dyDescent="0.25">
      <c r="B129" s="77">
        <v>28369</v>
      </c>
      <c r="C129" s="78">
        <v>14.44004004004</v>
      </c>
      <c r="D129" s="79"/>
      <c r="E129" s="80" t="e">
        <f t="shared" si="35"/>
        <v>#N/A</v>
      </c>
      <c r="F129" s="75"/>
      <c r="G129" s="75"/>
      <c r="H129" s="81">
        <f t="shared" si="36"/>
        <v>28369</v>
      </c>
      <c r="I129" s="82"/>
      <c r="J129" s="87">
        <f t="shared" si="30"/>
        <v>1.7877846594879017</v>
      </c>
      <c r="K129" s="82"/>
      <c r="L129" s="82"/>
      <c r="M129" s="36">
        <f t="shared" si="37"/>
        <v>300.85261351631618</v>
      </c>
      <c r="N129" s="36">
        <f t="shared" si="38"/>
        <v>4.260492043159843</v>
      </c>
      <c r="O129" s="36">
        <f t="shared" si="31"/>
        <v>300.85261351631618</v>
      </c>
      <c r="P129" s="36">
        <f t="shared" si="32"/>
        <v>285.62529293424535</v>
      </c>
      <c r="Q129" s="36">
        <f t="shared" si="39"/>
        <v>15.227320582070831</v>
      </c>
      <c r="R129" s="36">
        <f t="shared" si="40"/>
        <v>19.487812625230674</v>
      </c>
      <c r="S129" s="36">
        <f t="shared" si="41"/>
        <v>48.555466951217653</v>
      </c>
      <c r="T129" s="36">
        <f t="shared" si="56"/>
        <v>7.2833200426826439</v>
      </c>
      <c r="U129" s="36">
        <f t="shared" si="33"/>
        <v>55.8387869939003</v>
      </c>
      <c r="V129" s="36">
        <f t="shared" si="42"/>
        <v>28.92232650718654</v>
      </c>
      <c r="W129" s="36">
        <f t="shared" si="43"/>
        <v>26.91646048671376</v>
      </c>
      <c r="Y129" s="86" t="e">
        <f t="shared" si="44"/>
        <v>#N/A</v>
      </c>
      <c r="Z129" s="86" t="e">
        <f t="shared" si="45"/>
        <v>#N/A</v>
      </c>
      <c r="AA129" s="86" t="e">
        <f t="shared" si="46"/>
        <v>#N/A</v>
      </c>
      <c r="AB129" s="86" t="e">
        <f t="shared" si="47"/>
        <v>#N/A</v>
      </c>
      <c r="AC129" s="86" t="e">
        <f t="shared" si="48"/>
        <v>#N/A</v>
      </c>
      <c r="AD129" s="86" t="e">
        <f t="shared" si="49"/>
        <v>#N/A</v>
      </c>
      <c r="AE129" s="86" t="e">
        <f t="shared" si="50"/>
        <v>#N/A</v>
      </c>
      <c r="AF129" s="86" t="e">
        <f t="shared" si="51"/>
        <v>#N/A</v>
      </c>
      <c r="AG129" s="86" t="e">
        <f t="shared" si="52"/>
        <v>#N/A</v>
      </c>
      <c r="AH129" s="86" t="e">
        <f t="shared" si="53"/>
        <v>#N/A</v>
      </c>
      <c r="AI129" s="86" t="e">
        <f t="shared" si="54"/>
        <v>#N/A</v>
      </c>
      <c r="AJ129" s="86" t="e">
        <f t="shared" si="55"/>
        <v>#N/A</v>
      </c>
      <c r="AK129" s="86">
        <f t="shared" si="34"/>
        <v>14.44004004004</v>
      </c>
      <c r="AL129" s="86">
        <f t="shared" si="34"/>
        <v>0</v>
      </c>
    </row>
    <row r="130" spans="2:38" x14ac:dyDescent="0.25">
      <c r="B130" s="77">
        <v>28399</v>
      </c>
      <c r="C130" s="78">
        <v>34.822126759632503</v>
      </c>
      <c r="D130" s="79"/>
      <c r="E130" s="80" t="e">
        <f t="shared" si="35"/>
        <v>#N/A</v>
      </c>
      <c r="F130" s="75"/>
      <c r="G130" s="75"/>
      <c r="H130" s="81">
        <f t="shared" si="36"/>
        <v>28399</v>
      </c>
      <c r="I130" s="82"/>
      <c r="J130" s="87">
        <f t="shared" si="30"/>
        <v>2.2358117058713129</v>
      </c>
      <c r="K130" s="82"/>
      <c r="L130" s="82"/>
      <c r="M130" s="36">
        <f t="shared" si="37"/>
        <v>310.01673961284916</v>
      </c>
      <c r="N130" s="36">
        <f t="shared" si="38"/>
        <v>10.430680081028697</v>
      </c>
      <c r="O130" s="36">
        <f t="shared" si="31"/>
        <v>310.01673961284916</v>
      </c>
      <c r="P130" s="36">
        <f t="shared" si="32"/>
        <v>293.0041699880623</v>
      </c>
      <c r="Q130" s="36">
        <f t="shared" si="39"/>
        <v>17.012569624786863</v>
      </c>
      <c r="R130" s="36">
        <f t="shared" si="40"/>
        <v>27.44324970581556</v>
      </c>
      <c r="S130" s="36">
        <f t="shared" si="41"/>
        <v>56.3655762130021</v>
      </c>
      <c r="T130" s="36">
        <f t="shared" si="56"/>
        <v>8.4548364319503104</v>
      </c>
      <c r="U130" s="36">
        <f t="shared" si="33"/>
        <v>64.820412644952413</v>
      </c>
      <c r="V130" s="36">
        <f t="shared" si="42"/>
        <v>31.158563541685425</v>
      </c>
      <c r="W130" s="36">
        <f t="shared" si="43"/>
        <v>33.661849103266988</v>
      </c>
      <c r="Y130" s="86" t="e">
        <f t="shared" si="44"/>
        <v>#N/A</v>
      </c>
      <c r="Z130" s="86" t="e">
        <f t="shared" si="45"/>
        <v>#N/A</v>
      </c>
      <c r="AA130" s="86" t="e">
        <f t="shared" si="46"/>
        <v>#N/A</v>
      </c>
      <c r="AB130" s="86" t="e">
        <f t="shared" si="47"/>
        <v>#N/A</v>
      </c>
      <c r="AC130" s="86" t="e">
        <f t="shared" si="48"/>
        <v>#N/A</v>
      </c>
      <c r="AD130" s="86" t="e">
        <f t="shared" si="49"/>
        <v>#N/A</v>
      </c>
      <c r="AE130" s="86" t="e">
        <f t="shared" si="50"/>
        <v>#N/A</v>
      </c>
      <c r="AF130" s="86" t="e">
        <f t="shared" si="51"/>
        <v>#N/A</v>
      </c>
      <c r="AG130" s="86" t="e">
        <f t="shared" si="52"/>
        <v>#N/A</v>
      </c>
      <c r="AH130" s="86" t="e">
        <f t="shared" si="53"/>
        <v>#N/A</v>
      </c>
      <c r="AI130" s="86" t="e">
        <f t="shared" si="54"/>
        <v>#N/A</v>
      </c>
      <c r="AJ130" s="86" t="e">
        <f t="shared" si="55"/>
        <v>#N/A</v>
      </c>
      <c r="AK130" s="86">
        <f t="shared" si="34"/>
        <v>34.822126759632503</v>
      </c>
      <c r="AL130" s="86">
        <f t="shared" si="34"/>
        <v>0</v>
      </c>
    </row>
    <row r="131" spans="2:38" x14ac:dyDescent="0.25">
      <c r="B131" s="77">
        <v>28430</v>
      </c>
      <c r="C131" s="78">
        <v>105.355759057244</v>
      </c>
      <c r="D131" s="79"/>
      <c r="E131" s="80" t="e">
        <f t="shared" si="35"/>
        <v>#N/A</v>
      </c>
      <c r="F131" s="75"/>
      <c r="G131" s="75"/>
      <c r="H131" s="81">
        <f t="shared" si="36"/>
        <v>28430</v>
      </c>
      <c r="I131" s="82"/>
      <c r="J131" s="87">
        <f t="shared" si="30"/>
        <v>4.9310121174274579</v>
      </c>
      <c r="K131" s="82"/>
      <c r="L131" s="82"/>
      <c r="M131" s="36">
        <f t="shared" si="37"/>
        <v>360.04716527798382</v>
      </c>
      <c r="N131" s="36">
        <f t="shared" si="38"/>
        <v>38.312763767322508</v>
      </c>
      <c r="O131" s="36">
        <f t="shared" si="31"/>
        <v>360.04716527798382</v>
      </c>
      <c r="P131" s="36">
        <f t="shared" si="32"/>
        <v>330.83186227247194</v>
      </c>
      <c r="Q131" s="36">
        <f t="shared" si="39"/>
        <v>29.215303005511885</v>
      </c>
      <c r="R131" s="36">
        <f t="shared" si="40"/>
        <v>67.528066772834393</v>
      </c>
      <c r="S131" s="36">
        <f t="shared" si="41"/>
        <v>98.686630314519817</v>
      </c>
      <c r="T131" s="36">
        <f t="shared" si="56"/>
        <v>14.802994547177963</v>
      </c>
      <c r="U131" s="36">
        <f t="shared" si="33"/>
        <v>113.48962486169778</v>
      </c>
      <c r="V131" s="36">
        <f t="shared" si="42"/>
        <v>39.249479599314128</v>
      </c>
      <c r="W131" s="36">
        <f t="shared" si="43"/>
        <v>74.240145262383649</v>
      </c>
      <c r="Y131" s="86" t="e">
        <f t="shared" si="44"/>
        <v>#N/A</v>
      </c>
      <c r="Z131" s="86" t="e">
        <f t="shared" si="45"/>
        <v>#N/A</v>
      </c>
      <c r="AA131" s="86" t="e">
        <f t="shared" si="46"/>
        <v>#N/A</v>
      </c>
      <c r="AB131" s="86" t="e">
        <f t="shared" si="47"/>
        <v>#N/A</v>
      </c>
      <c r="AC131" s="86" t="e">
        <f t="shared" si="48"/>
        <v>#N/A</v>
      </c>
      <c r="AD131" s="86" t="e">
        <f t="shared" si="49"/>
        <v>#N/A</v>
      </c>
      <c r="AE131" s="86" t="e">
        <f t="shared" si="50"/>
        <v>#N/A</v>
      </c>
      <c r="AF131" s="86" t="e">
        <f t="shared" si="51"/>
        <v>#N/A</v>
      </c>
      <c r="AG131" s="86" t="e">
        <f t="shared" si="52"/>
        <v>#N/A</v>
      </c>
      <c r="AH131" s="86" t="e">
        <f t="shared" si="53"/>
        <v>#N/A</v>
      </c>
      <c r="AI131" s="86" t="e">
        <f t="shared" si="54"/>
        <v>#N/A</v>
      </c>
      <c r="AJ131" s="86" t="e">
        <f t="shared" si="55"/>
        <v>#N/A</v>
      </c>
      <c r="AK131" s="86">
        <f t="shared" si="34"/>
        <v>105.355759057244</v>
      </c>
      <c r="AL131" s="86">
        <f t="shared" si="34"/>
        <v>0</v>
      </c>
    </row>
    <row r="132" spans="2:38" x14ac:dyDescent="0.25">
      <c r="B132" s="77">
        <v>28460</v>
      </c>
      <c r="C132" s="78">
        <v>62.023768458267099</v>
      </c>
      <c r="D132" s="79"/>
      <c r="E132" s="80" t="e">
        <f t="shared" si="35"/>
        <v>#N/A</v>
      </c>
      <c r="F132" s="75"/>
      <c r="G132" s="75"/>
      <c r="H132" s="81">
        <f t="shared" si="36"/>
        <v>28460</v>
      </c>
      <c r="I132" s="82"/>
      <c r="J132" s="87">
        <f t="shared" si="30"/>
        <v>4.7615284253937658</v>
      </c>
      <c r="K132" s="82"/>
      <c r="L132" s="82"/>
      <c r="M132" s="36">
        <f t="shared" si="37"/>
        <v>367.28501070916087</v>
      </c>
      <c r="N132" s="36">
        <f t="shared" si="38"/>
        <v>25.570620021578179</v>
      </c>
      <c r="O132" s="36">
        <f t="shared" si="31"/>
        <v>367.28501070916087</v>
      </c>
      <c r="P132" s="36">
        <f t="shared" si="32"/>
        <v>335.94464702817095</v>
      </c>
      <c r="Q132" s="36">
        <f t="shared" si="39"/>
        <v>31.340363680989924</v>
      </c>
      <c r="R132" s="36">
        <f t="shared" si="40"/>
        <v>56.910983702568103</v>
      </c>
      <c r="S132" s="36">
        <f t="shared" si="41"/>
        <v>96.160463301882231</v>
      </c>
      <c r="T132" s="36">
        <f t="shared" si="56"/>
        <v>14.424069495282327</v>
      </c>
      <c r="U132" s="36">
        <f t="shared" si="33"/>
        <v>110.58453279716456</v>
      </c>
      <c r="V132" s="36">
        <f t="shared" si="42"/>
        <v>38.896093678782591</v>
      </c>
      <c r="W132" s="36">
        <f t="shared" si="43"/>
        <v>71.688439118381964</v>
      </c>
      <c r="Y132" s="86" t="e">
        <f t="shared" si="44"/>
        <v>#N/A</v>
      </c>
      <c r="Z132" s="86" t="e">
        <f t="shared" si="45"/>
        <v>#N/A</v>
      </c>
      <c r="AA132" s="86" t="e">
        <f t="shared" si="46"/>
        <v>#N/A</v>
      </c>
      <c r="AB132" s="86" t="e">
        <f t="shared" si="47"/>
        <v>#N/A</v>
      </c>
      <c r="AC132" s="86" t="e">
        <f t="shared" si="48"/>
        <v>#N/A</v>
      </c>
      <c r="AD132" s="86" t="e">
        <f t="shared" si="49"/>
        <v>#N/A</v>
      </c>
      <c r="AE132" s="86" t="e">
        <f t="shared" si="50"/>
        <v>#N/A</v>
      </c>
      <c r="AF132" s="86" t="e">
        <f t="shared" si="51"/>
        <v>#N/A</v>
      </c>
      <c r="AG132" s="86" t="e">
        <f t="shared" si="52"/>
        <v>#N/A</v>
      </c>
      <c r="AH132" s="86" t="e">
        <f t="shared" si="53"/>
        <v>#N/A</v>
      </c>
      <c r="AI132" s="86" t="e">
        <f t="shared" si="54"/>
        <v>#N/A</v>
      </c>
      <c r="AJ132" s="86" t="e">
        <f t="shared" si="55"/>
        <v>#N/A</v>
      </c>
      <c r="AK132" s="86">
        <f t="shared" si="34"/>
        <v>62.023768458267099</v>
      </c>
      <c r="AL132" s="86">
        <f t="shared" si="34"/>
        <v>0</v>
      </c>
    </row>
    <row r="133" spans="2:38" x14ac:dyDescent="0.25">
      <c r="B133" s="77">
        <v>28491</v>
      </c>
      <c r="C133" s="78">
        <v>32.560949477226401</v>
      </c>
      <c r="D133" s="79"/>
      <c r="E133" s="80" t="e">
        <f t="shared" si="35"/>
        <v>#N/A</v>
      </c>
      <c r="F133" s="75"/>
      <c r="G133" s="75"/>
      <c r="H133" s="81">
        <f t="shared" si="36"/>
        <v>28491</v>
      </c>
      <c r="I133" s="82"/>
      <c r="J133" s="87">
        <f t="shared" si="30"/>
        <v>3.6933838204662748</v>
      </c>
      <c r="K133" s="82"/>
      <c r="L133" s="82"/>
      <c r="M133" s="36">
        <f t="shared" si="37"/>
        <v>355.37432917359473</v>
      </c>
      <c r="N133" s="36">
        <f t="shared" si="38"/>
        <v>13.131267331802633</v>
      </c>
      <c r="O133" s="36">
        <f t="shared" si="31"/>
        <v>355.37432917359473</v>
      </c>
      <c r="P133" s="36">
        <f t="shared" si="32"/>
        <v>327.4815318382885</v>
      </c>
      <c r="Q133" s="36">
        <f t="shared" si="39"/>
        <v>27.892797335306227</v>
      </c>
      <c r="R133" s="36">
        <f t="shared" si="40"/>
        <v>41.02406466710886</v>
      </c>
      <c r="S133" s="36">
        <f t="shared" si="41"/>
        <v>79.920158345891451</v>
      </c>
      <c r="T133" s="36">
        <f t="shared" si="56"/>
        <v>11.988023751883711</v>
      </c>
      <c r="U133" s="36">
        <f t="shared" si="33"/>
        <v>91.908182097775168</v>
      </c>
      <c r="V133" s="36">
        <f t="shared" si="42"/>
        <v>36.301474020123074</v>
      </c>
      <c r="W133" s="36">
        <f t="shared" si="43"/>
        <v>55.606708077652094</v>
      </c>
      <c r="Y133" s="86" t="e">
        <f t="shared" si="44"/>
        <v>#N/A</v>
      </c>
      <c r="Z133" s="86" t="e">
        <f t="shared" si="45"/>
        <v>#N/A</v>
      </c>
      <c r="AA133" s="86" t="e">
        <f t="shared" si="46"/>
        <v>#N/A</v>
      </c>
      <c r="AB133" s="86" t="e">
        <f t="shared" si="47"/>
        <v>#N/A</v>
      </c>
      <c r="AC133" s="86" t="e">
        <f t="shared" si="48"/>
        <v>#N/A</v>
      </c>
      <c r="AD133" s="86" t="e">
        <f t="shared" si="49"/>
        <v>#N/A</v>
      </c>
      <c r="AE133" s="86" t="e">
        <f t="shared" si="50"/>
        <v>#N/A</v>
      </c>
      <c r="AF133" s="86" t="e">
        <f t="shared" si="51"/>
        <v>#N/A</v>
      </c>
      <c r="AG133" s="86" t="e">
        <f t="shared" si="52"/>
        <v>#N/A</v>
      </c>
      <c r="AH133" s="86" t="e">
        <f t="shared" si="53"/>
        <v>#N/A</v>
      </c>
      <c r="AI133" s="86" t="e">
        <f t="shared" si="54"/>
        <v>#N/A</v>
      </c>
      <c r="AJ133" s="86" t="e">
        <f t="shared" si="55"/>
        <v>#N/A</v>
      </c>
      <c r="AK133" s="86">
        <f t="shared" si="34"/>
        <v>32.560949477226401</v>
      </c>
      <c r="AL133" s="86">
        <f t="shared" si="34"/>
        <v>0</v>
      </c>
    </row>
    <row r="134" spans="2:38" x14ac:dyDescent="0.25">
      <c r="B134" s="77">
        <v>28522</v>
      </c>
      <c r="C134" s="78">
        <v>79.649692386504995</v>
      </c>
      <c r="D134" s="79"/>
      <c r="E134" s="80" t="e">
        <f t="shared" si="35"/>
        <v>#N/A</v>
      </c>
      <c r="F134" s="75"/>
      <c r="G134" s="75"/>
      <c r="H134" s="81">
        <f t="shared" si="36"/>
        <v>28522</v>
      </c>
      <c r="I134" s="82"/>
      <c r="J134" s="87">
        <f t="shared" si="30"/>
        <v>5.2145955483796715</v>
      </c>
      <c r="K134" s="82"/>
      <c r="L134" s="82"/>
      <c r="M134" s="36">
        <f t="shared" si="37"/>
        <v>373.91308411253272</v>
      </c>
      <c r="N134" s="36">
        <f t="shared" si="38"/>
        <v>33.218140112260812</v>
      </c>
      <c r="O134" s="36">
        <f t="shared" si="31"/>
        <v>373.91308411253272</v>
      </c>
      <c r="P134" s="36">
        <f t="shared" si="32"/>
        <v>340.54448204391053</v>
      </c>
      <c r="Q134" s="36">
        <f t="shared" si="39"/>
        <v>33.368602068622181</v>
      </c>
      <c r="R134" s="36">
        <f t="shared" si="40"/>
        <v>66.586742180882993</v>
      </c>
      <c r="S134" s="36">
        <f t="shared" si="41"/>
        <v>102.88821620100606</v>
      </c>
      <c r="T134" s="36">
        <f t="shared" si="56"/>
        <v>15.4332324301509</v>
      </c>
      <c r="U134" s="36">
        <f t="shared" si="33"/>
        <v>118.32144863115695</v>
      </c>
      <c r="V134" s="36">
        <f t="shared" si="42"/>
        <v>39.811738702020648</v>
      </c>
      <c r="W134" s="36">
        <f t="shared" si="43"/>
        <v>78.509709929136307</v>
      </c>
      <c r="Y134" s="86" t="e">
        <f t="shared" si="44"/>
        <v>#N/A</v>
      </c>
      <c r="Z134" s="86" t="e">
        <f t="shared" si="45"/>
        <v>#N/A</v>
      </c>
      <c r="AA134" s="86" t="e">
        <f t="shared" si="46"/>
        <v>#N/A</v>
      </c>
      <c r="AB134" s="86" t="e">
        <f t="shared" si="47"/>
        <v>#N/A</v>
      </c>
      <c r="AC134" s="86" t="e">
        <f t="shared" si="48"/>
        <v>#N/A</v>
      </c>
      <c r="AD134" s="86" t="e">
        <f t="shared" si="49"/>
        <v>#N/A</v>
      </c>
      <c r="AE134" s="86" t="e">
        <f t="shared" si="50"/>
        <v>#N/A</v>
      </c>
      <c r="AF134" s="86" t="e">
        <f t="shared" si="51"/>
        <v>#N/A</v>
      </c>
      <c r="AG134" s="86" t="e">
        <f t="shared" si="52"/>
        <v>#N/A</v>
      </c>
      <c r="AH134" s="86" t="e">
        <f t="shared" si="53"/>
        <v>#N/A</v>
      </c>
      <c r="AI134" s="86" t="e">
        <f t="shared" si="54"/>
        <v>#N/A</v>
      </c>
      <c r="AJ134" s="86" t="e">
        <f t="shared" si="55"/>
        <v>#N/A</v>
      </c>
      <c r="AK134" s="86">
        <f t="shared" si="34"/>
        <v>79.649692386504995</v>
      </c>
      <c r="AL134" s="86">
        <f t="shared" si="34"/>
        <v>0</v>
      </c>
    </row>
    <row r="135" spans="2:38" x14ac:dyDescent="0.25">
      <c r="B135" s="77">
        <v>28550</v>
      </c>
      <c r="C135" s="78">
        <v>43.025444228709603</v>
      </c>
      <c r="D135" s="79"/>
      <c r="E135" s="80" t="e">
        <f t="shared" si="35"/>
        <v>#N/A</v>
      </c>
      <c r="F135" s="75"/>
      <c r="G135" s="75"/>
      <c r="H135" s="81">
        <f t="shared" si="36"/>
        <v>28550</v>
      </c>
      <c r="I135" s="82"/>
      <c r="J135" s="87">
        <f t="shared" si="30"/>
        <v>4.2669766946612109</v>
      </c>
      <c r="K135" s="82"/>
      <c r="L135" s="82"/>
      <c r="M135" s="36">
        <f t="shared" si="37"/>
        <v>365.46172344498871</v>
      </c>
      <c r="N135" s="36">
        <f t="shared" si="38"/>
        <v>18.10820282763143</v>
      </c>
      <c r="O135" s="36">
        <f t="shared" si="31"/>
        <v>365.46172344498871</v>
      </c>
      <c r="P135" s="36">
        <f t="shared" si="32"/>
        <v>334.66549051643563</v>
      </c>
      <c r="Q135" s="36">
        <f t="shared" si="39"/>
        <v>30.796232928553081</v>
      </c>
      <c r="R135" s="36">
        <f t="shared" si="40"/>
        <v>48.904435756184512</v>
      </c>
      <c r="S135" s="36">
        <f t="shared" si="41"/>
        <v>88.71617445820516</v>
      </c>
      <c r="T135" s="36">
        <f t="shared" si="56"/>
        <v>13.307426168730766</v>
      </c>
      <c r="U135" s="36">
        <f t="shared" si="33"/>
        <v>102.02360062693593</v>
      </c>
      <c r="V135" s="36">
        <f t="shared" si="42"/>
        <v>37.781014703598004</v>
      </c>
      <c r="W135" s="36">
        <f t="shared" si="43"/>
        <v>64.242585923337927</v>
      </c>
      <c r="Y135" s="86" t="e">
        <f t="shared" si="44"/>
        <v>#N/A</v>
      </c>
      <c r="Z135" s="86" t="e">
        <f t="shared" si="45"/>
        <v>#N/A</v>
      </c>
      <c r="AA135" s="86" t="e">
        <f t="shared" si="46"/>
        <v>#N/A</v>
      </c>
      <c r="AB135" s="86" t="e">
        <f t="shared" si="47"/>
        <v>#N/A</v>
      </c>
      <c r="AC135" s="86" t="e">
        <f t="shared" si="48"/>
        <v>#N/A</v>
      </c>
      <c r="AD135" s="86" t="e">
        <f t="shared" si="49"/>
        <v>#N/A</v>
      </c>
      <c r="AE135" s="86" t="e">
        <f t="shared" si="50"/>
        <v>#N/A</v>
      </c>
      <c r="AF135" s="86" t="e">
        <f t="shared" si="51"/>
        <v>#N/A</v>
      </c>
      <c r="AG135" s="86" t="e">
        <f t="shared" si="52"/>
        <v>#N/A</v>
      </c>
      <c r="AH135" s="86" t="e">
        <f t="shared" si="53"/>
        <v>#N/A</v>
      </c>
      <c r="AI135" s="86" t="e">
        <f t="shared" si="54"/>
        <v>#N/A</v>
      </c>
      <c r="AJ135" s="86" t="e">
        <f t="shared" si="55"/>
        <v>#N/A</v>
      </c>
      <c r="AK135" s="86">
        <f t="shared" si="34"/>
        <v>43.025444228709603</v>
      </c>
      <c r="AL135" s="86">
        <f t="shared" si="34"/>
        <v>0</v>
      </c>
    </row>
    <row r="136" spans="2:38" x14ac:dyDescent="0.25">
      <c r="B136" s="77">
        <v>28581</v>
      </c>
      <c r="C136" s="78">
        <v>66.8030678789207</v>
      </c>
      <c r="D136" s="79"/>
      <c r="E136" s="80" t="e">
        <f t="shared" si="35"/>
        <v>#N/A</v>
      </c>
      <c r="F136" s="75"/>
      <c r="G136" s="75"/>
      <c r="H136" s="81">
        <f t="shared" si="36"/>
        <v>28581</v>
      </c>
      <c r="I136" s="82"/>
      <c r="J136" s="87">
        <f t="shared" si="30"/>
        <v>4.9678269493686313</v>
      </c>
      <c r="K136" s="82"/>
      <c r="L136" s="82"/>
      <c r="M136" s="36">
        <f t="shared" si="37"/>
        <v>373.14539662764025</v>
      </c>
      <c r="N136" s="36">
        <f t="shared" si="38"/>
        <v>28.323161767716101</v>
      </c>
      <c r="O136" s="36">
        <f t="shared" si="31"/>
        <v>373.14539662764025</v>
      </c>
      <c r="P136" s="36">
        <f t="shared" si="32"/>
        <v>340.01575321118247</v>
      </c>
      <c r="Q136" s="36">
        <f t="shared" si="39"/>
        <v>33.129643416457782</v>
      </c>
      <c r="R136" s="36">
        <f t="shared" si="40"/>
        <v>61.452805184173883</v>
      </c>
      <c r="S136" s="36">
        <f t="shared" si="41"/>
        <v>99.233819887771887</v>
      </c>
      <c r="T136" s="36">
        <f t="shared" si="56"/>
        <v>14.885072983165774</v>
      </c>
      <c r="U136" s="36">
        <f t="shared" si="33"/>
        <v>114.11889287093766</v>
      </c>
      <c r="V136" s="36">
        <f t="shared" si="42"/>
        <v>39.324472257766814</v>
      </c>
      <c r="W136" s="36">
        <f t="shared" si="43"/>
        <v>74.794420613170843</v>
      </c>
      <c r="Y136" s="86" t="e">
        <f t="shared" si="44"/>
        <v>#N/A</v>
      </c>
      <c r="Z136" s="86" t="e">
        <f t="shared" si="45"/>
        <v>#N/A</v>
      </c>
      <c r="AA136" s="86" t="e">
        <f t="shared" si="46"/>
        <v>#N/A</v>
      </c>
      <c r="AB136" s="86" t="e">
        <f t="shared" si="47"/>
        <v>#N/A</v>
      </c>
      <c r="AC136" s="86" t="e">
        <f t="shared" si="48"/>
        <v>#N/A</v>
      </c>
      <c r="AD136" s="86" t="e">
        <f t="shared" si="49"/>
        <v>#N/A</v>
      </c>
      <c r="AE136" s="86" t="e">
        <f t="shared" si="50"/>
        <v>#N/A</v>
      </c>
      <c r="AF136" s="86" t="e">
        <f t="shared" si="51"/>
        <v>#N/A</v>
      </c>
      <c r="AG136" s="86" t="e">
        <f t="shared" si="52"/>
        <v>#N/A</v>
      </c>
      <c r="AH136" s="86" t="e">
        <f t="shared" si="53"/>
        <v>#N/A</v>
      </c>
      <c r="AI136" s="86" t="e">
        <f t="shared" si="54"/>
        <v>#N/A</v>
      </c>
      <c r="AJ136" s="86" t="e">
        <f t="shared" si="55"/>
        <v>#N/A</v>
      </c>
      <c r="AK136" s="86">
        <f t="shared" si="34"/>
        <v>66.8030678789207</v>
      </c>
      <c r="AL136" s="86">
        <f t="shared" si="34"/>
        <v>0</v>
      </c>
    </row>
    <row r="137" spans="2:38" x14ac:dyDescent="0.25">
      <c r="B137" s="77">
        <v>28611</v>
      </c>
      <c r="C137" s="78">
        <v>25.983207055024199</v>
      </c>
      <c r="D137" s="79"/>
      <c r="E137" s="80" t="e">
        <f t="shared" si="35"/>
        <v>#N/A</v>
      </c>
      <c r="F137" s="75"/>
      <c r="G137" s="75"/>
      <c r="H137" s="81">
        <f t="shared" si="36"/>
        <v>28611</v>
      </c>
      <c r="I137" s="82"/>
      <c r="J137" s="87">
        <f t="shared" si="30"/>
        <v>3.5586306359374049</v>
      </c>
      <c r="K137" s="82"/>
      <c r="L137" s="82"/>
      <c r="M137" s="36">
        <f t="shared" si="37"/>
        <v>355.39966817699724</v>
      </c>
      <c r="N137" s="36">
        <f t="shared" si="38"/>
        <v>10.599292089209428</v>
      </c>
      <c r="O137" s="36">
        <f t="shared" si="31"/>
        <v>355.39966817699724</v>
      </c>
      <c r="P137" s="36">
        <f t="shared" si="32"/>
        <v>327.49980354444534</v>
      </c>
      <c r="Q137" s="36">
        <f t="shared" si="39"/>
        <v>27.899864632551896</v>
      </c>
      <c r="R137" s="36">
        <f t="shared" si="40"/>
        <v>38.499156721761324</v>
      </c>
      <c r="S137" s="36">
        <f t="shared" si="41"/>
        <v>77.823628979528138</v>
      </c>
      <c r="T137" s="36">
        <f t="shared" si="56"/>
        <v>11.673544346929214</v>
      </c>
      <c r="U137" s="36">
        <f t="shared" si="33"/>
        <v>89.497173326457357</v>
      </c>
      <c r="V137" s="36">
        <f t="shared" si="42"/>
        <v>35.919277134834715</v>
      </c>
      <c r="W137" s="36">
        <f t="shared" si="43"/>
        <v>53.577896191622642</v>
      </c>
      <c r="Y137" s="86" t="e">
        <f t="shared" si="44"/>
        <v>#N/A</v>
      </c>
      <c r="Z137" s="86" t="e">
        <f t="shared" si="45"/>
        <v>#N/A</v>
      </c>
      <c r="AA137" s="86" t="e">
        <f t="shared" si="46"/>
        <v>#N/A</v>
      </c>
      <c r="AB137" s="86" t="e">
        <f t="shared" si="47"/>
        <v>#N/A</v>
      </c>
      <c r="AC137" s="86" t="e">
        <f t="shared" si="48"/>
        <v>#N/A</v>
      </c>
      <c r="AD137" s="86" t="e">
        <f t="shared" si="49"/>
        <v>#N/A</v>
      </c>
      <c r="AE137" s="86" t="e">
        <f t="shared" si="50"/>
        <v>#N/A</v>
      </c>
      <c r="AF137" s="86" t="e">
        <f t="shared" si="51"/>
        <v>#N/A</v>
      </c>
      <c r="AG137" s="86" t="e">
        <f t="shared" si="52"/>
        <v>#N/A</v>
      </c>
      <c r="AH137" s="86" t="e">
        <f t="shared" si="53"/>
        <v>#N/A</v>
      </c>
      <c r="AI137" s="86" t="e">
        <f t="shared" si="54"/>
        <v>#N/A</v>
      </c>
      <c r="AJ137" s="86" t="e">
        <f t="shared" si="55"/>
        <v>#N/A</v>
      </c>
      <c r="AK137" s="86">
        <f t="shared" si="34"/>
        <v>25.983207055024199</v>
      </c>
      <c r="AL137" s="86">
        <f t="shared" si="34"/>
        <v>0</v>
      </c>
    </row>
    <row r="138" spans="2:38" x14ac:dyDescent="0.25">
      <c r="B138" s="77">
        <v>28642</v>
      </c>
      <c r="C138" s="78">
        <v>1.4436849925705799</v>
      </c>
      <c r="D138" s="79"/>
      <c r="E138" s="80" t="e">
        <f t="shared" si="35"/>
        <v>#N/A</v>
      </c>
      <c r="F138" s="75"/>
      <c r="G138" s="75"/>
      <c r="H138" s="81">
        <f t="shared" si="36"/>
        <v>28642</v>
      </c>
      <c r="I138" s="82"/>
      <c r="J138" s="87">
        <f t="shared" si="30"/>
        <v>2.2997354997315749</v>
      </c>
      <c r="K138" s="82"/>
      <c r="L138" s="82"/>
      <c r="M138" s="36">
        <f t="shared" si="37"/>
        <v>328.41988298422444</v>
      </c>
      <c r="N138" s="36">
        <f t="shared" si="38"/>
        <v>0.52360555279148002</v>
      </c>
      <c r="O138" s="36">
        <f t="shared" si="31"/>
        <v>328.41988298422444</v>
      </c>
      <c r="P138" s="36">
        <f t="shared" si="32"/>
        <v>307.41204629740741</v>
      </c>
      <c r="Q138" s="36">
        <f t="shared" si="39"/>
        <v>21.007836686817029</v>
      </c>
      <c r="R138" s="36">
        <f t="shared" si="40"/>
        <v>21.531442239608509</v>
      </c>
      <c r="S138" s="36">
        <f t="shared" si="41"/>
        <v>57.450719374443224</v>
      </c>
      <c r="T138" s="36">
        <f t="shared" si="56"/>
        <v>8.6176079061664783</v>
      </c>
      <c r="U138" s="36">
        <f t="shared" si="33"/>
        <v>66.068327280609708</v>
      </c>
      <c r="V138" s="36">
        <f t="shared" si="42"/>
        <v>31.444056745617594</v>
      </c>
      <c r="W138" s="36">
        <f t="shared" si="43"/>
        <v>34.624270534992114</v>
      </c>
      <c r="Y138" s="86" t="e">
        <f t="shared" si="44"/>
        <v>#N/A</v>
      </c>
      <c r="Z138" s="86" t="e">
        <f t="shared" si="45"/>
        <v>#N/A</v>
      </c>
      <c r="AA138" s="86" t="e">
        <f t="shared" si="46"/>
        <v>#N/A</v>
      </c>
      <c r="AB138" s="86" t="e">
        <f t="shared" si="47"/>
        <v>#N/A</v>
      </c>
      <c r="AC138" s="86" t="e">
        <f t="shared" si="48"/>
        <v>#N/A</v>
      </c>
      <c r="AD138" s="86" t="e">
        <f t="shared" si="49"/>
        <v>#N/A</v>
      </c>
      <c r="AE138" s="86" t="e">
        <f t="shared" si="50"/>
        <v>#N/A</v>
      </c>
      <c r="AF138" s="86" t="e">
        <f t="shared" si="51"/>
        <v>#N/A</v>
      </c>
      <c r="AG138" s="86" t="e">
        <f t="shared" si="52"/>
        <v>#N/A</v>
      </c>
      <c r="AH138" s="86" t="e">
        <f t="shared" si="53"/>
        <v>#N/A</v>
      </c>
      <c r="AI138" s="86" t="e">
        <f t="shared" si="54"/>
        <v>#N/A</v>
      </c>
      <c r="AJ138" s="86" t="e">
        <f t="shared" si="55"/>
        <v>#N/A</v>
      </c>
      <c r="AK138" s="86">
        <f t="shared" si="34"/>
        <v>1.4436849925705799</v>
      </c>
      <c r="AL138" s="86">
        <f t="shared" si="34"/>
        <v>0</v>
      </c>
    </row>
    <row r="139" spans="2:38" x14ac:dyDescent="0.25">
      <c r="B139" s="77">
        <v>28672</v>
      </c>
      <c r="C139" s="78">
        <v>20.334089556518101</v>
      </c>
      <c r="D139" s="79"/>
      <c r="E139" s="80" t="e">
        <f t="shared" si="35"/>
        <v>#N/A</v>
      </c>
      <c r="F139" s="75"/>
      <c r="G139" s="75"/>
      <c r="H139" s="81">
        <f t="shared" si="36"/>
        <v>28672</v>
      </c>
      <c r="I139" s="82"/>
      <c r="J139" s="87">
        <f t="shared" si="30"/>
        <v>2.3050217393665391</v>
      </c>
      <c r="K139" s="82"/>
      <c r="L139" s="82"/>
      <c r="M139" s="36">
        <f t="shared" si="37"/>
        <v>320.97424877001527</v>
      </c>
      <c r="N139" s="36">
        <f t="shared" si="38"/>
        <v>6.7718870839102578</v>
      </c>
      <c r="O139" s="36">
        <f t="shared" si="31"/>
        <v>320.97424877001527</v>
      </c>
      <c r="P139" s="36">
        <f t="shared" si="32"/>
        <v>301.65002035404711</v>
      </c>
      <c r="Q139" s="36">
        <f t="shared" si="39"/>
        <v>19.32422841596815</v>
      </c>
      <c r="R139" s="36">
        <f t="shared" si="40"/>
        <v>26.096115499878408</v>
      </c>
      <c r="S139" s="36">
        <f t="shared" si="41"/>
        <v>57.540172245496002</v>
      </c>
      <c r="T139" s="36">
        <f t="shared" si="56"/>
        <v>8.6310258368243957</v>
      </c>
      <c r="U139" s="36">
        <f t="shared" si="33"/>
        <v>66.171198082320402</v>
      </c>
      <c r="V139" s="36">
        <f t="shared" si="42"/>
        <v>31.467339181076973</v>
      </c>
      <c r="W139" s="36">
        <f t="shared" si="43"/>
        <v>34.703858901243429</v>
      </c>
      <c r="Y139" s="86" t="e">
        <f t="shared" si="44"/>
        <v>#N/A</v>
      </c>
      <c r="Z139" s="86" t="e">
        <f t="shared" si="45"/>
        <v>#N/A</v>
      </c>
      <c r="AA139" s="86" t="e">
        <f t="shared" si="46"/>
        <v>#N/A</v>
      </c>
      <c r="AB139" s="86" t="e">
        <f t="shared" si="47"/>
        <v>#N/A</v>
      </c>
      <c r="AC139" s="86" t="e">
        <f t="shared" si="48"/>
        <v>#N/A</v>
      </c>
      <c r="AD139" s="86" t="e">
        <f t="shared" si="49"/>
        <v>#N/A</v>
      </c>
      <c r="AE139" s="86" t="e">
        <f t="shared" si="50"/>
        <v>#N/A</v>
      </c>
      <c r="AF139" s="86" t="e">
        <f t="shared" si="51"/>
        <v>#N/A</v>
      </c>
      <c r="AG139" s="86" t="e">
        <f t="shared" si="52"/>
        <v>#N/A</v>
      </c>
      <c r="AH139" s="86" t="e">
        <f t="shared" si="53"/>
        <v>#N/A</v>
      </c>
      <c r="AI139" s="86" t="e">
        <f t="shared" si="54"/>
        <v>#N/A</v>
      </c>
      <c r="AJ139" s="86" t="e">
        <f t="shared" si="55"/>
        <v>#N/A</v>
      </c>
      <c r="AK139" s="86">
        <f t="shared" si="34"/>
        <v>20.334089556518101</v>
      </c>
      <c r="AL139" s="86">
        <f t="shared" si="34"/>
        <v>0</v>
      </c>
    </row>
    <row r="140" spans="2:38" x14ac:dyDescent="0.25">
      <c r="B140" s="77">
        <v>28703</v>
      </c>
      <c r="C140" s="78">
        <v>0.18810774665147001</v>
      </c>
      <c r="D140" s="79"/>
      <c r="E140" s="80" t="e">
        <f t="shared" si="35"/>
        <v>#N/A</v>
      </c>
      <c r="F140" s="75"/>
      <c r="G140" s="75"/>
      <c r="H140" s="81">
        <f t="shared" si="36"/>
        <v>28703</v>
      </c>
      <c r="I140" s="82"/>
      <c r="J140" s="87">
        <f t="shared" si="30"/>
        <v>1.6973238939717592</v>
      </c>
      <c r="K140" s="82"/>
      <c r="L140" s="82"/>
      <c r="M140" s="36">
        <f t="shared" si="37"/>
        <v>301.7803862609519</v>
      </c>
      <c r="N140" s="36">
        <f t="shared" si="38"/>
        <v>5.7741839746711321E-2</v>
      </c>
      <c r="O140" s="36">
        <f t="shared" si="31"/>
        <v>301.7803862609519</v>
      </c>
      <c r="P140" s="36">
        <f t="shared" si="32"/>
        <v>286.37834683527802</v>
      </c>
      <c r="Q140" s="36">
        <f t="shared" si="39"/>
        <v>15.402039425673877</v>
      </c>
      <c r="R140" s="36">
        <f t="shared" si="40"/>
        <v>15.459781265420588</v>
      </c>
      <c r="S140" s="36">
        <f t="shared" si="41"/>
        <v>46.927120446497561</v>
      </c>
      <c r="T140" s="36">
        <f t="shared" si="56"/>
        <v>7.0390680669746297</v>
      </c>
      <c r="U140" s="36">
        <f t="shared" si="33"/>
        <v>53.96618851347219</v>
      </c>
      <c r="V140" s="36">
        <f t="shared" si="42"/>
        <v>28.411683790105553</v>
      </c>
      <c r="W140" s="36">
        <f t="shared" si="43"/>
        <v>25.554504723366637</v>
      </c>
      <c r="Y140" s="86" t="e">
        <f t="shared" si="44"/>
        <v>#N/A</v>
      </c>
      <c r="Z140" s="86" t="e">
        <f t="shared" si="45"/>
        <v>#N/A</v>
      </c>
      <c r="AA140" s="86" t="e">
        <f t="shared" si="46"/>
        <v>#N/A</v>
      </c>
      <c r="AB140" s="86" t="e">
        <f t="shared" si="47"/>
        <v>#N/A</v>
      </c>
      <c r="AC140" s="86" t="e">
        <f t="shared" si="48"/>
        <v>#N/A</v>
      </c>
      <c r="AD140" s="86" t="e">
        <f t="shared" si="49"/>
        <v>#N/A</v>
      </c>
      <c r="AE140" s="86" t="e">
        <f t="shared" si="50"/>
        <v>#N/A</v>
      </c>
      <c r="AF140" s="86" t="e">
        <f t="shared" si="51"/>
        <v>#N/A</v>
      </c>
      <c r="AG140" s="86" t="e">
        <f t="shared" si="52"/>
        <v>#N/A</v>
      </c>
      <c r="AH140" s="86" t="e">
        <f t="shared" si="53"/>
        <v>#N/A</v>
      </c>
      <c r="AI140" s="86" t="e">
        <f t="shared" si="54"/>
        <v>#N/A</v>
      </c>
      <c r="AJ140" s="86" t="e">
        <f t="shared" si="55"/>
        <v>#N/A</v>
      </c>
      <c r="AK140" s="86">
        <f t="shared" si="34"/>
        <v>0.18810774665147001</v>
      </c>
      <c r="AL140" s="86">
        <f t="shared" si="34"/>
        <v>0</v>
      </c>
    </row>
    <row r="141" spans="2:38" x14ac:dyDescent="0.25">
      <c r="B141" s="77">
        <v>28734</v>
      </c>
      <c r="C141" s="78">
        <v>14.8680777459147</v>
      </c>
      <c r="D141" s="79"/>
      <c r="E141" s="80" t="e">
        <f t="shared" si="35"/>
        <v>#N/A</v>
      </c>
      <c r="F141" s="75"/>
      <c r="G141" s="75"/>
      <c r="H141" s="81">
        <f t="shared" si="36"/>
        <v>28734</v>
      </c>
      <c r="I141" s="82"/>
      <c r="J141" s="87">
        <f t="shared" si="30"/>
        <v>1.711891331566326</v>
      </c>
      <c r="K141" s="82"/>
      <c r="L141" s="82"/>
      <c r="M141" s="36">
        <f t="shared" si="37"/>
        <v>296.97984638532904</v>
      </c>
      <c r="N141" s="36">
        <f t="shared" si="38"/>
        <v>4.2665781958637012</v>
      </c>
      <c r="O141" s="36">
        <f t="shared" si="31"/>
        <v>296.97984638532904</v>
      </c>
      <c r="P141" s="36">
        <f t="shared" si="32"/>
        <v>282.46740820433217</v>
      </c>
      <c r="Q141" s="36">
        <f t="shared" si="39"/>
        <v>14.512438180996867</v>
      </c>
      <c r="R141" s="36">
        <f t="shared" si="40"/>
        <v>18.779016376860568</v>
      </c>
      <c r="S141" s="36">
        <f t="shared" si="41"/>
        <v>47.190700166966124</v>
      </c>
      <c r="T141" s="36">
        <f t="shared" si="56"/>
        <v>7.0786050250449142</v>
      </c>
      <c r="U141" s="36">
        <f t="shared" si="33"/>
        <v>54.269305192011039</v>
      </c>
      <c r="V141" s="36">
        <f t="shared" si="42"/>
        <v>28.495476594079367</v>
      </c>
      <c r="W141" s="36">
        <f t="shared" si="43"/>
        <v>25.773828597931672</v>
      </c>
      <c r="Y141" s="86" t="e">
        <f t="shared" si="44"/>
        <v>#N/A</v>
      </c>
      <c r="Z141" s="86" t="e">
        <f t="shared" si="45"/>
        <v>#N/A</v>
      </c>
      <c r="AA141" s="86" t="e">
        <f t="shared" si="46"/>
        <v>#N/A</v>
      </c>
      <c r="AB141" s="86" t="e">
        <f t="shared" si="47"/>
        <v>#N/A</v>
      </c>
      <c r="AC141" s="86" t="e">
        <f t="shared" si="48"/>
        <v>#N/A</v>
      </c>
      <c r="AD141" s="86" t="e">
        <f t="shared" si="49"/>
        <v>#N/A</v>
      </c>
      <c r="AE141" s="86" t="e">
        <f t="shared" si="50"/>
        <v>#N/A</v>
      </c>
      <c r="AF141" s="86" t="e">
        <f t="shared" si="51"/>
        <v>#N/A</v>
      </c>
      <c r="AG141" s="86" t="e">
        <f t="shared" si="52"/>
        <v>#N/A</v>
      </c>
      <c r="AH141" s="86" t="e">
        <f t="shared" si="53"/>
        <v>#N/A</v>
      </c>
      <c r="AI141" s="86" t="e">
        <f t="shared" si="54"/>
        <v>#N/A</v>
      </c>
      <c r="AJ141" s="86" t="e">
        <f t="shared" si="55"/>
        <v>#N/A</v>
      </c>
      <c r="AK141" s="86">
        <f t="shared" si="34"/>
        <v>14.8680777459147</v>
      </c>
      <c r="AL141" s="86">
        <f t="shared" si="34"/>
        <v>0</v>
      </c>
    </row>
    <row r="142" spans="2:38" x14ac:dyDescent="0.25">
      <c r="B142" s="77">
        <v>28764</v>
      </c>
      <c r="C142" s="78">
        <v>25.2766149283243</v>
      </c>
      <c r="D142" s="79"/>
      <c r="E142" s="80" t="e">
        <f t="shared" si="35"/>
        <v>#N/A</v>
      </c>
      <c r="F142" s="75"/>
      <c r="G142" s="75"/>
      <c r="H142" s="81">
        <f t="shared" si="36"/>
        <v>28764</v>
      </c>
      <c r="I142" s="82"/>
      <c r="J142" s="87">
        <f t="shared" si="30"/>
        <v>1.9201220881493768</v>
      </c>
      <c r="K142" s="82"/>
      <c r="L142" s="82"/>
      <c r="M142" s="36">
        <f t="shared" si="37"/>
        <v>300.49645091214063</v>
      </c>
      <c r="N142" s="36">
        <f t="shared" si="38"/>
        <v>7.247572220515849</v>
      </c>
      <c r="O142" s="36">
        <f t="shared" si="31"/>
        <v>300.49645091214063</v>
      </c>
      <c r="P142" s="36">
        <f t="shared" si="32"/>
        <v>285.33584657091944</v>
      </c>
      <c r="Q142" s="36">
        <f t="shared" si="39"/>
        <v>15.160604341221187</v>
      </c>
      <c r="R142" s="36">
        <f t="shared" si="40"/>
        <v>22.408176561737037</v>
      </c>
      <c r="S142" s="36">
        <f t="shared" si="41"/>
        <v>50.9036531558164</v>
      </c>
      <c r="T142" s="36">
        <f t="shared" si="56"/>
        <v>7.6355479733724554</v>
      </c>
      <c r="U142" s="36">
        <f t="shared" si="33"/>
        <v>58.539201129188854</v>
      </c>
      <c r="V142" s="36">
        <f t="shared" si="42"/>
        <v>29.630299802032805</v>
      </c>
      <c r="W142" s="36">
        <f t="shared" si="43"/>
        <v>28.908901327156048</v>
      </c>
      <c r="Y142" s="86" t="e">
        <f t="shared" si="44"/>
        <v>#N/A</v>
      </c>
      <c r="Z142" s="86" t="e">
        <f t="shared" si="45"/>
        <v>#N/A</v>
      </c>
      <c r="AA142" s="86" t="e">
        <f t="shared" si="46"/>
        <v>#N/A</v>
      </c>
      <c r="AB142" s="86" t="e">
        <f t="shared" si="47"/>
        <v>#N/A</v>
      </c>
      <c r="AC142" s="86" t="e">
        <f t="shared" si="48"/>
        <v>#N/A</v>
      </c>
      <c r="AD142" s="86" t="e">
        <f t="shared" si="49"/>
        <v>#N/A</v>
      </c>
      <c r="AE142" s="86" t="e">
        <f t="shared" si="50"/>
        <v>#N/A</v>
      </c>
      <c r="AF142" s="86" t="e">
        <f t="shared" si="51"/>
        <v>#N/A</v>
      </c>
      <c r="AG142" s="86" t="e">
        <f t="shared" si="52"/>
        <v>#N/A</v>
      </c>
      <c r="AH142" s="86" t="e">
        <f t="shared" si="53"/>
        <v>#N/A</v>
      </c>
      <c r="AI142" s="86" t="e">
        <f t="shared" si="54"/>
        <v>#N/A</v>
      </c>
      <c r="AJ142" s="86" t="e">
        <f t="shared" si="55"/>
        <v>#N/A</v>
      </c>
      <c r="AK142" s="86">
        <f t="shared" si="34"/>
        <v>25.2766149283243</v>
      </c>
      <c r="AL142" s="86">
        <f t="shared" si="34"/>
        <v>0</v>
      </c>
    </row>
    <row r="143" spans="2:38" x14ac:dyDescent="0.25">
      <c r="B143" s="77">
        <v>28795</v>
      </c>
      <c r="C143" s="78">
        <v>60.177591532250801</v>
      </c>
      <c r="D143" s="79"/>
      <c r="E143" s="80" t="e">
        <f t="shared" si="35"/>
        <v>#N/A</v>
      </c>
      <c r="F143" s="75"/>
      <c r="G143" s="75"/>
      <c r="H143" s="81">
        <f t="shared" si="36"/>
        <v>28795</v>
      </c>
      <c r="I143" s="82"/>
      <c r="J143" s="87">
        <f t="shared" si="30"/>
        <v>3.0167507661256159</v>
      </c>
      <c r="K143" s="82"/>
      <c r="L143" s="82"/>
      <c r="M143" s="36">
        <f t="shared" si="37"/>
        <v>326.44498700209454</v>
      </c>
      <c r="N143" s="36">
        <f t="shared" si="38"/>
        <v>19.068451101075709</v>
      </c>
      <c r="O143" s="36">
        <f t="shared" si="31"/>
        <v>326.44498700209454</v>
      </c>
      <c r="P143" s="36">
        <f t="shared" si="32"/>
        <v>305.89273372220686</v>
      </c>
      <c r="Q143" s="36">
        <f t="shared" si="39"/>
        <v>20.55225327988768</v>
      </c>
      <c r="R143" s="36">
        <f t="shared" si="40"/>
        <v>39.620704380963389</v>
      </c>
      <c r="S143" s="36">
        <f t="shared" si="41"/>
        <v>69.251004182996198</v>
      </c>
      <c r="T143" s="36">
        <f t="shared" si="56"/>
        <v>10.387650627449423</v>
      </c>
      <c r="U143" s="36">
        <f t="shared" si="33"/>
        <v>79.638654810445615</v>
      </c>
      <c r="V143" s="36">
        <f t="shared" si="42"/>
        <v>34.219173015617571</v>
      </c>
      <c r="W143" s="36">
        <f t="shared" si="43"/>
        <v>45.419481794828044</v>
      </c>
      <c r="Y143" s="86" t="e">
        <f t="shared" si="44"/>
        <v>#N/A</v>
      </c>
      <c r="Z143" s="86" t="e">
        <f t="shared" si="45"/>
        <v>#N/A</v>
      </c>
      <c r="AA143" s="86" t="e">
        <f t="shared" si="46"/>
        <v>#N/A</v>
      </c>
      <c r="AB143" s="86" t="e">
        <f t="shared" si="47"/>
        <v>#N/A</v>
      </c>
      <c r="AC143" s="86" t="e">
        <f t="shared" si="48"/>
        <v>#N/A</v>
      </c>
      <c r="AD143" s="86" t="e">
        <f t="shared" si="49"/>
        <v>#N/A</v>
      </c>
      <c r="AE143" s="86" t="e">
        <f t="shared" si="50"/>
        <v>#N/A</v>
      </c>
      <c r="AF143" s="86" t="e">
        <f t="shared" si="51"/>
        <v>#N/A</v>
      </c>
      <c r="AG143" s="86" t="e">
        <f t="shared" si="52"/>
        <v>#N/A</v>
      </c>
      <c r="AH143" s="86" t="e">
        <f t="shared" si="53"/>
        <v>#N/A</v>
      </c>
      <c r="AI143" s="86" t="e">
        <f t="shared" si="54"/>
        <v>#N/A</v>
      </c>
      <c r="AJ143" s="86" t="e">
        <f t="shared" si="55"/>
        <v>#N/A</v>
      </c>
      <c r="AK143" s="86">
        <f t="shared" si="34"/>
        <v>60.177591532250801</v>
      </c>
      <c r="AL143" s="86">
        <f t="shared" si="34"/>
        <v>0</v>
      </c>
    </row>
    <row r="144" spans="2:38" x14ac:dyDescent="0.25">
      <c r="B144" s="77">
        <v>28825</v>
      </c>
      <c r="C144" s="78">
        <v>114.717026725769</v>
      </c>
      <c r="D144" s="79"/>
      <c r="E144" s="80" t="e">
        <f t="shared" si="35"/>
        <v>#N/A</v>
      </c>
      <c r="F144" s="75"/>
      <c r="G144" s="75"/>
      <c r="H144" s="81">
        <f t="shared" si="36"/>
        <v>28825</v>
      </c>
      <c r="I144" s="82"/>
      <c r="J144" s="87">
        <f t="shared" si="30"/>
        <v>5.9327922055782389</v>
      </c>
      <c r="K144" s="82"/>
      <c r="L144" s="82"/>
      <c r="M144" s="36">
        <f t="shared" si="37"/>
        <v>375.19208003079046</v>
      </c>
      <c r="N144" s="36">
        <f t="shared" si="38"/>
        <v>45.417680417185409</v>
      </c>
      <c r="O144" s="36">
        <f t="shared" si="31"/>
        <v>375.19208003079046</v>
      </c>
      <c r="P144" s="36">
        <f t="shared" si="32"/>
        <v>341.42300780225372</v>
      </c>
      <c r="Q144" s="36">
        <f t="shared" si="39"/>
        <v>33.769072228536743</v>
      </c>
      <c r="R144" s="36">
        <f t="shared" si="40"/>
        <v>79.186752645722152</v>
      </c>
      <c r="S144" s="36">
        <f t="shared" si="41"/>
        <v>113.40592566133972</v>
      </c>
      <c r="T144" s="36">
        <f t="shared" si="56"/>
        <v>17.010888849200949</v>
      </c>
      <c r="U144" s="36">
        <f t="shared" si="33"/>
        <v>130.41681451054066</v>
      </c>
      <c r="V144" s="36">
        <f t="shared" si="42"/>
        <v>41.094106582689847</v>
      </c>
      <c r="W144" s="36">
        <f t="shared" si="43"/>
        <v>89.322707927850814</v>
      </c>
      <c r="Y144" s="86" t="e">
        <f t="shared" si="44"/>
        <v>#N/A</v>
      </c>
      <c r="Z144" s="86" t="e">
        <f t="shared" si="45"/>
        <v>#N/A</v>
      </c>
      <c r="AA144" s="86" t="e">
        <f t="shared" si="46"/>
        <v>#N/A</v>
      </c>
      <c r="AB144" s="86" t="e">
        <f t="shared" si="47"/>
        <v>#N/A</v>
      </c>
      <c r="AC144" s="86" t="e">
        <f t="shared" si="48"/>
        <v>#N/A</v>
      </c>
      <c r="AD144" s="86" t="e">
        <f t="shared" si="49"/>
        <v>#N/A</v>
      </c>
      <c r="AE144" s="86" t="e">
        <f t="shared" si="50"/>
        <v>#N/A</v>
      </c>
      <c r="AF144" s="86" t="e">
        <f t="shared" si="51"/>
        <v>#N/A</v>
      </c>
      <c r="AG144" s="86" t="e">
        <f t="shared" si="52"/>
        <v>#N/A</v>
      </c>
      <c r="AH144" s="86" t="e">
        <f t="shared" si="53"/>
        <v>#N/A</v>
      </c>
      <c r="AI144" s="86" t="e">
        <f t="shared" si="54"/>
        <v>#N/A</v>
      </c>
      <c r="AJ144" s="86" t="e">
        <f t="shared" si="55"/>
        <v>#N/A</v>
      </c>
      <c r="AK144" s="86">
        <f t="shared" si="34"/>
        <v>114.717026725769</v>
      </c>
      <c r="AL144" s="86">
        <f t="shared" si="34"/>
        <v>0</v>
      </c>
    </row>
    <row r="145" spans="2:38" x14ac:dyDescent="0.25">
      <c r="B145" s="77">
        <v>28856</v>
      </c>
      <c r="C145" s="78">
        <v>50.222003732952302</v>
      </c>
      <c r="D145" s="79"/>
      <c r="E145" s="80" t="e">
        <f t="shared" si="35"/>
        <v>#N/A</v>
      </c>
      <c r="F145" s="75"/>
      <c r="G145" s="75"/>
      <c r="H145" s="81">
        <f t="shared" si="36"/>
        <v>28856</v>
      </c>
      <c r="I145" s="82"/>
      <c r="J145" s="87">
        <f t="shared" si="30"/>
        <v>4.6698463134053805</v>
      </c>
      <c r="K145" s="82"/>
      <c r="L145" s="82"/>
      <c r="M145" s="36">
        <f t="shared" si="37"/>
        <v>370.1609637645472</v>
      </c>
      <c r="N145" s="36">
        <f t="shared" si="38"/>
        <v>21.484047770658833</v>
      </c>
      <c r="O145" s="36">
        <f t="shared" si="31"/>
        <v>370.1609637645472</v>
      </c>
      <c r="P145" s="36">
        <f t="shared" si="32"/>
        <v>337.9502212928121</v>
      </c>
      <c r="Q145" s="36">
        <f t="shared" si="39"/>
        <v>32.210742471735102</v>
      </c>
      <c r="R145" s="36">
        <f t="shared" si="40"/>
        <v>53.694790242393935</v>
      </c>
      <c r="S145" s="36">
        <f t="shared" si="41"/>
        <v>94.788896825083782</v>
      </c>
      <c r="T145" s="36">
        <f t="shared" si="56"/>
        <v>14.218334523762559</v>
      </c>
      <c r="U145" s="36">
        <f t="shared" si="33"/>
        <v>109.00723134884635</v>
      </c>
      <c r="V145" s="36">
        <f t="shared" si="42"/>
        <v>38.699136295717011</v>
      </c>
      <c r="W145" s="36">
        <f t="shared" si="43"/>
        <v>70.308095053129335</v>
      </c>
      <c r="Y145" s="86" t="e">
        <f t="shared" si="44"/>
        <v>#N/A</v>
      </c>
      <c r="Z145" s="86" t="e">
        <f t="shared" si="45"/>
        <v>#N/A</v>
      </c>
      <c r="AA145" s="86" t="e">
        <f t="shared" si="46"/>
        <v>#N/A</v>
      </c>
      <c r="AB145" s="86" t="e">
        <f t="shared" si="47"/>
        <v>#N/A</v>
      </c>
      <c r="AC145" s="86" t="e">
        <f t="shared" si="48"/>
        <v>#N/A</v>
      </c>
      <c r="AD145" s="86" t="e">
        <f t="shared" si="49"/>
        <v>#N/A</v>
      </c>
      <c r="AE145" s="86" t="e">
        <f t="shared" si="50"/>
        <v>#N/A</v>
      </c>
      <c r="AF145" s="86" t="e">
        <f t="shared" si="51"/>
        <v>#N/A</v>
      </c>
      <c r="AG145" s="86" t="e">
        <f t="shared" si="52"/>
        <v>#N/A</v>
      </c>
      <c r="AH145" s="86" t="e">
        <f t="shared" si="53"/>
        <v>#N/A</v>
      </c>
      <c r="AI145" s="86" t="e">
        <f t="shared" si="54"/>
        <v>#N/A</v>
      </c>
      <c r="AJ145" s="86" t="e">
        <f t="shared" si="55"/>
        <v>#N/A</v>
      </c>
      <c r="AK145" s="86">
        <f t="shared" si="34"/>
        <v>50.222003732952302</v>
      </c>
      <c r="AL145" s="86">
        <f t="shared" si="34"/>
        <v>0</v>
      </c>
    </row>
    <row r="146" spans="2:38" x14ac:dyDescent="0.25">
      <c r="B146" s="77">
        <v>28887</v>
      </c>
      <c r="C146" s="78">
        <v>133.40518628912099</v>
      </c>
      <c r="D146" s="79"/>
      <c r="E146" s="80" t="e">
        <f t="shared" si="35"/>
        <v>#N/A</v>
      </c>
      <c r="F146" s="75"/>
      <c r="G146" s="75"/>
      <c r="H146" s="81">
        <f t="shared" si="36"/>
        <v>28887</v>
      </c>
      <c r="I146" s="82"/>
      <c r="J146" s="87">
        <f t="shared" si="30"/>
        <v>8.2972737249170798</v>
      </c>
      <c r="K146" s="82"/>
      <c r="L146" s="82"/>
      <c r="M146" s="36">
        <f t="shared" si="37"/>
        <v>407.94327509334562</v>
      </c>
      <c r="N146" s="36">
        <f t="shared" si="38"/>
        <v>63.412132488587474</v>
      </c>
      <c r="O146" s="36">
        <f t="shared" si="31"/>
        <v>407.94327509334562</v>
      </c>
      <c r="P146" s="36">
        <f t="shared" si="32"/>
        <v>362.91013142169112</v>
      </c>
      <c r="Q146" s="36">
        <f t="shared" si="39"/>
        <v>45.0331436716545</v>
      </c>
      <c r="R146" s="36">
        <f t="shared" si="40"/>
        <v>108.44527616024197</v>
      </c>
      <c r="S146" s="36">
        <f t="shared" si="41"/>
        <v>147.14441245595899</v>
      </c>
      <c r="T146" s="36">
        <f t="shared" si="56"/>
        <v>22.071661868393836</v>
      </c>
      <c r="U146" s="36">
        <f t="shared" si="33"/>
        <v>169.21607432435283</v>
      </c>
      <c r="V146" s="36">
        <f t="shared" si="42"/>
        <v>44.294295194560362</v>
      </c>
      <c r="W146" s="36">
        <f t="shared" si="43"/>
        <v>124.92177912979247</v>
      </c>
      <c r="Y146" s="86" t="e">
        <f t="shared" si="44"/>
        <v>#N/A</v>
      </c>
      <c r="Z146" s="86" t="e">
        <f t="shared" si="45"/>
        <v>#N/A</v>
      </c>
      <c r="AA146" s="86" t="e">
        <f t="shared" si="46"/>
        <v>#N/A</v>
      </c>
      <c r="AB146" s="86" t="e">
        <f t="shared" si="47"/>
        <v>#N/A</v>
      </c>
      <c r="AC146" s="86" t="e">
        <f t="shared" si="48"/>
        <v>#N/A</v>
      </c>
      <c r="AD146" s="86" t="e">
        <f t="shared" si="49"/>
        <v>#N/A</v>
      </c>
      <c r="AE146" s="86" t="e">
        <f t="shared" si="50"/>
        <v>#N/A</v>
      </c>
      <c r="AF146" s="86" t="e">
        <f t="shared" si="51"/>
        <v>#N/A</v>
      </c>
      <c r="AG146" s="86" t="e">
        <f t="shared" si="52"/>
        <v>#N/A</v>
      </c>
      <c r="AH146" s="86" t="e">
        <f t="shared" si="53"/>
        <v>#N/A</v>
      </c>
      <c r="AI146" s="86" t="e">
        <f t="shared" si="54"/>
        <v>#N/A</v>
      </c>
      <c r="AJ146" s="86" t="e">
        <f t="shared" si="55"/>
        <v>#N/A</v>
      </c>
      <c r="AK146" s="86">
        <f t="shared" si="34"/>
        <v>133.40518628912099</v>
      </c>
      <c r="AL146" s="86">
        <f t="shared" si="34"/>
        <v>0</v>
      </c>
    </row>
    <row r="147" spans="2:38" x14ac:dyDescent="0.25">
      <c r="B147" s="77">
        <v>28915</v>
      </c>
      <c r="C147" s="78">
        <v>142.62970592495</v>
      </c>
      <c r="D147" s="79"/>
      <c r="E147" s="80" t="e">
        <f t="shared" si="35"/>
        <v>#N/A</v>
      </c>
      <c r="F147" s="75"/>
      <c r="G147" s="75"/>
      <c r="H147" s="81">
        <f t="shared" si="36"/>
        <v>28915</v>
      </c>
      <c r="I147" s="82"/>
      <c r="J147" s="87">
        <f t="shared" si="30"/>
        <v>10.229092542457467</v>
      </c>
      <c r="K147" s="82"/>
      <c r="L147" s="82"/>
      <c r="M147" s="36">
        <f t="shared" si="37"/>
        <v>429.13130548330588</v>
      </c>
      <c r="N147" s="36">
        <f t="shared" si="38"/>
        <v>76.408531863335213</v>
      </c>
      <c r="O147" s="36">
        <f t="shared" si="31"/>
        <v>429.13130548330588</v>
      </c>
      <c r="P147" s="36">
        <f t="shared" si="32"/>
        <v>375.77355950833277</v>
      </c>
      <c r="Q147" s="36">
        <f t="shared" si="39"/>
        <v>53.357745974973113</v>
      </c>
      <c r="R147" s="36">
        <f t="shared" si="40"/>
        <v>129.76627783830833</v>
      </c>
      <c r="S147" s="36">
        <f t="shared" si="41"/>
        <v>174.06057303286869</v>
      </c>
      <c r="T147" s="36">
        <f t="shared" si="56"/>
        <v>26.109085954930286</v>
      </c>
      <c r="U147" s="36">
        <f t="shared" si="33"/>
        <v>200.16965898779898</v>
      </c>
      <c r="V147" s="36">
        <f t="shared" si="42"/>
        <v>46.162875356004406</v>
      </c>
      <c r="W147" s="36">
        <f t="shared" si="43"/>
        <v>154.00678363179458</v>
      </c>
      <c r="Y147" s="86" t="e">
        <f t="shared" si="44"/>
        <v>#N/A</v>
      </c>
      <c r="Z147" s="86" t="e">
        <f t="shared" si="45"/>
        <v>#N/A</v>
      </c>
      <c r="AA147" s="86" t="e">
        <f t="shared" si="46"/>
        <v>#N/A</v>
      </c>
      <c r="AB147" s="86" t="e">
        <f t="shared" si="47"/>
        <v>#N/A</v>
      </c>
      <c r="AC147" s="86" t="e">
        <f t="shared" si="48"/>
        <v>#N/A</v>
      </c>
      <c r="AD147" s="86" t="e">
        <f t="shared" si="49"/>
        <v>#N/A</v>
      </c>
      <c r="AE147" s="86" t="e">
        <f t="shared" si="50"/>
        <v>#N/A</v>
      </c>
      <c r="AF147" s="86" t="e">
        <f t="shared" si="51"/>
        <v>#N/A</v>
      </c>
      <c r="AG147" s="86" t="e">
        <f t="shared" si="52"/>
        <v>#N/A</v>
      </c>
      <c r="AH147" s="86" t="e">
        <f t="shared" si="53"/>
        <v>#N/A</v>
      </c>
      <c r="AI147" s="86" t="e">
        <f t="shared" si="54"/>
        <v>#N/A</v>
      </c>
      <c r="AJ147" s="86" t="e">
        <f t="shared" si="55"/>
        <v>#N/A</v>
      </c>
      <c r="AK147" s="86">
        <f t="shared" si="34"/>
        <v>142.62970592495</v>
      </c>
      <c r="AL147" s="86">
        <f t="shared" si="34"/>
        <v>0</v>
      </c>
    </row>
    <row r="148" spans="2:38" x14ac:dyDescent="0.25">
      <c r="B148" s="77">
        <v>28946</v>
      </c>
      <c r="C148" s="78">
        <v>100.78999134262899</v>
      </c>
      <c r="D148" s="79"/>
      <c r="E148" s="80" t="e">
        <f t="shared" si="35"/>
        <v>#N/A</v>
      </c>
      <c r="F148" s="75"/>
      <c r="G148" s="75"/>
      <c r="H148" s="81">
        <f t="shared" si="36"/>
        <v>28946</v>
      </c>
      <c r="I148" s="82"/>
      <c r="J148" s="87">
        <f t="shared" si="30"/>
        <v>8.580295773798106</v>
      </c>
      <c r="K148" s="82"/>
      <c r="L148" s="82"/>
      <c r="M148" s="36">
        <f t="shared" si="37"/>
        <v>422.12490441083173</v>
      </c>
      <c r="N148" s="36">
        <f t="shared" si="38"/>
        <v>54.438646440130015</v>
      </c>
      <c r="O148" s="36">
        <f t="shared" si="31"/>
        <v>422.12490441083173</v>
      </c>
      <c r="P148" s="36">
        <f t="shared" si="32"/>
        <v>371.60984668558774</v>
      </c>
      <c r="Q148" s="36">
        <f t="shared" si="39"/>
        <v>50.515057725243992</v>
      </c>
      <c r="R148" s="36">
        <f t="shared" si="40"/>
        <v>104.95370416537401</v>
      </c>
      <c r="S148" s="36">
        <f t="shared" si="41"/>
        <v>151.11657952137841</v>
      </c>
      <c r="T148" s="36">
        <f t="shared" si="56"/>
        <v>22.667486928206749</v>
      </c>
      <c r="U148" s="36">
        <f t="shared" si="33"/>
        <v>173.78406644958517</v>
      </c>
      <c r="V148" s="36">
        <f t="shared" si="42"/>
        <v>44.601174687940812</v>
      </c>
      <c r="W148" s="36">
        <f t="shared" si="43"/>
        <v>129.18289176164436</v>
      </c>
      <c r="Y148" s="86" t="e">
        <f t="shared" si="44"/>
        <v>#N/A</v>
      </c>
      <c r="Z148" s="86" t="e">
        <f t="shared" si="45"/>
        <v>#N/A</v>
      </c>
      <c r="AA148" s="86" t="e">
        <f t="shared" si="46"/>
        <v>#N/A</v>
      </c>
      <c r="AB148" s="86" t="e">
        <f t="shared" si="47"/>
        <v>#N/A</v>
      </c>
      <c r="AC148" s="86" t="e">
        <f t="shared" si="48"/>
        <v>#N/A</v>
      </c>
      <c r="AD148" s="86" t="e">
        <f t="shared" si="49"/>
        <v>#N/A</v>
      </c>
      <c r="AE148" s="86" t="e">
        <f t="shared" si="50"/>
        <v>#N/A</v>
      </c>
      <c r="AF148" s="86" t="e">
        <f t="shared" si="51"/>
        <v>#N/A</v>
      </c>
      <c r="AG148" s="86" t="e">
        <f t="shared" si="52"/>
        <v>#N/A</v>
      </c>
      <c r="AH148" s="86" t="e">
        <f t="shared" si="53"/>
        <v>#N/A</v>
      </c>
      <c r="AI148" s="86" t="e">
        <f t="shared" si="54"/>
        <v>#N/A</v>
      </c>
      <c r="AJ148" s="86" t="e">
        <f t="shared" si="55"/>
        <v>#N/A</v>
      </c>
      <c r="AK148" s="86">
        <f t="shared" si="34"/>
        <v>100.78999134262899</v>
      </c>
      <c r="AL148" s="86">
        <f t="shared" si="34"/>
        <v>0</v>
      </c>
    </row>
    <row r="149" spans="2:38" x14ac:dyDescent="0.25">
      <c r="B149" s="77">
        <v>28976</v>
      </c>
      <c r="C149" s="78">
        <v>12.5056487058441</v>
      </c>
      <c r="D149" s="79"/>
      <c r="E149" s="80" t="e">
        <f t="shared" si="35"/>
        <v>#N/A</v>
      </c>
      <c r="F149" s="75"/>
      <c r="G149" s="75"/>
      <c r="H149" s="81">
        <f t="shared" si="36"/>
        <v>28976</v>
      </c>
      <c r="I149" s="82"/>
      <c r="J149" s="87">
        <f t="shared" si="30"/>
        <v>4.0392727079331534</v>
      </c>
      <c r="K149" s="82"/>
      <c r="L149" s="82"/>
      <c r="M149" s="36">
        <f t="shared" si="37"/>
        <v>378.18794340581553</v>
      </c>
      <c r="N149" s="36">
        <f t="shared" si="38"/>
        <v>5.9275519856163328</v>
      </c>
      <c r="O149" s="36">
        <f t="shared" si="31"/>
        <v>378.18794340581553</v>
      </c>
      <c r="P149" s="36">
        <f t="shared" si="32"/>
        <v>343.4692860643222</v>
      </c>
      <c r="Q149" s="36">
        <f t="shared" si="39"/>
        <v>34.718657341493326</v>
      </c>
      <c r="R149" s="36">
        <f t="shared" si="40"/>
        <v>40.646209327109659</v>
      </c>
      <c r="S149" s="36">
        <f t="shared" si="41"/>
        <v>85.247384015050471</v>
      </c>
      <c r="T149" s="36">
        <f t="shared" si="56"/>
        <v>12.787107602257564</v>
      </c>
      <c r="U149" s="36">
        <f t="shared" si="33"/>
        <v>98.034491617308035</v>
      </c>
      <c r="V149" s="36">
        <f t="shared" si="42"/>
        <v>37.220162743221522</v>
      </c>
      <c r="W149" s="36">
        <f t="shared" si="43"/>
        <v>60.814328874086513</v>
      </c>
      <c r="Y149" s="86" t="e">
        <f t="shared" si="44"/>
        <v>#N/A</v>
      </c>
      <c r="Z149" s="86" t="e">
        <f t="shared" si="45"/>
        <v>#N/A</v>
      </c>
      <c r="AA149" s="86" t="e">
        <f t="shared" si="46"/>
        <v>#N/A</v>
      </c>
      <c r="AB149" s="86" t="e">
        <f t="shared" si="47"/>
        <v>#N/A</v>
      </c>
      <c r="AC149" s="86" t="e">
        <f t="shared" si="48"/>
        <v>#N/A</v>
      </c>
      <c r="AD149" s="86" t="e">
        <f t="shared" si="49"/>
        <v>#N/A</v>
      </c>
      <c r="AE149" s="86" t="e">
        <f t="shared" si="50"/>
        <v>#N/A</v>
      </c>
      <c r="AF149" s="86" t="e">
        <f t="shared" si="51"/>
        <v>#N/A</v>
      </c>
      <c r="AG149" s="86" t="e">
        <f t="shared" si="52"/>
        <v>#N/A</v>
      </c>
      <c r="AH149" s="86" t="e">
        <f t="shared" si="53"/>
        <v>#N/A</v>
      </c>
      <c r="AI149" s="86" t="e">
        <f t="shared" si="54"/>
        <v>#N/A</v>
      </c>
      <c r="AJ149" s="86" t="e">
        <f t="shared" si="55"/>
        <v>#N/A</v>
      </c>
      <c r="AK149" s="86">
        <f t="shared" si="34"/>
        <v>12.5056487058441</v>
      </c>
      <c r="AL149" s="86">
        <f t="shared" si="34"/>
        <v>0</v>
      </c>
    </row>
    <row r="150" spans="2:38" x14ac:dyDescent="0.25">
      <c r="B150" s="77">
        <v>29007</v>
      </c>
      <c r="C150" s="78">
        <v>0</v>
      </c>
      <c r="D150" s="79"/>
      <c r="E150" s="80" t="e">
        <f t="shared" si="35"/>
        <v>#N/A</v>
      </c>
      <c r="F150" s="75"/>
      <c r="G150" s="75"/>
      <c r="H150" s="81">
        <f t="shared" si="36"/>
        <v>29007</v>
      </c>
      <c r="I150" s="82"/>
      <c r="J150" s="87">
        <f t="shared" si="30"/>
        <v>2.5666434524811268</v>
      </c>
      <c r="K150" s="82"/>
      <c r="L150" s="82"/>
      <c r="M150" s="36">
        <f t="shared" si="37"/>
        <v>343.4692860643222</v>
      </c>
      <c r="N150" s="36">
        <f t="shared" si="38"/>
        <v>0</v>
      </c>
      <c r="O150" s="36">
        <f t="shared" si="31"/>
        <v>343.4692860643222</v>
      </c>
      <c r="P150" s="36">
        <f t="shared" si="32"/>
        <v>318.77228352233533</v>
      </c>
      <c r="Q150" s="36">
        <f t="shared" si="39"/>
        <v>24.697002541986876</v>
      </c>
      <c r="R150" s="36">
        <f t="shared" si="40"/>
        <v>24.697002541986876</v>
      </c>
      <c r="S150" s="36">
        <f t="shared" si="41"/>
        <v>61.917165285208398</v>
      </c>
      <c r="T150" s="36">
        <f t="shared" si="56"/>
        <v>9.2875747927812551</v>
      </c>
      <c r="U150" s="36">
        <f t="shared" si="33"/>
        <v>71.204740077989655</v>
      </c>
      <c r="V150" s="36">
        <f t="shared" si="42"/>
        <v>32.561966908664139</v>
      </c>
      <c r="W150" s="36">
        <f t="shared" si="43"/>
        <v>38.642773169325515</v>
      </c>
      <c r="Y150" s="86" t="e">
        <f t="shared" si="44"/>
        <v>#N/A</v>
      </c>
      <c r="Z150" s="86" t="e">
        <f t="shared" si="45"/>
        <v>#N/A</v>
      </c>
      <c r="AA150" s="86" t="e">
        <f t="shared" si="46"/>
        <v>#N/A</v>
      </c>
      <c r="AB150" s="86" t="e">
        <f t="shared" si="47"/>
        <v>#N/A</v>
      </c>
      <c r="AC150" s="86" t="e">
        <f t="shared" si="48"/>
        <v>#N/A</v>
      </c>
      <c r="AD150" s="86" t="e">
        <f t="shared" si="49"/>
        <v>#N/A</v>
      </c>
      <c r="AE150" s="86" t="e">
        <f t="shared" si="50"/>
        <v>#N/A</v>
      </c>
      <c r="AF150" s="86" t="e">
        <f t="shared" si="51"/>
        <v>#N/A</v>
      </c>
      <c r="AG150" s="86" t="e">
        <f t="shared" si="52"/>
        <v>#N/A</v>
      </c>
      <c r="AH150" s="86" t="e">
        <f t="shared" si="53"/>
        <v>#N/A</v>
      </c>
      <c r="AI150" s="86" t="e">
        <f t="shared" si="54"/>
        <v>#N/A</v>
      </c>
      <c r="AJ150" s="86" t="e">
        <f t="shared" si="55"/>
        <v>#N/A</v>
      </c>
      <c r="AK150" s="86">
        <f t="shared" si="34"/>
        <v>0</v>
      </c>
      <c r="AL150" s="86">
        <f t="shared" si="34"/>
        <v>0</v>
      </c>
    </row>
    <row r="151" spans="2:38" x14ac:dyDescent="0.25">
      <c r="B151" s="77">
        <v>29037</v>
      </c>
      <c r="C151" s="78">
        <v>15.6508411833828</v>
      </c>
      <c r="D151" s="79"/>
      <c r="E151" s="80" t="e">
        <f t="shared" si="35"/>
        <v>#N/A</v>
      </c>
      <c r="F151" s="75"/>
      <c r="G151" s="75"/>
      <c r="H151" s="81">
        <f t="shared" si="36"/>
        <v>29037</v>
      </c>
      <c r="I151" s="82"/>
      <c r="J151" s="87">
        <f t="shared" si="30"/>
        <v>2.4044146575643999</v>
      </c>
      <c r="K151" s="82"/>
      <c r="L151" s="82"/>
      <c r="M151" s="36">
        <f t="shared" si="37"/>
        <v>328.88741194269329</v>
      </c>
      <c r="N151" s="36">
        <f t="shared" si="38"/>
        <v>5.5357127630248328</v>
      </c>
      <c r="O151" s="36">
        <f t="shared" si="31"/>
        <v>328.88741194269329</v>
      </c>
      <c r="P151" s="36">
        <f t="shared" si="32"/>
        <v>307.77076309325798</v>
      </c>
      <c r="Q151" s="36">
        <f t="shared" si="39"/>
        <v>21.116648849435308</v>
      </c>
      <c r="R151" s="36">
        <f t="shared" si="40"/>
        <v>26.65236161246014</v>
      </c>
      <c r="S151" s="36">
        <f t="shared" si="41"/>
        <v>59.21432852112428</v>
      </c>
      <c r="T151" s="36">
        <f t="shared" si="56"/>
        <v>8.8821492781686366</v>
      </c>
      <c r="U151" s="36">
        <f t="shared" si="33"/>
        <v>68.096477799292913</v>
      </c>
      <c r="V151" s="36">
        <f t="shared" si="42"/>
        <v>31.896182769048231</v>
      </c>
      <c r="W151" s="36">
        <f t="shared" si="43"/>
        <v>36.200295030244682</v>
      </c>
      <c r="Y151" s="86" t="e">
        <f t="shared" si="44"/>
        <v>#N/A</v>
      </c>
      <c r="Z151" s="86" t="e">
        <f t="shared" si="45"/>
        <v>#N/A</v>
      </c>
      <c r="AA151" s="86" t="e">
        <f t="shared" si="46"/>
        <v>#N/A</v>
      </c>
      <c r="AB151" s="86" t="e">
        <f t="shared" si="47"/>
        <v>#N/A</v>
      </c>
      <c r="AC151" s="86" t="e">
        <f t="shared" si="48"/>
        <v>#N/A</v>
      </c>
      <c r="AD151" s="86" t="e">
        <f t="shared" si="49"/>
        <v>#N/A</v>
      </c>
      <c r="AE151" s="86" t="e">
        <f t="shared" si="50"/>
        <v>#N/A</v>
      </c>
      <c r="AF151" s="86" t="e">
        <f t="shared" si="51"/>
        <v>#N/A</v>
      </c>
      <c r="AG151" s="86" t="e">
        <f t="shared" si="52"/>
        <v>#N/A</v>
      </c>
      <c r="AH151" s="86" t="e">
        <f t="shared" si="53"/>
        <v>#N/A</v>
      </c>
      <c r="AI151" s="86" t="e">
        <f t="shared" si="54"/>
        <v>#N/A</v>
      </c>
      <c r="AJ151" s="86" t="e">
        <f t="shared" si="55"/>
        <v>#N/A</v>
      </c>
      <c r="AK151" s="86">
        <f t="shared" si="34"/>
        <v>15.6508411833828</v>
      </c>
      <c r="AL151" s="86">
        <f t="shared" si="34"/>
        <v>0</v>
      </c>
    </row>
    <row r="152" spans="2:38" x14ac:dyDescent="0.25">
      <c r="B152" s="77">
        <v>29068</v>
      </c>
      <c r="C152" s="78">
        <v>8.7984019912422102</v>
      </c>
      <c r="D152" s="79"/>
      <c r="E152" s="80" t="e">
        <f t="shared" si="35"/>
        <v>#N/A</v>
      </c>
      <c r="F152" s="75"/>
      <c r="G152" s="75"/>
      <c r="H152" s="81">
        <f t="shared" si="36"/>
        <v>29068</v>
      </c>
      <c r="I152" s="82"/>
      <c r="J152" s="87">
        <f t="shared" si="30"/>
        <v>2.0130064041023252</v>
      </c>
      <c r="K152" s="82"/>
      <c r="L152" s="82"/>
      <c r="M152" s="36">
        <f t="shared" si="37"/>
        <v>313.70420028311582</v>
      </c>
      <c r="N152" s="36">
        <f t="shared" si="38"/>
        <v>2.8649648013843603</v>
      </c>
      <c r="O152" s="36">
        <f t="shared" si="31"/>
        <v>313.70420028311582</v>
      </c>
      <c r="P152" s="36">
        <f t="shared" si="32"/>
        <v>295.93549555096564</v>
      </c>
      <c r="Q152" s="36">
        <f t="shared" si="39"/>
        <v>17.768704732150184</v>
      </c>
      <c r="R152" s="36">
        <f t="shared" si="40"/>
        <v>20.633669533534544</v>
      </c>
      <c r="S152" s="36">
        <f t="shared" si="41"/>
        <v>52.529852302582775</v>
      </c>
      <c r="T152" s="36">
        <f t="shared" si="56"/>
        <v>7.8794778453874113</v>
      </c>
      <c r="U152" s="36">
        <f t="shared" si="33"/>
        <v>60.409330147970188</v>
      </c>
      <c r="V152" s="36">
        <f t="shared" si="42"/>
        <v>30.101984658697255</v>
      </c>
      <c r="W152" s="36">
        <f t="shared" si="43"/>
        <v>30.307345489272933</v>
      </c>
      <c r="Y152" s="86" t="e">
        <f t="shared" si="44"/>
        <v>#N/A</v>
      </c>
      <c r="Z152" s="86" t="e">
        <f t="shared" si="45"/>
        <v>#N/A</v>
      </c>
      <c r="AA152" s="86" t="e">
        <f t="shared" si="46"/>
        <v>#N/A</v>
      </c>
      <c r="AB152" s="86" t="e">
        <f t="shared" si="47"/>
        <v>#N/A</v>
      </c>
      <c r="AC152" s="86" t="e">
        <f t="shared" si="48"/>
        <v>#N/A</v>
      </c>
      <c r="AD152" s="86" t="e">
        <f t="shared" si="49"/>
        <v>#N/A</v>
      </c>
      <c r="AE152" s="86" t="e">
        <f t="shared" si="50"/>
        <v>#N/A</v>
      </c>
      <c r="AF152" s="86" t="e">
        <f t="shared" si="51"/>
        <v>#N/A</v>
      </c>
      <c r="AG152" s="86" t="e">
        <f t="shared" si="52"/>
        <v>#N/A</v>
      </c>
      <c r="AH152" s="86" t="e">
        <f t="shared" si="53"/>
        <v>#N/A</v>
      </c>
      <c r="AI152" s="86" t="e">
        <f t="shared" si="54"/>
        <v>#N/A</v>
      </c>
      <c r="AJ152" s="86" t="e">
        <f t="shared" si="55"/>
        <v>#N/A</v>
      </c>
      <c r="AK152" s="86">
        <f t="shared" si="34"/>
        <v>8.7984019912422102</v>
      </c>
      <c r="AL152" s="86">
        <f t="shared" si="34"/>
        <v>0</v>
      </c>
    </row>
    <row r="153" spans="2:38" x14ac:dyDescent="0.25">
      <c r="B153" s="77">
        <v>29099</v>
      </c>
      <c r="C153" s="78">
        <v>29.192764857881102</v>
      </c>
      <c r="D153" s="79"/>
      <c r="E153" s="80" t="e">
        <f t="shared" si="35"/>
        <v>#N/A</v>
      </c>
      <c r="F153" s="75"/>
      <c r="G153" s="75"/>
      <c r="H153" s="81">
        <f t="shared" si="36"/>
        <v>29099</v>
      </c>
      <c r="I153" s="82"/>
      <c r="J153" s="87">
        <f t="shared" si="30"/>
        <v>2.3058789086526006</v>
      </c>
      <c r="K153" s="82"/>
      <c r="L153" s="82"/>
      <c r="M153" s="36">
        <f t="shared" si="37"/>
        <v>315.90633065035337</v>
      </c>
      <c r="N153" s="36">
        <f t="shared" si="38"/>
        <v>9.2219297584933884</v>
      </c>
      <c r="O153" s="36">
        <f t="shared" si="31"/>
        <v>315.90633065035337</v>
      </c>
      <c r="P153" s="36">
        <f t="shared" si="32"/>
        <v>297.67557196420847</v>
      </c>
      <c r="Q153" s="36">
        <f t="shared" si="39"/>
        <v>18.230758686144895</v>
      </c>
      <c r="R153" s="36">
        <f t="shared" si="40"/>
        <v>27.452688444638284</v>
      </c>
      <c r="S153" s="36">
        <f t="shared" si="41"/>
        <v>57.554673103335539</v>
      </c>
      <c r="T153" s="36">
        <f t="shared" si="56"/>
        <v>8.6332009655003255</v>
      </c>
      <c r="U153" s="36">
        <f t="shared" si="33"/>
        <v>66.187874068835868</v>
      </c>
      <c r="V153" s="36">
        <f t="shared" si="42"/>
        <v>31.471109830757676</v>
      </c>
      <c r="W153" s="36">
        <f t="shared" si="43"/>
        <v>34.716764238078191</v>
      </c>
      <c r="Y153" s="86" t="e">
        <f t="shared" si="44"/>
        <v>#N/A</v>
      </c>
      <c r="Z153" s="86" t="e">
        <f t="shared" si="45"/>
        <v>#N/A</v>
      </c>
      <c r="AA153" s="86" t="e">
        <f t="shared" si="46"/>
        <v>#N/A</v>
      </c>
      <c r="AB153" s="86" t="e">
        <f t="shared" si="47"/>
        <v>#N/A</v>
      </c>
      <c r="AC153" s="86" t="e">
        <f t="shared" si="48"/>
        <v>#N/A</v>
      </c>
      <c r="AD153" s="86" t="e">
        <f t="shared" si="49"/>
        <v>#N/A</v>
      </c>
      <c r="AE153" s="86" t="e">
        <f t="shared" si="50"/>
        <v>#N/A</v>
      </c>
      <c r="AF153" s="86" t="e">
        <f t="shared" si="51"/>
        <v>#N/A</v>
      </c>
      <c r="AG153" s="86" t="e">
        <f t="shared" si="52"/>
        <v>#N/A</v>
      </c>
      <c r="AH153" s="86" t="e">
        <f t="shared" si="53"/>
        <v>#N/A</v>
      </c>
      <c r="AI153" s="86" t="e">
        <f t="shared" si="54"/>
        <v>#N/A</v>
      </c>
      <c r="AJ153" s="86" t="e">
        <f t="shared" si="55"/>
        <v>#N/A</v>
      </c>
      <c r="AK153" s="86">
        <f t="shared" si="34"/>
        <v>29.192764857881102</v>
      </c>
      <c r="AL153" s="86">
        <f t="shared" si="34"/>
        <v>0</v>
      </c>
    </row>
    <row r="154" spans="2:38" x14ac:dyDescent="0.25">
      <c r="B154" s="77">
        <v>29129</v>
      </c>
      <c r="C154" s="78">
        <v>10.3165979787374</v>
      </c>
      <c r="D154" s="79"/>
      <c r="E154" s="80" t="e">
        <f t="shared" si="35"/>
        <v>#N/A</v>
      </c>
      <c r="F154" s="75"/>
      <c r="G154" s="75"/>
      <c r="H154" s="81">
        <f t="shared" si="36"/>
        <v>29129</v>
      </c>
      <c r="I154" s="82"/>
      <c r="J154" s="87">
        <f t="shared" si="30"/>
        <v>1.9037617380884839</v>
      </c>
      <c r="K154" s="82"/>
      <c r="L154" s="82"/>
      <c r="M154" s="36">
        <f t="shared" si="37"/>
        <v>304.83461208193415</v>
      </c>
      <c r="N154" s="36">
        <f t="shared" si="38"/>
        <v>3.1575578610116963</v>
      </c>
      <c r="O154" s="36">
        <f t="shared" si="31"/>
        <v>304.83461208193415</v>
      </c>
      <c r="P154" s="36">
        <f t="shared" si="32"/>
        <v>288.84787096492852</v>
      </c>
      <c r="Q154" s="36">
        <f t="shared" si="39"/>
        <v>15.986741117005636</v>
      </c>
      <c r="R154" s="36">
        <f t="shared" si="40"/>
        <v>19.144298978017332</v>
      </c>
      <c r="S154" s="36">
        <f t="shared" si="41"/>
        <v>50.615408808775008</v>
      </c>
      <c r="T154" s="36">
        <f t="shared" si="56"/>
        <v>7.592311321316247</v>
      </c>
      <c r="U154" s="36">
        <f t="shared" si="33"/>
        <v>58.207720130091253</v>
      </c>
      <c r="V154" s="36">
        <f t="shared" si="42"/>
        <v>29.545136341026719</v>
      </c>
      <c r="W154" s="36">
        <f t="shared" si="43"/>
        <v>28.662583789064534</v>
      </c>
      <c r="Y154" s="86" t="e">
        <f t="shared" si="44"/>
        <v>#N/A</v>
      </c>
      <c r="Z154" s="86" t="e">
        <f t="shared" si="45"/>
        <v>#N/A</v>
      </c>
      <c r="AA154" s="86" t="e">
        <f t="shared" si="46"/>
        <v>#N/A</v>
      </c>
      <c r="AB154" s="86" t="e">
        <f t="shared" si="47"/>
        <v>#N/A</v>
      </c>
      <c r="AC154" s="86" t="e">
        <f t="shared" si="48"/>
        <v>#N/A</v>
      </c>
      <c r="AD154" s="86" t="e">
        <f t="shared" si="49"/>
        <v>#N/A</v>
      </c>
      <c r="AE154" s="86" t="e">
        <f t="shared" si="50"/>
        <v>#N/A</v>
      </c>
      <c r="AF154" s="86" t="e">
        <f t="shared" si="51"/>
        <v>#N/A</v>
      </c>
      <c r="AG154" s="86" t="e">
        <f t="shared" si="52"/>
        <v>#N/A</v>
      </c>
      <c r="AH154" s="86" t="e">
        <f t="shared" si="53"/>
        <v>#N/A</v>
      </c>
      <c r="AI154" s="86" t="e">
        <f t="shared" si="54"/>
        <v>#N/A</v>
      </c>
      <c r="AJ154" s="86" t="e">
        <f t="shared" si="55"/>
        <v>#N/A</v>
      </c>
      <c r="AK154" s="86">
        <f t="shared" si="34"/>
        <v>10.3165979787374</v>
      </c>
      <c r="AL154" s="86">
        <f t="shared" si="34"/>
        <v>0</v>
      </c>
    </row>
    <row r="155" spans="2:38" x14ac:dyDescent="0.25">
      <c r="B155" s="77">
        <v>29160</v>
      </c>
      <c r="C155" s="78">
        <v>53.948087086707901</v>
      </c>
      <c r="D155" s="79"/>
      <c r="E155" s="80" t="e">
        <f t="shared" si="35"/>
        <v>#N/A</v>
      </c>
      <c r="F155" s="75"/>
      <c r="G155" s="75"/>
      <c r="H155" s="81">
        <f t="shared" si="36"/>
        <v>29160</v>
      </c>
      <c r="I155" s="82"/>
      <c r="J155" s="87">
        <f t="shared" si="30"/>
        <v>2.8848479514094474</v>
      </c>
      <c r="K155" s="82"/>
      <c r="L155" s="82"/>
      <c r="M155" s="36">
        <f t="shared" si="37"/>
        <v>325.56876850751468</v>
      </c>
      <c r="N155" s="36">
        <f t="shared" si="38"/>
        <v>17.227189544121757</v>
      </c>
      <c r="O155" s="36">
        <f t="shared" si="31"/>
        <v>325.56876850751468</v>
      </c>
      <c r="P155" s="36">
        <f t="shared" si="32"/>
        <v>305.2165545897173</v>
      </c>
      <c r="Q155" s="36">
        <f t="shared" si="39"/>
        <v>20.352213917797371</v>
      </c>
      <c r="R155" s="36">
        <f t="shared" si="40"/>
        <v>37.579403461919128</v>
      </c>
      <c r="S155" s="36">
        <f t="shared" si="41"/>
        <v>67.124539802945847</v>
      </c>
      <c r="T155" s="36">
        <f t="shared" si="56"/>
        <v>10.068680970441871</v>
      </c>
      <c r="U155" s="36">
        <f t="shared" si="33"/>
        <v>77.193220773387722</v>
      </c>
      <c r="V155" s="36">
        <f t="shared" si="42"/>
        <v>33.759636374844</v>
      </c>
      <c r="W155" s="36">
        <f t="shared" si="43"/>
        <v>43.433584398543722</v>
      </c>
      <c r="Y155" s="86" t="e">
        <f t="shared" si="44"/>
        <v>#N/A</v>
      </c>
      <c r="Z155" s="86" t="e">
        <f t="shared" si="45"/>
        <v>#N/A</v>
      </c>
      <c r="AA155" s="86" t="e">
        <f t="shared" si="46"/>
        <v>#N/A</v>
      </c>
      <c r="AB155" s="86" t="e">
        <f t="shared" si="47"/>
        <v>#N/A</v>
      </c>
      <c r="AC155" s="86" t="e">
        <f t="shared" si="48"/>
        <v>#N/A</v>
      </c>
      <c r="AD155" s="86" t="e">
        <f t="shared" si="49"/>
        <v>#N/A</v>
      </c>
      <c r="AE155" s="86" t="e">
        <f t="shared" si="50"/>
        <v>#N/A</v>
      </c>
      <c r="AF155" s="86" t="e">
        <f t="shared" si="51"/>
        <v>#N/A</v>
      </c>
      <c r="AG155" s="86" t="e">
        <f t="shared" si="52"/>
        <v>#N/A</v>
      </c>
      <c r="AH155" s="86" t="e">
        <f t="shared" si="53"/>
        <v>#N/A</v>
      </c>
      <c r="AI155" s="86" t="e">
        <f t="shared" si="54"/>
        <v>#N/A</v>
      </c>
      <c r="AJ155" s="86" t="e">
        <f t="shared" si="55"/>
        <v>#N/A</v>
      </c>
      <c r="AK155" s="86">
        <f t="shared" si="34"/>
        <v>53.948087086707901</v>
      </c>
      <c r="AL155" s="86">
        <f t="shared" si="34"/>
        <v>0</v>
      </c>
    </row>
    <row r="156" spans="2:38" x14ac:dyDescent="0.25">
      <c r="B156" s="77">
        <v>29190</v>
      </c>
      <c r="C156" s="78">
        <v>58.382830172398798</v>
      </c>
      <c r="D156" s="79"/>
      <c r="E156" s="80" t="e">
        <f t="shared" si="35"/>
        <v>#N/A</v>
      </c>
      <c r="F156" s="75"/>
      <c r="G156" s="75"/>
      <c r="H156" s="81">
        <f t="shared" si="36"/>
        <v>29190</v>
      </c>
      <c r="I156" s="82"/>
      <c r="J156" s="87">
        <f t="shared" si="30"/>
        <v>3.6369376020800765</v>
      </c>
      <c r="K156" s="82"/>
      <c r="L156" s="82"/>
      <c r="M156" s="36">
        <f t="shared" si="37"/>
        <v>342.85411554377993</v>
      </c>
      <c r="N156" s="36">
        <f t="shared" si="38"/>
        <v>20.745269218336148</v>
      </c>
      <c r="O156" s="36">
        <f t="shared" si="31"/>
        <v>342.85411554377993</v>
      </c>
      <c r="P156" s="36">
        <f t="shared" si="32"/>
        <v>318.31553420391941</v>
      </c>
      <c r="Q156" s="36">
        <f t="shared" si="39"/>
        <v>24.538581339860514</v>
      </c>
      <c r="R156" s="36">
        <f t="shared" si="40"/>
        <v>45.283850558196661</v>
      </c>
      <c r="S156" s="36">
        <f t="shared" si="41"/>
        <v>79.043486933040668</v>
      </c>
      <c r="T156" s="36">
        <f t="shared" si="56"/>
        <v>11.856523039956093</v>
      </c>
      <c r="U156" s="36">
        <f t="shared" si="33"/>
        <v>90.900009972996756</v>
      </c>
      <c r="V156" s="36">
        <f t="shared" si="42"/>
        <v>36.143142729783705</v>
      </c>
      <c r="W156" s="36">
        <f t="shared" si="43"/>
        <v>54.756867243213051</v>
      </c>
      <c r="Y156" s="86" t="e">
        <f t="shared" si="44"/>
        <v>#N/A</v>
      </c>
      <c r="Z156" s="86" t="e">
        <f t="shared" si="45"/>
        <v>#N/A</v>
      </c>
      <c r="AA156" s="86" t="e">
        <f t="shared" si="46"/>
        <v>#N/A</v>
      </c>
      <c r="AB156" s="86" t="e">
        <f t="shared" si="47"/>
        <v>#N/A</v>
      </c>
      <c r="AC156" s="86" t="e">
        <f t="shared" si="48"/>
        <v>#N/A</v>
      </c>
      <c r="AD156" s="86" t="e">
        <f t="shared" si="49"/>
        <v>#N/A</v>
      </c>
      <c r="AE156" s="86" t="e">
        <f t="shared" si="50"/>
        <v>#N/A</v>
      </c>
      <c r="AF156" s="86" t="e">
        <f t="shared" si="51"/>
        <v>#N/A</v>
      </c>
      <c r="AG156" s="86" t="e">
        <f t="shared" si="52"/>
        <v>#N/A</v>
      </c>
      <c r="AH156" s="86" t="e">
        <f t="shared" si="53"/>
        <v>#N/A</v>
      </c>
      <c r="AI156" s="86" t="e">
        <f t="shared" si="54"/>
        <v>#N/A</v>
      </c>
      <c r="AJ156" s="86" t="e">
        <f t="shared" si="55"/>
        <v>#N/A</v>
      </c>
      <c r="AK156" s="86">
        <f t="shared" si="34"/>
        <v>58.382830172398798</v>
      </c>
      <c r="AL156" s="86">
        <f t="shared" si="34"/>
        <v>0</v>
      </c>
    </row>
    <row r="157" spans="2:38" x14ac:dyDescent="0.25">
      <c r="B157" s="77">
        <v>29221</v>
      </c>
      <c r="C157" s="78">
        <v>30.616476288308998</v>
      </c>
      <c r="D157" s="79"/>
      <c r="E157" s="80" t="e">
        <f t="shared" si="35"/>
        <v>#N/A</v>
      </c>
      <c r="F157" s="75"/>
      <c r="G157" s="75"/>
      <c r="H157" s="81">
        <f t="shared" si="36"/>
        <v>29221</v>
      </c>
      <c r="I157" s="82"/>
      <c r="J157" s="87">
        <f t="shared" si="30"/>
        <v>3.0965510869627573</v>
      </c>
      <c r="K157" s="82"/>
      <c r="L157" s="82"/>
      <c r="M157" s="36">
        <f t="shared" si="37"/>
        <v>337.81013917177063</v>
      </c>
      <c r="N157" s="36">
        <f t="shared" si="38"/>
        <v>11.121871320457785</v>
      </c>
      <c r="O157" s="36">
        <f t="shared" si="31"/>
        <v>337.81013917177063</v>
      </c>
      <c r="P157" s="36">
        <f t="shared" si="32"/>
        <v>314.54586002198835</v>
      </c>
      <c r="Q157" s="36">
        <f t="shared" si="39"/>
        <v>23.264279149782283</v>
      </c>
      <c r="R157" s="36">
        <f t="shared" si="40"/>
        <v>34.386150470240068</v>
      </c>
      <c r="S157" s="36">
        <f t="shared" si="41"/>
        <v>70.529293200023773</v>
      </c>
      <c r="T157" s="36">
        <f t="shared" si="56"/>
        <v>10.579393980003559</v>
      </c>
      <c r="U157" s="36">
        <f t="shared" si="33"/>
        <v>81.108687180027331</v>
      </c>
      <c r="V157" s="36">
        <f t="shared" si="42"/>
        <v>34.487750740625224</v>
      </c>
      <c r="W157" s="36">
        <f t="shared" si="43"/>
        <v>46.620936439402108</v>
      </c>
      <c r="Y157" s="86" t="e">
        <f t="shared" si="44"/>
        <v>#N/A</v>
      </c>
      <c r="Z157" s="86" t="e">
        <f t="shared" si="45"/>
        <v>#N/A</v>
      </c>
      <c r="AA157" s="86" t="e">
        <f t="shared" si="46"/>
        <v>#N/A</v>
      </c>
      <c r="AB157" s="86" t="e">
        <f t="shared" si="47"/>
        <v>#N/A</v>
      </c>
      <c r="AC157" s="86" t="e">
        <f t="shared" si="48"/>
        <v>#N/A</v>
      </c>
      <c r="AD157" s="86" t="e">
        <f t="shared" si="49"/>
        <v>#N/A</v>
      </c>
      <c r="AE157" s="86" t="e">
        <f t="shared" si="50"/>
        <v>#N/A</v>
      </c>
      <c r="AF157" s="86" t="e">
        <f t="shared" si="51"/>
        <v>#N/A</v>
      </c>
      <c r="AG157" s="86" t="e">
        <f t="shared" si="52"/>
        <v>#N/A</v>
      </c>
      <c r="AH157" s="86" t="e">
        <f t="shared" si="53"/>
        <v>#N/A</v>
      </c>
      <c r="AI157" s="86" t="e">
        <f t="shared" si="54"/>
        <v>#N/A</v>
      </c>
      <c r="AJ157" s="86" t="e">
        <f t="shared" si="55"/>
        <v>#N/A</v>
      </c>
      <c r="AK157" s="86">
        <f t="shared" si="34"/>
        <v>30.616476288308998</v>
      </c>
      <c r="AL157" s="86">
        <f t="shared" si="34"/>
        <v>0</v>
      </c>
    </row>
    <row r="158" spans="2:38" x14ac:dyDescent="0.25">
      <c r="B158" s="77">
        <v>29252</v>
      </c>
      <c r="C158" s="78">
        <v>75.701816320312005</v>
      </c>
      <c r="D158" s="79"/>
      <c r="E158" s="80" t="e">
        <f t="shared" si="35"/>
        <v>#N/A</v>
      </c>
      <c r="F158" s="75"/>
      <c r="G158" s="75"/>
      <c r="H158" s="81">
        <f t="shared" si="36"/>
        <v>29252</v>
      </c>
      <c r="I158" s="82"/>
      <c r="J158" s="87">
        <f t="shared" si="30"/>
        <v>4.5672342600129339</v>
      </c>
      <c r="K158" s="82"/>
      <c r="L158" s="82"/>
      <c r="M158" s="36">
        <f t="shared" si="37"/>
        <v>360.96587620130504</v>
      </c>
      <c r="N158" s="36">
        <f t="shared" si="38"/>
        <v>29.281800140995301</v>
      </c>
      <c r="O158" s="36">
        <f t="shared" si="31"/>
        <v>360.96587620130504</v>
      </c>
      <c r="P158" s="36">
        <f t="shared" si="32"/>
        <v>331.48600606547052</v>
      </c>
      <c r="Q158" s="36">
        <f t="shared" si="39"/>
        <v>29.479870135834517</v>
      </c>
      <c r="R158" s="36">
        <f t="shared" si="40"/>
        <v>58.761670276829818</v>
      </c>
      <c r="S158" s="36">
        <f t="shared" si="41"/>
        <v>93.249421017455035</v>
      </c>
      <c r="T158" s="36">
        <f t="shared" si="56"/>
        <v>13.987413152618247</v>
      </c>
      <c r="U158" s="36">
        <f t="shared" si="33"/>
        <v>107.23683417007328</v>
      </c>
      <c r="V158" s="36">
        <f t="shared" si="42"/>
        <v>38.473641779543968</v>
      </c>
      <c r="W158" s="36">
        <f t="shared" si="43"/>
        <v>68.763192390529312</v>
      </c>
      <c r="Y158" s="86" t="e">
        <f t="shared" si="44"/>
        <v>#N/A</v>
      </c>
      <c r="Z158" s="86" t="e">
        <f t="shared" si="45"/>
        <v>#N/A</v>
      </c>
      <c r="AA158" s="86" t="e">
        <f t="shared" si="46"/>
        <v>#N/A</v>
      </c>
      <c r="AB158" s="86" t="e">
        <f t="shared" si="47"/>
        <v>#N/A</v>
      </c>
      <c r="AC158" s="86" t="e">
        <f t="shared" si="48"/>
        <v>#N/A</v>
      </c>
      <c r="AD158" s="86" t="e">
        <f t="shared" si="49"/>
        <v>#N/A</v>
      </c>
      <c r="AE158" s="86" t="e">
        <f t="shared" si="50"/>
        <v>#N/A</v>
      </c>
      <c r="AF158" s="86" t="e">
        <f t="shared" si="51"/>
        <v>#N/A</v>
      </c>
      <c r="AG158" s="86" t="e">
        <f t="shared" si="52"/>
        <v>#N/A</v>
      </c>
      <c r="AH158" s="86" t="e">
        <f t="shared" si="53"/>
        <v>#N/A</v>
      </c>
      <c r="AI158" s="86" t="e">
        <f t="shared" si="54"/>
        <v>#N/A</v>
      </c>
      <c r="AJ158" s="86" t="e">
        <f t="shared" si="55"/>
        <v>#N/A</v>
      </c>
      <c r="AK158" s="86">
        <f t="shared" si="34"/>
        <v>75.701816320312005</v>
      </c>
      <c r="AL158" s="86">
        <f t="shared" si="34"/>
        <v>0</v>
      </c>
    </row>
    <row r="159" spans="2:38" x14ac:dyDescent="0.25">
      <c r="B159" s="77">
        <v>29281</v>
      </c>
      <c r="C159" s="78">
        <v>55.3829769476121</v>
      </c>
      <c r="D159" s="79"/>
      <c r="E159" s="80" t="e">
        <f t="shared" si="35"/>
        <v>#N/A</v>
      </c>
      <c r="F159" s="75"/>
      <c r="G159" s="75"/>
      <c r="H159" s="81">
        <f t="shared" si="36"/>
        <v>29281</v>
      </c>
      <c r="I159" s="82"/>
      <c r="J159" s="87">
        <f t="shared" si="30"/>
        <v>4.4549333658888717</v>
      </c>
      <c r="K159" s="82"/>
      <c r="L159" s="82"/>
      <c r="M159" s="36">
        <f t="shared" si="37"/>
        <v>364.20957336881048</v>
      </c>
      <c r="N159" s="36">
        <f t="shared" si="38"/>
        <v>22.659409644272159</v>
      </c>
      <c r="O159" s="36">
        <f t="shared" si="31"/>
        <v>364.20957336881048</v>
      </c>
      <c r="P159" s="36">
        <f t="shared" si="32"/>
        <v>333.78358434245035</v>
      </c>
      <c r="Q159" s="36">
        <f t="shared" si="39"/>
        <v>30.425989026360128</v>
      </c>
      <c r="R159" s="36">
        <f t="shared" si="40"/>
        <v>53.085398670632287</v>
      </c>
      <c r="S159" s="36">
        <f t="shared" si="41"/>
        <v>91.559040450176255</v>
      </c>
      <c r="T159" s="36">
        <f t="shared" si="56"/>
        <v>13.73385606752643</v>
      </c>
      <c r="U159" s="36">
        <f t="shared" si="33"/>
        <v>105.29289651770269</v>
      </c>
      <c r="V159" s="36">
        <f t="shared" si="42"/>
        <v>38.220479670676923</v>
      </c>
      <c r="W159" s="36">
        <f t="shared" si="43"/>
        <v>67.072416847025764</v>
      </c>
      <c r="Y159" s="86" t="e">
        <f t="shared" si="44"/>
        <v>#N/A</v>
      </c>
      <c r="Z159" s="86" t="e">
        <f t="shared" si="45"/>
        <v>#N/A</v>
      </c>
      <c r="AA159" s="86" t="e">
        <f t="shared" si="46"/>
        <v>#N/A</v>
      </c>
      <c r="AB159" s="86" t="e">
        <f t="shared" si="47"/>
        <v>#N/A</v>
      </c>
      <c r="AC159" s="86" t="e">
        <f t="shared" si="48"/>
        <v>#N/A</v>
      </c>
      <c r="AD159" s="86" t="e">
        <f t="shared" si="49"/>
        <v>#N/A</v>
      </c>
      <c r="AE159" s="86" t="e">
        <f t="shared" si="50"/>
        <v>#N/A</v>
      </c>
      <c r="AF159" s="86" t="e">
        <f t="shared" si="51"/>
        <v>#N/A</v>
      </c>
      <c r="AG159" s="86" t="e">
        <f t="shared" si="52"/>
        <v>#N/A</v>
      </c>
      <c r="AH159" s="86" t="e">
        <f t="shared" si="53"/>
        <v>#N/A</v>
      </c>
      <c r="AI159" s="86" t="e">
        <f t="shared" si="54"/>
        <v>#N/A</v>
      </c>
      <c r="AJ159" s="86" t="e">
        <f t="shared" si="55"/>
        <v>#N/A</v>
      </c>
      <c r="AK159" s="86">
        <f t="shared" si="34"/>
        <v>55.3829769476121</v>
      </c>
      <c r="AL159" s="86">
        <f t="shared" si="34"/>
        <v>0</v>
      </c>
    </row>
    <row r="160" spans="2:38" x14ac:dyDescent="0.25">
      <c r="B160" s="77">
        <v>29312</v>
      </c>
      <c r="C160" s="78">
        <v>50.688453469558397</v>
      </c>
      <c r="D160" s="79"/>
      <c r="E160" s="80" t="e">
        <f t="shared" si="35"/>
        <v>#N/A</v>
      </c>
      <c r="F160" s="75"/>
      <c r="G160" s="75"/>
      <c r="H160" s="81">
        <f t="shared" si="36"/>
        <v>29312</v>
      </c>
      <c r="I160" s="82"/>
      <c r="J160" s="87">
        <f t="shared" si="30"/>
        <v>4.3062154815203648</v>
      </c>
      <c r="K160" s="82"/>
      <c r="L160" s="82"/>
      <c r="M160" s="36">
        <f t="shared" si="37"/>
        <v>363.63983517626184</v>
      </c>
      <c r="N160" s="36">
        <f t="shared" si="38"/>
        <v>20.83220263574691</v>
      </c>
      <c r="O160" s="36">
        <f t="shared" si="31"/>
        <v>363.63983517626184</v>
      </c>
      <c r="P160" s="36">
        <f t="shared" si="32"/>
        <v>333.38138394329371</v>
      </c>
      <c r="Q160" s="36">
        <f t="shared" si="39"/>
        <v>30.258451232968127</v>
      </c>
      <c r="R160" s="36">
        <f t="shared" si="40"/>
        <v>51.090653868715037</v>
      </c>
      <c r="S160" s="36">
        <f t="shared" si="41"/>
        <v>89.31113353939196</v>
      </c>
      <c r="T160" s="36">
        <f t="shared" si="56"/>
        <v>13.396670030908787</v>
      </c>
      <c r="U160" s="36">
        <f t="shared" si="33"/>
        <v>102.70780357030074</v>
      </c>
      <c r="V160" s="36">
        <f t="shared" si="42"/>
        <v>37.87444780763353</v>
      </c>
      <c r="W160" s="36">
        <f t="shared" si="43"/>
        <v>64.83335576266721</v>
      </c>
      <c r="Y160" s="86" t="e">
        <f t="shared" si="44"/>
        <v>#N/A</v>
      </c>
      <c r="Z160" s="86" t="e">
        <f t="shared" si="45"/>
        <v>#N/A</v>
      </c>
      <c r="AA160" s="86" t="e">
        <f t="shared" si="46"/>
        <v>#N/A</v>
      </c>
      <c r="AB160" s="86" t="e">
        <f t="shared" si="47"/>
        <v>#N/A</v>
      </c>
      <c r="AC160" s="86" t="e">
        <f t="shared" si="48"/>
        <v>#N/A</v>
      </c>
      <c r="AD160" s="86" t="e">
        <f t="shared" si="49"/>
        <v>#N/A</v>
      </c>
      <c r="AE160" s="86" t="e">
        <f t="shared" si="50"/>
        <v>#N/A</v>
      </c>
      <c r="AF160" s="86" t="e">
        <f t="shared" si="51"/>
        <v>#N/A</v>
      </c>
      <c r="AG160" s="86" t="e">
        <f t="shared" si="52"/>
        <v>#N/A</v>
      </c>
      <c r="AH160" s="86" t="e">
        <f t="shared" si="53"/>
        <v>#N/A</v>
      </c>
      <c r="AI160" s="86" t="e">
        <f t="shared" si="54"/>
        <v>#N/A</v>
      </c>
      <c r="AJ160" s="86" t="e">
        <f t="shared" si="55"/>
        <v>#N/A</v>
      </c>
      <c r="AK160" s="86">
        <f t="shared" si="34"/>
        <v>50.688453469558397</v>
      </c>
      <c r="AL160" s="86">
        <f t="shared" si="34"/>
        <v>0</v>
      </c>
    </row>
    <row r="161" spans="2:38" x14ac:dyDescent="0.25">
      <c r="B161" s="77">
        <v>29342</v>
      </c>
      <c r="C161" s="78">
        <v>2.94969048958919</v>
      </c>
      <c r="D161" s="79"/>
      <c r="E161" s="80" t="e">
        <f t="shared" si="35"/>
        <v>#N/A</v>
      </c>
      <c r="F161" s="75"/>
      <c r="G161" s="75"/>
      <c r="H161" s="81">
        <f t="shared" si="36"/>
        <v>29342</v>
      </c>
      <c r="I161" s="82"/>
      <c r="J161" s="87">
        <f t="shared" si="30"/>
        <v>2.5482702327512201</v>
      </c>
      <c r="K161" s="82"/>
      <c r="L161" s="82"/>
      <c r="M161" s="36">
        <f t="shared" si="37"/>
        <v>335.21948706838054</v>
      </c>
      <c r="N161" s="36">
        <f t="shared" si="38"/>
        <v>1.1115873645023839</v>
      </c>
      <c r="O161" s="36">
        <f t="shared" si="31"/>
        <v>335.21948706838054</v>
      </c>
      <c r="P161" s="36">
        <f t="shared" si="32"/>
        <v>312.59271791121091</v>
      </c>
      <c r="Q161" s="36">
        <f t="shared" si="39"/>
        <v>22.626769157169633</v>
      </c>
      <c r="R161" s="36">
        <f t="shared" si="40"/>
        <v>23.738356521672017</v>
      </c>
      <c r="S161" s="36">
        <f t="shared" si="41"/>
        <v>61.612804329305547</v>
      </c>
      <c r="T161" s="36">
        <f t="shared" si="56"/>
        <v>9.2419206493958264</v>
      </c>
      <c r="U161" s="36">
        <f t="shared" si="33"/>
        <v>70.85472497870137</v>
      </c>
      <c r="V161" s="36">
        <f t="shared" si="42"/>
        <v>32.488574634305678</v>
      </c>
      <c r="W161" s="36">
        <f t="shared" si="43"/>
        <v>38.366150344395692</v>
      </c>
      <c r="Y161" s="86" t="e">
        <f t="shared" si="44"/>
        <v>#N/A</v>
      </c>
      <c r="Z161" s="86" t="e">
        <f t="shared" si="45"/>
        <v>#N/A</v>
      </c>
      <c r="AA161" s="86" t="e">
        <f t="shared" si="46"/>
        <v>#N/A</v>
      </c>
      <c r="AB161" s="86" t="e">
        <f t="shared" si="47"/>
        <v>#N/A</v>
      </c>
      <c r="AC161" s="86" t="e">
        <f t="shared" si="48"/>
        <v>#N/A</v>
      </c>
      <c r="AD161" s="86" t="e">
        <f t="shared" si="49"/>
        <v>#N/A</v>
      </c>
      <c r="AE161" s="86" t="e">
        <f t="shared" si="50"/>
        <v>#N/A</v>
      </c>
      <c r="AF161" s="86" t="e">
        <f t="shared" si="51"/>
        <v>#N/A</v>
      </c>
      <c r="AG161" s="86" t="e">
        <f t="shared" si="52"/>
        <v>#N/A</v>
      </c>
      <c r="AH161" s="86" t="e">
        <f t="shared" si="53"/>
        <v>#N/A</v>
      </c>
      <c r="AI161" s="86" t="e">
        <f t="shared" si="54"/>
        <v>#N/A</v>
      </c>
      <c r="AJ161" s="86" t="e">
        <f t="shared" si="55"/>
        <v>#N/A</v>
      </c>
      <c r="AK161" s="86">
        <f t="shared" si="34"/>
        <v>2.94969048958919</v>
      </c>
      <c r="AL161" s="86">
        <f t="shared" si="34"/>
        <v>0</v>
      </c>
    </row>
    <row r="162" spans="2:38" x14ac:dyDescent="0.25">
      <c r="B162" s="77">
        <v>29373</v>
      </c>
      <c r="C162" s="78">
        <v>2.5299730307821102</v>
      </c>
      <c r="D162" s="79"/>
      <c r="E162" s="80" t="e">
        <f t="shared" si="35"/>
        <v>#N/A</v>
      </c>
      <c r="F162" s="75"/>
      <c r="G162" s="75"/>
      <c r="H162" s="81">
        <f t="shared" si="36"/>
        <v>29373</v>
      </c>
      <c r="I162" s="82"/>
      <c r="J162" s="87">
        <f t="shared" si="30"/>
        <v>1.9379099925268344</v>
      </c>
      <c r="K162" s="82"/>
      <c r="L162" s="82"/>
      <c r="M162" s="36">
        <f t="shared" si="37"/>
        <v>314.28455662209768</v>
      </c>
      <c r="N162" s="36">
        <f t="shared" si="38"/>
        <v>0.83813431989534593</v>
      </c>
      <c r="O162" s="36">
        <f t="shared" si="31"/>
        <v>314.28455662209768</v>
      </c>
      <c r="P162" s="36">
        <f t="shared" si="32"/>
        <v>296.39484536032194</v>
      </c>
      <c r="Q162" s="36">
        <f t="shared" si="39"/>
        <v>17.889711261775744</v>
      </c>
      <c r="R162" s="36">
        <f t="shared" si="40"/>
        <v>18.72784558167109</v>
      </c>
      <c r="S162" s="36">
        <f t="shared" si="41"/>
        <v>51.216420215976768</v>
      </c>
      <c r="T162" s="36">
        <f t="shared" si="56"/>
        <v>7.6824630323965106</v>
      </c>
      <c r="U162" s="36">
        <f t="shared" si="33"/>
        <v>58.898883248373281</v>
      </c>
      <c r="V162" s="36">
        <f t="shared" si="42"/>
        <v>29.722171464976704</v>
      </c>
      <c r="W162" s="36">
        <f t="shared" si="43"/>
        <v>29.176711783396577</v>
      </c>
      <c r="Y162" s="86" t="e">
        <f t="shared" si="44"/>
        <v>#N/A</v>
      </c>
      <c r="Z162" s="86" t="e">
        <f t="shared" si="45"/>
        <v>#N/A</v>
      </c>
      <c r="AA162" s="86" t="e">
        <f t="shared" si="46"/>
        <v>#N/A</v>
      </c>
      <c r="AB162" s="86" t="e">
        <f t="shared" si="47"/>
        <v>#N/A</v>
      </c>
      <c r="AC162" s="86" t="e">
        <f t="shared" si="48"/>
        <v>#N/A</v>
      </c>
      <c r="AD162" s="86" t="e">
        <f t="shared" si="49"/>
        <v>#N/A</v>
      </c>
      <c r="AE162" s="86" t="e">
        <f t="shared" si="50"/>
        <v>#N/A</v>
      </c>
      <c r="AF162" s="86" t="e">
        <f t="shared" si="51"/>
        <v>#N/A</v>
      </c>
      <c r="AG162" s="86" t="e">
        <f t="shared" si="52"/>
        <v>#N/A</v>
      </c>
      <c r="AH162" s="86" t="e">
        <f t="shared" si="53"/>
        <v>#N/A</v>
      </c>
      <c r="AI162" s="86" t="e">
        <f t="shared" si="54"/>
        <v>#N/A</v>
      </c>
      <c r="AJ162" s="86" t="e">
        <f t="shared" si="55"/>
        <v>#N/A</v>
      </c>
      <c r="AK162" s="86">
        <f t="shared" si="34"/>
        <v>2.5299730307821102</v>
      </c>
      <c r="AL162" s="86">
        <f t="shared" si="34"/>
        <v>0</v>
      </c>
    </row>
    <row r="163" spans="2:38" x14ac:dyDescent="0.25">
      <c r="B163" s="77">
        <v>29403</v>
      </c>
      <c r="C163" s="78">
        <v>0</v>
      </c>
      <c r="D163" s="79"/>
      <c r="E163" s="80" t="e">
        <f t="shared" si="35"/>
        <v>#N/A</v>
      </c>
      <c r="F163" s="75"/>
      <c r="G163" s="75"/>
      <c r="H163" s="81">
        <f t="shared" si="36"/>
        <v>29403</v>
      </c>
      <c r="I163" s="82"/>
      <c r="J163" s="87">
        <f t="shared" si="30"/>
        <v>1.5445370378273477</v>
      </c>
      <c r="K163" s="82"/>
      <c r="L163" s="82"/>
      <c r="M163" s="36">
        <f t="shared" si="37"/>
        <v>296.39484536032194</v>
      </c>
      <c r="N163" s="36">
        <f t="shared" si="38"/>
        <v>0</v>
      </c>
      <c r="O163" s="36">
        <f t="shared" si="31"/>
        <v>296.39484536032194</v>
      </c>
      <c r="P163" s="36">
        <f t="shared" si="32"/>
        <v>281.9883804904469</v>
      </c>
      <c r="Q163" s="36">
        <f t="shared" si="39"/>
        <v>14.406464869875037</v>
      </c>
      <c r="R163" s="36">
        <f t="shared" si="40"/>
        <v>14.406464869875037</v>
      </c>
      <c r="S163" s="36">
        <f t="shared" si="41"/>
        <v>44.128636334851741</v>
      </c>
      <c r="T163" s="36">
        <f t="shared" si="56"/>
        <v>6.6192954502277574</v>
      </c>
      <c r="U163" s="36">
        <f t="shared" si="33"/>
        <v>50.747931785079501</v>
      </c>
      <c r="V163" s="36">
        <f t="shared" si="42"/>
        <v>27.493749617046941</v>
      </c>
      <c r="W163" s="36">
        <f t="shared" si="43"/>
        <v>23.25418216803256</v>
      </c>
      <c r="Y163" s="86" t="e">
        <f t="shared" si="44"/>
        <v>#N/A</v>
      </c>
      <c r="Z163" s="86" t="e">
        <f t="shared" si="45"/>
        <v>#N/A</v>
      </c>
      <c r="AA163" s="86" t="e">
        <f t="shared" si="46"/>
        <v>#N/A</v>
      </c>
      <c r="AB163" s="86" t="e">
        <f t="shared" si="47"/>
        <v>#N/A</v>
      </c>
      <c r="AC163" s="86" t="e">
        <f t="shared" si="48"/>
        <v>#N/A</v>
      </c>
      <c r="AD163" s="86" t="e">
        <f t="shared" si="49"/>
        <v>#N/A</v>
      </c>
      <c r="AE163" s="86" t="e">
        <f t="shared" si="50"/>
        <v>#N/A</v>
      </c>
      <c r="AF163" s="86" t="e">
        <f t="shared" si="51"/>
        <v>#N/A</v>
      </c>
      <c r="AG163" s="86" t="e">
        <f t="shared" si="52"/>
        <v>#N/A</v>
      </c>
      <c r="AH163" s="86" t="e">
        <f t="shared" si="53"/>
        <v>#N/A</v>
      </c>
      <c r="AI163" s="86" t="e">
        <f t="shared" si="54"/>
        <v>#N/A</v>
      </c>
      <c r="AJ163" s="86" t="e">
        <f t="shared" si="55"/>
        <v>#N/A</v>
      </c>
      <c r="AK163" s="86">
        <f t="shared" si="34"/>
        <v>0</v>
      </c>
      <c r="AL163" s="86">
        <f t="shared" si="34"/>
        <v>0</v>
      </c>
    </row>
    <row r="164" spans="2:38" x14ac:dyDescent="0.25">
      <c r="B164" s="77">
        <v>29434</v>
      </c>
      <c r="C164" s="78">
        <v>3.2320256788777599</v>
      </c>
      <c r="D164" s="79"/>
      <c r="E164" s="80" t="e">
        <f t="shared" si="35"/>
        <v>#N/A</v>
      </c>
      <c r="F164" s="75"/>
      <c r="G164" s="75"/>
      <c r="H164" s="81">
        <f t="shared" si="36"/>
        <v>29434</v>
      </c>
      <c r="I164" s="82"/>
      <c r="J164" s="87">
        <f t="shared" si="30"/>
        <v>1.3627097136133066</v>
      </c>
      <c r="K164" s="82"/>
      <c r="L164" s="82"/>
      <c r="M164" s="36">
        <f t="shared" si="37"/>
        <v>284.34651527479508</v>
      </c>
      <c r="N164" s="36">
        <f t="shared" si="38"/>
        <v>0.87389089452955204</v>
      </c>
      <c r="O164" s="36">
        <f t="shared" si="31"/>
        <v>284.34651527479508</v>
      </c>
      <c r="P164" s="36">
        <f t="shared" si="32"/>
        <v>272.00736367986894</v>
      </c>
      <c r="Q164" s="36">
        <f t="shared" si="39"/>
        <v>12.339151594926136</v>
      </c>
      <c r="R164" s="36">
        <f t="shared" si="40"/>
        <v>13.213042489455688</v>
      </c>
      <c r="S164" s="36">
        <f t="shared" si="41"/>
        <v>40.706792106502633</v>
      </c>
      <c r="T164" s="36">
        <f t="shared" si="56"/>
        <v>6.106018815975391</v>
      </c>
      <c r="U164" s="36">
        <f t="shared" si="33"/>
        <v>46.812810922478022</v>
      </c>
      <c r="V164" s="36">
        <f t="shared" si="42"/>
        <v>26.29617768777954</v>
      </c>
      <c r="W164" s="36">
        <f t="shared" si="43"/>
        <v>20.516633234698482</v>
      </c>
      <c r="Y164" s="86" t="e">
        <f t="shared" si="44"/>
        <v>#N/A</v>
      </c>
      <c r="Z164" s="86" t="e">
        <f t="shared" si="45"/>
        <v>#N/A</v>
      </c>
      <c r="AA164" s="86" t="e">
        <f t="shared" si="46"/>
        <v>#N/A</v>
      </c>
      <c r="AB164" s="86" t="e">
        <f t="shared" si="47"/>
        <v>#N/A</v>
      </c>
      <c r="AC164" s="86" t="e">
        <f t="shared" si="48"/>
        <v>#N/A</v>
      </c>
      <c r="AD164" s="86" t="e">
        <f t="shared" si="49"/>
        <v>#N/A</v>
      </c>
      <c r="AE164" s="86" t="e">
        <f t="shared" si="50"/>
        <v>#N/A</v>
      </c>
      <c r="AF164" s="86" t="e">
        <f t="shared" si="51"/>
        <v>#N/A</v>
      </c>
      <c r="AG164" s="86" t="e">
        <f t="shared" si="52"/>
        <v>#N/A</v>
      </c>
      <c r="AH164" s="86" t="e">
        <f t="shared" si="53"/>
        <v>#N/A</v>
      </c>
      <c r="AI164" s="86" t="e">
        <f t="shared" si="54"/>
        <v>#N/A</v>
      </c>
      <c r="AJ164" s="86" t="e">
        <f t="shared" si="55"/>
        <v>#N/A</v>
      </c>
      <c r="AK164" s="86">
        <f t="shared" si="34"/>
        <v>3.2320256788777599</v>
      </c>
      <c r="AL164" s="86">
        <f t="shared" si="34"/>
        <v>0</v>
      </c>
    </row>
    <row r="165" spans="2:38" x14ac:dyDescent="0.25">
      <c r="B165" s="77">
        <v>29465</v>
      </c>
      <c r="C165" s="78">
        <v>2.5492330529440901</v>
      </c>
      <c r="D165" s="79"/>
      <c r="E165" s="80" t="e">
        <f t="shared" si="35"/>
        <v>#N/A</v>
      </c>
      <c r="F165" s="75"/>
      <c r="G165" s="75"/>
      <c r="H165" s="81">
        <f t="shared" si="36"/>
        <v>29465</v>
      </c>
      <c r="I165" s="82"/>
      <c r="J165" s="87">
        <f t="shared" si="30"/>
        <v>1.2058366072134719</v>
      </c>
      <c r="K165" s="82"/>
      <c r="L165" s="82"/>
      <c r="M165" s="36">
        <f t="shared" si="37"/>
        <v>273.91611497088184</v>
      </c>
      <c r="N165" s="36">
        <f t="shared" si="38"/>
        <v>0.64048176193119843</v>
      </c>
      <c r="O165" s="36">
        <f t="shared" si="31"/>
        <v>273.91611497088184</v>
      </c>
      <c r="P165" s="36">
        <f t="shared" si="32"/>
        <v>263.19425258791495</v>
      </c>
      <c r="Q165" s="36">
        <f t="shared" si="39"/>
        <v>10.72186238296689</v>
      </c>
      <c r="R165" s="36">
        <f t="shared" si="40"/>
        <v>11.362344144898088</v>
      </c>
      <c r="S165" s="36">
        <f t="shared" si="41"/>
        <v>37.658521832677629</v>
      </c>
      <c r="T165" s="36">
        <f t="shared" si="56"/>
        <v>5.6487782749016411</v>
      </c>
      <c r="U165" s="36">
        <f t="shared" si="33"/>
        <v>43.307300107579266</v>
      </c>
      <c r="V165" s="36">
        <f t="shared" si="42"/>
        <v>25.152511039867147</v>
      </c>
      <c r="W165" s="36">
        <f t="shared" si="43"/>
        <v>18.15478906771212</v>
      </c>
      <c r="Y165" s="86" t="e">
        <f t="shared" si="44"/>
        <v>#N/A</v>
      </c>
      <c r="Z165" s="86" t="e">
        <f t="shared" si="45"/>
        <v>#N/A</v>
      </c>
      <c r="AA165" s="86" t="e">
        <f t="shared" si="46"/>
        <v>#N/A</v>
      </c>
      <c r="AB165" s="86" t="e">
        <f t="shared" si="47"/>
        <v>#N/A</v>
      </c>
      <c r="AC165" s="86" t="e">
        <f t="shared" si="48"/>
        <v>#N/A</v>
      </c>
      <c r="AD165" s="86" t="e">
        <f t="shared" si="49"/>
        <v>#N/A</v>
      </c>
      <c r="AE165" s="86" t="e">
        <f t="shared" si="50"/>
        <v>#N/A</v>
      </c>
      <c r="AF165" s="86" t="e">
        <f t="shared" si="51"/>
        <v>#N/A</v>
      </c>
      <c r="AG165" s="86" t="e">
        <f t="shared" si="52"/>
        <v>#N/A</v>
      </c>
      <c r="AH165" s="86" t="e">
        <f t="shared" si="53"/>
        <v>#N/A</v>
      </c>
      <c r="AI165" s="86" t="e">
        <f t="shared" si="54"/>
        <v>#N/A</v>
      </c>
      <c r="AJ165" s="86" t="e">
        <f t="shared" si="55"/>
        <v>#N/A</v>
      </c>
      <c r="AK165" s="86">
        <f t="shared" si="34"/>
        <v>2.5492330529440901</v>
      </c>
      <c r="AL165" s="86">
        <f t="shared" si="34"/>
        <v>0</v>
      </c>
    </row>
    <row r="166" spans="2:38" x14ac:dyDescent="0.25">
      <c r="B166" s="77">
        <v>29495</v>
      </c>
      <c r="C166" s="78">
        <v>95.300634360344901</v>
      </c>
      <c r="D166" s="79"/>
      <c r="E166" s="80" t="e">
        <f t="shared" si="35"/>
        <v>#N/A</v>
      </c>
      <c r="F166" s="75"/>
      <c r="G166" s="75"/>
      <c r="H166" s="81">
        <f t="shared" si="36"/>
        <v>29495</v>
      </c>
      <c r="I166" s="82"/>
      <c r="J166" s="87">
        <f t="shared" si="30"/>
        <v>3.3843157425116779</v>
      </c>
      <c r="K166" s="82"/>
      <c r="L166" s="82"/>
      <c r="M166" s="36">
        <f t="shared" si="37"/>
        <v>329.91164794040435</v>
      </c>
      <c r="N166" s="36">
        <f t="shared" si="38"/>
        <v>28.583239007855468</v>
      </c>
      <c r="O166" s="36">
        <f t="shared" si="31"/>
        <v>329.91164794040435</v>
      </c>
      <c r="P166" s="36">
        <f t="shared" si="32"/>
        <v>308.55533279389556</v>
      </c>
      <c r="Q166" s="36">
        <f t="shared" si="39"/>
        <v>21.356315146508791</v>
      </c>
      <c r="R166" s="36">
        <f t="shared" si="40"/>
        <v>49.939554154364259</v>
      </c>
      <c r="S166" s="36">
        <f t="shared" si="41"/>
        <v>75.092065194231409</v>
      </c>
      <c r="T166" s="36">
        <f t="shared" si="56"/>
        <v>11.263809779134705</v>
      </c>
      <c r="U166" s="36">
        <f t="shared" si="33"/>
        <v>86.355874973366113</v>
      </c>
      <c r="V166" s="36">
        <f t="shared" si="42"/>
        <v>35.402422344472818</v>
      </c>
      <c r="W166" s="36">
        <f t="shared" si="43"/>
        <v>50.953452628893295</v>
      </c>
      <c r="Y166" s="86" t="e">
        <f t="shared" si="44"/>
        <v>#N/A</v>
      </c>
      <c r="Z166" s="86" t="e">
        <f t="shared" si="45"/>
        <v>#N/A</v>
      </c>
      <c r="AA166" s="86" t="e">
        <f t="shared" si="46"/>
        <v>#N/A</v>
      </c>
      <c r="AB166" s="86" t="e">
        <f t="shared" si="47"/>
        <v>#N/A</v>
      </c>
      <c r="AC166" s="86" t="e">
        <f t="shared" si="48"/>
        <v>#N/A</v>
      </c>
      <c r="AD166" s="86" t="e">
        <f t="shared" si="49"/>
        <v>#N/A</v>
      </c>
      <c r="AE166" s="86" t="e">
        <f t="shared" si="50"/>
        <v>#N/A</v>
      </c>
      <c r="AF166" s="86" t="e">
        <f t="shared" si="51"/>
        <v>#N/A</v>
      </c>
      <c r="AG166" s="86" t="e">
        <f t="shared" si="52"/>
        <v>#N/A</v>
      </c>
      <c r="AH166" s="86" t="e">
        <f t="shared" si="53"/>
        <v>#N/A</v>
      </c>
      <c r="AI166" s="86" t="e">
        <f t="shared" si="54"/>
        <v>#N/A</v>
      </c>
      <c r="AJ166" s="86" t="e">
        <f t="shared" si="55"/>
        <v>#N/A</v>
      </c>
      <c r="AK166" s="86">
        <f t="shared" si="34"/>
        <v>95.300634360344901</v>
      </c>
      <c r="AL166" s="86">
        <f t="shared" si="34"/>
        <v>0</v>
      </c>
    </row>
    <row r="167" spans="2:38" x14ac:dyDescent="0.25">
      <c r="B167" s="77">
        <v>29526</v>
      </c>
      <c r="C167" s="78">
        <v>127.31117913375</v>
      </c>
      <c r="D167" s="79"/>
      <c r="E167" s="80" t="e">
        <f t="shared" si="35"/>
        <v>#N/A</v>
      </c>
      <c r="F167" s="75"/>
      <c r="G167" s="75"/>
      <c r="H167" s="81">
        <f t="shared" si="36"/>
        <v>29526</v>
      </c>
      <c r="I167" s="82"/>
      <c r="J167" s="87">
        <f t="shared" si="30"/>
        <v>6.6727865175472667</v>
      </c>
      <c r="K167" s="82"/>
      <c r="L167" s="82"/>
      <c r="M167" s="36">
        <f t="shared" si="37"/>
        <v>383.6800737429549</v>
      </c>
      <c r="N167" s="36">
        <f t="shared" si="38"/>
        <v>52.186438184690644</v>
      </c>
      <c r="O167" s="36">
        <f t="shared" si="31"/>
        <v>383.6800737429549</v>
      </c>
      <c r="P167" s="36">
        <f t="shared" si="32"/>
        <v>347.17849959053223</v>
      </c>
      <c r="Q167" s="36">
        <f t="shared" si="39"/>
        <v>36.501574152422677</v>
      </c>
      <c r="R167" s="36">
        <f t="shared" si="40"/>
        <v>88.688012337113321</v>
      </c>
      <c r="S167" s="36">
        <f t="shared" si="41"/>
        <v>124.09043468158615</v>
      </c>
      <c r="T167" s="36">
        <f t="shared" si="56"/>
        <v>18.613565202237911</v>
      </c>
      <c r="U167" s="36">
        <f t="shared" si="33"/>
        <v>142.70399988382405</v>
      </c>
      <c r="V167" s="36">
        <f t="shared" si="42"/>
        <v>42.240113653093815</v>
      </c>
      <c r="W167" s="36">
        <f t="shared" si="43"/>
        <v>100.46388623073024</v>
      </c>
      <c r="Y167" s="86" t="e">
        <f t="shared" si="44"/>
        <v>#N/A</v>
      </c>
      <c r="Z167" s="86" t="e">
        <f t="shared" si="45"/>
        <v>#N/A</v>
      </c>
      <c r="AA167" s="86" t="e">
        <f t="shared" si="46"/>
        <v>#N/A</v>
      </c>
      <c r="AB167" s="86" t="e">
        <f t="shared" si="47"/>
        <v>#N/A</v>
      </c>
      <c r="AC167" s="86" t="e">
        <f t="shared" si="48"/>
        <v>#N/A</v>
      </c>
      <c r="AD167" s="86" t="e">
        <f t="shared" si="49"/>
        <v>#N/A</v>
      </c>
      <c r="AE167" s="86" t="e">
        <f t="shared" si="50"/>
        <v>#N/A</v>
      </c>
      <c r="AF167" s="86" t="e">
        <f t="shared" si="51"/>
        <v>#N/A</v>
      </c>
      <c r="AG167" s="86" t="e">
        <f t="shared" si="52"/>
        <v>#N/A</v>
      </c>
      <c r="AH167" s="86" t="e">
        <f t="shared" si="53"/>
        <v>#N/A</v>
      </c>
      <c r="AI167" s="86" t="e">
        <f t="shared" si="54"/>
        <v>#N/A</v>
      </c>
      <c r="AJ167" s="86" t="e">
        <f t="shared" si="55"/>
        <v>#N/A</v>
      </c>
      <c r="AK167" s="86">
        <f t="shared" si="34"/>
        <v>127.31117913375</v>
      </c>
      <c r="AL167" s="86">
        <f t="shared" si="34"/>
        <v>0</v>
      </c>
    </row>
    <row r="168" spans="2:38" x14ac:dyDescent="0.25">
      <c r="B168" s="77">
        <v>29556</v>
      </c>
      <c r="C168" s="78">
        <v>137.98127019831799</v>
      </c>
      <c r="D168" s="79"/>
      <c r="E168" s="80" t="e">
        <f t="shared" si="35"/>
        <v>#N/A</v>
      </c>
      <c r="F168" s="75"/>
      <c r="G168" s="75"/>
      <c r="H168" s="81">
        <f t="shared" si="36"/>
        <v>29556</v>
      </c>
      <c r="I168" s="82"/>
      <c r="J168" s="87">
        <f t="shared" si="30"/>
        <v>9.1619582631949168</v>
      </c>
      <c r="K168" s="82"/>
      <c r="L168" s="82"/>
      <c r="M168" s="36">
        <f t="shared" si="37"/>
        <v>416.4187829973265</v>
      </c>
      <c r="N168" s="36">
        <f t="shared" si="38"/>
        <v>68.74098679152371</v>
      </c>
      <c r="O168" s="36">
        <f t="shared" si="31"/>
        <v>416.4187829973265</v>
      </c>
      <c r="P168" s="36">
        <f t="shared" si="32"/>
        <v>368.15328435469792</v>
      </c>
      <c r="Q168" s="36">
        <f t="shared" si="39"/>
        <v>48.265498642628586</v>
      </c>
      <c r="R168" s="36">
        <f t="shared" si="40"/>
        <v>117.0064854341523</v>
      </c>
      <c r="S168" s="36">
        <f t="shared" si="41"/>
        <v>159.24659908724612</v>
      </c>
      <c r="T168" s="36">
        <f t="shared" si="56"/>
        <v>23.886989863086903</v>
      </c>
      <c r="U168" s="36">
        <f t="shared" si="33"/>
        <v>183.13358895033303</v>
      </c>
      <c r="V168" s="36">
        <f t="shared" si="42"/>
        <v>45.193325136431866</v>
      </c>
      <c r="W168" s="36">
        <f t="shared" si="43"/>
        <v>137.94026381390117</v>
      </c>
      <c r="Y168" s="86" t="e">
        <f t="shared" si="44"/>
        <v>#N/A</v>
      </c>
      <c r="Z168" s="86" t="e">
        <f t="shared" si="45"/>
        <v>#N/A</v>
      </c>
      <c r="AA168" s="86" t="e">
        <f t="shared" si="46"/>
        <v>#N/A</v>
      </c>
      <c r="AB168" s="86" t="e">
        <f t="shared" si="47"/>
        <v>#N/A</v>
      </c>
      <c r="AC168" s="86" t="e">
        <f t="shared" si="48"/>
        <v>#N/A</v>
      </c>
      <c r="AD168" s="86" t="e">
        <f t="shared" si="49"/>
        <v>#N/A</v>
      </c>
      <c r="AE168" s="86" t="e">
        <f t="shared" si="50"/>
        <v>#N/A</v>
      </c>
      <c r="AF168" s="86" t="e">
        <f t="shared" si="51"/>
        <v>#N/A</v>
      </c>
      <c r="AG168" s="86" t="e">
        <f t="shared" si="52"/>
        <v>#N/A</v>
      </c>
      <c r="AH168" s="86" t="e">
        <f t="shared" si="53"/>
        <v>#N/A</v>
      </c>
      <c r="AI168" s="86" t="e">
        <f t="shared" si="54"/>
        <v>#N/A</v>
      </c>
      <c r="AJ168" s="86" t="e">
        <f t="shared" si="55"/>
        <v>#N/A</v>
      </c>
      <c r="AK168" s="86">
        <f t="shared" si="34"/>
        <v>137.98127019831799</v>
      </c>
      <c r="AL168" s="86">
        <f t="shared" si="34"/>
        <v>0</v>
      </c>
    </row>
    <row r="169" spans="2:38" x14ac:dyDescent="0.25">
      <c r="B169" s="77">
        <v>29587</v>
      </c>
      <c r="C169" s="78">
        <v>46.160740841273103</v>
      </c>
      <c r="D169" s="79"/>
      <c r="E169" s="80" t="e">
        <f t="shared" si="35"/>
        <v>#N/A</v>
      </c>
      <c r="F169" s="75"/>
      <c r="G169" s="75"/>
      <c r="H169" s="81">
        <f t="shared" si="36"/>
        <v>29587</v>
      </c>
      <c r="I169" s="82"/>
      <c r="J169" s="87">
        <f t="shared" si="30"/>
        <v>5.490050769432556</v>
      </c>
      <c r="K169" s="82"/>
      <c r="L169" s="82"/>
      <c r="M169" s="36">
        <f t="shared" si="37"/>
        <v>391.80509382590031</v>
      </c>
      <c r="N169" s="36">
        <f t="shared" si="38"/>
        <v>22.508931370070684</v>
      </c>
      <c r="O169" s="36">
        <f t="shared" si="31"/>
        <v>391.80509382590031</v>
      </c>
      <c r="P169" s="36">
        <f t="shared" si="32"/>
        <v>352.56567022794229</v>
      </c>
      <c r="Q169" s="36">
        <f t="shared" si="39"/>
        <v>39.239423597958023</v>
      </c>
      <c r="R169" s="36">
        <f t="shared" si="40"/>
        <v>61.748354968028707</v>
      </c>
      <c r="S169" s="36">
        <f t="shared" si="41"/>
        <v>106.94168010446057</v>
      </c>
      <c r="T169" s="36">
        <f t="shared" si="56"/>
        <v>16.041252015669077</v>
      </c>
      <c r="U169" s="36">
        <f t="shared" si="33"/>
        <v>122.98293212012965</v>
      </c>
      <c r="V169" s="36">
        <f t="shared" si="42"/>
        <v>40.326033918635787</v>
      </c>
      <c r="W169" s="36">
        <f t="shared" si="43"/>
        <v>82.65689820149386</v>
      </c>
      <c r="Y169" s="86" t="e">
        <f t="shared" si="44"/>
        <v>#N/A</v>
      </c>
      <c r="Z169" s="86" t="e">
        <f t="shared" si="45"/>
        <v>#N/A</v>
      </c>
      <c r="AA169" s="86" t="e">
        <f t="shared" si="46"/>
        <v>#N/A</v>
      </c>
      <c r="AB169" s="86" t="e">
        <f t="shared" si="47"/>
        <v>#N/A</v>
      </c>
      <c r="AC169" s="86" t="e">
        <f t="shared" si="48"/>
        <v>#N/A</v>
      </c>
      <c r="AD169" s="86" t="e">
        <f t="shared" si="49"/>
        <v>#N/A</v>
      </c>
      <c r="AE169" s="86" t="e">
        <f t="shared" si="50"/>
        <v>#N/A</v>
      </c>
      <c r="AF169" s="86" t="e">
        <f t="shared" si="51"/>
        <v>#N/A</v>
      </c>
      <c r="AG169" s="86" t="e">
        <f t="shared" si="52"/>
        <v>#N/A</v>
      </c>
      <c r="AH169" s="86" t="e">
        <f t="shared" si="53"/>
        <v>#N/A</v>
      </c>
      <c r="AI169" s="86" t="e">
        <f t="shared" si="54"/>
        <v>#N/A</v>
      </c>
      <c r="AJ169" s="86" t="e">
        <f t="shared" si="55"/>
        <v>#N/A</v>
      </c>
      <c r="AK169" s="86">
        <f t="shared" si="34"/>
        <v>46.160740841273103</v>
      </c>
      <c r="AL169" s="86">
        <f t="shared" si="34"/>
        <v>0</v>
      </c>
    </row>
    <row r="170" spans="2:38" x14ac:dyDescent="0.25">
      <c r="B170" s="77">
        <v>29618</v>
      </c>
      <c r="C170" s="78">
        <v>141.54232089994099</v>
      </c>
      <c r="D170" s="79"/>
      <c r="E170" s="80" t="e">
        <f t="shared" si="35"/>
        <v>#N/A</v>
      </c>
      <c r="F170" s="75"/>
      <c r="G170" s="75"/>
      <c r="H170" s="81">
        <f t="shared" si="36"/>
        <v>29618</v>
      </c>
      <c r="I170" s="82"/>
      <c r="J170" s="87">
        <f t="shared" si="30"/>
        <v>9.4409501351712954</v>
      </c>
      <c r="K170" s="82"/>
      <c r="L170" s="82"/>
      <c r="M170" s="36">
        <f t="shared" si="37"/>
        <v>421.61365871619705</v>
      </c>
      <c r="N170" s="36">
        <f t="shared" si="38"/>
        <v>72.49433241168623</v>
      </c>
      <c r="O170" s="36">
        <f t="shared" si="31"/>
        <v>421.61365871619705</v>
      </c>
      <c r="P170" s="36">
        <f t="shared" si="32"/>
        <v>371.30255643066272</v>
      </c>
      <c r="Q170" s="36">
        <f t="shared" si="39"/>
        <v>50.311102285534332</v>
      </c>
      <c r="R170" s="36">
        <f t="shared" si="40"/>
        <v>122.80543469722056</v>
      </c>
      <c r="S170" s="36">
        <f t="shared" si="41"/>
        <v>163.13146861585636</v>
      </c>
      <c r="T170" s="36">
        <f t="shared" si="56"/>
        <v>24.46972029237844</v>
      </c>
      <c r="U170" s="36">
        <f t="shared" si="33"/>
        <v>187.6011889082348</v>
      </c>
      <c r="V170" s="36">
        <f t="shared" si="42"/>
        <v>45.460489847105606</v>
      </c>
      <c r="W170" s="36">
        <f t="shared" si="43"/>
        <v>142.1406990611292</v>
      </c>
      <c r="Y170" s="86" t="e">
        <f t="shared" si="44"/>
        <v>#N/A</v>
      </c>
      <c r="Z170" s="86" t="e">
        <f t="shared" si="45"/>
        <v>#N/A</v>
      </c>
      <c r="AA170" s="86" t="e">
        <f t="shared" si="46"/>
        <v>#N/A</v>
      </c>
      <c r="AB170" s="86" t="e">
        <f t="shared" si="47"/>
        <v>#N/A</v>
      </c>
      <c r="AC170" s="86" t="e">
        <f t="shared" si="48"/>
        <v>#N/A</v>
      </c>
      <c r="AD170" s="86" t="e">
        <f t="shared" si="49"/>
        <v>#N/A</v>
      </c>
      <c r="AE170" s="86" t="e">
        <f t="shared" si="50"/>
        <v>#N/A</v>
      </c>
      <c r="AF170" s="86" t="e">
        <f t="shared" si="51"/>
        <v>#N/A</v>
      </c>
      <c r="AG170" s="86" t="e">
        <f t="shared" si="52"/>
        <v>#N/A</v>
      </c>
      <c r="AH170" s="86" t="e">
        <f t="shared" si="53"/>
        <v>#N/A</v>
      </c>
      <c r="AI170" s="86" t="e">
        <f t="shared" si="54"/>
        <v>#N/A</v>
      </c>
      <c r="AJ170" s="86" t="e">
        <f t="shared" si="55"/>
        <v>#N/A</v>
      </c>
      <c r="AK170" s="86">
        <f t="shared" si="34"/>
        <v>141.54232089994099</v>
      </c>
      <c r="AL170" s="86">
        <f t="shared" si="34"/>
        <v>0</v>
      </c>
    </row>
    <row r="171" spans="2:38" x14ac:dyDescent="0.25">
      <c r="B171" s="77">
        <v>29646</v>
      </c>
      <c r="C171" s="78">
        <v>65.548436364680299</v>
      </c>
      <c r="D171" s="79"/>
      <c r="E171" s="80" t="e">
        <f t="shared" si="35"/>
        <v>#N/A</v>
      </c>
      <c r="F171" s="75"/>
      <c r="G171" s="75"/>
      <c r="H171" s="81">
        <f t="shared" si="36"/>
        <v>29646</v>
      </c>
      <c r="I171" s="82"/>
      <c r="J171" s="87">
        <f t="shared" si="30"/>
        <v>6.5380548484145766</v>
      </c>
      <c r="K171" s="82"/>
      <c r="L171" s="82"/>
      <c r="M171" s="36">
        <f t="shared" si="37"/>
        <v>403.5743003109132</v>
      </c>
      <c r="N171" s="36">
        <f t="shared" si="38"/>
        <v>33.276692484429816</v>
      </c>
      <c r="O171" s="36">
        <f t="shared" si="31"/>
        <v>403.5743003109132</v>
      </c>
      <c r="P171" s="36">
        <f t="shared" si="32"/>
        <v>360.15639850098904</v>
      </c>
      <c r="Q171" s="36">
        <f t="shared" si="39"/>
        <v>43.41790180992416</v>
      </c>
      <c r="R171" s="36">
        <f t="shared" si="40"/>
        <v>76.694594294353976</v>
      </c>
      <c r="S171" s="36">
        <f t="shared" si="41"/>
        <v>122.15508414145958</v>
      </c>
      <c r="T171" s="36">
        <f t="shared" si="56"/>
        <v>18.323262621218927</v>
      </c>
      <c r="U171" s="36">
        <f t="shared" si="33"/>
        <v>140.47834676267851</v>
      </c>
      <c r="V171" s="36">
        <f t="shared" si="42"/>
        <v>42.042948487291767</v>
      </c>
      <c r="W171" s="36">
        <f t="shared" si="43"/>
        <v>98.435398275386746</v>
      </c>
      <c r="Y171" s="86" t="e">
        <f t="shared" si="44"/>
        <v>#N/A</v>
      </c>
      <c r="Z171" s="86" t="e">
        <f t="shared" si="45"/>
        <v>#N/A</v>
      </c>
      <c r="AA171" s="86" t="e">
        <f t="shared" si="46"/>
        <v>#N/A</v>
      </c>
      <c r="AB171" s="86" t="e">
        <f t="shared" si="47"/>
        <v>#N/A</v>
      </c>
      <c r="AC171" s="86" t="e">
        <f t="shared" si="48"/>
        <v>#N/A</v>
      </c>
      <c r="AD171" s="86" t="e">
        <f t="shared" si="49"/>
        <v>#N/A</v>
      </c>
      <c r="AE171" s="86" t="e">
        <f t="shared" si="50"/>
        <v>#N/A</v>
      </c>
      <c r="AF171" s="86" t="e">
        <f t="shared" si="51"/>
        <v>#N/A</v>
      </c>
      <c r="AG171" s="86" t="e">
        <f t="shared" si="52"/>
        <v>#N/A</v>
      </c>
      <c r="AH171" s="86" t="e">
        <f t="shared" si="53"/>
        <v>#N/A</v>
      </c>
      <c r="AI171" s="86" t="e">
        <f t="shared" si="54"/>
        <v>#N/A</v>
      </c>
      <c r="AJ171" s="86" t="e">
        <f t="shared" si="55"/>
        <v>#N/A</v>
      </c>
      <c r="AK171" s="86">
        <f t="shared" si="34"/>
        <v>65.548436364680299</v>
      </c>
      <c r="AL171" s="86">
        <f t="shared" si="34"/>
        <v>0</v>
      </c>
    </row>
    <row r="172" spans="2:38" x14ac:dyDescent="0.25">
      <c r="B172" s="77">
        <v>29677</v>
      </c>
      <c r="C172" s="78">
        <v>24.384061126755501</v>
      </c>
      <c r="D172" s="79"/>
      <c r="E172" s="80" t="e">
        <f t="shared" si="35"/>
        <v>#N/A</v>
      </c>
      <c r="F172" s="75"/>
      <c r="G172" s="75"/>
      <c r="H172" s="81">
        <f t="shared" si="36"/>
        <v>29677</v>
      </c>
      <c r="I172" s="82"/>
      <c r="J172" s="87">
        <f t="shared" si="30"/>
        <v>4.110971685513519</v>
      </c>
      <c r="K172" s="82"/>
      <c r="L172" s="82"/>
      <c r="M172" s="36">
        <f t="shared" si="37"/>
        <v>373.47183122819035</v>
      </c>
      <c r="N172" s="36">
        <f t="shared" si="38"/>
        <v>11.0686283995542</v>
      </c>
      <c r="O172" s="36">
        <f t="shared" si="31"/>
        <v>373.47183122819035</v>
      </c>
      <c r="P172" s="36">
        <f t="shared" si="32"/>
        <v>340.24070786299188</v>
      </c>
      <c r="Q172" s="36">
        <f t="shared" si="39"/>
        <v>33.231123365198471</v>
      </c>
      <c r="R172" s="36">
        <f t="shared" si="40"/>
        <v>44.299751764752671</v>
      </c>
      <c r="S172" s="36">
        <f t="shared" si="41"/>
        <v>86.342700252044438</v>
      </c>
      <c r="T172" s="36">
        <f t="shared" si="56"/>
        <v>12.951405037806659</v>
      </c>
      <c r="U172" s="36">
        <f t="shared" si="33"/>
        <v>99.294105289851089</v>
      </c>
      <c r="V172" s="36">
        <f t="shared" si="42"/>
        <v>37.400293667807404</v>
      </c>
      <c r="W172" s="36">
        <f t="shared" si="43"/>
        <v>61.893811622043685</v>
      </c>
      <c r="Y172" s="86" t="e">
        <f t="shared" si="44"/>
        <v>#N/A</v>
      </c>
      <c r="Z172" s="86" t="e">
        <f t="shared" si="45"/>
        <v>#N/A</v>
      </c>
      <c r="AA172" s="86" t="e">
        <f t="shared" si="46"/>
        <v>#N/A</v>
      </c>
      <c r="AB172" s="86" t="e">
        <f t="shared" si="47"/>
        <v>#N/A</v>
      </c>
      <c r="AC172" s="86" t="e">
        <f t="shared" si="48"/>
        <v>#N/A</v>
      </c>
      <c r="AD172" s="86" t="e">
        <f t="shared" si="49"/>
        <v>#N/A</v>
      </c>
      <c r="AE172" s="86" t="e">
        <f t="shared" si="50"/>
        <v>#N/A</v>
      </c>
      <c r="AF172" s="86" t="e">
        <f t="shared" si="51"/>
        <v>#N/A</v>
      </c>
      <c r="AG172" s="86" t="e">
        <f t="shared" si="52"/>
        <v>#N/A</v>
      </c>
      <c r="AH172" s="86" t="e">
        <f t="shared" si="53"/>
        <v>#N/A</v>
      </c>
      <c r="AI172" s="86" t="e">
        <f t="shared" si="54"/>
        <v>#N/A</v>
      </c>
      <c r="AJ172" s="86" t="e">
        <f t="shared" si="55"/>
        <v>#N/A</v>
      </c>
      <c r="AK172" s="86">
        <f t="shared" si="34"/>
        <v>24.384061126755501</v>
      </c>
      <c r="AL172" s="86">
        <f t="shared" si="34"/>
        <v>0</v>
      </c>
    </row>
    <row r="173" spans="2:38" x14ac:dyDescent="0.25">
      <c r="B173" s="77">
        <v>29707</v>
      </c>
      <c r="C173" s="78">
        <v>1.55982221510371</v>
      </c>
      <c r="D173" s="79"/>
      <c r="E173" s="80" t="e">
        <f t="shared" si="35"/>
        <v>#N/A</v>
      </c>
      <c r="F173" s="75"/>
      <c r="G173" s="75"/>
      <c r="H173" s="81">
        <f t="shared" si="36"/>
        <v>29707</v>
      </c>
      <c r="I173" s="82"/>
      <c r="J173" s="87">
        <f t="shared" si="30"/>
        <v>2.5791550788268731</v>
      </c>
      <c r="K173" s="82"/>
      <c r="L173" s="82"/>
      <c r="M173" s="36">
        <f t="shared" si="37"/>
        <v>341.18994108961289</v>
      </c>
      <c r="N173" s="36">
        <f t="shared" si="38"/>
        <v>0.61058898848273202</v>
      </c>
      <c r="O173" s="36">
        <f t="shared" si="31"/>
        <v>341.18994108961289</v>
      </c>
      <c r="P173" s="36">
        <f t="shared" si="32"/>
        <v>317.07664326806804</v>
      </c>
      <c r="Q173" s="36">
        <f t="shared" si="39"/>
        <v>24.113297821544847</v>
      </c>
      <c r="R173" s="36">
        <f t="shared" si="40"/>
        <v>24.723886810027579</v>
      </c>
      <c r="S173" s="36">
        <f t="shared" si="41"/>
        <v>62.124180477834983</v>
      </c>
      <c r="T173" s="36">
        <f t="shared" si="56"/>
        <v>9.3186270716752411</v>
      </c>
      <c r="U173" s="36">
        <f t="shared" si="33"/>
        <v>71.442807549510221</v>
      </c>
      <c r="V173" s="36">
        <f t="shared" si="42"/>
        <v>32.611662310666965</v>
      </c>
      <c r="W173" s="36">
        <f t="shared" si="43"/>
        <v>38.831145238843256</v>
      </c>
      <c r="Y173" s="86" t="e">
        <f t="shared" si="44"/>
        <v>#N/A</v>
      </c>
      <c r="Z173" s="86" t="e">
        <f t="shared" si="45"/>
        <v>#N/A</v>
      </c>
      <c r="AA173" s="86" t="e">
        <f t="shared" si="46"/>
        <v>#N/A</v>
      </c>
      <c r="AB173" s="86" t="e">
        <f t="shared" si="47"/>
        <v>#N/A</v>
      </c>
      <c r="AC173" s="86" t="e">
        <f t="shared" si="48"/>
        <v>#N/A</v>
      </c>
      <c r="AD173" s="86" t="e">
        <f t="shared" si="49"/>
        <v>#N/A</v>
      </c>
      <c r="AE173" s="86" t="e">
        <f t="shared" si="50"/>
        <v>#N/A</v>
      </c>
      <c r="AF173" s="86" t="e">
        <f t="shared" si="51"/>
        <v>#N/A</v>
      </c>
      <c r="AG173" s="86" t="e">
        <f t="shared" si="52"/>
        <v>#N/A</v>
      </c>
      <c r="AH173" s="86" t="e">
        <f t="shared" si="53"/>
        <v>#N/A</v>
      </c>
      <c r="AI173" s="86" t="e">
        <f t="shared" si="54"/>
        <v>#N/A</v>
      </c>
      <c r="AJ173" s="86" t="e">
        <f t="shared" si="55"/>
        <v>#N/A</v>
      </c>
      <c r="AK173" s="86">
        <f t="shared" si="34"/>
        <v>1.55982221510371</v>
      </c>
      <c r="AL173" s="86">
        <f t="shared" si="34"/>
        <v>0</v>
      </c>
    </row>
    <row r="174" spans="2:38" x14ac:dyDescent="0.25">
      <c r="B174" s="77">
        <v>29738</v>
      </c>
      <c r="C174" s="78">
        <v>5.2802669632925499</v>
      </c>
      <c r="D174" s="79"/>
      <c r="E174" s="80" t="e">
        <f t="shared" si="35"/>
        <v>#N/A</v>
      </c>
      <c r="F174" s="75"/>
      <c r="G174" s="75"/>
      <c r="H174" s="81">
        <f t="shared" si="36"/>
        <v>29738</v>
      </c>
      <c r="I174" s="82"/>
      <c r="J174" s="87">
        <f t="shared" si="30"/>
        <v>2.077655710844994</v>
      </c>
      <c r="K174" s="82"/>
      <c r="L174" s="82"/>
      <c r="M174" s="36">
        <f t="shared" si="37"/>
        <v>320.54712248770278</v>
      </c>
      <c r="N174" s="36">
        <f t="shared" si="38"/>
        <v>1.8097877436578074</v>
      </c>
      <c r="O174" s="36">
        <f t="shared" si="31"/>
        <v>320.54712248770278</v>
      </c>
      <c r="P174" s="36">
        <f t="shared" si="32"/>
        <v>301.31668199067047</v>
      </c>
      <c r="Q174" s="36">
        <f t="shared" si="39"/>
        <v>19.230440497032305</v>
      </c>
      <c r="R174" s="36">
        <f t="shared" si="40"/>
        <v>21.040228240690112</v>
      </c>
      <c r="S174" s="36">
        <f t="shared" si="41"/>
        <v>53.651890551357077</v>
      </c>
      <c r="T174" s="36">
        <f t="shared" si="56"/>
        <v>8.0477835827035573</v>
      </c>
      <c r="U174" s="36">
        <f t="shared" si="33"/>
        <v>61.699674134060636</v>
      </c>
      <c r="V174" s="36">
        <f t="shared" si="42"/>
        <v>30.418984063717787</v>
      </c>
      <c r="W174" s="36">
        <f t="shared" si="43"/>
        <v>31.28069007034285</v>
      </c>
      <c r="Y174" s="86" t="e">
        <f t="shared" si="44"/>
        <v>#N/A</v>
      </c>
      <c r="Z174" s="86" t="e">
        <f t="shared" si="45"/>
        <v>#N/A</v>
      </c>
      <c r="AA174" s="86" t="e">
        <f t="shared" si="46"/>
        <v>#N/A</v>
      </c>
      <c r="AB174" s="86" t="e">
        <f t="shared" si="47"/>
        <v>#N/A</v>
      </c>
      <c r="AC174" s="86" t="e">
        <f t="shared" si="48"/>
        <v>#N/A</v>
      </c>
      <c r="AD174" s="86" t="e">
        <f t="shared" si="49"/>
        <v>#N/A</v>
      </c>
      <c r="AE174" s="86" t="e">
        <f t="shared" si="50"/>
        <v>#N/A</v>
      </c>
      <c r="AF174" s="86" t="e">
        <f t="shared" si="51"/>
        <v>#N/A</v>
      </c>
      <c r="AG174" s="86" t="e">
        <f t="shared" si="52"/>
        <v>#N/A</v>
      </c>
      <c r="AH174" s="86" t="e">
        <f t="shared" si="53"/>
        <v>#N/A</v>
      </c>
      <c r="AI174" s="86" t="e">
        <f t="shared" si="54"/>
        <v>#N/A</v>
      </c>
      <c r="AJ174" s="86" t="e">
        <f t="shared" si="55"/>
        <v>#N/A</v>
      </c>
      <c r="AK174" s="86">
        <f t="shared" si="34"/>
        <v>5.2802669632925499</v>
      </c>
      <c r="AL174" s="86">
        <f t="shared" si="34"/>
        <v>0</v>
      </c>
    </row>
    <row r="175" spans="2:38" x14ac:dyDescent="0.25">
      <c r="B175" s="77">
        <v>29768</v>
      </c>
      <c r="C175" s="78">
        <v>0</v>
      </c>
      <c r="D175" s="79"/>
      <c r="E175" s="80" t="e">
        <f t="shared" si="35"/>
        <v>#N/A</v>
      </c>
      <c r="F175" s="75"/>
      <c r="G175" s="75"/>
      <c r="H175" s="81">
        <f t="shared" si="36"/>
        <v>29768</v>
      </c>
      <c r="I175" s="82"/>
      <c r="J175" s="87">
        <f t="shared" si="30"/>
        <v>1.6317320469300971</v>
      </c>
      <c r="K175" s="82"/>
      <c r="L175" s="82"/>
      <c r="M175" s="36">
        <f t="shared" si="37"/>
        <v>301.31668199067047</v>
      </c>
      <c r="N175" s="36">
        <f t="shared" si="38"/>
        <v>0</v>
      </c>
      <c r="O175" s="36">
        <f t="shared" si="31"/>
        <v>301.31668199067047</v>
      </c>
      <c r="P175" s="36">
        <f t="shared" si="32"/>
        <v>286.00213563396477</v>
      </c>
      <c r="Q175" s="36">
        <f t="shared" si="39"/>
        <v>15.314546356705705</v>
      </c>
      <c r="R175" s="36">
        <f t="shared" si="40"/>
        <v>15.314546356705705</v>
      </c>
      <c r="S175" s="36">
        <f t="shared" si="41"/>
        <v>45.733530420423492</v>
      </c>
      <c r="T175" s="36">
        <f t="shared" si="56"/>
        <v>6.8600295630635193</v>
      </c>
      <c r="U175" s="36">
        <f t="shared" si="33"/>
        <v>52.593559983487012</v>
      </c>
      <c r="V175" s="36">
        <f t="shared" si="42"/>
        <v>28.026590503684435</v>
      </c>
      <c r="W175" s="36">
        <f t="shared" si="43"/>
        <v>24.566969479802577</v>
      </c>
      <c r="Y175" s="86" t="e">
        <f t="shared" si="44"/>
        <v>#N/A</v>
      </c>
      <c r="Z175" s="86" t="e">
        <f t="shared" si="45"/>
        <v>#N/A</v>
      </c>
      <c r="AA175" s="86" t="e">
        <f t="shared" si="46"/>
        <v>#N/A</v>
      </c>
      <c r="AB175" s="86" t="e">
        <f t="shared" si="47"/>
        <v>#N/A</v>
      </c>
      <c r="AC175" s="86" t="e">
        <f t="shared" si="48"/>
        <v>#N/A</v>
      </c>
      <c r="AD175" s="86" t="e">
        <f t="shared" si="49"/>
        <v>#N/A</v>
      </c>
      <c r="AE175" s="86" t="e">
        <f t="shared" si="50"/>
        <v>#N/A</v>
      </c>
      <c r="AF175" s="86" t="e">
        <f t="shared" si="51"/>
        <v>#N/A</v>
      </c>
      <c r="AG175" s="86" t="e">
        <f t="shared" si="52"/>
        <v>#N/A</v>
      </c>
      <c r="AH175" s="86" t="e">
        <f t="shared" si="53"/>
        <v>#N/A</v>
      </c>
      <c r="AI175" s="86" t="e">
        <f t="shared" si="54"/>
        <v>#N/A</v>
      </c>
      <c r="AJ175" s="86" t="e">
        <f t="shared" si="55"/>
        <v>#N/A</v>
      </c>
      <c r="AK175" s="86">
        <f t="shared" si="34"/>
        <v>0</v>
      </c>
      <c r="AL175" s="86">
        <f t="shared" si="34"/>
        <v>0</v>
      </c>
    </row>
    <row r="176" spans="2:38" x14ac:dyDescent="0.25">
      <c r="B176" s="77">
        <v>29799</v>
      </c>
      <c r="C176" s="78">
        <v>0</v>
      </c>
      <c r="D176" s="79"/>
      <c r="E176" s="80" t="e">
        <f t="shared" si="35"/>
        <v>#N/A</v>
      </c>
      <c r="F176" s="75"/>
      <c r="G176" s="75"/>
      <c r="H176" s="81">
        <f t="shared" si="36"/>
        <v>29799</v>
      </c>
      <c r="I176" s="82"/>
      <c r="J176" s="87">
        <f t="shared" si="30"/>
        <v>1.3590605438599745</v>
      </c>
      <c r="K176" s="82"/>
      <c r="L176" s="82"/>
      <c r="M176" s="36">
        <f t="shared" si="37"/>
        <v>286.00213563396477</v>
      </c>
      <c r="N176" s="36">
        <f t="shared" si="38"/>
        <v>0</v>
      </c>
      <c r="O176" s="36">
        <f t="shared" si="31"/>
        <v>286.00213563396477</v>
      </c>
      <c r="P176" s="36">
        <f t="shared" si="32"/>
        <v>273.39175762340068</v>
      </c>
      <c r="Q176" s="36">
        <f t="shared" si="39"/>
        <v>12.610378010564091</v>
      </c>
      <c r="R176" s="36">
        <f t="shared" si="40"/>
        <v>12.610378010564091</v>
      </c>
      <c r="S176" s="36">
        <f t="shared" si="41"/>
        <v>40.636968514248522</v>
      </c>
      <c r="T176" s="36">
        <f t="shared" si="56"/>
        <v>6.0955452771372745</v>
      </c>
      <c r="U176" s="36">
        <f t="shared" si="33"/>
        <v>46.732513791385799</v>
      </c>
      <c r="V176" s="36">
        <f t="shared" si="42"/>
        <v>26.270821588289529</v>
      </c>
      <c r="W176" s="36">
        <f t="shared" si="43"/>
        <v>20.46169220309627</v>
      </c>
      <c r="Y176" s="86" t="e">
        <f t="shared" si="44"/>
        <v>#N/A</v>
      </c>
      <c r="Z176" s="86" t="e">
        <f t="shared" si="45"/>
        <v>#N/A</v>
      </c>
      <c r="AA176" s="86" t="e">
        <f t="shared" si="46"/>
        <v>#N/A</v>
      </c>
      <c r="AB176" s="86" t="e">
        <f t="shared" si="47"/>
        <v>#N/A</v>
      </c>
      <c r="AC176" s="86" t="e">
        <f t="shared" si="48"/>
        <v>#N/A</v>
      </c>
      <c r="AD176" s="86" t="e">
        <f t="shared" si="49"/>
        <v>#N/A</v>
      </c>
      <c r="AE176" s="86" t="e">
        <f t="shared" si="50"/>
        <v>#N/A</v>
      </c>
      <c r="AF176" s="86" t="e">
        <f t="shared" si="51"/>
        <v>#N/A</v>
      </c>
      <c r="AG176" s="86" t="e">
        <f t="shared" si="52"/>
        <v>#N/A</v>
      </c>
      <c r="AH176" s="86" t="e">
        <f t="shared" si="53"/>
        <v>#N/A</v>
      </c>
      <c r="AI176" s="86" t="e">
        <f t="shared" si="54"/>
        <v>#N/A</v>
      </c>
      <c r="AJ176" s="86" t="e">
        <f t="shared" si="55"/>
        <v>#N/A</v>
      </c>
      <c r="AK176" s="86">
        <f t="shared" si="34"/>
        <v>0</v>
      </c>
      <c r="AL176" s="86">
        <f t="shared" si="34"/>
        <v>0</v>
      </c>
    </row>
    <row r="177" spans="2:38" x14ac:dyDescent="0.25">
      <c r="B177" s="77">
        <v>29830</v>
      </c>
      <c r="C177" s="78">
        <v>13.4426473930633</v>
      </c>
      <c r="D177" s="79"/>
      <c r="E177" s="80" t="e">
        <f t="shared" si="35"/>
        <v>#N/A</v>
      </c>
      <c r="F177" s="75"/>
      <c r="G177" s="75"/>
      <c r="H177" s="81">
        <f t="shared" si="36"/>
        <v>29830</v>
      </c>
      <c r="I177" s="82"/>
      <c r="J177" s="87">
        <f t="shared" ref="J177:J240" si="57">W177*10^3*$F$9/(3600*24*30)</f>
        <v>1.4284785119141634</v>
      </c>
      <c r="K177" s="82"/>
      <c r="L177" s="82"/>
      <c r="M177" s="36">
        <f t="shared" si="37"/>
        <v>283.32132212356692</v>
      </c>
      <c r="N177" s="36">
        <f t="shared" si="38"/>
        <v>3.5130828928970459</v>
      </c>
      <c r="O177" s="36">
        <f t="shared" ref="O177:O240" si="58">M177*(1-TANH(D177/$F$12))/(1+(1-M177/$F$12)*TANH(D177/$F$12))</f>
        <v>283.32132212356692</v>
      </c>
      <c r="P177" s="36">
        <f t="shared" ref="P177:P240" si="59">O177/(1+(O177/$F$12)^3)^(1/3)</f>
        <v>271.14810040456098</v>
      </c>
      <c r="Q177" s="36">
        <f t="shared" si="39"/>
        <v>12.173221719005937</v>
      </c>
      <c r="R177" s="36">
        <f t="shared" si="40"/>
        <v>15.686304611902983</v>
      </c>
      <c r="S177" s="36">
        <f t="shared" si="41"/>
        <v>41.957126200192512</v>
      </c>
      <c r="T177" s="36">
        <f t="shared" si="56"/>
        <v>6.2935689300288731</v>
      </c>
      <c r="U177" s="36">
        <f t="shared" ref="U177:U240" si="60">$F$13*S177</f>
        <v>48.250695130221388</v>
      </c>
      <c r="V177" s="36">
        <f t="shared" si="42"/>
        <v>26.743862515900339</v>
      </c>
      <c r="W177" s="36">
        <f t="shared" si="43"/>
        <v>21.506832614321048</v>
      </c>
      <c r="Y177" s="86" t="e">
        <f t="shared" si="44"/>
        <v>#N/A</v>
      </c>
      <c r="Z177" s="86" t="e">
        <f t="shared" si="45"/>
        <v>#N/A</v>
      </c>
      <c r="AA177" s="86" t="e">
        <f t="shared" si="46"/>
        <v>#N/A</v>
      </c>
      <c r="AB177" s="86" t="e">
        <f t="shared" si="47"/>
        <v>#N/A</v>
      </c>
      <c r="AC177" s="86" t="e">
        <f t="shared" si="48"/>
        <v>#N/A</v>
      </c>
      <c r="AD177" s="86" t="e">
        <f t="shared" si="49"/>
        <v>#N/A</v>
      </c>
      <c r="AE177" s="86" t="e">
        <f t="shared" si="50"/>
        <v>#N/A</v>
      </c>
      <c r="AF177" s="86" t="e">
        <f t="shared" si="51"/>
        <v>#N/A</v>
      </c>
      <c r="AG177" s="86" t="e">
        <f t="shared" si="52"/>
        <v>#N/A</v>
      </c>
      <c r="AH177" s="86" t="e">
        <f t="shared" si="53"/>
        <v>#N/A</v>
      </c>
      <c r="AI177" s="86" t="e">
        <f t="shared" si="54"/>
        <v>#N/A</v>
      </c>
      <c r="AJ177" s="86" t="e">
        <f t="shared" si="55"/>
        <v>#N/A</v>
      </c>
      <c r="AK177" s="86">
        <f t="shared" ref="AK177:AL240" si="61">IF(C177&gt;=0,C177,"")</f>
        <v>13.4426473930633</v>
      </c>
      <c r="AL177" s="86">
        <f t="shared" si="61"/>
        <v>0</v>
      </c>
    </row>
    <row r="178" spans="2:38" x14ac:dyDescent="0.25">
      <c r="B178" s="77">
        <v>29860</v>
      </c>
      <c r="C178" s="78">
        <v>74.7719179799128</v>
      </c>
      <c r="D178" s="79"/>
      <c r="E178" s="80" t="e">
        <f t="shared" ref="E178:E241" si="62">IF(I178="",NA(),(I178*3600*24*30)/($F$9*1000))</f>
        <v>#N/A</v>
      </c>
      <c r="F178" s="75"/>
      <c r="G178" s="75"/>
      <c r="H178" s="81">
        <f t="shared" ref="H178:H241" si="63">+B178</f>
        <v>29860</v>
      </c>
      <c r="I178" s="82"/>
      <c r="J178" s="87">
        <f t="shared" si="57"/>
        <v>3.0052759918741958</v>
      </c>
      <c r="K178" s="82"/>
      <c r="L178" s="82"/>
      <c r="M178" s="36">
        <f t="shared" ref="M178:M241" si="64">(P177+$F$12*TANH(C178/$F$12))/(1+P177/$F$12*TANH(C178/$F$12))</f>
        <v>323.47704050331805</v>
      </c>
      <c r="N178" s="36">
        <f t="shared" ref="N178:N241" si="65">C178+P177-M178</f>
        <v>22.442977881155741</v>
      </c>
      <c r="O178" s="36">
        <f t="shared" si="58"/>
        <v>323.47704050331805</v>
      </c>
      <c r="P178" s="36">
        <f t="shared" si="59"/>
        <v>303.59718350554169</v>
      </c>
      <c r="Q178" s="36">
        <f t="shared" si="39"/>
        <v>19.879856997776358</v>
      </c>
      <c r="R178" s="36">
        <f t="shared" si="40"/>
        <v>42.322834878932099</v>
      </c>
      <c r="S178" s="36">
        <f t="shared" si="41"/>
        <v>69.066697394832431</v>
      </c>
      <c r="T178" s="36">
        <f t="shared" si="56"/>
        <v>10.360004609224859</v>
      </c>
      <c r="U178" s="36">
        <f t="shared" si="60"/>
        <v>79.42670200405729</v>
      </c>
      <c r="V178" s="36">
        <f t="shared" si="42"/>
        <v>34.179981680300806</v>
      </c>
      <c r="W178" s="36">
        <f t="shared" si="43"/>
        <v>45.246720323756485</v>
      </c>
      <c r="Y178" s="86" t="e">
        <f t="shared" si="44"/>
        <v>#N/A</v>
      </c>
      <c r="Z178" s="86" t="e">
        <f t="shared" si="45"/>
        <v>#N/A</v>
      </c>
      <c r="AA178" s="86" t="e">
        <f t="shared" si="46"/>
        <v>#N/A</v>
      </c>
      <c r="AB178" s="86" t="e">
        <f t="shared" si="47"/>
        <v>#N/A</v>
      </c>
      <c r="AC178" s="86" t="e">
        <f t="shared" si="48"/>
        <v>#N/A</v>
      </c>
      <c r="AD178" s="86" t="e">
        <f t="shared" si="49"/>
        <v>#N/A</v>
      </c>
      <c r="AE178" s="86" t="e">
        <f t="shared" si="50"/>
        <v>#N/A</v>
      </c>
      <c r="AF178" s="86" t="e">
        <f t="shared" si="51"/>
        <v>#N/A</v>
      </c>
      <c r="AG178" s="86" t="e">
        <f t="shared" si="52"/>
        <v>#N/A</v>
      </c>
      <c r="AH178" s="86" t="e">
        <f t="shared" si="53"/>
        <v>#N/A</v>
      </c>
      <c r="AI178" s="86" t="e">
        <f t="shared" si="54"/>
        <v>#N/A</v>
      </c>
      <c r="AJ178" s="86" t="e">
        <f t="shared" si="55"/>
        <v>#N/A</v>
      </c>
      <c r="AK178" s="86">
        <f t="shared" si="61"/>
        <v>74.7719179799128</v>
      </c>
      <c r="AL178" s="86">
        <f t="shared" si="61"/>
        <v>0</v>
      </c>
    </row>
    <row r="179" spans="2:38" x14ac:dyDescent="0.25">
      <c r="B179" s="77">
        <v>29891</v>
      </c>
      <c r="C179" s="78">
        <v>78.555386289444996</v>
      </c>
      <c r="D179" s="79"/>
      <c r="E179" s="80" t="e">
        <f t="shared" si="62"/>
        <v>#N/A</v>
      </c>
      <c r="F179" s="75"/>
      <c r="G179" s="75"/>
      <c r="H179" s="81">
        <f t="shared" si="63"/>
        <v>29891</v>
      </c>
      <c r="I179" s="82"/>
      <c r="J179" s="87">
        <f t="shared" si="57"/>
        <v>4.3706668291299806</v>
      </c>
      <c r="K179" s="82"/>
      <c r="L179" s="82"/>
      <c r="M179" s="36">
        <f t="shared" si="64"/>
        <v>353.38825897902501</v>
      </c>
      <c r="N179" s="36">
        <f t="shared" si="65"/>
        <v>28.764310815961665</v>
      </c>
      <c r="O179" s="36">
        <f t="shared" si="58"/>
        <v>353.38825897902501</v>
      </c>
      <c r="P179" s="36">
        <f t="shared" si="59"/>
        <v>326.04587365519592</v>
      </c>
      <c r="Q179" s="36">
        <f t="shared" ref="Q179:Q242" si="66">O179-P179</f>
        <v>27.342385323829092</v>
      </c>
      <c r="R179" s="36">
        <f t="shared" ref="R179:R242" si="67">N179+Q179</f>
        <v>56.106696139790756</v>
      </c>
      <c r="S179" s="36">
        <f t="shared" ref="S179:S242" si="68">V178+R179</f>
        <v>90.286677820091569</v>
      </c>
      <c r="T179" s="36">
        <f t="shared" si="56"/>
        <v>13.543001673013727</v>
      </c>
      <c r="U179" s="36">
        <f t="shared" si="60"/>
        <v>103.8296794931053</v>
      </c>
      <c r="V179" s="36">
        <f t="shared" ref="V179:V242" si="69">U179-W179</f>
        <v>38.02595957497735</v>
      </c>
      <c r="W179" s="36">
        <f t="shared" ref="W179:W242" si="70">U179*U179/(U179+60)</f>
        <v>65.803719918127953</v>
      </c>
      <c r="Y179" s="86" t="e">
        <f t="shared" ref="Y179:Y242" si="71">IF(E179&gt;=0,E179,"")</f>
        <v>#N/A</v>
      </c>
      <c r="Z179" s="86" t="e">
        <f t="shared" ref="Z179:Z242" si="72">IF(E179&gt;=0,E179^0.5,"")</f>
        <v>#N/A</v>
      </c>
      <c r="AA179" s="86" t="e">
        <f t="shared" ref="AA179:AA242" si="73">IF(E179&gt;=0,LN(E179+$F$27/40),"")</f>
        <v>#N/A</v>
      </c>
      <c r="AB179" s="86" t="e">
        <f t="shared" ref="AB179:AB242" si="74">IF(E179&gt;=0,W179,"")</f>
        <v>#N/A</v>
      </c>
      <c r="AC179" s="86" t="e">
        <f t="shared" ref="AC179:AC242" si="75">IF(E179&gt;=0,W179^0.5,"")</f>
        <v>#N/A</v>
      </c>
      <c r="AD179" s="86" t="e">
        <f t="shared" ref="AD179:AD242" si="76">IF(E179&gt;=0,LN(W179+$F$27/40),"")</f>
        <v>#N/A</v>
      </c>
      <c r="AE179" s="86" t="e">
        <f t="shared" ref="AE179:AE242" si="77">IF(E179&gt;=0,(Y179-AB179)^2,"")</f>
        <v>#N/A</v>
      </c>
      <c r="AF179" s="86" t="e">
        <f t="shared" ref="AF179:AF242" si="78">IF(E179&gt;=0,(Z179-AC179)^2,"")</f>
        <v>#N/A</v>
      </c>
      <c r="AG179" s="86" t="e">
        <f t="shared" ref="AG179:AG242" si="79">IF(E179&gt;=0,(AA179-AD179)^2,"")</f>
        <v>#N/A</v>
      </c>
      <c r="AH179" s="86" t="e">
        <f t="shared" ref="AH179:AH242" si="80">IF(E179&gt;=0,($F$27-Y179)^2,"")</f>
        <v>#N/A</v>
      </c>
      <c r="AI179" s="86" t="e">
        <f t="shared" ref="AI179:AI242" si="81">IF(E179&gt;=0,($F$28-Z179)^2,"")</f>
        <v>#N/A</v>
      </c>
      <c r="AJ179" s="86" t="e">
        <f t="shared" ref="AJ179:AJ242" si="82">IF(E179&gt;=0,($F$29-AA179)^2,"")</f>
        <v>#N/A</v>
      </c>
      <c r="AK179" s="86">
        <f t="shared" si="61"/>
        <v>78.555386289444996</v>
      </c>
      <c r="AL179" s="86">
        <f t="shared" si="61"/>
        <v>0</v>
      </c>
    </row>
    <row r="180" spans="2:38" x14ac:dyDescent="0.25">
      <c r="B180" s="77">
        <v>29921</v>
      </c>
      <c r="C180" s="78">
        <v>137.16740262641099</v>
      </c>
      <c r="D180" s="79"/>
      <c r="E180" s="80" t="e">
        <f t="shared" si="62"/>
        <v>#N/A</v>
      </c>
      <c r="F180" s="75"/>
      <c r="G180" s="75"/>
      <c r="H180" s="81">
        <f t="shared" si="63"/>
        <v>29921</v>
      </c>
      <c r="I180" s="82"/>
      <c r="J180" s="87">
        <f t="shared" si="57"/>
        <v>7.976880224902283</v>
      </c>
      <c r="K180" s="82"/>
      <c r="L180" s="82"/>
      <c r="M180" s="36">
        <f t="shared" si="64"/>
        <v>401.13783824677898</v>
      </c>
      <c r="N180" s="36">
        <f t="shared" si="65"/>
        <v>62.075438034827926</v>
      </c>
      <c r="O180" s="36">
        <f t="shared" si="58"/>
        <v>401.13783824677898</v>
      </c>
      <c r="P180" s="36">
        <f t="shared" si="59"/>
        <v>358.60563882251341</v>
      </c>
      <c r="Q180" s="36">
        <f t="shared" si="66"/>
        <v>42.532199424265571</v>
      </c>
      <c r="R180" s="36">
        <f t="shared" si="67"/>
        <v>104.6076374590935</v>
      </c>
      <c r="S180" s="36">
        <f t="shared" si="68"/>
        <v>142.63359703407085</v>
      </c>
      <c r="T180" s="36">
        <f t="shared" ref="T180:T243" si="83">($F$13-1)*S180</f>
        <v>21.395039555110614</v>
      </c>
      <c r="U180" s="36">
        <f t="shared" si="60"/>
        <v>164.02863658918147</v>
      </c>
      <c r="V180" s="36">
        <f t="shared" si="69"/>
        <v>43.93062576816196</v>
      </c>
      <c r="W180" s="36">
        <f t="shared" si="70"/>
        <v>120.09801082101951</v>
      </c>
      <c r="Y180" s="86" t="e">
        <f t="shared" si="71"/>
        <v>#N/A</v>
      </c>
      <c r="Z180" s="86" t="e">
        <f t="shared" si="72"/>
        <v>#N/A</v>
      </c>
      <c r="AA180" s="86" t="e">
        <f t="shared" si="73"/>
        <v>#N/A</v>
      </c>
      <c r="AB180" s="86" t="e">
        <f t="shared" si="74"/>
        <v>#N/A</v>
      </c>
      <c r="AC180" s="86" t="e">
        <f t="shared" si="75"/>
        <v>#N/A</v>
      </c>
      <c r="AD180" s="86" t="e">
        <f t="shared" si="76"/>
        <v>#N/A</v>
      </c>
      <c r="AE180" s="86" t="e">
        <f t="shared" si="77"/>
        <v>#N/A</v>
      </c>
      <c r="AF180" s="86" t="e">
        <f t="shared" si="78"/>
        <v>#N/A</v>
      </c>
      <c r="AG180" s="86" t="e">
        <f t="shared" si="79"/>
        <v>#N/A</v>
      </c>
      <c r="AH180" s="86" t="e">
        <f t="shared" si="80"/>
        <v>#N/A</v>
      </c>
      <c r="AI180" s="86" t="e">
        <f t="shared" si="81"/>
        <v>#N/A</v>
      </c>
      <c r="AJ180" s="86" t="e">
        <f t="shared" si="82"/>
        <v>#N/A</v>
      </c>
      <c r="AK180" s="86">
        <f t="shared" si="61"/>
        <v>137.16740262641099</v>
      </c>
      <c r="AL180" s="86">
        <f t="shared" si="61"/>
        <v>0</v>
      </c>
    </row>
    <row r="181" spans="2:38" x14ac:dyDescent="0.25">
      <c r="B181" s="77">
        <v>29952</v>
      </c>
      <c r="C181" s="78">
        <v>83.063142907116799</v>
      </c>
      <c r="D181" s="79"/>
      <c r="E181" s="80" t="e">
        <f t="shared" si="62"/>
        <v>#N/A</v>
      </c>
      <c r="F181" s="75"/>
      <c r="G181" s="75"/>
      <c r="H181" s="81">
        <f t="shared" si="63"/>
        <v>29952</v>
      </c>
      <c r="I181" s="82"/>
      <c r="J181" s="87">
        <f t="shared" si="57"/>
        <v>6.8790400499140434</v>
      </c>
      <c r="K181" s="82"/>
      <c r="L181" s="82"/>
      <c r="M181" s="36">
        <f t="shared" si="64"/>
        <v>401.05712970719884</v>
      </c>
      <c r="N181" s="36">
        <f t="shared" si="65"/>
        <v>40.611652022431372</v>
      </c>
      <c r="O181" s="36">
        <f t="shared" si="58"/>
        <v>401.05712970719884</v>
      </c>
      <c r="P181" s="36">
        <f t="shared" si="59"/>
        <v>358.55408470858612</v>
      </c>
      <c r="Q181" s="36">
        <f t="shared" si="66"/>
        <v>42.503044998612722</v>
      </c>
      <c r="R181" s="36">
        <f t="shared" si="67"/>
        <v>83.114697021044094</v>
      </c>
      <c r="S181" s="36">
        <f t="shared" si="68"/>
        <v>127.04532278920605</v>
      </c>
      <c r="T181" s="36">
        <f t="shared" si="83"/>
        <v>19.056798418380897</v>
      </c>
      <c r="U181" s="36">
        <f t="shared" si="60"/>
        <v>146.10212120758695</v>
      </c>
      <c r="V181" s="36">
        <f t="shared" si="69"/>
        <v>42.532930865014904</v>
      </c>
      <c r="W181" s="36">
        <f t="shared" si="70"/>
        <v>103.56919034257204</v>
      </c>
      <c r="Y181" s="86" t="e">
        <f t="shared" si="71"/>
        <v>#N/A</v>
      </c>
      <c r="Z181" s="86" t="e">
        <f t="shared" si="72"/>
        <v>#N/A</v>
      </c>
      <c r="AA181" s="86" t="e">
        <f t="shared" si="73"/>
        <v>#N/A</v>
      </c>
      <c r="AB181" s="86" t="e">
        <f t="shared" si="74"/>
        <v>#N/A</v>
      </c>
      <c r="AC181" s="86" t="e">
        <f t="shared" si="75"/>
        <v>#N/A</v>
      </c>
      <c r="AD181" s="86" t="e">
        <f t="shared" si="76"/>
        <v>#N/A</v>
      </c>
      <c r="AE181" s="86" t="e">
        <f t="shared" si="77"/>
        <v>#N/A</v>
      </c>
      <c r="AF181" s="86" t="e">
        <f t="shared" si="78"/>
        <v>#N/A</v>
      </c>
      <c r="AG181" s="86" t="e">
        <f t="shared" si="79"/>
        <v>#N/A</v>
      </c>
      <c r="AH181" s="86" t="e">
        <f t="shared" si="80"/>
        <v>#N/A</v>
      </c>
      <c r="AI181" s="86" t="e">
        <f t="shared" si="81"/>
        <v>#N/A</v>
      </c>
      <c r="AJ181" s="86" t="e">
        <f t="shared" si="82"/>
        <v>#N/A</v>
      </c>
      <c r="AK181" s="86">
        <f t="shared" si="61"/>
        <v>83.063142907116799</v>
      </c>
      <c r="AL181" s="86">
        <f t="shared" si="61"/>
        <v>0</v>
      </c>
    </row>
    <row r="182" spans="2:38" x14ac:dyDescent="0.25">
      <c r="B182" s="77">
        <v>29983</v>
      </c>
      <c r="C182" s="78">
        <v>112.86132551262099</v>
      </c>
      <c r="D182" s="79"/>
      <c r="E182" s="80" t="e">
        <f t="shared" si="62"/>
        <v>#N/A</v>
      </c>
      <c r="F182" s="75"/>
      <c r="G182" s="75"/>
      <c r="H182" s="81">
        <f t="shared" si="63"/>
        <v>29983</v>
      </c>
      <c r="I182" s="82"/>
      <c r="J182" s="87">
        <f t="shared" si="57"/>
        <v>8.3017823381899518</v>
      </c>
      <c r="K182" s="82"/>
      <c r="L182" s="82"/>
      <c r="M182" s="36">
        <f t="shared" si="64"/>
        <v>414.11426346463685</v>
      </c>
      <c r="N182" s="36">
        <f t="shared" si="65"/>
        <v>57.30114675657029</v>
      </c>
      <c r="O182" s="36">
        <f t="shared" si="58"/>
        <v>414.11426346463685</v>
      </c>
      <c r="P182" s="36">
        <f t="shared" si="59"/>
        <v>366.74056153010309</v>
      </c>
      <c r="Q182" s="36">
        <f t="shared" si="66"/>
        <v>47.373701934533756</v>
      </c>
      <c r="R182" s="36">
        <f t="shared" si="67"/>
        <v>104.67484869110405</v>
      </c>
      <c r="S182" s="36">
        <f t="shared" si="68"/>
        <v>147.20777955611896</v>
      </c>
      <c r="T182" s="36">
        <f t="shared" si="83"/>
        <v>22.081166933417833</v>
      </c>
      <c r="U182" s="36">
        <f t="shared" si="60"/>
        <v>169.28894648953678</v>
      </c>
      <c r="V182" s="36">
        <f t="shared" si="69"/>
        <v>44.299286750989197</v>
      </c>
      <c r="W182" s="36">
        <f t="shared" si="70"/>
        <v>124.98965973854759</v>
      </c>
      <c r="Y182" s="86" t="e">
        <f t="shared" si="71"/>
        <v>#N/A</v>
      </c>
      <c r="Z182" s="86" t="e">
        <f t="shared" si="72"/>
        <v>#N/A</v>
      </c>
      <c r="AA182" s="86" t="e">
        <f t="shared" si="73"/>
        <v>#N/A</v>
      </c>
      <c r="AB182" s="86" t="e">
        <f t="shared" si="74"/>
        <v>#N/A</v>
      </c>
      <c r="AC182" s="86" t="e">
        <f t="shared" si="75"/>
        <v>#N/A</v>
      </c>
      <c r="AD182" s="86" t="e">
        <f t="shared" si="76"/>
        <v>#N/A</v>
      </c>
      <c r="AE182" s="86" t="e">
        <f t="shared" si="77"/>
        <v>#N/A</v>
      </c>
      <c r="AF182" s="86" t="e">
        <f t="shared" si="78"/>
        <v>#N/A</v>
      </c>
      <c r="AG182" s="86" t="e">
        <f t="shared" si="79"/>
        <v>#N/A</v>
      </c>
      <c r="AH182" s="86" t="e">
        <f t="shared" si="80"/>
        <v>#N/A</v>
      </c>
      <c r="AI182" s="86" t="e">
        <f t="shared" si="81"/>
        <v>#N/A</v>
      </c>
      <c r="AJ182" s="86" t="e">
        <f t="shared" si="82"/>
        <v>#N/A</v>
      </c>
      <c r="AK182" s="86">
        <f t="shared" si="61"/>
        <v>112.86132551262099</v>
      </c>
      <c r="AL182" s="86">
        <f t="shared" si="61"/>
        <v>0</v>
      </c>
    </row>
    <row r="183" spans="2:38" x14ac:dyDescent="0.25">
      <c r="B183" s="77">
        <v>30011</v>
      </c>
      <c r="C183" s="78">
        <v>58.551769018664302</v>
      </c>
      <c r="D183" s="79"/>
      <c r="E183" s="80" t="e">
        <f t="shared" si="62"/>
        <v>#N/A</v>
      </c>
      <c r="F183" s="75"/>
      <c r="G183" s="75"/>
      <c r="H183" s="81">
        <f t="shared" si="63"/>
        <v>30011</v>
      </c>
      <c r="I183" s="82"/>
      <c r="J183" s="87">
        <f t="shared" si="57"/>
        <v>5.9727876504353796</v>
      </c>
      <c r="K183" s="82"/>
      <c r="L183" s="82"/>
      <c r="M183" s="36">
        <f t="shared" si="64"/>
        <v>396.47012082357583</v>
      </c>
      <c r="N183" s="36">
        <f t="shared" si="65"/>
        <v>28.822209725191556</v>
      </c>
      <c r="O183" s="36">
        <f t="shared" si="58"/>
        <v>396.47012082357583</v>
      </c>
      <c r="P183" s="36">
        <f t="shared" si="59"/>
        <v>355.60457734560083</v>
      </c>
      <c r="Q183" s="36">
        <f t="shared" si="66"/>
        <v>40.865543477974995</v>
      </c>
      <c r="R183" s="36">
        <f t="shared" si="67"/>
        <v>69.687753203166551</v>
      </c>
      <c r="S183" s="36">
        <f t="shared" si="68"/>
        <v>113.98703995415575</v>
      </c>
      <c r="T183" s="36">
        <f t="shared" si="83"/>
        <v>17.098055993123353</v>
      </c>
      <c r="U183" s="36">
        <f t="shared" si="60"/>
        <v>131.08509594727909</v>
      </c>
      <c r="V183" s="36">
        <f t="shared" si="69"/>
        <v>41.160226117304035</v>
      </c>
      <c r="W183" s="36">
        <f t="shared" si="70"/>
        <v>89.924869829975052</v>
      </c>
      <c r="Y183" s="86" t="e">
        <f t="shared" si="71"/>
        <v>#N/A</v>
      </c>
      <c r="Z183" s="86" t="e">
        <f t="shared" si="72"/>
        <v>#N/A</v>
      </c>
      <c r="AA183" s="86" t="e">
        <f t="shared" si="73"/>
        <v>#N/A</v>
      </c>
      <c r="AB183" s="86" t="e">
        <f t="shared" si="74"/>
        <v>#N/A</v>
      </c>
      <c r="AC183" s="86" t="e">
        <f t="shared" si="75"/>
        <v>#N/A</v>
      </c>
      <c r="AD183" s="86" t="e">
        <f t="shared" si="76"/>
        <v>#N/A</v>
      </c>
      <c r="AE183" s="86" t="e">
        <f t="shared" si="77"/>
        <v>#N/A</v>
      </c>
      <c r="AF183" s="86" t="e">
        <f t="shared" si="78"/>
        <v>#N/A</v>
      </c>
      <c r="AG183" s="86" t="e">
        <f t="shared" si="79"/>
        <v>#N/A</v>
      </c>
      <c r="AH183" s="86" t="e">
        <f t="shared" si="80"/>
        <v>#N/A</v>
      </c>
      <c r="AI183" s="86" t="e">
        <f t="shared" si="81"/>
        <v>#N/A</v>
      </c>
      <c r="AJ183" s="86" t="e">
        <f t="shared" si="82"/>
        <v>#N/A</v>
      </c>
      <c r="AK183" s="86">
        <f t="shared" si="61"/>
        <v>58.551769018664302</v>
      </c>
      <c r="AL183" s="86">
        <f t="shared" si="61"/>
        <v>0</v>
      </c>
    </row>
    <row r="184" spans="2:38" x14ac:dyDescent="0.25">
      <c r="B184" s="77">
        <v>30042</v>
      </c>
      <c r="C184" s="78">
        <v>58.901570470776903</v>
      </c>
      <c r="D184" s="79"/>
      <c r="E184" s="80" t="e">
        <f t="shared" si="62"/>
        <v>#N/A</v>
      </c>
      <c r="F184" s="75"/>
      <c r="G184" s="75"/>
      <c r="H184" s="81">
        <f t="shared" si="63"/>
        <v>30042</v>
      </c>
      <c r="I184" s="82"/>
      <c r="J184" s="87">
        <f t="shared" si="57"/>
        <v>5.4423142643660443</v>
      </c>
      <c r="K184" s="82"/>
      <c r="L184" s="82"/>
      <c r="M184" s="36">
        <f t="shared" si="64"/>
        <v>387.04685488312214</v>
      </c>
      <c r="N184" s="36">
        <f t="shared" si="65"/>
        <v>27.459292933255597</v>
      </c>
      <c r="O184" s="36">
        <f t="shared" si="58"/>
        <v>387.04685488312214</v>
      </c>
      <c r="P184" s="36">
        <f t="shared" si="59"/>
        <v>349.42532190182538</v>
      </c>
      <c r="Q184" s="36">
        <f t="shared" si="66"/>
        <v>37.621532981296752</v>
      </c>
      <c r="R184" s="36">
        <f t="shared" si="67"/>
        <v>65.080825914552349</v>
      </c>
      <c r="S184" s="36">
        <f t="shared" si="68"/>
        <v>106.24105203185638</v>
      </c>
      <c r="T184" s="36">
        <f t="shared" si="83"/>
        <v>15.936157804778448</v>
      </c>
      <c r="U184" s="36">
        <f t="shared" si="60"/>
        <v>122.17720983663483</v>
      </c>
      <c r="V184" s="36">
        <f t="shared" si="69"/>
        <v>40.239021098038251</v>
      </c>
      <c r="W184" s="36">
        <f t="shared" si="70"/>
        <v>81.93818873859658</v>
      </c>
      <c r="Y184" s="86" t="e">
        <f t="shared" si="71"/>
        <v>#N/A</v>
      </c>
      <c r="Z184" s="86" t="e">
        <f t="shared" si="72"/>
        <v>#N/A</v>
      </c>
      <c r="AA184" s="86" t="e">
        <f t="shared" si="73"/>
        <v>#N/A</v>
      </c>
      <c r="AB184" s="86" t="e">
        <f t="shared" si="74"/>
        <v>#N/A</v>
      </c>
      <c r="AC184" s="86" t="e">
        <f t="shared" si="75"/>
        <v>#N/A</v>
      </c>
      <c r="AD184" s="86" t="e">
        <f t="shared" si="76"/>
        <v>#N/A</v>
      </c>
      <c r="AE184" s="86" t="e">
        <f t="shared" si="77"/>
        <v>#N/A</v>
      </c>
      <c r="AF184" s="86" t="e">
        <f t="shared" si="78"/>
        <v>#N/A</v>
      </c>
      <c r="AG184" s="86" t="e">
        <f t="shared" si="79"/>
        <v>#N/A</v>
      </c>
      <c r="AH184" s="86" t="e">
        <f t="shared" si="80"/>
        <v>#N/A</v>
      </c>
      <c r="AI184" s="86" t="e">
        <f t="shared" si="81"/>
        <v>#N/A</v>
      </c>
      <c r="AJ184" s="86" t="e">
        <f t="shared" si="82"/>
        <v>#N/A</v>
      </c>
      <c r="AK184" s="86">
        <f t="shared" si="61"/>
        <v>58.901570470776903</v>
      </c>
      <c r="AL184" s="86">
        <f t="shared" si="61"/>
        <v>0</v>
      </c>
    </row>
    <row r="185" spans="2:38" x14ac:dyDescent="0.25">
      <c r="B185" s="77">
        <v>30072</v>
      </c>
      <c r="C185" s="78">
        <v>17.469495412844001</v>
      </c>
      <c r="D185" s="79"/>
      <c r="E185" s="80" t="e">
        <f t="shared" si="62"/>
        <v>#N/A</v>
      </c>
      <c r="F185" s="75"/>
      <c r="G185" s="75"/>
      <c r="H185" s="81">
        <f t="shared" si="63"/>
        <v>30072</v>
      </c>
      <c r="I185" s="82"/>
      <c r="J185" s="87">
        <f t="shared" si="57"/>
        <v>3.4866363681380474</v>
      </c>
      <c r="K185" s="82"/>
      <c r="L185" s="82"/>
      <c r="M185" s="36">
        <f t="shared" si="64"/>
        <v>359.49168162410683</v>
      </c>
      <c r="N185" s="36">
        <f t="shared" si="65"/>
        <v>7.4031356905625785</v>
      </c>
      <c r="O185" s="36">
        <f t="shared" si="58"/>
        <v>359.49168162410683</v>
      </c>
      <c r="P185" s="36">
        <f t="shared" si="59"/>
        <v>330.43561772007143</v>
      </c>
      <c r="Q185" s="36">
        <f t="shared" si="66"/>
        <v>29.056063904035398</v>
      </c>
      <c r="R185" s="36">
        <f t="shared" si="67"/>
        <v>36.459199594597976</v>
      </c>
      <c r="S185" s="36">
        <f t="shared" si="68"/>
        <v>76.698220692636227</v>
      </c>
      <c r="T185" s="36">
        <f t="shared" si="83"/>
        <v>11.504733103895427</v>
      </c>
      <c r="U185" s="36">
        <f t="shared" si="60"/>
        <v>88.202953796531659</v>
      </c>
      <c r="V185" s="36">
        <f t="shared" si="69"/>
        <v>35.708986172148414</v>
      </c>
      <c r="W185" s="36">
        <f t="shared" si="70"/>
        <v>52.493967624383245</v>
      </c>
      <c r="Y185" s="86" t="e">
        <f t="shared" si="71"/>
        <v>#N/A</v>
      </c>
      <c r="Z185" s="86" t="e">
        <f t="shared" si="72"/>
        <v>#N/A</v>
      </c>
      <c r="AA185" s="86" t="e">
        <f t="shared" si="73"/>
        <v>#N/A</v>
      </c>
      <c r="AB185" s="86" t="e">
        <f t="shared" si="74"/>
        <v>#N/A</v>
      </c>
      <c r="AC185" s="86" t="e">
        <f t="shared" si="75"/>
        <v>#N/A</v>
      </c>
      <c r="AD185" s="86" t="e">
        <f t="shared" si="76"/>
        <v>#N/A</v>
      </c>
      <c r="AE185" s="86" t="e">
        <f t="shared" si="77"/>
        <v>#N/A</v>
      </c>
      <c r="AF185" s="86" t="e">
        <f t="shared" si="78"/>
        <v>#N/A</v>
      </c>
      <c r="AG185" s="86" t="e">
        <f t="shared" si="79"/>
        <v>#N/A</v>
      </c>
      <c r="AH185" s="86" t="e">
        <f t="shared" si="80"/>
        <v>#N/A</v>
      </c>
      <c r="AI185" s="86" t="e">
        <f t="shared" si="81"/>
        <v>#N/A</v>
      </c>
      <c r="AJ185" s="86" t="e">
        <f t="shared" si="82"/>
        <v>#N/A</v>
      </c>
      <c r="AK185" s="86">
        <f t="shared" si="61"/>
        <v>17.469495412844001</v>
      </c>
      <c r="AL185" s="86">
        <f t="shared" si="61"/>
        <v>0</v>
      </c>
    </row>
    <row r="186" spans="2:38" x14ac:dyDescent="0.25">
      <c r="B186" s="77">
        <v>30103</v>
      </c>
      <c r="C186" s="78">
        <v>21.6240243902439</v>
      </c>
      <c r="D186" s="79"/>
      <c r="E186" s="80" t="e">
        <f t="shared" si="62"/>
        <v>#N/A</v>
      </c>
      <c r="F186" s="75"/>
      <c r="G186" s="75"/>
      <c r="H186" s="81">
        <f t="shared" si="63"/>
        <v>30103</v>
      </c>
      <c r="I186" s="82"/>
      <c r="J186" s="87">
        <f t="shared" si="57"/>
        <v>2.9870369771930294</v>
      </c>
      <c r="K186" s="82"/>
      <c r="L186" s="82"/>
      <c r="M186" s="36">
        <f t="shared" si="64"/>
        <v>343.76976955807453</v>
      </c>
      <c r="N186" s="36">
        <f t="shared" si="65"/>
        <v>8.2898725522408085</v>
      </c>
      <c r="O186" s="36">
        <f t="shared" si="58"/>
        <v>343.76976955807453</v>
      </c>
      <c r="P186" s="36">
        <f t="shared" si="59"/>
        <v>318.99514691536444</v>
      </c>
      <c r="Q186" s="36">
        <f t="shared" si="66"/>
        <v>24.774622642710085</v>
      </c>
      <c r="R186" s="36">
        <f t="shared" si="67"/>
        <v>33.064495194950894</v>
      </c>
      <c r="S186" s="36">
        <f t="shared" si="68"/>
        <v>68.773481367099308</v>
      </c>
      <c r="T186" s="36">
        <f t="shared" si="83"/>
        <v>10.31602220506489</v>
      </c>
      <c r="U186" s="36">
        <f t="shared" si="60"/>
        <v>79.089503572164205</v>
      </c>
      <c r="V186" s="36">
        <f t="shared" si="69"/>
        <v>34.117385514053538</v>
      </c>
      <c r="W186" s="36">
        <f t="shared" si="70"/>
        <v>44.972118058110667</v>
      </c>
      <c r="Y186" s="86" t="e">
        <f t="shared" si="71"/>
        <v>#N/A</v>
      </c>
      <c r="Z186" s="86" t="e">
        <f t="shared" si="72"/>
        <v>#N/A</v>
      </c>
      <c r="AA186" s="86" t="e">
        <f t="shared" si="73"/>
        <v>#N/A</v>
      </c>
      <c r="AB186" s="86" t="e">
        <f t="shared" si="74"/>
        <v>#N/A</v>
      </c>
      <c r="AC186" s="86" t="e">
        <f t="shared" si="75"/>
        <v>#N/A</v>
      </c>
      <c r="AD186" s="86" t="e">
        <f t="shared" si="76"/>
        <v>#N/A</v>
      </c>
      <c r="AE186" s="86" t="e">
        <f t="shared" si="77"/>
        <v>#N/A</v>
      </c>
      <c r="AF186" s="86" t="e">
        <f t="shared" si="78"/>
        <v>#N/A</v>
      </c>
      <c r="AG186" s="86" t="e">
        <f t="shared" si="79"/>
        <v>#N/A</v>
      </c>
      <c r="AH186" s="86" t="e">
        <f t="shared" si="80"/>
        <v>#N/A</v>
      </c>
      <c r="AI186" s="86" t="e">
        <f t="shared" si="81"/>
        <v>#N/A</v>
      </c>
      <c r="AJ186" s="86" t="e">
        <f t="shared" si="82"/>
        <v>#N/A</v>
      </c>
      <c r="AK186" s="86">
        <f t="shared" si="61"/>
        <v>21.6240243902439</v>
      </c>
      <c r="AL186" s="86">
        <f t="shared" si="61"/>
        <v>0</v>
      </c>
    </row>
    <row r="187" spans="2:38" x14ac:dyDescent="0.25">
      <c r="B187" s="77">
        <v>30133</v>
      </c>
      <c r="C187" s="78">
        <v>4.1391530518027597</v>
      </c>
      <c r="D187" s="79"/>
      <c r="E187" s="80" t="e">
        <f t="shared" si="62"/>
        <v>#N/A</v>
      </c>
      <c r="F187" s="75"/>
      <c r="G187" s="75"/>
      <c r="H187" s="81">
        <f t="shared" si="63"/>
        <v>30133</v>
      </c>
      <c r="I187" s="82"/>
      <c r="J187" s="87">
        <f t="shared" si="57"/>
        <v>2.157922342557383</v>
      </c>
      <c r="K187" s="82"/>
      <c r="L187" s="82"/>
      <c r="M187" s="36">
        <f t="shared" si="64"/>
        <v>321.70193212193232</v>
      </c>
      <c r="N187" s="36">
        <f t="shared" si="65"/>
        <v>1.4323678452348645</v>
      </c>
      <c r="O187" s="36">
        <f t="shared" si="58"/>
        <v>321.70193212193232</v>
      </c>
      <c r="P187" s="36">
        <f t="shared" si="59"/>
        <v>302.21722541352261</v>
      </c>
      <c r="Q187" s="36">
        <f t="shared" si="66"/>
        <v>19.484706708409703</v>
      </c>
      <c r="R187" s="36">
        <f t="shared" si="67"/>
        <v>20.917074553644568</v>
      </c>
      <c r="S187" s="36">
        <f t="shared" si="68"/>
        <v>55.034460067698106</v>
      </c>
      <c r="T187" s="36">
        <f t="shared" si="83"/>
        <v>8.2551690101547113</v>
      </c>
      <c r="U187" s="36">
        <f t="shared" si="60"/>
        <v>63.289629077852815</v>
      </c>
      <c r="V187" s="36">
        <f t="shared" si="69"/>
        <v>30.800463697342025</v>
      </c>
      <c r="W187" s="36">
        <f t="shared" si="70"/>
        <v>32.489165380510791</v>
      </c>
      <c r="Y187" s="86" t="e">
        <f t="shared" si="71"/>
        <v>#N/A</v>
      </c>
      <c r="Z187" s="86" t="e">
        <f t="shared" si="72"/>
        <v>#N/A</v>
      </c>
      <c r="AA187" s="86" t="e">
        <f t="shared" si="73"/>
        <v>#N/A</v>
      </c>
      <c r="AB187" s="86" t="e">
        <f t="shared" si="74"/>
        <v>#N/A</v>
      </c>
      <c r="AC187" s="86" t="e">
        <f t="shared" si="75"/>
        <v>#N/A</v>
      </c>
      <c r="AD187" s="86" t="e">
        <f t="shared" si="76"/>
        <v>#N/A</v>
      </c>
      <c r="AE187" s="86" t="e">
        <f t="shared" si="77"/>
        <v>#N/A</v>
      </c>
      <c r="AF187" s="86" t="e">
        <f t="shared" si="78"/>
        <v>#N/A</v>
      </c>
      <c r="AG187" s="86" t="e">
        <f t="shared" si="79"/>
        <v>#N/A</v>
      </c>
      <c r="AH187" s="86" t="e">
        <f t="shared" si="80"/>
        <v>#N/A</v>
      </c>
      <c r="AI187" s="86" t="e">
        <f t="shared" si="81"/>
        <v>#N/A</v>
      </c>
      <c r="AJ187" s="86" t="e">
        <f t="shared" si="82"/>
        <v>#N/A</v>
      </c>
      <c r="AK187" s="86">
        <f t="shared" si="61"/>
        <v>4.1391530518027597</v>
      </c>
      <c r="AL187" s="86">
        <f t="shared" si="61"/>
        <v>0</v>
      </c>
    </row>
    <row r="188" spans="2:38" x14ac:dyDescent="0.25">
      <c r="B188" s="77">
        <v>30164</v>
      </c>
      <c r="C188" s="78">
        <v>1.28405723592193</v>
      </c>
      <c r="D188" s="79"/>
      <c r="E188" s="80" t="e">
        <f t="shared" si="62"/>
        <v>#N/A</v>
      </c>
      <c r="F188" s="75"/>
      <c r="G188" s="75"/>
      <c r="H188" s="81">
        <f t="shared" si="63"/>
        <v>30164</v>
      </c>
      <c r="I188" s="82"/>
      <c r="J188" s="87">
        <f t="shared" si="57"/>
        <v>1.6931143177216488</v>
      </c>
      <c r="K188" s="82"/>
      <c r="L188" s="82"/>
      <c r="M188" s="36">
        <f t="shared" si="64"/>
        <v>303.10465085416286</v>
      </c>
      <c r="N188" s="36">
        <f t="shared" si="65"/>
        <v>0.39663179528167802</v>
      </c>
      <c r="O188" s="36">
        <f t="shared" si="58"/>
        <v>303.10465085416286</v>
      </c>
      <c r="P188" s="36">
        <f t="shared" si="59"/>
        <v>287.45089296224393</v>
      </c>
      <c r="Q188" s="36">
        <f t="shared" si="66"/>
        <v>15.653757891918929</v>
      </c>
      <c r="R188" s="36">
        <f t="shared" si="67"/>
        <v>16.050389687200607</v>
      </c>
      <c r="S188" s="36">
        <f t="shared" si="68"/>
        <v>46.850853384542631</v>
      </c>
      <c r="T188" s="36">
        <f t="shared" si="83"/>
        <v>7.0276280076813906</v>
      </c>
      <c r="U188" s="36">
        <f t="shared" si="60"/>
        <v>53.878481392224025</v>
      </c>
      <c r="V188" s="36">
        <f t="shared" si="69"/>
        <v>28.387355047344183</v>
      </c>
      <c r="W188" s="36">
        <f t="shared" si="70"/>
        <v>25.491126344879842</v>
      </c>
      <c r="Y188" s="86" t="e">
        <f t="shared" si="71"/>
        <v>#N/A</v>
      </c>
      <c r="Z188" s="86" t="e">
        <f t="shared" si="72"/>
        <v>#N/A</v>
      </c>
      <c r="AA188" s="86" t="e">
        <f t="shared" si="73"/>
        <v>#N/A</v>
      </c>
      <c r="AB188" s="86" t="e">
        <f t="shared" si="74"/>
        <v>#N/A</v>
      </c>
      <c r="AC188" s="86" t="e">
        <f t="shared" si="75"/>
        <v>#N/A</v>
      </c>
      <c r="AD188" s="86" t="e">
        <f t="shared" si="76"/>
        <v>#N/A</v>
      </c>
      <c r="AE188" s="86" t="e">
        <f t="shared" si="77"/>
        <v>#N/A</v>
      </c>
      <c r="AF188" s="86" t="e">
        <f t="shared" si="78"/>
        <v>#N/A</v>
      </c>
      <c r="AG188" s="86" t="e">
        <f t="shared" si="79"/>
        <v>#N/A</v>
      </c>
      <c r="AH188" s="86" t="e">
        <f t="shared" si="80"/>
        <v>#N/A</v>
      </c>
      <c r="AI188" s="86" t="e">
        <f t="shared" si="81"/>
        <v>#N/A</v>
      </c>
      <c r="AJ188" s="86" t="e">
        <f t="shared" si="82"/>
        <v>#N/A</v>
      </c>
      <c r="AK188" s="86">
        <f t="shared" si="61"/>
        <v>1.28405723592193</v>
      </c>
      <c r="AL188" s="86">
        <f t="shared" si="61"/>
        <v>0</v>
      </c>
    </row>
    <row r="189" spans="2:38" x14ac:dyDescent="0.25">
      <c r="B189" s="77">
        <v>30195</v>
      </c>
      <c r="C189" s="78">
        <v>13.774899963623101</v>
      </c>
      <c r="D189" s="79"/>
      <c r="E189" s="80" t="e">
        <f t="shared" si="62"/>
        <v>#N/A</v>
      </c>
      <c r="F189" s="75"/>
      <c r="G189" s="75"/>
      <c r="H189" s="81">
        <f t="shared" si="63"/>
        <v>30195</v>
      </c>
      <c r="I189" s="82"/>
      <c r="J189" s="87">
        <f t="shared" si="57"/>
        <v>1.6969736708233478</v>
      </c>
      <c r="K189" s="82"/>
      <c r="L189" s="82"/>
      <c r="M189" s="36">
        <f t="shared" si="64"/>
        <v>297.25479875787573</v>
      </c>
      <c r="N189" s="36">
        <f t="shared" si="65"/>
        <v>3.9709941679913072</v>
      </c>
      <c r="O189" s="36">
        <f t="shared" si="58"/>
        <v>297.25479875787573</v>
      </c>
      <c r="P189" s="36">
        <f t="shared" si="59"/>
        <v>282.69237098173352</v>
      </c>
      <c r="Q189" s="36">
        <f t="shared" si="66"/>
        <v>14.562427776142215</v>
      </c>
      <c r="R189" s="36">
        <f t="shared" si="67"/>
        <v>18.533421944133522</v>
      </c>
      <c r="S189" s="36">
        <f t="shared" si="68"/>
        <v>46.920776991477709</v>
      </c>
      <c r="T189" s="36">
        <f t="shared" si="83"/>
        <v>7.0381165487216526</v>
      </c>
      <c r="U189" s="36">
        <f t="shared" si="60"/>
        <v>53.958893540199362</v>
      </c>
      <c r="V189" s="36">
        <f t="shared" si="69"/>
        <v>28.409661693230742</v>
      </c>
      <c r="W189" s="36">
        <f t="shared" si="70"/>
        <v>25.54923184696862</v>
      </c>
      <c r="Y189" s="86" t="e">
        <f t="shared" si="71"/>
        <v>#N/A</v>
      </c>
      <c r="Z189" s="86" t="e">
        <f t="shared" si="72"/>
        <v>#N/A</v>
      </c>
      <c r="AA189" s="86" t="e">
        <f t="shared" si="73"/>
        <v>#N/A</v>
      </c>
      <c r="AB189" s="86" t="e">
        <f t="shared" si="74"/>
        <v>#N/A</v>
      </c>
      <c r="AC189" s="86" t="e">
        <f t="shared" si="75"/>
        <v>#N/A</v>
      </c>
      <c r="AD189" s="86" t="e">
        <f t="shared" si="76"/>
        <v>#N/A</v>
      </c>
      <c r="AE189" s="86" t="e">
        <f t="shared" si="77"/>
        <v>#N/A</v>
      </c>
      <c r="AF189" s="86" t="e">
        <f t="shared" si="78"/>
        <v>#N/A</v>
      </c>
      <c r="AG189" s="86" t="e">
        <f t="shared" si="79"/>
        <v>#N/A</v>
      </c>
      <c r="AH189" s="86" t="e">
        <f t="shared" si="80"/>
        <v>#N/A</v>
      </c>
      <c r="AI189" s="86" t="e">
        <f t="shared" si="81"/>
        <v>#N/A</v>
      </c>
      <c r="AJ189" s="86" t="e">
        <f t="shared" si="82"/>
        <v>#N/A</v>
      </c>
      <c r="AK189" s="86">
        <f t="shared" si="61"/>
        <v>13.774899963623101</v>
      </c>
      <c r="AL189" s="86">
        <f t="shared" si="61"/>
        <v>0</v>
      </c>
    </row>
    <row r="190" spans="2:38" x14ac:dyDescent="0.25">
      <c r="B190" s="77">
        <v>30225</v>
      </c>
      <c r="C190" s="78">
        <v>113.77668260538999</v>
      </c>
      <c r="D190" s="79"/>
      <c r="E190" s="80" t="e">
        <f t="shared" si="62"/>
        <v>#N/A</v>
      </c>
      <c r="F190" s="75"/>
      <c r="G190" s="75"/>
      <c r="H190" s="81">
        <f t="shared" si="63"/>
        <v>30225</v>
      </c>
      <c r="I190" s="82"/>
      <c r="J190" s="87">
        <f t="shared" si="57"/>
        <v>4.7800530821358667</v>
      </c>
      <c r="K190" s="82"/>
      <c r="L190" s="82"/>
      <c r="M190" s="36">
        <f t="shared" si="64"/>
        <v>356.7078228940037</v>
      </c>
      <c r="N190" s="36">
        <f t="shared" si="65"/>
        <v>39.761230693119842</v>
      </c>
      <c r="O190" s="36">
        <f t="shared" si="58"/>
        <v>356.7078228940037</v>
      </c>
      <c r="P190" s="36">
        <f t="shared" si="59"/>
        <v>328.44156057252252</v>
      </c>
      <c r="Q190" s="36">
        <f t="shared" si="66"/>
        <v>28.266262321481179</v>
      </c>
      <c r="R190" s="36">
        <f t="shared" si="67"/>
        <v>68.027493014601021</v>
      </c>
      <c r="S190" s="36">
        <f t="shared" si="68"/>
        <v>96.437154707831766</v>
      </c>
      <c r="T190" s="36">
        <f t="shared" si="83"/>
        <v>14.465573206174756</v>
      </c>
      <c r="U190" s="36">
        <f t="shared" si="60"/>
        <v>110.90272791400652</v>
      </c>
      <c r="V190" s="36">
        <f t="shared" si="69"/>
        <v>38.935385971068754</v>
      </c>
      <c r="W190" s="36">
        <f t="shared" si="70"/>
        <v>71.967341942937765</v>
      </c>
      <c r="Y190" s="86" t="e">
        <f t="shared" si="71"/>
        <v>#N/A</v>
      </c>
      <c r="Z190" s="86" t="e">
        <f t="shared" si="72"/>
        <v>#N/A</v>
      </c>
      <c r="AA190" s="86" t="e">
        <f t="shared" si="73"/>
        <v>#N/A</v>
      </c>
      <c r="AB190" s="86" t="e">
        <f t="shared" si="74"/>
        <v>#N/A</v>
      </c>
      <c r="AC190" s="86" t="e">
        <f t="shared" si="75"/>
        <v>#N/A</v>
      </c>
      <c r="AD190" s="86" t="e">
        <f t="shared" si="76"/>
        <v>#N/A</v>
      </c>
      <c r="AE190" s="86" t="e">
        <f t="shared" si="77"/>
        <v>#N/A</v>
      </c>
      <c r="AF190" s="86" t="e">
        <f t="shared" si="78"/>
        <v>#N/A</v>
      </c>
      <c r="AG190" s="86" t="e">
        <f t="shared" si="79"/>
        <v>#N/A</v>
      </c>
      <c r="AH190" s="86" t="e">
        <f t="shared" si="80"/>
        <v>#N/A</v>
      </c>
      <c r="AI190" s="86" t="e">
        <f t="shared" si="81"/>
        <v>#N/A</v>
      </c>
      <c r="AJ190" s="86" t="e">
        <f t="shared" si="82"/>
        <v>#N/A</v>
      </c>
      <c r="AK190" s="86">
        <f t="shared" si="61"/>
        <v>113.77668260538999</v>
      </c>
      <c r="AL190" s="86">
        <f t="shared" si="61"/>
        <v>0</v>
      </c>
    </row>
    <row r="191" spans="2:38" x14ac:dyDescent="0.25">
      <c r="B191" s="77">
        <v>30256</v>
      </c>
      <c r="C191" s="78">
        <v>72.605520539013298</v>
      </c>
      <c r="D191" s="79"/>
      <c r="E191" s="80" t="e">
        <f t="shared" si="62"/>
        <v>#N/A</v>
      </c>
      <c r="F191" s="75"/>
      <c r="G191" s="75"/>
      <c r="H191" s="81">
        <f t="shared" si="63"/>
        <v>30256</v>
      </c>
      <c r="I191" s="82"/>
      <c r="J191" s="87">
        <f t="shared" si="57"/>
        <v>5.1189021497561429</v>
      </c>
      <c r="K191" s="82"/>
      <c r="L191" s="82"/>
      <c r="M191" s="36">
        <f t="shared" si="64"/>
        <v>370.96557567529135</v>
      </c>
      <c r="N191" s="36">
        <f t="shared" si="65"/>
        <v>30.08150543624447</v>
      </c>
      <c r="O191" s="36">
        <f t="shared" si="58"/>
        <v>370.96557567529135</v>
      </c>
      <c r="P191" s="36">
        <f t="shared" si="59"/>
        <v>338.50867008131291</v>
      </c>
      <c r="Q191" s="36">
        <f t="shared" si="66"/>
        <v>32.456905593978433</v>
      </c>
      <c r="R191" s="36">
        <f t="shared" si="67"/>
        <v>62.538411030222903</v>
      </c>
      <c r="S191" s="36">
        <f t="shared" si="68"/>
        <v>101.47379700129166</v>
      </c>
      <c r="T191" s="36">
        <f t="shared" si="83"/>
        <v>15.221069550193739</v>
      </c>
      <c r="U191" s="36">
        <f t="shared" si="60"/>
        <v>116.6948665514854</v>
      </c>
      <c r="V191" s="36">
        <f t="shared" si="69"/>
        <v>39.625893664822286</v>
      </c>
      <c r="W191" s="36">
        <f t="shared" si="70"/>
        <v>77.068972886663119</v>
      </c>
      <c r="Y191" s="86" t="e">
        <f t="shared" si="71"/>
        <v>#N/A</v>
      </c>
      <c r="Z191" s="86" t="e">
        <f t="shared" si="72"/>
        <v>#N/A</v>
      </c>
      <c r="AA191" s="86" t="e">
        <f t="shared" si="73"/>
        <v>#N/A</v>
      </c>
      <c r="AB191" s="86" t="e">
        <f t="shared" si="74"/>
        <v>#N/A</v>
      </c>
      <c r="AC191" s="86" t="e">
        <f t="shared" si="75"/>
        <v>#N/A</v>
      </c>
      <c r="AD191" s="86" t="e">
        <f t="shared" si="76"/>
        <v>#N/A</v>
      </c>
      <c r="AE191" s="86" t="e">
        <f t="shared" si="77"/>
        <v>#N/A</v>
      </c>
      <c r="AF191" s="86" t="e">
        <f t="shared" si="78"/>
        <v>#N/A</v>
      </c>
      <c r="AG191" s="86" t="e">
        <f t="shared" si="79"/>
        <v>#N/A</v>
      </c>
      <c r="AH191" s="86" t="e">
        <f t="shared" si="80"/>
        <v>#N/A</v>
      </c>
      <c r="AI191" s="86" t="e">
        <f t="shared" si="81"/>
        <v>#N/A</v>
      </c>
      <c r="AJ191" s="86" t="e">
        <f t="shared" si="82"/>
        <v>#N/A</v>
      </c>
      <c r="AK191" s="86">
        <f t="shared" si="61"/>
        <v>72.605520539013298</v>
      </c>
      <c r="AL191" s="86">
        <f t="shared" si="61"/>
        <v>0</v>
      </c>
    </row>
    <row r="192" spans="2:38" x14ac:dyDescent="0.25">
      <c r="B192" s="77">
        <v>30286</v>
      </c>
      <c r="C192" s="78">
        <v>178.15300816600899</v>
      </c>
      <c r="D192" s="79"/>
      <c r="E192" s="80" t="e">
        <f t="shared" si="62"/>
        <v>#N/A</v>
      </c>
      <c r="F192" s="75"/>
      <c r="G192" s="75"/>
      <c r="H192" s="81">
        <f t="shared" si="63"/>
        <v>30286</v>
      </c>
      <c r="I192" s="82"/>
      <c r="J192" s="87">
        <f t="shared" si="57"/>
        <v>10.798341039552865</v>
      </c>
      <c r="K192" s="82"/>
      <c r="L192" s="82"/>
      <c r="M192" s="36">
        <f t="shared" si="64"/>
        <v>426.75379234956478</v>
      </c>
      <c r="N192" s="36">
        <f t="shared" si="65"/>
        <v>89.907885897757126</v>
      </c>
      <c r="O192" s="36">
        <f t="shared" si="58"/>
        <v>426.75379234956478</v>
      </c>
      <c r="P192" s="36">
        <f t="shared" si="59"/>
        <v>374.3705969057915</v>
      </c>
      <c r="Q192" s="36">
        <f t="shared" si="66"/>
        <v>52.383195443773275</v>
      </c>
      <c r="R192" s="36">
        <f t="shared" si="67"/>
        <v>142.2910813415304</v>
      </c>
      <c r="S192" s="36">
        <f t="shared" si="68"/>
        <v>181.91697500635269</v>
      </c>
      <c r="T192" s="36">
        <f t="shared" si="83"/>
        <v>27.287546250952886</v>
      </c>
      <c r="U192" s="36">
        <f t="shared" si="60"/>
        <v>209.20452125730557</v>
      </c>
      <c r="V192" s="36">
        <f t="shared" si="69"/>
        <v>46.627267687829345</v>
      </c>
      <c r="W192" s="36">
        <f t="shared" si="70"/>
        <v>162.57725356947623</v>
      </c>
      <c r="Y192" s="86" t="e">
        <f t="shared" si="71"/>
        <v>#N/A</v>
      </c>
      <c r="Z192" s="86" t="e">
        <f t="shared" si="72"/>
        <v>#N/A</v>
      </c>
      <c r="AA192" s="86" t="e">
        <f t="shared" si="73"/>
        <v>#N/A</v>
      </c>
      <c r="AB192" s="86" t="e">
        <f t="shared" si="74"/>
        <v>#N/A</v>
      </c>
      <c r="AC192" s="86" t="e">
        <f t="shared" si="75"/>
        <v>#N/A</v>
      </c>
      <c r="AD192" s="86" t="e">
        <f t="shared" si="76"/>
        <v>#N/A</v>
      </c>
      <c r="AE192" s="86" t="e">
        <f t="shared" si="77"/>
        <v>#N/A</v>
      </c>
      <c r="AF192" s="86" t="e">
        <f t="shared" si="78"/>
        <v>#N/A</v>
      </c>
      <c r="AG192" s="86" t="e">
        <f t="shared" si="79"/>
        <v>#N/A</v>
      </c>
      <c r="AH192" s="86" t="e">
        <f t="shared" si="80"/>
        <v>#N/A</v>
      </c>
      <c r="AI192" s="86" t="e">
        <f t="shared" si="81"/>
        <v>#N/A</v>
      </c>
      <c r="AJ192" s="86" t="e">
        <f t="shared" si="82"/>
        <v>#N/A</v>
      </c>
      <c r="AK192" s="86">
        <f t="shared" si="61"/>
        <v>178.15300816600899</v>
      </c>
      <c r="AL192" s="86">
        <f t="shared" si="61"/>
        <v>0</v>
      </c>
    </row>
    <row r="193" spans="2:38" x14ac:dyDescent="0.25">
      <c r="B193" s="77">
        <v>30317</v>
      </c>
      <c r="C193" s="78">
        <v>76.899055695066394</v>
      </c>
      <c r="D193" s="79"/>
      <c r="E193" s="80" t="e">
        <f t="shared" si="62"/>
        <v>#N/A</v>
      </c>
      <c r="F193" s="75"/>
      <c r="G193" s="75"/>
      <c r="H193" s="81">
        <f t="shared" si="63"/>
        <v>30317</v>
      </c>
      <c r="I193" s="82"/>
      <c r="J193" s="87">
        <f t="shared" si="57"/>
        <v>7.2971769383270884</v>
      </c>
      <c r="K193" s="82"/>
      <c r="L193" s="82"/>
      <c r="M193" s="36">
        <f t="shared" si="64"/>
        <v>411.11618630883908</v>
      </c>
      <c r="N193" s="36">
        <f t="shared" si="65"/>
        <v>40.153466292018834</v>
      </c>
      <c r="O193" s="36">
        <f t="shared" si="58"/>
        <v>411.11618630883908</v>
      </c>
      <c r="P193" s="36">
        <f t="shared" si="59"/>
        <v>364.8882465198073</v>
      </c>
      <c r="Q193" s="36">
        <f t="shared" si="66"/>
        <v>46.22793978903178</v>
      </c>
      <c r="R193" s="36">
        <f t="shared" si="67"/>
        <v>86.381406081050613</v>
      </c>
      <c r="S193" s="36">
        <f t="shared" si="68"/>
        <v>133.00867376887996</v>
      </c>
      <c r="T193" s="36">
        <f t="shared" si="83"/>
        <v>19.951301065331982</v>
      </c>
      <c r="U193" s="36">
        <f t="shared" si="60"/>
        <v>152.95997483421195</v>
      </c>
      <c r="V193" s="36">
        <f t="shared" si="69"/>
        <v>43.095414982075496</v>
      </c>
      <c r="W193" s="36">
        <f t="shared" si="70"/>
        <v>109.86455985213645</v>
      </c>
      <c r="Y193" s="86" t="e">
        <f t="shared" si="71"/>
        <v>#N/A</v>
      </c>
      <c r="Z193" s="86" t="e">
        <f t="shared" si="72"/>
        <v>#N/A</v>
      </c>
      <c r="AA193" s="86" t="e">
        <f t="shared" si="73"/>
        <v>#N/A</v>
      </c>
      <c r="AB193" s="86" t="e">
        <f t="shared" si="74"/>
        <v>#N/A</v>
      </c>
      <c r="AC193" s="86" t="e">
        <f t="shared" si="75"/>
        <v>#N/A</v>
      </c>
      <c r="AD193" s="86" t="e">
        <f t="shared" si="76"/>
        <v>#N/A</v>
      </c>
      <c r="AE193" s="86" t="e">
        <f t="shared" si="77"/>
        <v>#N/A</v>
      </c>
      <c r="AF193" s="86" t="e">
        <f t="shared" si="78"/>
        <v>#N/A</v>
      </c>
      <c r="AG193" s="86" t="e">
        <f t="shared" si="79"/>
        <v>#N/A</v>
      </c>
      <c r="AH193" s="86" t="e">
        <f t="shared" si="80"/>
        <v>#N/A</v>
      </c>
      <c r="AI193" s="86" t="e">
        <f t="shared" si="81"/>
        <v>#N/A</v>
      </c>
      <c r="AJ193" s="86" t="e">
        <f t="shared" si="82"/>
        <v>#N/A</v>
      </c>
      <c r="AK193" s="86">
        <f t="shared" si="61"/>
        <v>76.899055695066394</v>
      </c>
      <c r="AL193" s="86">
        <f t="shared" si="61"/>
        <v>0</v>
      </c>
    </row>
    <row r="194" spans="2:38" x14ac:dyDescent="0.25">
      <c r="B194" s="77">
        <v>30348</v>
      </c>
      <c r="C194" s="78">
        <v>25.941655152422801</v>
      </c>
      <c r="D194" s="79"/>
      <c r="E194" s="80" t="e">
        <f t="shared" si="62"/>
        <v>#N/A</v>
      </c>
      <c r="F194" s="75"/>
      <c r="G194" s="75"/>
      <c r="H194" s="81">
        <f t="shared" si="63"/>
        <v>30348</v>
      </c>
      <c r="I194" s="82"/>
      <c r="J194" s="87">
        <f t="shared" si="57"/>
        <v>4.357462392336803</v>
      </c>
      <c r="K194" s="82"/>
      <c r="L194" s="82"/>
      <c r="M194" s="36">
        <f t="shared" si="64"/>
        <v>378.73078554936706</v>
      </c>
      <c r="N194" s="36">
        <f t="shared" si="65"/>
        <v>12.099116122863052</v>
      </c>
      <c r="O194" s="36">
        <f t="shared" si="58"/>
        <v>378.73078554936706</v>
      </c>
      <c r="P194" s="36">
        <f t="shared" si="59"/>
        <v>343.83833292142742</v>
      </c>
      <c r="Q194" s="36">
        <f t="shared" si="66"/>
        <v>34.892452627939633</v>
      </c>
      <c r="R194" s="36">
        <f t="shared" si="67"/>
        <v>46.991568750802685</v>
      </c>
      <c r="S194" s="36">
        <f t="shared" si="68"/>
        <v>90.086983732878181</v>
      </c>
      <c r="T194" s="36">
        <f t="shared" si="83"/>
        <v>13.513047559931719</v>
      </c>
      <c r="U194" s="36">
        <f t="shared" si="60"/>
        <v>103.6000312928099</v>
      </c>
      <c r="V194" s="36">
        <f t="shared" si="69"/>
        <v>37.99511423346398</v>
      </c>
      <c r="W194" s="36">
        <f t="shared" si="70"/>
        <v>65.604917059345922</v>
      </c>
      <c r="Y194" s="86" t="e">
        <f t="shared" si="71"/>
        <v>#N/A</v>
      </c>
      <c r="Z194" s="86" t="e">
        <f t="shared" si="72"/>
        <v>#N/A</v>
      </c>
      <c r="AA194" s="86" t="e">
        <f t="shared" si="73"/>
        <v>#N/A</v>
      </c>
      <c r="AB194" s="86" t="e">
        <f t="shared" si="74"/>
        <v>#N/A</v>
      </c>
      <c r="AC194" s="86" t="e">
        <f t="shared" si="75"/>
        <v>#N/A</v>
      </c>
      <c r="AD194" s="86" t="e">
        <f t="shared" si="76"/>
        <v>#N/A</v>
      </c>
      <c r="AE194" s="86" t="e">
        <f t="shared" si="77"/>
        <v>#N/A</v>
      </c>
      <c r="AF194" s="86" t="e">
        <f t="shared" si="78"/>
        <v>#N/A</v>
      </c>
      <c r="AG194" s="86" t="e">
        <f t="shared" si="79"/>
        <v>#N/A</v>
      </c>
      <c r="AH194" s="86" t="e">
        <f t="shared" si="80"/>
        <v>#N/A</v>
      </c>
      <c r="AI194" s="86" t="e">
        <f t="shared" si="81"/>
        <v>#N/A</v>
      </c>
      <c r="AJ194" s="86" t="e">
        <f t="shared" si="82"/>
        <v>#N/A</v>
      </c>
      <c r="AK194" s="86">
        <f t="shared" si="61"/>
        <v>25.941655152422801</v>
      </c>
      <c r="AL194" s="86">
        <f t="shared" si="61"/>
        <v>0</v>
      </c>
    </row>
    <row r="195" spans="2:38" x14ac:dyDescent="0.25">
      <c r="B195" s="77">
        <v>30376</v>
      </c>
      <c r="C195" s="78">
        <v>164.213093900301</v>
      </c>
      <c r="D195" s="79"/>
      <c r="E195" s="80" t="e">
        <f t="shared" si="62"/>
        <v>#N/A</v>
      </c>
      <c r="F195" s="75"/>
      <c r="G195" s="75"/>
      <c r="H195" s="81">
        <f t="shared" si="63"/>
        <v>30376</v>
      </c>
      <c r="I195" s="82"/>
      <c r="J195" s="87">
        <f t="shared" si="57"/>
        <v>10.142952088556548</v>
      </c>
      <c r="K195" s="82"/>
      <c r="L195" s="82"/>
      <c r="M195" s="36">
        <f t="shared" si="64"/>
        <v>424.74524910110574</v>
      </c>
      <c r="N195" s="36">
        <f t="shared" si="65"/>
        <v>83.306177720622713</v>
      </c>
      <c r="O195" s="36">
        <f t="shared" si="58"/>
        <v>424.74524910110574</v>
      </c>
      <c r="P195" s="36">
        <f t="shared" si="59"/>
        <v>373.17741880777317</v>
      </c>
      <c r="Q195" s="36">
        <f t="shared" si="66"/>
        <v>51.567830293332577</v>
      </c>
      <c r="R195" s="36">
        <f t="shared" si="67"/>
        <v>134.87400801395529</v>
      </c>
      <c r="S195" s="36">
        <f t="shared" si="68"/>
        <v>172.86912224741928</v>
      </c>
      <c r="T195" s="36">
        <f t="shared" si="83"/>
        <v>25.930368337112878</v>
      </c>
      <c r="U195" s="36">
        <f t="shared" si="60"/>
        <v>198.79949058453215</v>
      </c>
      <c r="V195" s="36">
        <f t="shared" si="69"/>
        <v>46.089617132286719</v>
      </c>
      <c r="W195" s="36">
        <f t="shared" si="70"/>
        <v>152.70987345224543</v>
      </c>
      <c r="Y195" s="86" t="e">
        <f t="shared" si="71"/>
        <v>#N/A</v>
      </c>
      <c r="Z195" s="86" t="e">
        <f t="shared" si="72"/>
        <v>#N/A</v>
      </c>
      <c r="AA195" s="86" t="e">
        <f t="shared" si="73"/>
        <v>#N/A</v>
      </c>
      <c r="AB195" s="86" t="e">
        <f t="shared" si="74"/>
        <v>#N/A</v>
      </c>
      <c r="AC195" s="86" t="e">
        <f t="shared" si="75"/>
        <v>#N/A</v>
      </c>
      <c r="AD195" s="86" t="e">
        <f t="shared" si="76"/>
        <v>#N/A</v>
      </c>
      <c r="AE195" s="86" t="e">
        <f t="shared" si="77"/>
        <v>#N/A</v>
      </c>
      <c r="AF195" s="86" t="e">
        <f t="shared" si="78"/>
        <v>#N/A</v>
      </c>
      <c r="AG195" s="86" t="e">
        <f t="shared" si="79"/>
        <v>#N/A</v>
      </c>
      <c r="AH195" s="86" t="e">
        <f t="shared" si="80"/>
        <v>#N/A</v>
      </c>
      <c r="AI195" s="86" t="e">
        <f t="shared" si="81"/>
        <v>#N/A</v>
      </c>
      <c r="AJ195" s="86" t="e">
        <f t="shared" si="82"/>
        <v>#N/A</v>
      </c>
      <c r="AK195" s="86">
        <f t="shared" si="61"/>
        <v>164.213093900301</v>
      </c>
      <c r="AL195" s="86">
        <f t="shared" si="61"/>
        <v>0</v>
      </c>
    </row>
    <row r="196" spans="2:38" x14ac:dyDescent="0.25">
      <c r="B196" s="77">
        <v>30407</v>
      </c>
      <c r="C196" s="78">
        <v>88.9486706943093</v>
      </c>
      <c r="D196" s="79"/>
      <c r="E196" s="80" t="e">
        <f t="shared" si="62"/>
        <v>#N/A</v>
      </c>
      <c r="F196" s="75"/>
      <c r="G196" s="75"/>
      <c r="H196" s="81">
        <f t="shared" si="63"/>
        <v>30407</v>
      </c>
      <c r="I196" s="82"/>
      <c r="J196" s="87">
        <f t="shared" si="57"/>
        <v>7.8444628761373636</v>
      </c>
      <c r="K196" s="82"/>
      <c r="L196" s="82"/>
      <c r="M196" s="36">
        <f t="shared" si="64"/>
        <v>415.27132493022896</v>
      </c>
      <c r="N196" s="36">
        <f t="shared" si="65"/>
        <v>46.85476457185348</v>
      </c>
      <c r="O196" s="36">
        <f t="shared" si="58"/>
        <v>415.27132493022896</v>
      </c>
      <c r="P196" s="36">
        <f t="shared" si="59"/>
        <v>367.45107067960828</v>
      </c>
      <c r="Q196" s="36">
        <f t="shared" si="66"/>
        <v>47.820254250620678</v>
      </c>
      <c r="R196" s="36">
        <f t="shared" si="67"/>
        <v>94.675018822474158</v>
      </c>
      <c r="S196" s="36">
        <f t="shared" si="68"/>
        <v>140.76463595476088</v>
      </c>
      <c r="T196" s="36">
        <f t="shared" si="83"/>
        <v>21.11469539321412</v>
      </c>
      <c r="U196" s="36">
        <f t="shared" si="60"/>
        <v>161.87933134797498</v>
      </c>
      <c r="V196" s="36">
        <f t="shared" si="69"/>
        <v>43.774964625460782</v>
      </c>
      <c r="W196" s="36">
        <f t="shared" si="70"/>
        <v>118.1043667225142</v>
      </c>
      <c r="Y196" s="86" t="e">
        <f t="shared" si="71"/>
        <v>#N/A</v>
      </c>
      <c r="Z196" s="86" t="e">
        <f t="shared" si="72"/>
        <v>#N/A</v>
      </c>
      <c r="AA196" s="86" t="e">
        <f t="shared" si="73"/>
        <v>#N/A</v>
      </c>
      <c r="AB196" s="86" t="e">
        <f t="shared" si="74"/>
        <v>#N/A</v>
      </c>
      <c r="AC196" s="86" t="e">
        <f t="shared" si="75"/>
        <v>#N/A</v>
      </c>
      <c r="AD196" s="86" t="e">
        <f t="shared" si="76"/>
        <v>#N/A</v>
      </c>
      <c r="AE196" s="86" t="e">
        <f t="shared" si="77"/>
        <v>#N/A</v>
      </c>
      <c r="AF196" s="86" t="e">
        <f t="shared" si="78"/>
        <v>#N/A</v>
      </c>
      <c r="AG196" s="86" t="e">
        <f t="shared" si="79"/>
        <v>#N/A</v>
      </c>
      <c r="AH196" s="86" t="e">
        <f t="shared" si="80"/>
        <v>#N/A</v>
      </c>
      <c r="AI196" s="86" t="e">
        <f t="shared" si="81"/>
        <v>#N/A</v>
      </c>
      <c r="AJ196" s="86" t="e">
        <f t="shared" si="82"/>
        <v>#N/A</v>
      </c>
      <c r="AK196" s="86">
        <f t="shared" si="61"/>
        <v>88.9486706943093</v>
      </c>
      <c r="AL196" s="86">
        <f t="shared" si="61"/>
        <v>0</v>
      </c>
    </row>
    <row r="197" spans="2:38" x14ac:dyDescent="0.25">
      <c r="B197" s="77">
        <v>30437</v>
      </c>
      <c r="C197" s="78">
        <v>11.0224623258459</v>
      </c>
      <c r="D197" s="79"/>
      <c r="E197" s="80" t="e">
        <f t="shared" si="62"/>
        <v>#N/A</v>
      </c>
      <c r="F197" s="75"/>
      <c r="G197" s="75"/>
      <c r="H197" s="81">
        <f t="shared" si="63"/>
        <v>30437</v>
      </c>
      <c r="I197" s="82"/>
      <c r="J197" s="87">
        <f t="shared" si="57"/>
        <v>3.8327494125149464</v>
      </c>
      <c r="K197" s="82"/>
      <c r="L197" s="82"/>
      <c r="M197" s="36">
        <f t="shared" si="64"/>
        <v>373.37341838233095</v>
      </c>
      <c r="N197" s="36">
        <f t="shared" si="65"/>
        <v>5.1001146231232042</v>
      </c>
      <c r="O197" s="36">
        <f t="shared" si="58"/>
        <v>373.37341838233095</v>
      </c>
      <c r="P197" s="36">
        <f t="shared" si="59"/>
        <v>340.17290917406422</v>
      </c>
      <c r="Q197" s="36">
        <f t="shared" si="66"/>
        <v>33.200509208266737</v>
      </c>
      <c r="R197" s="36">
        <f t="shared" si="67"/>
        <v>38.300623831389942</v>
      </c>
      <c r="S197" s="36">
        <f t="shared" si="68"/>
        <v>82.075588456850724</v>
      </c>
      <c r="T197" s="36">
        <f t="shared" si="83"/>
        <v>12.311338268527601</v>
      </c>
      <c r="U197" s="36">
        <f t="shared" si="60"/>
        <v>94.386926725378331</v>
      </c>
      <c r="V197" s="36">
        <f t="shared" si="69"/>
        <v>36.681963451454422</v>
      </c>
      <c r="W197" s="36">
        <f t="shared" si="70"/>
        <v>57.704963273923909</v>
      </c>
      <c r="Y197" s="86" t="e">
        <f t="shared" si="71"/>
        <v>#N/A</v>
      </c>
      <c r="Z197" s="86" t="e">
        <f t="shared" si="72"/>
        <v>#N/A</v>
      </c>
      <c r="AA197" s="86" t="e">
        <f t="shared" si="73"/>
        <v>#N/A</v>
      </c>
      <c r="AB197" s="86" t="e">
        <f t="shared" si="74"/>
        <v>#N/A</v>
      </c>
      <c r="AC197" s="86" t="e">
        <f t="shared" si="75"/>
        <v>#N/A</v>
      </c>
      <c r="AD197" s="86" t="e">
        <f t="shared" si="76"/>
        <v>#N/A</v>
      </c>
      <c r="AE197" s="86" t="e">
        <f t="shared" si="77"/>
        <v>#N/A</v>
      </c>
      <c r="AF197" s="86" t="e">
        <f t="shared" si="78"/>
        <v>#N/A</v>
      </c>
      <c r="AG197" s="86" t="e">
        <f t="shared" si="79"/>
        <v>#N/A</v>
      </c>
      <c r="AH197" s="86" t="e">
        <f t="shared" si="80"/>
        <v>#N/A</v>
      </c>
      <c r="AI197" s="86" t="e">
        <f t="shared" si="81"/>
        <v>#N/A</v>
      </c>
      <c r="AJ197" s="86" t="e">
        <f t="shared" si="82"/>
        <v>#N/A</v>
      </c>
      <c r="AK197" s="86">
        <f t="shared" si="61"/>
        <v>11.0224623258459</v>
      </c>
      <c r="AL197" s="86">
        <f t="shared" si="61"/>
        <v>0</v>
      </c>
    </row>
    <row r="198" spans="2:38" x14ac:dyDescent="0.25">
      <c r="B198" s="77">
        <v>30468</v>
      </c>
      <c r="C198" s="78">
        <v>15.5059166115156</v>
      </c>
      <c r="D198" s="79"/>
      <c r="E198" s="80" t="e">
        <f t="shared" si="62"/>
        <v>#N/A</v>
      </c>
      <c r="F198" s="75"/>
      <c r="G198" s="75"/>
      <c r="H198" s="81">
        <f t="shared" si="63"/>
        <v>30468</v>
      </c>
      <c r="I198" s="82"/>
      <c r="J198" s="87">
        <f t="shared" si="57"/>
        <v>3.0119828490410239</v>
      </c>
      <c r="K198" s="82"/>
      <c r="L198" s="82"/>
      <c r="M198" s="36">
        <f t="shared" si="64"/>
        <v>349.46068778309512</v>
      </c>
      <c r="N198" s="36">
        <f t="shared" si="65"/>
        <v>6.2181380024846931</v>
      </c>
      <c r="O198" s="36">
        <f t="shared" si="58"/>
        <v>349.46068778309512</v>
      </c>
      <c r="P198" s="36">
        <f t="shared" si="59"/>
        <v>323.18635148635468</v>
      </c>
      <c r="Q198" s="36">
        <f t="shared" si="66"/>
        <v>26.274336296740444</v>
      </c>
      <c r="R198" s="36">
        <f t="shared" si="67"/>
        <v>32.492474299225137</v>
      </c>
      <c r="S198" s="36">
        <f t="shared" si="68"/>
        <v>69.174437750679559</v>
      </c>
      <c r="T198" s="36">
        <f t="shared" si="83"/>
        <v>10.376165662601927</v>
      </c>
      <c r="U198" s="36">
        <f t="shared" si="60"/>
        <v>79.550603413281493</v>
      </c>
      <c r="V198" s="36">
        <f t="shared" si="69"/>
        <v>34.202906243704739</v>
      </c>
      <c r="W198" s="36">
        <f t="shared" si="70"/>
        <v>45.347697169576755</v>
      </c>
      <c r="Y198" s="86" t="e">
        <f t="shared" si="71"/>
        <v>#N/A</v>
      </c>
      <c r="Z198" s="86" t="e">
        <f t="shared" si="72"/>
        <v>#N/A</v>
      </c>
      <c r="AA198" s="86" t="e">
        <f t="shared" si="73"/>
        <v>#N/A</v>
      </c>
      <c r="AB198" s="86" t="e">
        <f t="shared" si="74"/>
        <v>#N/A</v>
      </c>
      <c r="AC198" s="86" t="e">
        <f t="shared" si="75"/>
        <v>#N/A</v>
      </c>
      <c r="AD198" s="86" t="e">
        <f t="shared" si="76"/>
        <v>#N/A</v>
      </c>
      <c r="AE198" s="86" t="e">
        <f t="shared" si="77"/>
        <v>#N/A</v>
      </c>
      <c r="AF198" s="86" t="e">
        <f t="shared" si="78"/>
        <v>#N/A</v>
      </c>
      <c r="AG198" s="86" t="e">
        <f t="shared" si="79"/>
        <v>#N/A</v>
      </c>
      <c r="AH198" s="86" t="e">
        <f t="shared" si="80"/>
        <v>#N/A</v>
      </c>
      <c r="AI198" s="86" t="e">
        <f t="shared" si="81"/>
        <v>#N/A</v>
      </c>
      <c r="AJ198" s="86" t="e">
        <f t="shared" si="82"/>
        <v>#N/A</v>
      </c>
      <c r="AK198" s="86">
        <f t="shared" si="61"/>
        <v>15.5059166115156</v>
      </c>
      <c r="AL198" s="86">
        <f t="shared" si="61"/>
        <v>0</v>
      </c>
    </row>
    <row r="199" spans="2:38" x14ac:dyDescent="0.25">
      <c r="B199" s="77">
        <v>30498</v>
      </c>
      <c r="C199" s="78">
        <v>22.3941481091863</v>
      </c>
      <c r="D199" s="79"/>
      <c r="E199" s="80" t="e">
        <f t="shared" si="62"/>
        <v>#N/A</v>
      </c>
      <c r="F199" s="75"/>
      <c r="G199" s="75"/>
      <c r="H199" s="81">
        <f t="shared" si="63"/>
        <v>30498</v>
      </c>
      <c r="I199" s="82"/>
      <c r="J199" s="87">
        <f t="shared" si="57"/>
        <v>2.7904266781327851</v>
      </c>
      <c r="K199" s="82"/>
      <c r="L199" s="82"/>
      <c r="M199" s="36">
        <f t="shared" si="64"/>
        <v>337.3397778455946</v>
      </c>
      <c r="N199" s="36">
        <f t="shared" si="65"/>
        <v>8.2407217499463741</v>
      </c>
      <c r="O199" s="36">
        <f t="shared" si="58"/>
        <v>337.3397778455946</v>
      </c>
      <c r="P199" s="36">
        <f t="shared" si="59"/>
        <v>314.19209922755721</v>
      </c>
      <c r="Q199" s="36">
        <f t="shared" si="66"/>
        <v>23.147678618037389</v>
      </c>
      <c r="R199" s="36">
        <f t="shared" si="67"/>
        <v>31.388400367983763</v>
      </c>
      <c r="S199" s="36">
        <f t="shared" si="68"/>
        <v>65.591306611688509</v>
      </c>
      <c r="T199" s="36">
        <f t="shared" si="83"/>
        <v>9.838695991753271</v>
      </c>
      <c r="U199" s="36">
        <f t="shared" si="60"/>
        <v>75.430002603441778</v>
      </c>
      <c r="V199" s="36">
        <f t="shared" si="69"/>
        <v>33.418002430810624</v>
      </c>
      <c r="W199" s="36">
        <f t="shared" si="70"/>
        <v>42.012000172631154</v>
      </c>
      <c r="Y199" s="86" t="e">
        <f t="shared" si="71"/>
        <v>#N/A</v>
      </c>
      <c r="Z199" s="86" t="e">
        <f t="shared" si="72"/>
        <v>#N/A</v>
      </c>
      <c r="AA199" s="86" t="e">
        <f t="shared" si="73"/>
        <v>#N/A</v>
      </c>
      <c r="AB199" s="86" t="e">
        <f t="shared" si="74"/>
        <v>#N/A</v>
      </c>
      <c r="AC199" s="86" t="e">
        <f t="shared" si="75"/>
        <v>#N/A</v>
      </c>
      <c r="AD199" s="86" t="e">
        <f t="shared" si="76"/>
        <v>#N/A</v>
      </c>
      <c r="AE199" s="86" t="e">
        <f t="shared" si="77"/>
        <v>#N/A</v>
      </c>
      <c r="AF199" s="86" t="e">
        <f t="shared" si="78"/>
        <v>#N/A</v>
      </c>
      <c r="AG199" s="86" t="e">
        <f t="shared" si="79"/>
        <v>#N/A</v>
      </c>
      <c r="AH199" s="86" t="e">
        <f t="shared" si="80"/>
        <v>#N/A</v>
      </c>
      <c r="AI199" s="86" t="e">
        <f t="shared" si="81"/>
        <v>#N/A</v>
      </c>
      <c r="AJ199" s="86" t="e">
        <f t="shared" si="82"/>
        <v>#N/A</v>
      </c>
      <c r="AK199" s="86">
        <f t="shared" si="61"/>
        <v>22.3941481091863</v>
      </c>
      <c r="AL199" s="86">
        <f t="shared" si="61"/>
        <v>0</v>
      </c>
    </row>
    <row r="200" spans="2:38" x14ac:dyDescent="0.25">
      <c r="B200" s="77">
        <v>30529</v>
      </c>
      <c r="C200" s="78">
        <v>7.6045347888388202</v>
      </c>
      <c r="D200" s="79"/>
      <c r="E200" s="80" t="e">
        <f t="shared" si="62"/>
        <v>#N/A</v>
      </c>
      <c r="F200" s="75"/>
      <c r="G200" s="75"/>
      <c r="H200" s="81">
        <f t="shared" si="63"/>
        <v>30529</v>
      </c>
      <c r="I200" s="82"/>
      <c r="J200" s="87">
        <f t="shared" si="57"/>
        <v>2.151959365360077</v>
      </c>
      <c r="K200" s="82"/>
      <c r="L200" s="82"/>
      <c r="M200" s="36">
        <f t="shared" si="64"/>
        <v>319.22441015542569</v>
      </c>
      <c r="N200" s="36">
        <f t="shared" si="65"/>
        <v>2.5722238609703254</v>
      </c>
      <c r="O200" s="36">
        <f t="shared" si="58"/>
        <v>319.22441015542569</v>
      </c>
      <c r="P200" s="36">
        <f t="shared" si="59"/>
        <v>300.2825008438964</v>
      </c>
      <c r="Q200" s="36">
        <f t="shared" si="66"/>
        <v>18.941909311529287</v>
      </c>
      <c r="R200" s="36">
        <f t="shared" si="67"/>
        <v>21.514133172499612</v>
      </c>
      <c r="S200" s="36">
        <f t="shared" si="68"/>
        <v>54.932135603310236</v>
      </c>
      <c r="T200" s="36">
        <f t="shared" si="83"/>
        <v>8.2398203404965304</v>
      </c>
      <c r="U200" s="36">
        <f t="shared" si="60"/>
        <v>63.171955943806765</v>
      </c>
      <c r="V200" s="36">
        <f t="shared" si="69"/>
        <v>30.772567729277725</v>
      </c>
      <c r="W200" s="36">
        <f t="shared" si="70"/>
        <v>32.39938821452904</v>
      </c>
      <c r="Y200" s="86" t="e">
        <f t="shared" si="71"/>
        <v>#N/A</v>
      </c>
      <c r="Z200" s="86" t="e">
        <f t="shared" si="72"/>
        <v>#N/A</v>
      </c>
      <c r="AA200" s="86" t="e">
        <f t="shared" si="73"/>
        <v>#N/A</v>
      </c>
      <c r="AB200" s="86" t="e">
        <f t="shared" si="74"/>
        <v>#N/A</v>
      </c>
      <c r="AC200" s="86" t="e">
        <f t="shared" si="75"/>
        <v>#N/A</v>
      </c>
      <c r="AD200" s="86" t="e">
        <f t="shared" si="76"/>
        <v>#N/A</v>
      </c>
      <c r="AE200" s="86" t="e">
        <f t="shared" si="77"/>
        <v>#N/A</v>
      </c>
      <c r="AF200" s="86" t="e">
        <f t="shared" si="78"/>
        <v>#N/A</v>
      </c>
      <c r="AG200" s="86" t="e">
        <f t="shared" si="79"/>
        <v>#N/A</v>
      </c>
      <c r="AH200" s="86" t="e">
        <f t="shared" si="80"/>
        <v>#N/A</v>
      </c>
      <c r="AI200" s="86" t="e">
        <f t="shared" si="81"/>
        <v>#N/A</v>
      </c>
      <c r="AJ200" s="86" t="e">
        <f t="shared" si="82"/>
        <v>#N/A</v>
      </c>
      <c r="AK200" s="86">
        <f t="shared" si="61"/>
        <v>7.6045347888388202</v>
      </c>
      <c r="AL200" s="86">
        <f t="shared" si="61"/>
        <v>0</v>
      </c>
    </row>
    <row r="201" spans="2:38" x14ac:dyDescent="0.25">
      <c r="B201" s="77">
        <v>30560</v>
      </c>
      <c r="C201" s="78">
        <v>6.3266094808126399</v>
      </c>
      <c r="D201" s="79"/>
      <c r="E201" s="80" t="e">
        <f t="shared" si="62"/>
        <v>#N/A</v>
      </c>
      <c r="F201" s="75"/>
      <c r="G201" s="75"/>
      <c r="H201" s="81">
        <f t="shared" si="63"/>
        <v>30560</v>
      </c>
      <c r="I201" s="82"/>
      <c r="J201" s="87">
        <f t="shared" si="57"/>
        <v>1.7945691984331438</v>
      </c>
      <c r="K201" s="82"/>
      <c r="L201" s="82"/>
      <c r="M201" s="36">
        <f t="shared" si="64"/>
        <v>304.65726270068149</v>
      </c>
      <c r="N201" s="36">
        <f t="shared" si="65"/>
        <v>1.9518476240275504</v>
      </c>
      <c r="O201" s="36">
        <f t="shared" si="58"/>
        <v>304.65726270068149</v>
      </c>
      <c r="P201" s="36">
        <f t="shared" si="59"/>
        <v>288.7048747172779</v>
      </c>
      <c r="Q201" s="36">
        <f t="shared" si="66"/>
        <v>15.952387983403582</v>
      </c>
      <c r="R201" s="36">
        <f t="shared" si="67"/>
        <v>17.904235607431133</v>
      </c>
      <c r="S201" s="36">
        <f t="shared" si="68"/>
        <v>48.676803336708858</v>
      </c>
      <c r="T201" s="36">
        <f t="shared" si="83"/>
        <v>7.3015205005063244</v>
      </c>
      <c r="U201" s="36">
        <f t="shared" si="60"/>
        <v>55.978323837215179</v>
      </c>
      <c r="V201" s="36">
        <f t="shared" si="69"/>
        <v>28.959716946307253</v>
      </c>
      <c r="W201" s="36">
        <f t="shared" si="70"/>
        <v>27.018606890907925</v>
      </c>
      <c r="Y201" s="86" t="e">
        <f t="shared" si="71"/>
        <v>#N/A</v>
      </c>
      <c r="Z201" s="86" t="e">
        <f t="shared" si="72"/>
        <v>#N/A</v>
      </c>
      <c r="AA201" s="86" t="e">
        <f t="shared" si="73"/>
        <v>#N/A</v>
      </c>
      <c r="AB201" s="86" t="e">
        <f t="shared" si="74"/>
        <v>#N/A</v>
      </c>
      <c r="AC201" s="86" t="e">
        <f t="shared" si="75"/>
        <v>#N/A</v>
      </c>
      <c r="AD201" s="86" t="e">
        <f t="shared" si="76"/>
        <v>#N/A</v>
      </c>
      <c r="AE201" s="86" t="e">
        <f t="shared" si="77"/>
        <v>#N/A</v>
      </c>
      <c r="AF201" s="86" t="e">
        <f t="shared" si="78"/>
        <v>#N/A</v>
      </c>
      <c r="AG201" s="86" t="e">
        <f t="shared" si="79"/>
        <v>#N/A</v>
      </c>
      <c r="AH201" s="86" t="e">
        <f t="shared" si="80"/>
        <v>#N/A</v>
      </c>
      <c r="AI201" s="86" t="e">
        <f t="shared" si="81"/>
        <v>#N/A</v>
      </c>
      <c r="AJ201" s="86" t="e">
        <f t="shared" si="82"/>
        <v>#N/A</v>
      </c>
      <c r="AK201" s="86">
        <f t="shared" si="61"/>
        <v>6.3266094808126399</v>
      </c>
      <c r="AL201" s="86">
        <f t="shared" si="61"/>
        <v>0</v>
      </c>
    </row>
    <row r="202" spans="2:38" x14ac:dyDescent="0.25">
      <c r="B202" s="77">
        <v>30590</v>
      </c>
      <c r="C202" s="78">
        <v>32.286894729890399</v>
      </c>
      <c r="D202" s="79"/>
      <c r="E202" s="80" t="e">
        <f t="shared" si="62"/>
        <v>#N/A</v>
      </c>
      <c r="F202" s="75"/>
      <c r="G202" s="75"/>
      <c r="H202" s="81">
        <f t="shared" si="63"/>
        <v>30590</v>
      </c>
      <c r="I202" s="82"/>
      <c r="J202" s="87">
        <f t="shared" si="57"/>
        <v>2.2153450365990937</v>
      </c>
      <c r="K202" s="82"/>
      <c r="L202" s="82"/>
      <c r="M202" s="36">
        <f t="shared" si="64"/>
        <v>311.18433721923174</v>
      </c>
      <c r="N202" s="36">
        <f t="shared" si="65"/>
        <v>9.8074322279365447</v>
      </c>
      <c r="O202" s="36">
        <f t="shared" si="58"/>
        <v>311.18433721923174</v>
      </c>
      <c r="P202" s="36">
        <f t="shared" si="59"/>
        <v>293.93471503716273</v>
      </c>
      <c r="Q202" s="36">
        <f t="shared" si="66"/>
        <v>17.249622182069004</v>
      </c>
      <c r="R202" s="36">
        <f t="shared" si="67"/>
        <v>27.057054410005549</v>
      </c>
      <c r="S202" s="36">
        <f t="shared" si="68"/>
        <v>56.016771356312802</v>
      </c>
      <c r="T202" s="36">
        <f t="shared" si="83"/>
        <v>8.402515703446916</v>
      </c>
      <c r="U202" s="36">
        <f t="shared" si="60"/>
        <v>64.419287059759711</v>
      </c>
      <c r="V202" s="36">
        <f t="shared" si="69"/>
        <v>31.065579259661831</v>
      </c>
      <c r="W202" s="36">
        <f t="shared" si="70"/>
        <v>33.353707800097879</v>
      </c>
      <c r="Y202" s="86" t="e">
        <f t="shared" si="71"/>
        <v>#N/A</v>
      </c>
      <c r="Z202" s="86" t="e">
        <f t="shared" si="72"/>
        <v>#N/A</v>
      </c>
      <c r="AA202" s="86" t="e">
        <f t="shared" si="73"/>
        <v>#N/A</v>
      </c>
      <c r="AB202" s="86" t="e">
        <f t="shared" si="74"/>
        <v>#N/A</v>
      </c>
      <c r="AC202" s="86" t="e">
        <f t="shared" si="75"/>
        <v>#N/A</v>
      </c>
      <c r="AD202" s="86" t="e">
        <f t="shared" si="76"/>
        <v>#N/A</v>
      </c>
      <c r="AE202" s="86" t="e">
        <f t="shared" si="77"/>
        <v>#N/A</v>
      </c>
      <c r="AF202" s="86" t="e">
        <f t="shared" si="78"/>
        <v>#N/A</v>
      </c>
      <c r="AG202" s="86" t="e">
        <f t="shared" si="79"/>
        <v>#N/A</v>
      </c>
      <c r="AH202" s="86" t="e">
        <f t="shared" si="80"/>
        <v>#N/A</v>
      </c>
      <c r="AI202" s="86" t="e">
        <f t="shared" si="81"/>
        <v>#N/A</v>
      </c>
      <c r="AJ202" s="86" t="e">
        <f t="shared" si="82"/>
        <v>#N/A</v>
      </c>
      <c r="AK202" s="86">
        <f t="shared" si="61"/>
        <v>32.286894729890399</v>
      </c>
      <c r="AL202" s="86">
        <f t="shared" si="61"/>
        <v>0</v>
      </c>
    </row>
    <row r="203" spans="2:38" x14ac:dyDescent="0.25">
      <c r="B203" s="77">
        <v>30621</v>
      </c>
      <c r="C203" s="78">
        <v>22.974274453600898</v>
      </c>
      <c r="D203" s="79"/>
      <c r="E203" s="80" t="e">
        <f t="shared" si="62"/>
        <v>#N/A</v>
      </c>
      <c r="F203" s="75"/>
      <c r="G203" s="75"/>
      <c r="H203" s="81">
        <f t="shared" si="63"/>
        <v>30621</v>
      </c>
      <c r="I203" s="82"/>
      <c r="J203" s="87">
        <f t="shared" si="57"/>
        <v>2.1622206548106817</v>
      </c>
      <c r="K203" s="82"/>
      <c r="L203" s="82"/>
      <c r="M203" s="36">
        <f t="shared" si="64"/>
        <v>309.84409048041806</v>
      </c>
      <c r="N203" s="36">
        <f t="shared" si="65"/>
        <v>7.0648990103455844</v>
      </c>
      <c r="O203" s="36">
        <f t="shared" si="58"/>
        <v>309.84409048041806</v>
      </c>
      <c r="P203" s="36">
        <f t="shared" si="59"/>
        <v>292.86638739567479</v>
      </c>
      <c r="Q203" s="36">
        <f t="shared" si="66"/>
        <v>16.977703084743268</v>
      </c>
      <c r="R203" s="36">
        <f t="shared" si="67"/>
        <v>24.042602095088853</v>
      </c>
      <c r="S203" s="36">
        <f t="shared" si="68"/>
        <v>55.108181354750684</v>
      </c>
      <c r="T203" s="36">
        <f t="shared" si="83"/>
        <v>8.2662272032125976</v>
      </c>
      <c r="U203" s="36">
        <f t="shared" si="60"/>
        <v>63.374408557963285</v>
      </c>
      <c r="V203" s="36">
        <f t="shared" si="69"/>
        <v>30.820528810813613</v>
      </c>
      <c r="W203" s="36">
        <f t="shared" si="70"/>
        <v>32.553879747149672</v>
      </c>
      <c r="Y203" s="86" t="e">
        <f t="shared" si="71"/>
        <v>#N/A</v>
      </c>
      <c r="Z203" s="86" t="e">
        <f t="shared" si="72"/>
        <v>#N/A</v>
      </c>
      <c r="AA203" s="86" t="e">
        <f t="shared" si="73"/>
        <v>#N/A</v>
      </c>
      <c r="AB203" s="86" t="e">
        <f t="shared" si="74"/>
        <v>#N/A</v>
      </c>
      <c r="AC203" s="86" t="e">
        <f t="shared" si="75"/>
        <v>#N/A</v>
      </c>
      <c r="AD203" s="86" t="e">
        <f t="shared" si="76"/>
        <v>#N/A</v>
      </c>
      <c r="AE203" s="86" t="e">
        <f t="shared" si="77"/>
        <v>#N/A</v>
      </c>
      <c r="AF203" s="86" t="e">
        <f t="shared" si="78"/>
        <v>#N/A</v>
      </c>
      <c r="AG203" s="86" t="e">
        <f t="shared" si="79"/>
        <v>#N/A</v>
      </c>
      <c r="AH203" s="86" t="e">
        <f t="shared" si="80"/>
        <v>#N/A</v>
      </c>
      <c r="AI203" s="86" t="e">
        <f t="shared" si="81"/>
        <v>#N/A</v>
      </c>
      <c r="AJ203" s="86" t="e">
        <f t="shared" si="82"/>
        <v>#N/A</v>
      </c>
      <c r="AK203" s="86">
        <f t="shared" si="61"/>
        <v>22.974274453600898</v>
      </c>
      <c r="AL203" s="86">
        <f t="shared" si="61"/>
        <v>0</v>
      </c>
    </row>
    <row r="204" spans="2:38" x14ac:dyDescent="0.25">
      <c r="B204" s="77">
        <v>30651</v>
      </c>
      <c r="C204" s="78">
        <v>115.120670828827</v>
      </c>
      <c r="D204" s="79"/>
      <c r="E204" s="80" t="e">
        <f t="shared" si="62"/>
        <v>#N/A</v>
      </c>
      <c r="F204" s="75"/>
      <c r="G204" s="75"/>
      <c r="H204" s="81">
        <f t="shared" si="63"/>
        <v>30651</v>
      </c>
      <c r="I204" s="82"/>
      <c r="J204" s="87">
        <f t="shared" si="57"/>
        <v>5.3038970245193608</v>
      </c>
      <c r="K204" s="82"/>
      <c r="L204" s="82"/>
      <c r="M204" s="36">
        <f t="shared" si="64"/>
        <v>365.37200852569885</v>
      </c>
      <c r="N204" s="36">
        <f t="shared" si="65"/>
        <v>42.61504969880292</v>
      </c>
      <c r="O204" s="36">
        <f t="shared" si="58"/>
        <v>365.37200852569885</v>
      </c>
      <c r="P204" s="36">
        <f t="shared" si="59"/>
        <v>334.60239619261682</v>
      </c>
      <c r="Q204" s="36">
        <f t="shared" si="66"/>
        <v>30.769612333082023</v>
      </c>
      <c r="R204" s="36">
        <f t="shared" si="67"/>
        <v>73.384662031884943</v>
      </c>
      <c r="S204" s="36">
        <f t="shared" si="68"/>
        <v>104.20519084269856</v>
      </c>
      <c r="T204" s="36">
        <f t="shared" si="83"/>
        <v>15.630778626404775</v>
      </c>
      <c r="U204" s="36">
        <f t="shared" si="60"/>
        <v>119.83596946910333</v>
      </c>
      <c r="V204" s="36">
        <f t="shared" si="69"/>
        <v>39.9817577616557</v>
      </c>
      <c r="W204" s="36">
        <f t="shared" si="70"/>
        <v>79.854211707447632</v>
      </c>
      <c r="Y204" s="86" t="e">
        <f t="shared" si="71"/>
        <v>#N/A</v>
      </c>
      <c r="Z204" s="86" t="e">
        <f t="shared" si="72"/>
        <v>#N/A</v>
      </c>
      <c r="AA204" s="86" t="e">
        <f t="shared" si="73"/>
        <v>#N/A</v>
      </c>
      <c r="AB204" s="86" t="e">
        <f t="shared" si="74"/>
        <v>#N/A</v>
      </c>
      <c r="AC204" s="86" t="e">
        <f t="shared" si="75"/>
        <v>#N/A</v>
      </c>
      <c r="AD204" s="86" t="e">
        <f t="shared" si="76"/>
        <v>#N/A</v>
      </c>
      <c r="AE204" s="86" t="e">
        <f t="shared" si="77"/>
        <v>#N/A</v>
      </c>
      <c r="AF204" s="86" t="e">
        <f t="shared" si="78"/>
        <v>#N/A</v>
      </c>
      <c r="AG204" s="86" t="e">
        <f t="shared" si="79"/>
        <v>#N/A</v>
      </c>
      <c r="AH204" s="86" t="e">
        <f t="shared" si="80"/>
        <v>#N/A</v>
      </c>
      <c r="AI204" s="86" t="e">
        <f t="shared" si="81"/>
        <v>#N/A</v>
      </c>
      <c r="AJ204" s="86" t="e">
        <f t="shared" si="82"/>
        <v>#N/A</v>
      </c>
      <c r="AK204" s="86">
        <f t="shared" si="61"/>
        <v>115.120670828827</v>
      </c>
      <c r="AL204" s="86">
        <f t="shared" si="61"/>
        <v>0</v>
      </c>
    </row>
    <row r="205" spans="2:38" x14ac:dyDescent="0.25">
      <c r="B205" s="77">
        <v>30682</v>
      </c>
      <c r="C205" s="78">
        <v>41.617499866977901</v>
      </c>
      <c r="D205" s="79"/>
      <c r="E205" s="80" t="e">
        <f t="shared" si="62"/>
        <v>#N/A</v>
      </c>
      <c r="F205" s="75"/>
      <c r="G205" s="75"/>
      <c r="H205" s="81">
        <f t="shared" si="63"/>
        <v>30682</v>
      </c>
      <c r="I205" s="82"/>
      <c r="J205" s="87">
        <f t="shared" si="57"/>
        <v>4.0821412641175732</v>
      </c>
      <c r="K205" s="82"/>
      <c r="L205" s="82"/>
      <c r="M205" s="36">
        <f t="shared" si="64"/>
        <v>359.30038905957082</v>
      </c>
      <c r="N205" s="36">
        <f t="shared" si="65"/>
        <v>16.919507000023884</v>
      </c>
      <c r="O205" s="36">
        <f t="shared" si="58"/>
        <v>359.30038905957082</v>
      </c>
      <c r="P205" s="36">
        <f t="shared" si="59"/>
        <v>330.29903575428619</v>
      </c>
      <c r="Q205" s="36">
        <f t="shared" si="66"/>
        <v>29.001353305284624</v>
      </c>
      <c r="R205" s="36">
        <f t="shared" si="67"/>
        <v>45.920860305308508</v>
      </c>
      <c r="S205" s="36">
        <f t="shared" si="68"/>
        <v>85.902618066964209</v>
      </c>
      <c r="T205" s="36">
        <f t="shared" si="83"/>
        <v>12.885392710044623</v>
      </c>
      <c r="U205" s="36">
        <f t="shared" si="60"/>
        <v>98.788010777008836</v>
      </c>
      <c r="V205" s="36">
        <f t="shared" si="69"/>
        <v>37.328263120220093</v>
      </c>
      <c r="W205" s="36">
        <f t="shared" si="70"/>
        <v>61.459747656788743</v>
      </c>
      <c r="Y205" s="86" t="e">
        <f t="shared" si="71"/>
        <v>#N/A</v>
      </c>
      <c r="Z205" s="86" t="e">
        <f t="shared" si="72"/>
        <v>#N/A</v>
      </c>
      <c r="AA205" s="86" t="e">
        <f t="shared" si="73"/>
        <v>#N/A</v>
      </c>
      <c r="AB205" s="86" t="e">
        <f t="shared" si="74"/>
        <v>#N/A</v>
      </c>
      <c r="AC205" s="86" t="e">
        <f t="shared" si="75"/>
        <v>#N/A</v>
      </c>
      <c r="AD205" s="86" t="e">
        <f t="shared" si="76"/>
        <v>#N/A</v>
      </c>
      <c r="AE205" s="86" t="e">
        <f t="shared" si="77"/>
        <v>#N/A</v>
      </c>
      <c r="AF205" s="86" t="e">
        <f t="shared" si="78"/>
        <v>#N/A</v>
      </c>
      <c r="AG205" s="86" t="e">
        <f t="shared" si="79"/>
        <v>#N/A</v>
      </c>
      <c r="AH205" s="86" t="e">
        <f t="shared" si="80"/>
        <v>#N/A</v>
      </c>
      <c r="AI205" s="86" t="e">
        <f t="shared" si="81"/>
        <v>#N/A</v>
      </c>
      <c r="AJ205" s="86" t="e">
        <f t="shared" si="82"/>
        <v>#N/A</v>
      </c>
      <c r="AK205" s="86">
        <f t="shared" si="61"/>
        <v>41.617499866977901</v>
      </c>
      <c r="AL205" s="86">
        <f t="shared" si="61"/>
        <v>0</v>
      </c>
    </row>
    <row r="206" spans="2:38" x14ac:dyDescent="0.25">
      <c r="B206" s="77">
        <v>30713</v>
      </c>
      <c r="C206" s="78">
        <v>257.30931399214302</v>
      </c>
      <c r="D206" s="79"/>
      <c r="E206" s="80" t="e">
        <f t="shared" si="62"/>
        <v>#N/A</v>
      </c>
      <c r="F206" s="75"/>
      <c r="G206" s="75"/>
      <c r="H206" s="81">
        <f t="shared" si="63"/>
        <v>30713</v>
      </c>
      <c r="I206" s="82"/>
      <c r="J206" s="87">
        <f t="shared" si="57"/>
        <v>14.86143111859128</v>
      </c>
      <c r="K206" s="82"/>
      <c r="L206" s="82"/>
      <c r="M206" s="36">
        <f t="shared" si="64"/>
        <v>449.90243742062285</v>
      </c>
      <c r="N206" s="36">
        <f t="shared" si="65"/>
        <v>137.70591232580637</v>
      </c>
      <c r="O206" s="36">
        <f t="shared" si="58"/>
        <v>449.90243742062285</v>
      </c>
      <c r="P206" s="36">
        <f t="shared" si="59"/>
        <v>387.59980835250911</v>
      </c>
      <c r="Q206" s="36">
        <f t="shared" si="66"/>
        <v>62.302629068113731</v>
      </c>
      <c r="R206" s="36">
        <f t="shared" si="67"/>
        <v>200.0085413939201</v>
      </c>
      <c r="S206" s="36">
        <f t="shared" si="68"/>
        <v>237.3368045141402</v>
      </c>
      <c r="T206" s="36">
        <f t="shared" si="83"/>
        <v>35.600520677121011</v>
      </c>
      <c r="U206" s="36">
        <f t="shared" si="60"/>
        <v>272.93732519126121</v>
      </c>
      <c r="V206" s="36">
        <f t="shared" si="69"/>
        <v>49.187154074924081</v>
      </c>
      <c r="W206" s="36">
        <f t="shared" si="70"/>
        <v>223.75017111633713</v>
      </c>
      <c r="Y206" s="86" t="e">
        <f t="shared" si="71"/>
        <v>#N/A</v>
      </c>
      <c r="Z206" s="86" t="e">
        <f t="shared" si="72"/>
        <v>#N/A</v>
      </c>
      <c r="AA206" s="86" t="e">
        <f t="shared" si="73"/>
        <v>#N/A</v>
      </c>
      <c r="AB206" s="86" t="e">
        <f t="shared" si="74"/>
        <v>#N/A</v>
      </c>
      <c r="AC206" s="86" t="e">
        <f t="shared" si="75"/>
        <v>#N/A</v>
      </c>
      <c r="AD206" s="86" t="e">
        <f t="shared" si="76"/>
        <v>#N/A</v>
      </c>
      <c r="AE206" s="86" t="e">
        <f t="shared" si="77"/>
        <v>#N/A</v>
      </c>
      <c r="AF206" s="86" t="e">
        <f t="shared" si="78"/>
        <v>#N/A</v>
      </c>
      <c r="AG206" s="86" t="e">
        <f t="shared" si="79"/>
        <v>#N/A</v>
      </c>
      <c r="AH206" s="86" t="e">
        <f t="shared" si="80"/>
        <v>#N/A</v>
      </c>
      <c r="AI206" s="86" t="e">
        <f t="shared" si="81"/>
        <v>#N/A</v>
      </c>
      <c r="AJ206" s="86" t="e">
        <f t="shared" si="82"/>
        <v>#N/A</v>
      </c>
      <c r="AK206" s="86">
        <f t="shared" si="61"/>
        <v>257.30931399214302</v>
      </c>
      <c r="AL206" s="86">
        <f t="shared" si="61"/>
        <v>0</v>
      </c>
    </row>
    <row r="207" spans="2:38" x14ac:dyDescent="0.25">
      <c r="B207" s="77">
        <v>30742</v>
      </c>
      <c r="C207" s="78">
        <v>155.295620244703</v>
      </c>
      <c r="D207" s="79"/>
      <c r="E207" s="80" t="e">
        <f t="shared" si="62"/>
        <v>#N/A</v>
      </c>
      <c r="F207" s="75"/>
      <c r="G207" s="75"/>
      <c r="H207" s="81">
        <f t="shared" si="63"/>
        <v>30742</v>
      </c>
      <c r="I207" s="82"/>
      <c r="J207" s="87">
        <f t="shared" si="57"/>
        <v>12.444001569209346</v>
      </c>
      <c r="K207" s="82"/>
      <c r="L207" s="82"/>
      <c r="M207" s="36">
        <f t="shared" si="64"/>
        <v>449.8995343939053</v>
      </c>
      <c r="N207" s="36">
        <f t="shared" si="65"/>
        <v>92.995894203306818</v>
      </c>
      <c r="O207" s="36">
        <f t="shared" si="58"/>
        <v>449.8995343939053</v>
      </c>
      <c r="P207" s="36">
        <f t="shared" si="59"/>
        <v>387.5982091116241</v>
      </c>
      <c r="Q207" s="36">
        <f t="shared" si="66"/>
        <v>62.301325282281198</v>
      </c>
      <c r="R207" s="36">
        <f t="shared" si="67"/>
        <v>155.29721948558802</v>
      </c>
      <c r="S207" s="36">
        <f t="shared" si="68"/>
        <v>204.4843735605121</v>
      </c>
      <c r="T207" s="36">
        <f t="shared" si="83"/>
        <v>30.672656034076795</v>
      </c>
      <c r="U207" s="36">
        <f t="shared" si="60"/>
        <v>235.15702959458889</v>
      </c>
      <c r="V207" s="36">
        <f t="shared" si="69"/>
        <v>47.803102623221406</v>
      </c>
      <c r="W207" s="36">
        <f t="shared" si="70"/>
        <v>187.35392697136749</v>
      </c>
      <c r="Y207" s="86" t="e">
        <f t="shared" si="71"/>
        <v>#N/A</v>
      </c>
      <c r="Z207" s="86" t="e">
        <f t="shared" si="72"/>
        <v>#N/A</v>
      </c>
      <c r="AA207" s="86" t="e">
        <f t="shared" si="73"/>
        <v>#N/A</v>
      </c>
      <c r="AB207" s="86" t="e">
        <f t="shared" si="74"/>
        <v>#N/A</v>
      </c>
      <c r="AC207" s="86" t="e">
        <f t="shared" si="75"/>
        <v>#N/A</v>
      </c>
      <c r="AD207" s="86" t="e">
        <f t="shared" si="76"/>
        <v>#N/A</v>
      </c>
      <c r="AE207" s="86" t="e">
        <f t="shared" si="77"/>
        <v>#N/A</v>
      </c>
      <c r="AF207" s="86" t="e">
        <f t="shared" si="78"/>
        <v>#N/A</v>
      </c>
      <c r="AG207" s="86" t="e">
        <f t="shared" si="79"/>
        <v>#N/A</v>
      </c>
      <c r="AH207" s="86" t="e">
        <f t="shared" si="80"/>
        <v>#N/A</v>
      </c>
      <c r="AI207" s="86" t="e">
        <f t="shared" si="81"/>
        <v>#N/A</v>
      </c>
      <c r="AJ207" s="86" t="e">
        <f t="shared" si="82"/>
        <v>#N/A</v>
      </c>
      <c r="AK207" s="86">
        <f t="shared" si="61"/>
        <v>155.295620244703</v>
      </c>
      <c r="AL207" s="86">
        <f t="shared" si="61"/>
        <v>0</v>
      </c>
    </row>
    <row r="208" spans="2:38" x14ac:dyDescent="0.25">
      <c r="B208" s="77">
        <v>30773</v>
      </c>
      <c r="C208" s="78">
        <v>78.717176711902297</v>
      </c>
      <c r="D208" s="79"/>
      <c r="E208" s="80" t="e">
        <f t="shared" si="62"/>
        <v>#N/A</v>
      </c>
      <c r="F208" s="75"/>
      <c r="G208" s="75"/>
      <c r="H208" s="81">
        <f t="shared" si="63"/>
        <v>30773</v>
      </c>
      <c r="I208" s="82"/>
      <c r="J208" s="87">
        <f t="shared" si="57"/>
        <v>7.9480425044968621</v>
      </c>
      <c r="K208" s="82"/>
      <c r="L208" s="82"/>
      <c r="M208" s="36">
        <f t="shared" si="64"/>
        <v>422.59447809615813</v>
      </c>
      <c r="N208" s="36">
        <f t="shared" si="65"/>
        <v>43.720907727368285</v>
      </c>
      <c r="O208" s="36">
        <f t="shared" si="58"/>
        <v>422.59447809615813</v>
      </c>
      <c r="P208" s="36">
        <f t="shared" si="59"/>
        <v>371.89167303508884</v>
      </c>
      <c r="Q208" s="36">
        <f t="shared" si="66"/>
        <v>50.702805061069284</v>
      </c>
      <c r="R208" s="36">
        <f t="shared" si="67"/>
        <v>94.42371278843757</v>
      </c>
      <c r="S208" s="36">
        <f t="shared" si="68"/>
        <v>142.22681541165898</v>
      </c>
      <c r="T208" s="36">
        <f t="shared" si="83"/>
        <v>21.334022311748832</v>
      </c>
      <c r="U208" s="36">
        <f t="shared" si="60"/>
        <v>163.56083772340781</v>
      </c>
      <c r="V208" s="36">
        <f t="shared" si="69"/>
        <v>43.897000759793343</v>
      </c>
      <c r="W208" s="36">
        <f t="shared" si="70"/>
        <v>119.66383696361447</v>
      </c>
      <c r="Y208" s="86" t="e">
        <f t="shared" si="71"/>
        <v>#N/A</v>
      </c>
      <c r="Z208" s="86" t="e">
        <f t="shared" si="72"/>
        <v>#N/A</v>
      </c>
      <c r="AA208" s="86" t="e">
        <f t="shared" si="73"/>
        <v>#N/A</v>
      </c>
      <c r="AB208" s="86" t="e">
        <f t="shared" si="74"/>
        <v>#N/A</v>
      </c>
      <c r="AC208" s="86" t="e">
        <f t="shared" si="75"/>
        <v>#N/A</v>
      </c>
      <c r="AD208" s="86" t="e">
        <f t="shared" si="76"/>
        <v>#N/A</v>
      </c>
      <c r="AE208" s="86" t="e">
        <f t="shared" si="77"/>
        <v>#N/A</v>
      </c>
      <c r="AF208" s="86" t="e">
        <f t="shared" si="78"/>
        <v>#N/A</v>
      </c>
      <c r="AG208" s="86" t="e">
        <f t="shared" si="79"/>
        <v>#N/A</v>
      </c>
      <c r="AH208" s="86" t="e">
        <f t="shared" si="80"/>
        <v>#N/A</v>
      </c>
      <c r="AI208" s="86" t="e">
        <f t="shared" si="81"/>
        <v>#N/A</v>
      </c>
      <c r="AJ208" s="86" t="e">
        <f t="shared" si="82"/>
        <v>#N/A</v>
      </c>
      <c r="AK208" s="86">
        <f t="shared" si="61"/>
        <v>78.717176711902297</v>
      </c>
      <c r="AL208" s="86">
        <f t="shared" si="61"/>
        <v>0</v>
      </c>
    </row>
    <row r="209" spans="2:38" x14ac:dyDescent="0.25">
      <c r="B209" s="77">
        <v>30803</v>
      </c>
      <c r="C209" s="78">
        <v>27.622802140812301</v>
      </c>
      <c r="D209" s="79"/>
      <c r="E209" s="80" t="e">
        <f t="shared" si="62"/>
        <v>#N/A</v>
      </c>
      <c r="F209" s="75"/>
      <c r="G209" s="75"/>
      <c r="H209" s="81">
        <f t="shared" si="63"/>
        <v>30803</v>
      </c>
      <c r="I209" s="82"/>
      <c r="J209" s="87">
        <f t="shared" si="57"/>
        <v>4.6571056859038809</v>
      </c>
      <c r="K209" s="82"/>
      <c r="L209" s="82"/>
      <c r="M209" s="36">
        <f t="shared" si="64"/>
        <v>386.12695907237463</v>
      </c>
      <c r="N209" s="36">
        <f t="shared" si="65"/>
        <v>13.387516103526536</v>
      </c>
      <c r="O209" s="36">
        <f t="shared" si="58"/>
        <v>386.12695907237463</v>
      </c>
      <c r="P209" s="36">
        <f t="shared" si="59"/>
        <v>348.81346914397017</v>
      </c>
      <c r="Q209" s="36">
        <f t="shared" si="66"/>
        <v>37.313489928404465</v>
      </c>
      <c r="R209" s="36">
        <f t="shared" si="67"/>
        <v>50.701006031931001</v>
      </c>
      <c r="S209" s="36">
        <f t="shared" si="68"/>
        <v>94.598006791724345</v>
      </c>
      <c r="T209" s="36">
        <f t="shared" si="83"/>
        <v>14.189701018758644</v>
      </c>
      <c r="U209" s="36">
        <f t="shared" si="60"/>
        <v>108.78770781048298</v>
      </c>
      <c r="V209" s="36">
        <f t="shared" si="69"/>
        <v>38.671432613788866</v>
      </c>
      <c r="W209" s="36">
        <f t="shared" si="70"/>
        <v>70.116275196694119</v>
      </c>
      <c r="Y209" s="86" t="e">
        <f t="shared" si="71"/>
        <v>#N/A</v>
      </c>
      <c r="Z209" s="86" t="e">
        <f t="shared" si="72"/>
        <v>#N/A</v>
      </c>
      <c r="AA209" s="86" t="e">
        <f t="shared" si="73"/>
        <v>#N/A</v>
      </c>
      <c r="AB209" s="86" t="e">
        <f t="shared" si="74"/>
        <v>#N/A</v>
      </c>
      <c r="AC209" s="86" t="e">
        <f t="shared" si="75"/>
        <v>#N/A</v>
      </c>
      <c r="AD209" s="86" t="e">
        <f t="shared" si="76"/>
        <v>#N/A</v>
      </c>
      <c r="AE209" s="86" t="e">
        <f t="shared" si="77"/>
        <v>#N/A</v>
      </c>
      <c r="AF209" s="86" t="e">
        <f t="shared" si="78"/>
        <v>#N/A</v>
      </c>
      <c r="AG209" s="86" t="e">
        <f t="shared" si="79"/>
        <v>#N/A</v>
      </c>
      <c r="AH209" s="86" t="e">
        <f t="shared" si="80"/>
        <v>#N/A</v>
      </c>
      <c r="AI209" s="86" t="e">
        <f t="shared" si="81"/>
        <v>#N/A</v>
      </c>
      <c r="AJ209" s="86" t="e">
        <f t="shared" si="82"/>
        <v>#N/A</v>
      </c>
      <c r="AK209" s="86">
        <f t="shared" si="61"/>
        <v>27.622802140812301</v>
      </c>
      <c r="AL209" s="86">
        <f t="shared" si="61"/>
        <v>0</v>
      </c>
    </row>
    <row r="210" spans="2:38" x14ac:dyDescent="0.25">
      <c r="B210" s="77">
        <v>30834</v>
      </c>
      <c r="C210" s="78">
        <v>15.430969937606401</v>
      </c>
      <c r="D210" s="79"/>
      <c r="E210" s="80" t="e">
        <f t="shared" si="62"/>
        <v>#N/A</v>
      </c>
      <c r="F210" s="75"/>
      <c r="G210" s="75"/>
      <c r="H210" s="81">
        <f t="shared" si="63"/>
        <v>30834</v>
      </c>
      <c r="I210" s="82"/>
      <c r="J210" s="87">
        <f t="shared" si="57"/>
        <v>3.2977608856564857</v>
      </c>
      <c r="K210" s="82"/>
      <c r="L210" s="82"/>
      <c r="M210" s="36">
        <f t="shared" si="64"/>
        <v>357.74891432583001</v>
      </c>
      <c r="N210" s="36">
        <f t="shared" si="65"/>
        <v>6.4955247557465441</v>
      </c>
      <c r="O210" s="36">
        <f t="shared" si="58"/>
        <v>357.74891432583001</v>
      </c>
      <c r="P210" s="36">
        <f t="shared" si="59"/>
        <v>329.1888932958193</v>
      </c>
      <c r="Q210" s="36">
        <f t="shared" si="66"/>
        <v>28.560021030010716</v>
      </c>
      <c r="R210" s="36">
        <f t="shared" si="67"/>
        <v>35.055545785757261</v>
      </c>
      <c r="S210" s="36">
        <f t="shared" si="68"/>
        <v>73.726978399546127</v>
      </c>
      <c r="T210" s="36">
        <f t="shared" si="83"/>
        <v>11.059046759931913</v>
      </c>
      <c r="U210" s="36">
        <f t="shared" si="60"/>
        <v>84.786025159478044</v>
      </c>
      <c r="V210" s="36">
        <f t="shared" si="69"/>
        <v>35.13572186241943</v>
      </c>
      <c r="W210" s="36">
        <f t="shared" si="70"/>
        <v>49.650303297058613</v>
      </c>
      <c r="Y210" s="86" t="e">
        <f t="shared" si="71"/>
        <v>#N/A</v>
      </c>
      <c r="Z210" s="86" t="e">
        <f t="shared" si="72"/>
        <v>#N/A</v>
      </c>
      <c r="AA210" s="86" t="e">
        <f t="shared" si="73"/>
        <v>#N/A</v>
      </c>
      <c r="AB210" s="86" t="e">
        <f t="shared" si="74"/>
        <v>#N/A</v>
      </c>
      <c r="AC210" s="86" t="e">
        <f t="shared" si="75"/>
        <v>#N/A</v>
      </c>
      <c r="AD210" s="86" t="e">
        <f t="shared" si="76"/>
        <v>#N/A</v>
      </c>
      <c r="AE210" s="86" t="e">
        <f t="shared" si="77"/>
        <v>#N/A</v>
      </c>
      <c r="AF210" s="86" t="e">
        <f t="shared" si="78"/>
        <v>#N/A</v>
      </c>
      <c r="AG210" s="86" t="e">
        <f t="shared" si="79"/>
        <v>#N/A</v>
      </c>
      <c r="AH210" s="86" t="e">
        <f t="shared" si="80"/>
        <v>#N/A</v>
      </c>
      <c r="AI210" s="86" t="e">
        <f t="shared" si="81"/>
        <v>#N/A</v>
      </c>
      <c r="AJ210" s="86" t="e">
        <f t="shared" si="82"/>
        <v>#N/A</v>
      </c>
      <c r="AK210" s="86">
        <f t="shared" si="61"/>
        <v>15.430969937606401</v>
      </c>
      <c r="AL210" s="86">
        <f t="shared" si="61"/>
        <v>0</v>
      </c>
    </row>
    <row r="211" spans="2:38" x14ac:dyDescent="0.25">
      <c r="B211" s="77">
        <v>30864</v>
      </c>
      <c r="C211" s="78">
        <v>11.9701588416377</v>
      </c>
      <c r="D211" s="79"/>
      <c r="E211" s="80" t="e">
        <f t="shared" si="62"/>
        <v>#N/A</v>
      </c>
      <c r="F211" s="75"/>
      <c r="G211" s="75"/>
      <c r="H211" s="81">
        <f t="shared" si="63"/>
        <v>30864</v>
      </c>
      <c r="I211" s="82"/>
      <c r="J211" s="87">
        <f t="shared" si="57"/>
        <v>2.607735990631129</v>
      </c>
      <c r="K211" s="82"/>
      <c r="L211" s="82"/>
      <c r="M211" s="36">
        <f t="shared" si="64"/>
        <v>336.68424238810724</v>
      </c>
      <c r="N211" s="36">
        <f t="shared" si="65"/>
        <v>4.474809749349788</v>
      </c>
      <c r="O211" s="36">
        <f t="shared" si="58"/>
        <v>336.68424238810724</v>
      </c>
      <c r="P211" s="36">
        <f t="shared" si="59"/>
        <v>313.69843584734468</v>
      </c>
      <c r="Q211" s="36">
        <f t="shared" si="66"/>
        <v>22.985806540762553</v>
      </c>
      <c r="R211" s="36">
        <f t="shared" si="67"/>
        <v>27.460616290112341</v>
      </c>
      <c r="S211" s="36">
        <f t="shared" si="68"/>
        <v>62.596338152531771</v>
      </c>
      <c r="T211" s="36">
        <f t="shared" si="83"/>
        <v>9.3894507228797597</v>
      </c>
      <c r="U211" s="36">
        <f t="shared" si="60"/>
        <v>71.985788875411529</v>
      </c>
      <c r="V211" s="36">
        <f t="shared" si="69"/>
        <v>32.724336228362937</v>
      </c>
      <c r="W211" s="36">
        <f t="shared" si="70"/>
        <v>39.261452647048593</v>
      </c>
      <c r="Y211" s="86" t="e">
        <f t="shared" si="71"/>
        <v>#N/A</v>
      </c>
      <c r="Z211" s="86" t="e">
        <f t="shared" si="72"/>
        <v>#N/A</v>
      </c>
      <c r="AA211" s="86" t="e">
        <f t="shared" si="73"/>
        <v>#N/A</v>
      </c>
      <c r="AB211" s="86" t="e">
        <f t="shared" si="74"/>
        <v>#N/A</v>
      </c>
      <c r="AC211" s="86" t="e">
        <f t="shared" si="75"/>
        <v>#N/A</v>
      </c>
      <c r="AD211" s="86" t="e">
        <f t="shared" si="76"/>
        <v>#N/A</v>
      </c>
      <c r="AE211" s="86" t="e">
        <f t="shared" si="77"/>
        <v>#N/A</v>
      </c>
      <c r="AF211" s="86" t="e">
        <f t="shared" si="78"/>
        <v>#N/A</v>
      </c>
      <c r="AG211" s="86" t="e">
        <f t="shared" si="79"/>
        <v>#N/A</v>
      </c>
      <c r="AH211" s="86" t="e">
        <f t="shared" si="80"/>
        <v>#N/A</v>
      </c>
      <c r="AI211" s="86" t="e">
        <f t="shared" si="81"/>
        <v>#N/A</v>
      </c>
      <c r="AJ211" s="86" t="e">
        <f t="shared" si="82"/>
        <v>#N/A</v>
      </c>
      <c r="AK211" s="86">
        <f t="shared" si="61"/>
        <v>11.9701588416377</v>
      </c>
      <c r="AL211" s="86">
        <f t="shared" si="61"/>
        <v>0</v>
      </c>
    </row>
    <row r="212" spans="2:38" x14ac:dyDescent="0.25">
      <c r="B212" s="77">
        <v>30895</v>
      </c>
      <c r="C212" s="78">
        <v>5.8318481964527704</v>
      </c>
      <c r="D212" s="79"/>
      <c r="E212" s="80" t="e">
        <f t="shared" si="62"/>
        <v>#N/A</v>
      </c>
      <c r="F212" s="75"/>
      <c r="G212" s="75"/>
      <c r="H212" s="81">
        <f t="shared" si="63"/>
        <v>30895</v>
      </c>
      <c r="I212" s="82"/>
      <c r="J212" s="87">
        <f t="shared" si="57"/>
        <v>2.0555355142212575</v>
      </c>
      <c r="K212" s="82"/>
      <c r="L212" s="82"/>
      <c r="M212" s="36">
        <f t="shared" si="64"/>
        <v>317.57107019540541</v>
      </c>
      <c r="N212" s="36">
        <f t="shared" si="65"/>
        <v>1.9592138483920394</v>
      </c>
      <c r="O212" s="36">
        <f t="shared" si="58"/>
        <v>317.57107019540541</v>
      </c>
      <c r="P212" s="36">
        <f t="shared" si="59"/>
        <v>298.98576837755701</v>
      </c>
      <c r="Q212" s="36">
        <f t="shared" si="66"/>
        <v>18.585301817848404</v>
      </c>
      <c r="R212" s="36">
        <f t="shared" si="67"/>
        <v>20.544515666240443</v>
      </c>
      <c r="S212" s="36">
        <f t="shared" si="68"/>
        <v>53.26885189460338</v>
      </c>
      <c r="T212" s="36">
        <f t="shared" si="83"/>
        <v>7.9903277841905025</v>
      </c>
      <c r="U212" s="36">
        <f t="shared" si="60"/>
        <v>61.259179678793885</v>
      </c>
      <c r="V212" s="36">
        <f t="shared" si="69"/>
        <v>30.311526026020303</v>
      </c>
      <c r="W212" s="36">
        <f t="shared" si="70"/>
        <v>30.947653652773582</v>
      </c>
      <c r="Y212" s="86" t="e">
        <f t="shared" si="71"/>
        <v>#N/A</v>
      </c>
      <c r="Z212" s="86" t="e">
        <f t="shared" si="72"/>
        <v>#N/A</v>
      </c>
      <c r="AA212" s="86" t="e">
        <f t="shared" si="73"/>
        <v>#N/A</v>
      </c>
      <c r="AB212" s="86" t="e">
        <f t="shared" si="74"/>
        <v>#N/A</v>
      </c>
      <c r="AC212" s="86" t="e">
        <f t="shared" si="75"/>
        <v>#N/A</v>
      </c>
      <c r="AD212" s="86" t="e">
        <f t="shared" si="76"/>
        <v>#N/A</v>
      </c>
      <c r="AE212" s="86" t="e">
        <f t="shared" si="77"/>
        <v>#N/A</v>
      </c>
      <c r="AF212" s="86" t="e">
        <f t="shared" si="78"/>
        <v>#N/A</v>
      </c>
      <c r="AG212" s="86" t="e">
        <f t="shared" si="79"/>
        <v>#N/A</v>
      </c>
      <c r="AH212" s="86" t="e">
        <f t="shared" si="80"/>
        <v>#N/A</v>
      </c>
      <c r="AI212" s="86" t="e">
        <f t="shared" si="81"/>
        <v>#N/A</v>
      </c>
      <c r="AJ212" s="86" t="e">
        <f t="shared" si="82"/>
        <v>#N/A</v>
      </c>
      <c r="AK212" s="86">
        <f t="shared" si="61"/>
        <v>5.8318481964527704</v>
      </c>
      <c r="AL212" s="86">
        <f t="shared" si="61"/>
        <v>0</v>
      </c>
    </row>
    <row r="213" spans="2:38" x14ac:dyDescent="0.25">
      <c r="B213" s="77">
        <v>30926</v>
      </c>
      <c r="C213" s="78">
        <v>16.011228070175399</v>
      </c>
      <c r="D213" s="79"/>
      <c r="E213" s="80" t="e">
        <f t="shared" si="62"/>
        <v>#N/A</v>
      </c>
      <c r="F213" s="75"/>
      <c r="G213" s="75"/>
      <c r="H213" s="81">
        <f t="shared" si="63"/>
        <v>30926</v>
      </c>
      <c r="I213" s="82"/>
      <c r="J213" s="87">
        <f t="shared" si="57"/>
        <v>2.001296878085522</v>
      </c>
      <c r="K213" s="82"/>
      <c r="L213" s="82"/>
      <c r="M213" s="36">
        <f t="shared" si="64"/>
        <v>309.98988445411248</v>
      </c>
      <c r="N213" s="36">
        <f t="shared" si="65"/>
        <v>5.0071119936199011</v>
      </c>
      <c r="O213" s="36">
        <f t="shared" si="58"/>
        <v>309.98988445411248</v>
      </c>
      <c r="P213" s="36">
        <f t="shared" si="59"/>
        <v>292.98274137467212</v>
      </c>
      <c r="Q213" s="36">
        <f t="shared" si="66"/>
        <v>17.007143079440368</v>
      </c>
      <c r="R213" s="36">
        <f t="shared" si="67"/>
        <v>22.014255073060269</v>
      </c>
      <c r="S213" s="36">
        <f t="shared" si="68"/>
        <v>52.325781099080572</v>
      </c>
      <c r="T213" s="36">
        <f t="shared" si="83"/>
        <v>7.8488671648620816</v>
      </c>
      <c r="U213" s="36">
        <f t="shared" si="60"/>
        <v>60.17464826394265</v>
      </c>
      <c r="V213" s="36">
        <f t="shared" si="69"/>
        <v>30.043598612469179</v>
      </c>
      <c r="W213" s="36">
        <f t="shared" si="70"/>
        <v>30.131049651473472</v>
      </c>
      <c r="Y213" s="86" t="e">
        <f t="shared" si="71"/>
        <v>#N/A</v>
      </c>
      <c r="Z213" s="86" t="e">
        <f t="shared" si="72"/>
        <v>#N/A</v>
      </c>
      <c r="AA213" s="86" t="e">
        <f t="shared" si="73"/>
        <v>#N/A</v>
      </c>
      <c r="AB213" s="86" t="e">
        <f t="shared" si="74"/>
        <v>#N/A</v>
      </c>
      <c r="AC213" s="86" t="e">
        <f t="shared" si="75"/>
        <v>#N/A</v>
      </c>
      <c r="AD213" s="86" t="e">
        <f t="shared" si="76"/>
        <v>#N/A</v>
      </c>
      <c r="AE213" s="86" t="e">
        <f t="shared" si="77"/>
        <v>#N/A</v>
      </c>
      <c r="AF213" s="86" t="e">
        <f t="shared" si="78"/>
        <v>#N/A</v>
      </c>
      <c r="AG213" s="86" t="e">
        <f t="shared" si="79"/>
        <v>#N/A</v>
      </c>
      <c r="AH213" s="86" t="e">
        <f t="shared" si="80"/>
        <v>#N/A</v>
      </c>
      <c r="AI213" s="86" t="e">
        <f t="shared" si="81"/>
        <v>#N/A</v>
      </c>
      <c r="AJ213" s="86" t="e">
        <f t="shared" si="82"/>
        <v>#N/A</v>
      </c>
      <c r="AK213" s="86">
        <f t="shared" si="61"/>
        <v>16.011228070175399</v>
      </c>
      <c r="AL213" s="86">
        <f t="shared" si="61"/>
        <v>0</v>
      </c>
    </row>
    <row r="214" spans="2:38" x14ac:dyDescent="0.25">
      <c r="B214" s="77">
        <v>30956</v>
      </c>
      <c r="C214" s="78">
        <v>64.244470658802399</v>
      </c>
      <c r="D214" s="79"/>
      <c r="E214" s="80" t="e">
        <f t="shared" si="62"/>
        <v>#N/A</v>
      </c>
      <c r="F214" s="75"/>
      <c r="G214" s="75"/>
      <c r="H214" s="81">
        <f t="shared" si="63"/>
        <v>30956</v>
      </c>
      <c r="I214" s="82"/>
      <c r="J214" s="87">
        <f t="shared" si="57"/>
        <v>3.3339914056867186</v>
      </c>
      <c r="K214" s="82"/>
      <c r="L214" s="82"/>
      <c r="M214" s="36">
        <f t="shared" si="64"/>
        <v>335.7209736051725</v>
      </c>
      <c r="N214" s="36">
        <f t="shared" si="65"/>
        <v>21.506238428302026</v>
      </c>
      <c r="O214" s="36">
        <f t="shared" si="58"/>
        <v>335.7209736051725</v>
      </c>
      <c r="P214" s="36">
        <f t="shared" si="59"/>
        <v>312.97169395786511</v>
      </c>
      <c r="Q214" s="36">
        <f t="shared" si="66"/>
        <v>22.749279647307389</v>
      </c>
      <c r="R214" s="36">
        <f t="shared" si="67"/>
        <v>44.255518075609416</v>
      </c>
      <c r="S214" s="36">
        <f t="shared" si="68"/>
        <v>74.299116688078598</v>
      </c>
      <c r="T214" s="36">
        <f t="shared" si="83"/>
        <v>11.144867503211783</v>
      </c>
      <c r="U214" s="36">
        <f t="shared" si="60"/>
        <v>85.443984191290383</v>
      </c>
      <c r="V214" s="36">
        <f t="shared" si="69"/>
        <v>35.248202804557259</v>
      </c>
      <c r="W214" s="36">
        <f t="shared" si="70"/>
        <v>50.195781386733124</v>
      </c>
      <c r="Y214" s="86" t="e">
        <f t="shared" si="71"/>
        <v>#N/A</v>
      </c>
      <c r="Z214" s="86" t="e">
        <f t="shared" si="72"/>
        <v>#N/A</v>
      </c>
      <c r="AA214" s="86" t="e">
        <f t="shared" si="73"/>
        <v>#N/A</v>
      </c>
      <c r="AB214" s="86" t="e">
        <f t="shared" si="74"/>
        <v>#N/A</v>
      </c>
      <c r="AC214" s="86" t="e">
        <f t="shared" si="75"/>
        <v>#N/A</v>
      </c>
      <c r="AD214" s="86" t="e">
        <f t="shared" si="76"/>
        <v>#N/A</v>
      </c>
      <c r="AE214" s="86" t="e">
        <f t="shared" si="77"/>
        <v>#N/A</v>
      </c>
      <c r="AF214" s="86" t="e">
        <f t="shared" si="78"/>
        <v>#N/A</v>
      </c>
      <c r="AG214" s="86" t="e">
        <f t="shared" si="79"/>
        <v>#N/A</v>
      </c>
      <c r="AH214" s="86" t="e">
        <f t="shared" si="80"/>
        <v>#N/A</v>
      </c>
      <c r="AI214" s="86" t="e">
        <f t="shared" si="81"/>
        <v>#N/A</v>
      </c>
      <c r="AJ214" s="86" t="e">
        <f t="shared" si="82"/>
        <v>#N/A</v>
      </c>
      <c r="AK214" s="86">
        <f t="shared" si="61"/>
        <v>64.244470658802399</v>
      </c>
      <c r="AL214" s="86">
        <f t="shared" si="61"/>
        <v>0</v>
      </c>
    </row>
    <row r="215" spans="2:38" x14ac:dyDescent="0.25">
      <c r="B215" s="77">
        <v>30987</v>
      </c>
      <c r="C215" s="78">
        <v>88.922003090066397</v>
      </c>
      <c r="D215" s="79"/>
      <c r="E215" s="80" t="e">
        <f t="shared" si="62"/>
        <v>#N/A</v>
      </c>
      <c r="F215" s="75"/>
      <c r="G215" s="75"/>
      <c r="H215" s="81">
        <f t="shared" si="63"/>
        <v>30987</v>
      </c>
      <c r="I215" s="82"/>
      <c r="J215" s="87">
        <f t="shared" si="57"/>
        <v>5.1148236532690872</v>
      </c>
      <c r="K215" s="82"/>
      <c r="L215" s="82"/>
      <c r="M215" s="36">
        <f t="shared" si="64"/>
        <v>366.97626668072337</v>
      </c>
      <c r="N215" s="36">
        <f t="shared" si="65"/>
        <v>34.917430367208112</v>
      </c>
      <c r="O215" s="36">
        <f t="shared" si="58"/>
        <v>366.97626668072337</v>
      </c>
      <c r="P215" s="36">
        <f t="shared" si="59"/>
        <v>335.72846080585873</v>
      </c>
      <c r="Q215" s="36">
        <f t="shared" si="66"/>
        <v>31.247805874864639</v>
      </c>
      <c r="R215" s="36">
        <f t="shared" si="67"/>
        <v>66.165236242072751</v>
      </c>
      <c r="S215" s="36">
        <f t="shared" si="68"/>
        <v>101.41343904663</v>
      </c>
      <c r="T215" s="36">
        <f t="shared" si="83"/>
        <v>15.212015856994492</v>
      </c>
      <c r="U215" s="36">
        <f t="shared" si="60"/>
        <v>116.6254549036245</v>
      </c>
      <c r="V215" s="36">
        <f t="shared" si="69"/>
        <v>39.617886889721888</v>
      </c>
      <c r="W215" s="36">
        <f t="shared" si="70"/>
        <v>77.007568013902613</v>
      </c>
      <c r="Y215" s="86" t="e">
        <f t="shared" si="71"/>
        <v>#N/A</v>
      </c>
      <c r="Z215" s="86" t="e">
        <f t="shared" si="72"/>
        <v>#N/A</v>
      </c>
      <c r="AA215" s="86" t="e">
        <f t="shared" si="73"/>
        <v>#N/A</v>
      </c>
      <c r="AB215" s="86" t="e">
        <f t="shared" si="74"/>
        <v>#N/A</v>
      </c>
      <c r="AC215" s="86" t="e">
        <f t="shared" si="75"/>
        <v>#N/A</v>
      </c>
      <c r="AD215" s="86" t="e">
        <f t="shared" si="76"/>
        <v>#N/A</v>
      </c>
      <c r="AE215" s="86" t="e">
        <f t="shared" si="77"/>
        <v>#N/A</v>
      </c>
      <c r="AF215" s="86" t="e">
        <f t="shared" si="78"/>
        <v>#N/A</v>
      </c>
      <c r="AG215" s="86" t="e">
        <f t="shared" si="79"/>
        <v>#N/A</v>
      </c>
      <c r="AH215" s="86" t="e">
        <f t="shared" si="80"/>
        <v>#N/A</v>
      </c>
      <c r="AI215" s="86" t="e">
        <f t="shared" si="81"/>
        <v>#N/A</v>
      </c>
      <c r="AJ215" s="86" t="e">
        <f t="shared" si="82"/>
        <v>#N/A</v>
      </c>
      <c r="AK215" s="86">
        <f t="shared" si="61"/>
        <v>88.922003090066397</v>
      </c>
      <c r="AL215" s="86">
        <f t="shared" si="61"/>
        <v>0</v>
      </c>
    </row>
    <row r="216" spans="2:38" x14ac:dyDescent="0.25">
      <c r="B216" s="77">
        <v>31017</v>
      </c>
      <c r="C216" s="78">
        <v>92.846578891385207</v>
      </c>
      <c r="D216" s="79"/>
      <c r="E216" s="80" t="e">
        <f t="shared" si="62"/>
        <v>#N/A</v>
      </c>
      <c r="F216" s="75"/>
      <c r="G216" s="75"/>
      <c r="H216" s="81">
        <f t="shared" si="63"/>
        <v>31017</v>
      </c>
      <c r="I216" s="82"/>
      <c r="J216" s="87">
        <f t="shared" si="57"/>
        <v>6.2885294715467905</v>
      </c>
      <c r="K216" s="82"/>
      <c r="L216" s="82"/>
      <c r="M216" s="36">
        <f t="shared" si="64"/>
        <v>387.36031943363861</v>
      </c>
      <c r="N216" s="36">
        <f t="shared" si="65"/>
        <v>41.214720263605329</v>
      </c>
      <c r="O216" s="36">
        <f t="shared" si="58"/>
        <v>387.36031943363861</v>
      </c>
      <c r="P216" s="36">
        <f t="shared" si="59"/>
        <v>349.63346684887438</v>
      </c>
      <c r="Q216" s="36">
        <f t="shared" si="66"/>
        <v>37.726852584764231</v>
      </c>
      <c r="R216" s="36">
        <f t="shared" si="67"/>
        <v>78.94157284836956</v>
      </c>
      <c r="S216" s="36">
        <f t="shared" si="68"/>
        <v>118.55945973809145</v>
      </c>
      <c r="T216" s="36">
        <f t="shared" si="83"/>
        <v>17.783918960713706</v>
      </c>
      <c r="U216" s="36">
        <f t="shared" si="60"/>
        <v>136.34337869880517</v>
      </c>
      <c r="V216" s="36">
        <f t="shared" si="69"/>
        <v>41.664775130907387</v>
      </c>
      <c r="W216" s="36">
        <f t="shared" si="70"/>
        <v>94.678603567897781</v>
      </c>
      <c r="Y216" s="86" t="e">
        <f t="shared" si="71"/>
        <v>#N/A</v>
      </c>
      <c r="Z216" s="86" t="e">
        <f t="shared" si="72"/>
        <v>#N/A</v>
      </c>
      <c r="AA216" s="86" t="e">
        <f t="shared" si="73"/>
        <v>#N/A</v>
      </c>
      <c r="AB216" s="86" t="e">
        <f t="shared" si="74"/>
        <v>#N/A</v>
      </c>
      <c r="AC216" s="86" t="e">
        <f t="shared" si="75"/>
        <v>#N/A</v>
      </c>
      <c r="AD216" s="86" t="e">
        <f t="shared" si="76"/>
        <v>#N/A</v>
      </c>
      <c r="AE216" s="86" t="e">
        <f t="shared" si="77"/>
        <v>#N/A</v>
      </c>
      <c r="AF216" s="86" t="e">
        <f t="shared" si="78"/>
        <v>#N/A</v>
      </c>
      <c r="AG216" s="86" t="e">
        <f t="shared" si="79"/>
        <v>#N/A</v>
      </c>
      <c r="AH216" s="86" t="e">
        <f t="shared" si="80"/>
        <v>#N/A</v>
      </c>
      <c r="AI216" s="86" t="e">
        <f t="shared" si="81"/>
        <v>#N/A</v>
      </c>
      <c r="AJ216" s="86" t="e">
        <f t="shared" si="82"/>
        <v>#N/A</v>
      </c>
      <c r="AK216" s="86">
        <f t="shared" si="61"/>
        <v>92.846578891385207</v>
      </c>
      <c r="AL216" s="86">
        <f t="shared" si="61"/>
        <v>0</v>
      </c>
    </row>
    <row r="217" spans="2:38" x14ac:dyDescent="0.25">
      <c r="B217" s="77">
        <v>31048</v>
      </c>
      <c r="C217" s="78">
        <v>9.5340846475387799</v>
      </c>
      <c r="D217" s="79"/>
      <c r="E217" s="80" t="e">
        <f t="shared" si="62"/>
        <v>#N/A</v>
      </c>
      <c r="F217" s="75"/>
      <c r="G217" s="75"/>
      <c r="H217" s="81">
        <f t="shared" si="63"/>
        <v>31048</v>
      </c>
      <c r="I217" s="82"/>
      <c r="J217" s="87">
        <f t="shared" si="57"/>
        <v>3.2830775222111548</v>
      </c>
      <c r="K217" s="82"/>
      <c r="L217" s="82"/>
      <c r="M217" s="36">
        <f t="shared" si="64"/>
        <v>355.17468205242329</v>
      </c>
      <c r="N217" s="36">
        <f t="shared" si="65"/>
        <v>3.9928694439898891</v>
      </c>
      <c r="O217" s="36">
        <f t="shared" si="58"/>
        <v>355.17468205242329</v>
      </c>
      <c r="P217" s="36">
        <f t="shared" si="59"/>
        <v>327.33752862329214</v>
      </c>
      <c r="Q217" s="36">
        <f t="shared" si="66"/>
        <v>27.837153429131149</v>
      </c>
      <c r="R217" s="36">
        <f t="shared" si="67"/>
        <v>31.830022873121038</v>
      </c>
      <c r="S217" s="36">
        <f t="shared" si="68"/>
        <v>73.494798004028425</v>
      </c>
      <c r="T217" s="36">
        <f t="shared" si="83"/>
        <v>11.024219700604258</v>
      </c>
      <c r="U217" s="36">
        <f t="shared" si="60"/>
        <v>84.519017704632688</v>
      </c>
      <c r="V217" s="36">
        <f t="shared" si="69"/>
        <v>35.089783634167347</v>
      </c>
      <c r="W217" s="36">
        <f t="shared" si="70"/>
        <v>49.429234070465341</v>
      </c>
      <c r="Y217" s="86" t="e">
        <f t="shared" si="71"/>
        <v>#N/A</v>
      </c>
      <c r="Z217" s="86" t="e">
        <f t="shared" si="72"/>
        <v>#N/A</v>
      </c>
      <c r="AA217" s="86" t="e">
        <f t="shared" si="73"/>
        <v>#N/A</v>
      </c>
      <c r="AB217" s="86" t="e">
        <f t="shared" si="74"/>
        <v>#N/A</v>
      </c>
      <c r="AC217" s="86" t="e">
        <f t="shared" si="75"/>
        <v>#N/A</v>
      </c>
      <c r="AD217" s="86" t="e">
        <f t="shared" si="76"/>
        <v>#N/A</v>
      </c>
      <c r="AE217" s="86" t="e">
        <f t="shared" si="77"/>
        <v>#N/A</v>
      </c>
      <c r="AF217" s="86" t="e">
        <f t="shared" si="78"/>
        <v>#N/A</v>
      </c>
      <c r="AG217" s="86" t="e">
        <f t="shared" si="79"/>
        <v>#N/A</v>
      </c>
      <c r="AH217" s="86" t="e">
        <f t="shared" si="80"/>
        <v>#N/A</v>
      </c>
      <c r="AI217" s="86" t="e">
        <f t="shared" si="81"/>
        <v>#N/A</v>
      </c>
      <c r="AJ217" s="86" t="e">
        <f t="shared" si="82"/>
        <v>#N/A</v>
      </c>
      <c r="AK217" s="86">
        <f t="shared" si="61"/>
        <v>9.5340846475387799</v>
      </c>
      <c r="AL217" s="86">
        <f t="shared" si="61"/>
        <v>0</v>
      </c>
    </row>
    <row r="218" spans="2:38" x14ac:dyDescent="0.25">
      <c r="B218" s="77">
        <v>31079</v>
      </c>
      <c r="C218" s="78">
        <v>51.9344171257979</v>
      </c>
      <c r="D218" s="79"/>
      <c r="E218" s="80" t="e">
        <f t="shared" si="62"/>
        <v>#N/A</v>
      </c>
      <c r="F218" s="75"/>
      <c r="G218" s="75"/>
      <c r="H218" s="81">
        <f t="shared" si="63"/>
        <v>31079</v>
      </c>
      <c r="I218" s="82"/>
      <c r="J218" s="87">
        <f t="shared" si="57"/>
        <v>3.9936824719468191</v>
      </c>
      <c r="K218" s="82"/>
      <c r="L218" s="82"/>
      <c r="M218" s="36">
        <f t="shared" si="64"/>
        <v>358.61947066789804</v>
      </c>
      <c r="N218" s="36">
        <f t="shared" si="65"/>
        <v>20.652475081191994</v>
      </c>
      <c r="O218" s="36">
        <f t="shared" si="58"/>
        <v>358.61947066789804</v>
      </c>
      <c r="P218" s="36">
        <f t="shared" si="59"/>
        <v>329.81233662423182</v>
      </c>
      <c r="Q218" s="36">
        <f t="shared" si="66"/>
        <v>28.807134043666224</v>
      </c>
      <c r="R218" s="36">
        <f t="shared" si="67"/>
        <v>49.459609124858218</v>
      </c>
      <c r="S218" s="36">
        <f t="shared" si="68"/>
        <v>84.549392759025565</v>
      </c>
      <c r="T218" s="36">
        <f t="shared" si="83"/>
        <v>12.682408913853827</v>
      </c>
      <c r="U218" s="36">
        <f t="shared" si="60"/>
        <v>97.231801672879399</v>
      </c>
      <c r="V218" s="36">
        <f t="shared" si="69"/>
        <v>37.103868545055548</v>
      </c>
      <c r="W218" s="36">
        <f t="shared" si="70"/>
        <v>60.127933127823852</v>
      </c>
      <c r="Y218" s="86" t="e">
        <f t="shared" si="71"/>
        <v>#N/A</v>
      </c>
      <c r="Z218" s="86" t="e">
        <f t="shared" si="72"/>
        <v>#N/A</v>
      </c>
      <c r="AA218" s="86" t="e">
        <f t="shared" si="73"/>
        <v>#N/A</v>
      </c>
      <c r="AB218" s="86" t="e">
        <f t="shared" si="74"/>
        <v>#N/A</v>
      </c>
      <c r="AC218" s="86" t="e">
        <f t="shared" si="75"/>
        <v>#N/A</v>
      </c>
      <c r="AD218" s="86" t="e">
        <f t="shared" si="76"/>
        <v>#N/A</v>
      </c>
      <c r="AE218" s="86" t="e">
        <f t="shared" si="77"/>
        <v>#N/A</v>
      </c>
      <c r="AF218" s="86" t="e">
        <f t="shared" si="78"/>
        <v>#N/A</v>
      </c>
      <c r="AG218" s="86" t="e">
        <f t="shared" si="79"/>
        <v>#N/A</v>
      </c>
      <c r="AH218" s="86" t="e">
        <f t="shared" si="80"/>
        <v>#N/A</v>
      </c>
      <c r="AI218" s="86" t="e">
        <f t="shared" si="81"/>
        <v>#N/A</v>
      </c>
      <c r="AJ218" s="86" t="e">
        <f t="shared" si="82"/>
        <v>#N/A</v>
      </c>
      <c r="AK218" s="86">
        <f t="shared" si="61"/>
        <v>51.9344171257979</v>
      </c>
      <c r="AL218" s="86">
        <f t="shared" si="61"/>
        <v>0</v>
      </c>
    </row>
    <row r="219" spans="2:38" x14ac:dyDescent="0.25">
      <c r="B219" s="77">
        <v>31107</v>
      </c>
      <c r="C219" s="78">
        <v>64.754243384593707</v>
      </c>
      <c r="D219" s="79"/>
      <c r="E219" s="80" t="e">
        <f t="shared" si="62"/>
        <v>#N/A</v>
      </c>
      <c r="F219" s="75"/>
      <c r="G219" s="75"/>
      <c r="H219" s="81">
        <f t="shared" si="63"/>
        <v>31107</v>
      </c>
      <c r="I219" s="82"/>
      <c r="J219" s="87">
        <f t="shared" si="57"/>
        <v>4.7040058008076384</v>
      </c>
      <c r="K219" s="82"/>
      <c r="L219" s="82"/>
      <c r="M219" s="36">
        <f t="shared" si="64"/>
        <v>367.89332888848713</v>
      </c>
      <c r="N219" s="36">
        <f t="shared" si="65"/>
        <v>26.673251120338421</v>
      </c>
      <c r="O219" s="36">
        <f t="shared" si="58"/>
        <v>367.89332888848713</v>
      </c>
      <c r="P219" s="36">
        <f t="shared" si="59"/>
        <v>336.37009939398979</v>
      </c>
      <c r="Q219" s="36">
        <f t="shared" si="66"/>
        <v>31.523229494497343</v>
      </c>
      <c r="R219" s="36">
        <f t="shared" si="67"/>
        <v>58.196480614835764</v>
      </c>
      <c r="S219" s="36">
        <f t="shared" si="68"/>
        <v>95.300349159891312</v>
      </c>
      <c r="T219" s="36">
        <f t="shared" si="83"/>
        <v>14.295052373983689</v>
      </c>
      <c r="U219" s="36">
        <f t="shared" si="60"/>
        <v>109.59540153387501</v>
      </c>
      <c r="V219" s="36">
        <f t="shared" si="69"/>
        <v>38.773009365581558</v>
      </c>
      <c r="W219" s="36">
        <f t="shared" si="70"/>
        <v>70.822392168293447</v>
      </c>
      <c r="Y219" s="86" t="e">
        <f t="shared" si="71"/>
        <v>#N/A</v>
      </c>
      <c r="Z219" s="86" t="e">
        <f t="shared" si="72"/>
        <v>#N/A</v>
      </c>
      <c r="AA219" s="86" t="e">
        <f t="shared" si="73"/>
        <v>#N/A</v>
      </c>
      <c r="AB219" s="86" t="e">
        <f t="shared" si="74"/>
        <v>#N/A</v>
      </c>
      <c r="AC219" s="86" t="e">
        <f t="shared" si="75"/>
        <v>#N/A</v>
      </c>
      <c r="AD219" s="86" t="e">
        <f t="shared" si="76"/>
        <v>#N/A</v>
      </c>
      <c r="AE219" s="86" t="e">
        <f t="shared" si="77"/>
        <v>#N/A</v>
      </c>
      <c r="AF219" s="86" t="e">
        <f t="shared" si="78"/>
        <v>#N/A</v>
      </c>
      <c r="AG219" s="86" t="e">
        <f t="shared" si="79"/>
        <v>#N/A</v>
      </c>
      <c r="AH219" s="86" t="e">
        <f t="shared" si="80"/>
        <v>#N/A</v>
      </c>
      <c r="AI219" s="86" t="e">
        <f t="shared" si="81"/>
        <v>#N/A</v>
      </c>
      <c r="AJ219" s="86" t="e">
        <f t="shared" si="82"/>
        <v>#N/A</v>
      </c>
      <c r="AK219" s="86">
        <f t="shared" si="61"/>
        <v>64.754243384593707</v>
      </c>
      <c r="AL219" s="86">
        <f t="shared" si="61"/>
        <v>0</v>
      </c>
    </row>
    <row r="220" spans="2:38" x14ac:dyDescent="0.25">
      <c r="B220" s="77">
        <v>31138</v>
      </c>
      <c r="C220" s="78">
        <v>55.0321425451369</v>
      </c>
      <c r="D220" s="79"/>
      <c r="E220" s="80" t="e">
        <f t="shared" si="62"/>
        <v>#N/A</v>
      </c>
      <c r="F220" s="75"/>
      <c r="G220" s="75"/>
      <c r="H220" s="81">
        <f t="shared" si="63"/>
        <v>31138</v>
      </c>
      <c r="I220" s="82"/>
      <c r="J220" s="87">
        <f t="shared" si="57"/>
        <v>4.5851294931599762</v>
      </c>
      <c r="K220" s="82"/>
      <c r="L220" s="82"/>
      <c r="M220" s="36">
        <f t="shared" si="64"/>
        <v>368.30409114149825</v>
      </c>
      <c r="N220" s="36">
        <f t="shared" si="65"/>
        <v>23.098150797628421</v>
      </c>
      <c r="O220" s="36">
        <f t="shared" si="58"/>
        <v>368.30409114149825</v>
      </c>
      <c r="P220" s="36">
        <f t="shared" si="59"/>
        <v>336.65700813314504</v>
      </c>
      <c r="Q220" s="36">
        <f t="shared" si="66"/>
        <v>31.647083008353206</v>
      </c>
      <c r="R220" s="36">
        <f t="shared" si="67"/>
        <v>54.745233805981627</v>
      </c>
      <c r="S220" s="36">
        <f t="shared" si="68"/>
        <v>93.518243171563185</v>
      </c>
      <c r="T220" s="36">
        <f t="shared" si="83"/>
        <v>14.02773647573447</v>
      </c>
      <c r="U220" s="36">
        <f t="shared" si="60"/>
        <v>107.54597964729766</v>
      </c>
      <c r="V220" s="36">
        <f t="shared" si="69"/>
        <v>38.513360884108423</v>
      </c>
      <c r="W220" s="36">
        <f t="shared" si="70"/>
        <v>69.032618763189234</v>
      </c>
      <c r="Y220" s="86" t="e">
        <f t="shared" si="71"/>
        <v>#N/A</v>
      </c>
      <c r="Z220" s="86" t="e">
        <f t="shared" si="72"/>
        <v>#N/A</v>
      </c>
      <c r="AA220" s="86" t="e">
        <f t="shared" si="73"/>
        <v>#N/A</v>
      </c>
      <c r="AB220" s="86" t="e">
        <f t="shared" si="74"/>
        <v>#N/A</v>
      </c>
      <c r="AC220" s="86" t="e">
        <f t="shared" si="75"/>
        <v>#N/A</v>
      </c>
      <c r="AD220" s="86" t="e">
        <f t="shared" si="76"/>
        <v>#N/A</v>
      </c>
      <c r="AE220" s="86" t="e">
        <f t="shared" si="77"/>
        <v>#N/A</v>
      </c>
      <c r="AF220" s="86" t="e">
        <f t="shared" si="78"/>
        <v>#N/A</v>
      </c>
      <c r="AG220" s="86" t="e">
        <f t="shared" si="79"/>
        <v>#N/A</v>
      </c>
      <c r="AH220" s="86" t="e">
        <f t="shared" si="80"/>
        <v>#N/A</v>
      </c>
      <c r="AI220" s="86" t="e">
        <f t="shared" si="81"/>
        <v>#N/A</v>
      </c>
      <c r="AJ220" s="86" t="e">
        <f t="shared" si="82"/>
        <v>#N/A</v>
      </c>
      <c r="AK220" s="86">
        <f t="shared" si="61"/>
        <v>55.0321425451369</v>
      </c>
      <c r="AL220" s="86">
        <f t="shared" si="61"/>
        <v>0</v>
      </c>
    </row>
    <row r="221" spans="2:38" x14ac:dyDescent="0.25">
      <c r="B221" s="77">
        <v>31168</v>
      </c>
      <c r="C221" s="78">
        <v>14.979668490242499</v>
      </c>
      <c r="D221" s="79"/>
      <c r="E221" s="80" t="e">
        <f t="shared" si="62"/>
        <v>#N/A</v>
      </c>
      <c r="F221" s="75"/>
      <c r="G221" s="75"/>
      <c r="H221" s="81">
        <f t="shared" si="63"/>
        <v>31168</v>
      </c>
      <c r="I221" s="82"/>
      <c r="J221" s="87">
        <f t="shared" si="57"/>
        <v>3.0439003905847999</v>
      </c>
      <c r="K221" s="82"/>
      <c r="L221" s="82"/>
      <c r="M221" s="36">
        <f t="shared" si="64"/>
        <v>345.75478474152783</v>
      </c>
      <c r="N221" s="36">
        <f t="shared" si="65"/>
        <v>5.8818918818597012</v>
      </c>
      <c r="O221" s="36">
        <f t="shared" si="58"/>
        <v>345.75478474152783</v>
      </c>
      <c r="P221" s="36">
        <f t="shared" si="59"/>
        <v>320.46346113603323</v>
      </c>
      <c r="Q221" s="36">
        <f t="shared" si="66"/>
        <v>25.291323605494597</v>
      </c>
      <c r="R221" s="36">
        <f t="shared" si="67"/>
        <v>31.173215487354298</v>
      </c>
      <c r="S221" s="36">
        <f t="shared" si="68"/>
        <v>69.686576371462721</v>
      </c>
      <c r="T221" s="36">
        <f t="shared" si="83"/>
        <v>10.452986455719403</v>
      </c>
      <c r="U221" s="36">
        <f t="shared" si="60"/>
        <v>80.139562827182118</v>
      </c>
      <c r="V221" s="36">
        <f t="shared" si="69"/>
        <v>34.311322745886805</v>
      </c>
      <c r="W221" s="36">
        <f t="shared" si="70"/>
        <v>45.828240081295313</v>
      </c>
      <c r="Y221" s="86" t="e">
        <f t="shared" si="71"/>
        <v>#N/A</v>
      </c>
      <c r="Z221" s="86" t="e">
        <f t="shared" si="72"/>
        <v>#N/A</v>
      </c>
      <c r="AA221" s="86" t="e">
        <f t="shared" si="73"/>
        <v>#N/A</v>
      </c>
      <c r="AB221" s="86" t="e">
        <f t="shared" si="74"/>
        <v>#N/A</v>
      </c>
      <c r="AC221" s="86" t="e">
        <f t="shared" si="75"/>
        <v>#N/A</v>
      </c>
      <c r="AD221" s="86" t="e">
        <f t="shared" si="76"/>
        <v>#N/A</v>
      </c>
      <c r="AE221" s="86" t="e">
        <f t="shared" si="77"/>
        <v>#N/A</v>
      </c>
      <c r="AF221" s="86" t="e">
        <f t="shared" si="78"/>
        <v>#N/A</v>
      </c>
      <c r="AG221" s="86" t="e">
        <f t="shared" si="79"/>
        <v>#N/A</v>
      </c>
      <c r="AH221" s="86" t="e">
        <f t="shared" si="80"/>
        <v>#N/A</v>
      </c>
      <c r="AI221" s="86" t="e">
        <f t="shared" si="81"/>
        <v>#N/A</v>
      </c>
      <c r="AJ221" s="86" t="e">
        <f t="shared" si="82"/>
        <v>#N/A</v>
      </c>
      <c r="AK221" s="86">
        <f t="shared" si="61"/>
        <v>14.979668490242499</v>
      </c>
      <c r="AL221" s="86">
        <f t="shared" si="61"/>
        <v>0</v>
      </c>
    </row>
    <row r="222" spans="2:38" x14ac:dyDescent="0.25">
      <c r="B222" s="77">
        <v>31199</v>
      </c>
      <c r="C222" s="78">
        <v>13.561897576157699</v>
      </c>
      <c r="D222" s="79"/>
      <c r="E222" s="80" t="e">
        <f t="shared" si="62"/>
        <v>#N/A</v>
      </c>
      <c r="F222" s="75"/>
      <c r="G222" s="75"/>
      <c r="H222" s="81">
        <f t="shared" si="63"/>
        <v>31199</v>
      </c>
      <c r="I222" s="82"/>
      <c r="J222" s="87">
        <f t="shared" si="57"/>
        <v>2.470939889707108</v>
      </c>
      <c r="K222" s="82"/>
      <c r="L222" s="82"/>
      <c r="M222" s="36">
        <f t="shared" si="64"/>
        <v>329.19911006551143</v>
      </c>
      <c r="N222" s="36">
        <f t="shared" si="65"/>
        <v>4.8262486466795167</v>
      </c>
      <c r="O222" s="36">
        <f t="shared" si="58"/>
        <v>329.19911006551143</v>
      </c>
      <c r="P222" s="36">
        <f t="shared" si="59"/>
        <v>308.00971250586502</v>
      </c>
      <c r="Q222" s="36">
        <f t="shared" si="66"/>
        <v>21.189397559646409</v>
      </c>
      <c r="R222" s="36">
        <f t="shared" si="67"/>
        <v>26.015646206325926</v>
      </c>
      <c r="S222" s="36">
        <f t="shared" si="68"/>
        <v>60.326968952212731</v>
      </c>
      <c r="T222" s="36">
        <f t="shared" si="83"/>
        <v>9.0490453428319046</v>
      </c>
      <c r="U222" s="36">
        <f t="shared" si="60"/>
        <v>69.376014295044641</v>
      </c>
      <c r="V222" s="36">
        <f t="shared" si="69"/>
        <v>32.174131197223872</v>
      </c>
      <c r="W222" s="36">
        <f t="shared" si="70"/>
        <v>37.201883097820769</v>
      </c>
      <c r="Y222" s="86" t="e">
        <f t="shared" si="71"/>
        <v>#N/A</v>
      </c>
      <c r="Z222" s="86" t="e">
        <f t="shared" si="72"/>
        <v>#N/A</v>
      </c>
      <c r="AA222" s="86" t="e">
        <f t="shared" si="73"/>
        <v>#N/A</v>
      </c>
      <c r="AB222" s="86" t="e">
        <f t="shared" si="74"/>
        <v>#N/A</v>
      </c>
      <c r="AC222" s="86" t="e">
        <f t="shared" si="75"/>
        <v>#N/A</v>
      </c>
      <c r="AD222" s="86" t="e">
        <f t="shared" si="76"/>
        <v>#N/A</v>
      </c>
      <c r="AE222" s="86" t="e">
        <f t="shared" si="77"/>
        <v>#N/A</v>
      </c>
      <c r="AF222" s="86" t="e">
        <f t="shared" si="78"/>
        <v>#N/A</v>
      </c>
      <c r="AG222" s="86" t="e">
        <f t="shared" si="79"/>
        <v>#N/A</v>
      </c>
      <c r="AH222" s="86" t="e">
        <f t="shared" si="80"/>
        <v>#N/A</v>
      </c>
      <c r="AI222" s="86" t="e">
        <f t="shared" si="81"/>
        <v>#N/A</v>
      </c>
      <c r="AJ222" s="86" t="e">
        <f t="shared" si="82"/>
        <v>#N/A</v>
      </c>
      <c r="AK222" s="86">
        <f t="shared" si="61"/>
        <v>13.561897576157699</v>
      </c>
      <c r="AL222" s="86">
        <f t="shared" si="61"/>
        <v>0</v>
      </c>
    </row>
    <row r="223" spans="2:38" x14ac:dyDescent="0.25">
      <c r="B223" s="77">
        <v>31229</v>
      </c>
      <c r="C223" s="78">
        <v>2.6390013427533101</v>
      </c>
      <c r="D223" s="79"/>
      <c r="E223" s="80" t="e">
        <f t="shared" si="62"/>
        <v>#N/A</v>
      </c>
      <c r="F223" s="75"/>
      <c r="G223" s="75"/>
      <c r="H223" s="81">
        <f t="shared" si="63"/>
        <v>31229</v>
      </c>
      <c r="I223" s="82"/>
      <c r="J223" s="87">
        <f t="shared" si="57"/>
        <v>1.8684868209532801</v>
      </c>
      <c r="K223" s="82"/>
      <c r="L223" s="82"/>
      <c r="M223" s="36">
        <f t="shared" si="64"/>
        <v>309.79956949440128</v>
      </c>
      <c r="N223" s="36">
        <f t="shared" si="65"/>
        <v>0.84914435421706003</v>
      </c>
      <c r="O223" s="36">
        <f t="shared" si="58"/>
        <v>309.79956949440128</v>
      </c>
      <c r="P223" s="36">
        <f t="shared" si="59"/>
        <v>292.83084968594346</v>
      </c>
      <c r="Q223" s="36">
        <f t="shared" si="66"/>
        <v>16.96871980845782</v>
      </c>
      <c r="R223" s="36">
        <f t="shared" si="67"/>
        <v>17.81786416267488</v>
      </c>
      <c r="S223" s="36">
        <f t="shared" si="68"/>
        <v>49.991995359898752</v>
      </c>
      <c r="T223" s="36">
        <f t="shared" si="83"/>
        <v>7.498799303984808</v>
      </c>
      <c r="U223" s="36">
        <f t="shared" si="60"/>
        <v>57.490794663883563</v>
      </c>
      <c r="V223" s="36">
        <f t="shared" si="69"/>
        <v>29.359301634661318</v>
      </c>
      <c r="W223" s="36">
        <f t="shared" si="70"/>
        <v>28.131493029222245</v>
      </c>
      <c r="Y223" s="86" t="e">
        <f t="shared" si="71"/>
        <v>#N/A</v>
      </c>
      <c r="Z223" s="86" t="e">
        <f t="shared" si="72"/>
        <v>#N/A</v>
      </c>
      <c r="AA223" s="86" t="e">
        <f t="shared" si="73"/>
        <v>#N/A</v>
      </c>
      <c r="AB223" s="86" t="e">
        <f t="shared" si="74"/>
        <v>#N/A</v>
      </c>
      <c r="AC223" s="86" t="e">
        <f t="shared" si="75"/>
        <v>#N/A</v>
      </c>
      <c r="AD223" s="86" t="e">
        <f t="shared" si="76"/>
        <v>#N/A</v>
      </c>
      <c r="AE223" s="86" t="e">
        <f t="shared" si="77"/>
        <v>#N/A</v>
      </c>
      <c r="AF223" s="86" t="e">
        <f t="shared" si="78"/>
        <v>#N/A</v>
      </c>
      <c r="AG223" s="86" t="e">
        <f t="shared" si="79"/>
        <v>#N/A</v>
      </c>
      <c r="AH223" s="86" t="e">
        <f t="shared" si="80"/>
        <v>#N/A</v>
      </c>
      <c r="AI223" s="86" t="e">
        <f t="shared" si="81"/>
        <v>#N/A</v>
      </c>
      <c r="AJ223" s="86" t="e">
        <f t="shared" si="82"/>
        <v>#N/A</v>
      </c>
      <c r="AK223" s="86">
        <f t="shared" si="61"/>
        <v>2.6390013427533101</v>
      </c>
      <c r="AL223" s="86">
        <f t="shared" si="61"/>
        <v>0</v>
      </c>
    </row>
    <row r="224" spans="2:38" x14ac:dyDescent="0.25">
      <c r="B224" s="77">
        <v>31260</v>
      </c>
      <c r="C224" s="78">
        <v>1.5118598212488701</v>
      </c>
      <c r="D224" s="79"/>
      <c r="E224" s="80" t="e">
        <f t="shared" si="62"/>
        <v>#N/A</v>
      </c>
      <c r="F224" s="75"/>
      <c r="G224" s="75"/>
      <c r="H224" s="81">
        <f t="shared" si="63"/>
        <v>31260</v>
      </c>
      <c r="I224" s="82"/>
      <c r="J224" s="87">
        <f t="shared" si="57"/>
        <v>1.5246311588398205</v>
      </c>
      <c r="K224" s="82"/>
      <c r="L224" s="82"/>
      <c r="M224" s="36">
        <f t="shared" si="64"/>
        <v>293.90395051143906</v>
      </c>
      <c r="N224" s="36">
        <f t="shared" si="65"/>
        <v>0.43875899575328958</v>
      </c>
      <c r="O224" s="36">
        <f t="shared" si="58"/>
        <v>293.90395051143906</v>
      </c>
      <c r="P224" s="36">
        <f t="shared" si="59"/>
        <v>279.94284479890894</v>
      </c>
      <c r="Q224" s="36">
        <f t="shared" si="66"/>
        <v>13.961105712530127</v>
      </c>
      <c r="R224" s="36">
        <f t="shared" si="67"/>
        <v>14.399864708283417</v>
      </c>
      <c r="S224" s="36">
        <f t="shared" si="68"/>
        <v>43.759166342944738</v>
      </c>
      <c r="T224" s="36">
        <f t="shared" si="83"/>
        <v>6.563874951441707</v>
      </c>
      <c r="U224" s="36">
        <f t="shared" si="60"/>
        <v>50.323041294386442</v>
      </c>
      <c r="V224" s="36">
        <f t="shared" si="69"/>
        <v>27.368557304418886</v>
      </c>
      <c r="W224" s="36">
        <f t="shared" si="70"/>
        <v>22.954483989967557</v>
      </c>
      <c r="Y224" s="86" t="e">
        <f t="shared" si="71"/>
        <v>#N/A</v>
      </c>
      <c r="Z224" s="86" t="e">
        <f t="shared" si="72"/>
        <v>#N/A</v>
      </c>
      <c r="AA224" s="86" t="e">
        <f t="shared" si="73"/>
        <v>#N/A</v>
      </c>
      <c r="AB224" s="86" t="e">
        <f t="shared" si="74"/>
        <v>#N/A</v>
      </c>
      <c r="AC224" s="86" t="e">
        <f t="shared" si="75"/>
        <v>#N/A</v>
      </c>
      <c r="AD224" s="86" t="e">
        <f t="shared" si="76"/>
        <v>#N/A</v>
      </c>
      <c r="AE224" s="86" t="e">
        <f t="shared" si="77"/>
        <v>#N/A</v>
      </c>
      <c r="AF224" s="86" t="e">
        <f t="shared" si="78"/>
        <v>#N/A</v>
      </c>
      <c r="AG224" s="86" t="e">
        <f t="shared" si="79"/>
        <v>#N/A</v>
      </c>
      <c r="AH224" s="86" t="e">
        <f t="shared" si="80"/>
        <v>#N/A</v>
      </c>
      <c r="AI224" s="86" t="e">
        <f t="shared" si="81"/>
        <v>#N/A</v>
      </c>
      <c r="AJ224" s="86" t="e">
        <f t="shared" si="82"/>
        <v>#N/A</v>
      </c>
      <c r="AK224" s="86">
        <f t="shared" si="61"/>
        <v>1.5118598212488701</v>
      </c>
      <c r="AL224" s="86">
        <f t="shared" si="61"/>
        <v>0</v>
      </c>
    </row>
    <row r="225" spans="2:38" x14ac:dyDescent="0.25">
      <c r="B225" s="77">
        <v>31291</v>
      </c>
      <c r="C225" s="78">
        <v>55.960790992525297</v>
      </c>
      <c r="D225" s="79"/>
      <c r="E225" s="80" t="e">
        <f t="shared" si="62"/>
        <v>#N/A</v>
      </c>
      <c r="F225" s="75"/>
      <c r="G225" s="75"/>
      <c r="H225" s="81">
        <f t="shared" si="63"/>
        <v>31291</v>
      </c>
      <c r="I225" s="82"/>
      <c r="J225" s="87">
        <f t="shared" si="57"/>
        <v>2.6460987131329055</v>
      </c>
      <c r="K225" s="82"/>
      <c r="L225" s="82"/>
      <c r="M225" s="36">
        <f t="shared" si="64"/>
        <v>318.91948897894292</v>
      </c>
      <c r="N225" s="36">
        <f t="shared" si="65"/>
        <v>16.984146812491304</v>
      </c>
      <c r="O225" s="36">
        <f t="shared" si="58"/>
        <v>318.91948897894292</v>
      </c>
      <c r="P225" s="36">
        <f t="shared" si="59"/>
        <v>300.04368543075992</v>
      </c>
      <c r="Q225" s="36">
        <f t="shared" si="66"/>
        <v>18.875803548183001</v>
      </c>
      <c r="R225" s="36">
        <f t="shared" si="67"/>
        <v>35.859950360674304</v>
      </c>
      <c r="S225" s="36">
        <f t="shared" si="68"/>
        <v>63.22850766509319</v>
      </c>
      <c r="T225" s="36">
        <f t="shared" si="83"/>
        <v>9.4842761497639732</v>
      </c>
      <c r="U225" s="36">
        <f t="shared" si="60"/>
        <v>72.712783814857161</v>
      </c>
      <c r="V225" s="36">
        <f t="shared" si="69"/>
        <v>32.873751145012299</v>
      </c>
      <c r="W225" s="36">
        <f t="shared" si="70"/>
        <v>39.839032669844862</v>
      </c>
      <c r="Y225" s="86" t="e">
        <f t="shared" si="71"/>
        <v>#N/A</v>
      </c>
      <c r="Z225" s="86" t="e">
        <f t="shared" si="72"/>
        <v>#N/A</v>
      </c>
      <c r="AA225" s="86" t="e">
        <f t="shared" si="73"/>
        <v>#N/A</v>
      </c>
      <c r="AB225" s="86" t="e">
        <f t="shared" si="74"/>
        <v>#N/A</v>
      </c>
      <c r="AC225" s="86" t="e">
        <f t="shared" si="75"/>
        <v>#N/A</v>
      </c>
      <c r="AD225" s="86" t="e">
        <f t="shared" si="76"/>
        <v>#N/A</v>
      </c>
      <c r="AE225" s="86" t="e">
        <f t="shared" si="77"/>
        <v>#N/A</v>
      </c>
      <c r="AF225" s="86" t="e">
        <f t="shared" si="78"/>
        <v>#N/A</v>
      </c>
      <c r="AG225" s="86" t="e">
        <f t="shared" si="79"/>
        <v>#N/A</v>
      </c>
      <c r="AH225" s="86" t="e">
        <f t="shared" si="80"/>
        <v>#N/A</v>
      </c>
      <c r="AI225" s="86" t="e">
        <f t="shared" si="81"/>
        <v>#N/A</v>
      </c>
      <c r="AJ225" s="86" t="e">
        <f t="shared" si="82"/>
        <v>#N/A</v>
      </c>
      <c r="AK225" s="86">
        <f t="shared" si="61"/>
        <v>55.960790992525297</v>
      </c>
      <c r="AL225" s="86">
        <f t="shared" si="61"/>
        <v>0</v>
      </c>
    </row>
    <row r="226" spans="2:38" x14ac:dyDescent="0.25">
      <c r="B226" s="77">
        <v>31321</v>
      </c>
      <c r="C226" s="78">
        <v>35.744943478548301</v>
      </c>
      <c r="D226" s="79"/>
      <c r="E226" s="80" t="e">
        <f t="shared" si="62"/>
        <v>#N/A</v>
      </c>
      <c r="F226" s="75"/>
      <c r="G226" s="75"/>
      <c r="H226" s="81">
        <f t="shared" si="63"/>
        <v>31321</v>
      </c>
      <c r="I226" s="82"/>
      <c r="J226" s="87">
        <f t="shared" si="57"/>
        <v>2.7316638324889757</v>
      </c>
      <c r="K226" s="82"/>
      <c r="L226" s="82"/>
      <c r="M226" s="36">
        <f t="shared" si="64"/>
        <v>324.03543720429803</v>
      </c>
      <c r="N226" s="36">
        <f t="shared" si="65"/>
        <v>11.753191705010181</v>
      </c>
      <c r="O226" s="36">
        <f t="shared" si="58"/>
        <v>324.03543720429803</v>
      </c>
      <c r="P226" s="36">
        <f t="shared" si="59"/>
        <v>304.03019552939179</v>
      </c>
      <c r="Q226" s="36">
        <f t="shared" si="66"/>
        <v>20.005241674906244</v>
      </c>
      <c r="R226" s="36">
        <f t="shared" si="67"/>
        <v>31.758433379916426</v>
      </c>
      <c r="S226" s="36">
        <f t="shared" si="68"/>
        <v>64.632184524928732</v>
      </c>
      <c r="T226" s="36">
        <f t="shared" si="83"/>
        <v>9.6948276787393048</v>
      </c>
      <c r="U226" s="36">
        <f t="shared" si="60"/>
        <v>74.327012203668033</v>
      </c>
      <c r="V226" s="36">
        <f t="shared" si="69"/>
        <v>33.199731454298693</v>
      </c>
      <c r="W226" s="36">
        <f t="shared" si="70"/>
        <v>41.127280749369341</v>
      </c>
      <c r="Y226" s="86" t="e">
        <f t="shared" si="71"/>
        <v>#N/A</v>
      </c>
      <c r="Z226" s="86" t="e">
        <f t="shared" si="72"/>
        <v>#N/A</v>
      </c>
      <c r="AA226" s="86" t="e">
        <f t="shared" si="73"/>
        <v>#N/A</v>
      </c>
      <c r="AB226" s="86" t="e">
        <f t="shared" si="74"/>
        <v>#N/A</v>
      </c>
      <c r="AC226" s="86" t="e">
        <f t="shared" si="75"/>
        <v>#N/A</v>
      </c>
      <c r="AD226" s="86" t="e">
        <f t="shared" si="76"/>
        <v>#N/A</v>
      </c>
      <c r="AE226" s="86" t="e">
        <f t="shared" si="77"/>
        <v>#N/A</v>
      </c>
      <c r="AF226" s="86" t="e">
        <f t="shared" si="78"/>
        <v>#N/A</v>
      </c>
      <c r="AG226" s="86" t="e">
        <f t="shared" si="79"/>
        <v>#N/A</v>
      </c>
      <c r="AH226" s="86" t="e">
        <f t="shared" si="80"/>
        <v>#N/A</v>
      </c>
      <c r="AI226" s="86" t="e">
        <f t="shared" si="81"/>
        <v>#N/A</v>
      </c>
      <c r="AJ226" s="86" t="e">
        <f t="shared" si="82"/>
        <v>#N/A</v>
      </c>
      <c r="AK226" s="86">
        <f t="shared" si="61"/>
        <v>35.744943478548301</v>
      </c>
      <c r="AL226" s="86">
        <f t="shared" si="61"/>
        <v>0</v>
      </c>
    </row>
    <row r="227" spans="2:38" x14ac:dyDescent="0.25">
      <c r="B227" s="77">
        <v>31352</v>
      </c>
      <c r="C227" s="78">
        <v>47.654009654874301</v>
      </c>
      <c r="D227" s="79"/>
      <c r="E227" s="80" t="e">
        <f t="shared" si="62"/>
        <v>#N/A</v>
      </c>
      <c r="F227" s="75"/>
      <c r="G227" s="75"/>
      <c r="H227" s="81">
        <f t="shared" si="63"/>
        <v>31352</v>
      </c>
      <c r="I227" s="82"/>
      <c r="J227" s="87">
        <f t="shared" si="57"/>
        <v>3.2067763069336754</v>
      </c>
      <c r="K227" s="82"/>
      <c r="L227" s="82"/>
      <c r="M227" s="36">
        <f t="shared" si="64"/>
        <v>335.22721485856459</v>
      </c>
      <c r="N227" s="36">
        <f t="shared" si="65"/>
        <v>16.456990325701497</v>
      </c>
      <c r="O227" s="36">
        <f t="shared" si="58"/>
        <v>335.22721485856459</v>
      </c>
      <c r="P227" s="36">
        <f t="shared" si="59"/>
        <v>312.59856110018984</v>
      </c>
      <c r="Q227" s="36">
        <f t="shared" si="66"/>
        <v>22.628653758374753</v>
      </c>
      <c r="R227" s="36">
        <f t="shared" si="67"/>
        <v>39.08564408407625</v>
      </c>
      <c r="S227" s="36">
        <f t="shared" si="68"/>
        <v>72.28537553837495</v>
      </c>
      <c r="T227" s="36">
        <f t="shared" si="83"/>
        <v>10.842806330756236</v>
      </c>
      <c r="U227" s="36">
        <f t="shared" si="60"/>
        <v>83.128181869131183</v>
      </c>
      <c r="V227" s="36">
        <f t="shared" si="69"/>
        <v>34.847720742434582</v>
      </c>
      <c r="W227" s="36">
        <f t="shared" si="70"/>
        <v>48.280461126696601</v>
      </c>
      <c r="Y227" s="86" t="e">
        <f t="shared" si="71"/>
        <v>#N/A</v>
      </c>
      <c r="Z227" s="86" t="e">
        <f t="shared" si="72"/>
        <v>#N/A</v>
      </c>
      <c r="AA227" s="86" t="e">
        <f t="shared" si="73"/>
        <v>#N/A</v>
      </c>
      <c r="AB227" s="86" t="e">
        <f t="shared" si="74"/>
        <v>#N/A</v>
      </c>
      <c r="AC227" s="86" t="e">
        <f t="shared" si="75"/>
        <v>#N/A</v>
      </c>
      <c r="AD227" s="86" t="e">
        <f t="shared" si="76"/>
        <v>#N/A</v>
      </c>
      <c r="AE227" s="86" t="e">
        <f t="shared" si="77"/>
        <v>#N/A</v>
      </c>
      <c r="AF227" s="86" t="e">
        <f t="shared" si="78"/>
        <v>#N/A</v>
      </c>
      <c r="AG227" s="86" t="e">
        <f t="shared" si="79"/>
        <v>#N/A</v>
      </c>
      <c r="AH227" s="86" t="e">
        <f t="shared" si="80"/>
        <v>#N/A</v>
      </c>
      <c r="AI227" s="86" t="e">
        <f t="shared" si="81"/>
        <v>#N/A</v>
      </c>
      <c r="AJ227" s="86" t="e">
        <f t="shared" si="82"/>
        <v>#N/A</v>
      </c>
      <c r="AK227" s="86">
        <f t="shared" si="61"/>
        <v>47.654009654874301</v>
      </c>
      <c r="AL227" s="86">
        <f t="shared" si="61"/>
        <v>0</v>
      </c>
    </row>
    <row r="228" spans="2:38" x14ac:dyDescent="0.25">
      <c r="B228" s="77">
        <v>31382</v>
      </c>
      <c r="C228" s="78">
        <v>87.965362826093994</v>
      </c>
      <c r="D228" s="79"/>
      <c r="E228" s="80" t="e">
        <f t="shared" si="62"/>
        <v>#N/A</v>
      </c>
      <c r="F228" s="75"/>
      <c r="G228" s="75"/>
      <c r="H228" s="81">
        <f t="shared" si="63"/>
        <v>31382</v>
      </c>
      <c r="I228" s="82"/>
      <c r="J228" s="87">
        <f t="shared" si="57"/>
        <v>5.0372081556841577</v>
      </c>
      <c r="K228" s="82"/>
      <c r="L228" s="82"/>
      <c r="M228" s="36">
        <f t="shared" si="64"/>
        <v>366.14853659017132</v>
      </c>
      <c r="N228" s="36">
        <f t="shared" si="65"/>
        <v>34.415387336112531</v>
      </c>
      <c r="O228" s="36">
        <f t="shared" si="58"/>
        <v>366.14853659017132</v>
      </c>
      <c r="P228" s="36">
        <f t="shared" si="59"/>
        <v>335.14803307285456</v>
      </c>
      <c r="Q228" s="36">
        <f t="shared" si="66"/>
        <v>31.000503517316758</v>
      </c>
      <c r="R228" s="36">
        <f t="shared" si="67"/>
        <v>65.415890853429289</v>
      </c>
      <c r="S228" s="36">
        <f t="shared" si="68"/>
        <v>100.26361159586386</v>
      </c>
      <c r="T228" s="36">
        <f t="shared" si="83"/>
        <v>15.039541739379571</v>
      </c>
      <c r="U228" s="36">
        <f t="shared" si="60"/>
        <v>115.30315333524344</v>
      </c>
      <c r="V228" s="36">
        <f t="shared" si="69"/>
        <v>39.464145786838827</v>
      </c>
      <c r="W228" s="36">
        <f t="shared" si="70"/>
        <v>75.839007548404609</v>
      </c>
      <c r="Y228" s="86" t="e">
        <f t="shared" si="71"/>
        <v>#N/A</v>
      </c>
      <c r="Z228" s="86" t="e">
        <f t="shared" si="72"/>
        <v>#N/A</v>
      </c>
      <c r="AA228" s="86" t="e">
        <f t="shared" si="73"/>
        <v>#N/A</v>
      </c>
      <c r="AB228" s="86" t="e">
        <f t="shared" si="74"/>
        <v>#N/A</v>
      </c>
      <c r="AC228" s="86" t="e">
        <f t="shared" si="75"/>
        <v>#N/A</v>
      </c>
      <c r="AD228" s="86" t="e">
        <f t="shared" si="76"/>
        <v>#N/A</v>
      </c>
      <c r="AE228" s="86" t="e">
        <f t="shared" si="77"/>
        <v>#N/A</v>
      </c>
      <c r="AF228" s="86" t="e">
        <f t="shared" si="78"/>
        <v>#N/A</v>
      </c>
      <c r="AG228" s="86" t="e">
        <f t="shared" si="79"/>
        <v>#N/A</v>
      </c>
      <c r="AH228" s="86" t="e">
        <f t="shared" si="80"/>
        <v>#N/A</v>
      </c>
      <c r="AI228" s="86" t="e">
        <f t="shared" si="81"/>
        <v>#N/A</v>
      </c>
      <c r="AJ228" s="86" t="e">
        <f t="shared" si="82"/>
        <v>#N/A</v>
      </c>
      <c r="AK228" s="86">
        <f t="shared" si="61"/>
        <v>87.965362826093994</v>
      </c>
      <c r="AL228" s="86">
        <f t="shared" si="61"/>
        <v>0</v>
      </c>
    </row>
    <row r="229" spans="2:38" x14ac:dyDescent="0.25">
      <c r="B229" s="77">
        <v>31413</v>
      </c>
      <c r="C229" s="78">
        <v>94.734852279976394</v>
      </c>
      <c r="D229" s="79"/>
      <c r="E229" s="80" t="e">
        <f t="shared" si="62"/>
        <v>#N/A</v>
      </c>
      <c r="F229" s="75"/>
      <c r="G229" s="75"/>
      <c r="H229" s="81">
        <f t="shared" si="63"/>
        <v>31413</v>
      </c>
      <c r="I229" s="82"/>
      <c r="J229" s="87">
        <f t="shared" si="57"/>
        <v>6.3468815307788429</v>
      </c>
      <c r="K229" s="82"/>
      <c r="L229" s="82"/>
      <c r="M229" s="36">
        <f t="shared" si="64"/>
        <v>387.83054055324686</v>
      </c>
      <c r="N229" s="36">
        <f t="shared" si="65"/>
        <v>42.052344799584091</v>
      </c>
      <c r="O229" s="36">
        <f t="shared" si="58"/>
        <v>387.83054055324686</v>
      </c>
      <c r="P229" s="36">
        <f t="shared" si="59"/>
        <v>349.94536618114921</v>
      </c>
      <c r="Q229" s="36">
        <f t="shared" si="66"/>
        <v>37.885174372097651</v>
      </c>
      <c r="R229" s="36">
        <f t="shared" si="67"/>
        <v>79.937519171681743</v>
      </c>
      <c r="S229" s="36">
        <f t="shared" si="68"/>
        <v>119.40166495852057</v>
      </c>
      <c r="T229" s="36">
        <f t="shared" si="83"/>
        <v>17.910249743778074</v>
      </c>
      <c r="U229" s="36">
        <f t="shared" si="60"/>
        <v>137.31191470229865</v>
      </c>
      <c r="V229" s="36">
        <f t="shared" si="69"/>
        <v>41.754776413620903</v>
      </c>
      <c r="W229" s="36">
        <f t="shared" si="70"/>
        <v>95.557138288677749</v>
      </c>
      <c r="Y229" s="86" t="e">
        <f t="shared" si="71"/>
        <v>#N/A</v>
      </c>
      <c r="Z229" s="86" t="e">
        <f t="shared" si="72"/>
        <v>#N/A</v>
      </c>
      <c r="AA229" s="86" t="e">
        <f t="shared" si="73"/>
        <v>#N/A</v>
      </c>
      <c r="AB229" s="86" t="e">
        <f t="shared" si="74"/>
        <v>#N/A</v>
      </c>
      <c r="AC229" s="86" t="e">
        <f t="shared" si="75"/>
        <v>#N/A</v>
      </c>
      <c r="AD229" s="86" t="e">
        <f t="shared" si="76"/>
        <v>#N/A</v>
      </c>
      <c r="AE229" s="86" t="e">
        <f t="shared" si="77"/>
        <v>#N/A</v>
      </c>
      <c r="AF229" s="86" t="e">
        <f t="shared" si="78"/>
        <v>#N/A</v>
      </c>
      <c r="AG229" s="86" t="e">
        <f t="shared" si="79"/>
        <v>#N/A</v>
      </c>
      <c r="AH229" s="86" t="e">
        <f t="shared" si="80"/>
        <v>#N/A</v>
      </c>
      <c r="AI229" s="86" t="e">
        <f t="shared" si="81"/>
        <v>#N/A</v>
      </c>
      <c r="AJ229" s="86" t="e">
        <f t="shared" si="82"/>
        <v>#N/A</v>
      </c>
      <c r="AK229" s="86">
        <f t="shared" si="61"/>
        <v>94.734852279976394</v>
      </c>
      <c r="AL229" s="86">
        <f t="shared" si="61"/>
        <v>0</v>
      </c>
    </row>
    <row r="230" spans="2:38" x14ac:dyDescent="0.25">
      <c r="B230" s="77">
        <v>31444</v>
      </c>
      <c r="C230" s="78">
        <v>77.788560095200296</v>
      </c>
      <c r="D230" s="79"/>
      <c r="E230" s="80" t="e">
        <f t="shared" si="62"/>
        <v>#N/A</v>
      </c>
      <c r="F230" s="75"/>
      <c r="G230" s="75"/>
      <c r="H230" s="81">
        <f t="shared" si="63"/>
        <v>31444</v>
      </c>
      <c r="I230" s="82"/>
      <c r="J230" s="87">
        <f t="shared" si="57"/>
        <v>6.188530886225136</v>
      </c>
      <c r="K230" s="82"/>
      <c r="L230" s="82"/>
      <c r="M230" s="36">
        <f t="shared" si="64"/>
        <v>391.513704461857</v>
      </c>
      <c r="N230" s="36">
        <f t="shared" si="65"/>
        <v>36.220221814492504</v>
      </c>
      <c r="O230" s="36">
        <f t="shared" si="58"/>
        <v>391.513704461857</v>
      </c>
      <c r="P230" s="36">
        <f t="shared" si="59"/>
        <v>352.37454028545937</v>
      </c>
      <c r="Q230" s="36">
        <f t="shared" si="66"/>
        <v>39.139164176397628</v>
      </c>
      <c r="R230" s="36">
        <f t="shared" si="67"/>
        <v>75.359385990890132</v>
      </c>
      <c r="S230" s="36">
        <f t="shared" si="68"/>
        <v>117.11416240451103</v>
      </c>
      <c r="T230" s="36">
        <f t="shared" si="83"/>
        <v>17.567124360676644</v>
      </c>
      <c r="U230" s="36">
        <f t="shared" si="60"/>
        <v>134.68128676518768</v>
      </c>
      <c r="V230" s="36">
        <f t="shared" si="69"/>
        <v>41.508238106407759</v>
      </c>
      <c r="W230" s="36">
        <f t="shared" si="70"/>
        <v>93.173048658779919</v>
      </c>
      <c r="Y230" s="86" t="e">
        <f t="shared" si="71"/>
        <v>#N/A</v>
      </c>
      <c r="Z230" s="86" t="e">
        <f t="shared" si="72"/>
        <v>#N/A</v>
      </c>
      <c r="AA230" s="86" t="e">
        <f t="shared" si="73"/>
        <v>#N/A</v>
      </c>
      <c r="AB230" s="86" t="e">
        <f t="shared" si="74"/>
        <v>#N/A</v>
      </c>
      <c r="AC230" s="86" t="e">
        <f t="shared" si="75"/>
        <v>#N/A</v>
      </c>
      <c r="AD230" s="86" t="e">
        <f t="shared" si="76"/>
        <v>#N/A</v>
      </c>
      <c r="AE230" s="86" t="e">
        <f t="shared" si="77"/>
        <v>#N/A</v>
      </c>
      <c r="AF230" s="86" t="e">
        <f t="shared" si="78"/>
        <v>#N/A</v>
      </c>
      <c r="AG230" s="86" t="e">
        <f t="shared" si="79"/>
        <v>#N/A</v>
      </c>
      <c r="AH230" s="86" t="e">
        <f t="shared" si="80"/>
        <v>#N/A</v>
      </c>
      <c r="AI230" s="86" t="e">
        <f t="shared" si="81"/>
        <v>#N/A</v>
      </c>
      <c r="AJ230" s="86" t="e">
        <f t="shared" si="82"/>
        <v>#N/A</v>
      </c>
      <c r="AK230" s="86">
        <f t="shared" si="61"/>
        <v>77.788560095200296</v>
      </c>
      <c r="AL230" s="86">
        <f t="shared" si="61"/>
        <v>0</v>
      </c>
    </row>
    <row r="231" spans="2:38" x14ac:dyDescent="0.25">
      <c r="B231" s="77">
        <v>31472</v>
      </c>
      <c r="C231" s="78">
        <v>81.282325303419398</v>
      </c>
      <c r="D231" s="79"/>
      <c r="E231" s="80" t="e">
        <f t="shared" si="62"/>
        <v>#N/A</v>
      </c>
      <c r="F231" s="75"/>
      <c r="G231" s="75"/>
      <c r="H231" s="81">
        <f t="shared" si="63"/>
        <v>31472</v>
      </c>
      <c r="I231" s="82"/>
      <c r="J231" s="87">
        <f t="shared" si="57"/>
        <v>6.4162148076367771</v>
      </c>
      <c r="K231" s="82"/>
      <c r="L231" s="82"/>
      <c r="M231" s="36">
        <f t="shared" si="64"/>
        <v>395.17340034330817</v>
      </c>
      <c r="N231" s="36">
        <f t="shared" si="65"/>
        <v>38.483465245570585</v>
      </c>
      <c r="O231" s="36">
        <f t="shared" si="58"/>
        <v>395.17340034330817</v>
      </c>
      <c r="P231" s="36">
        <f t="shared" si="59"/>
        <v>354.76383264260642</v>
      </c>
      <c r="Q231" s="36">
        <f t="shared" si="66"/>
        <v>40.409567700701757</v>
      </c>
      <c r="R231" s="36">
        <f t="shared" si="67"/>
        <v>78.893032946272342</v>
      </c>
      <c r="S231" s="36">
        <f t="shared" si="68"/>
        <v>120.4012710526801</v>
      </c>
      <c r="T231" s="36">
        <f t="shared" si="83"/>
        <v>18.060190657902005</v>
      </c>
      <c r="U231" s="36">
        <f t="shared" si="60"/>
        <v>138.46146171058211</v>
      </c>
      <c r="V231" s="36">
        <f t="shared" si="69"/>
        <v>41.860458101180825</v>
      </c>
      <c r="W231" s="36">
        <f t="shared" si="70"/>
        <v>96.601003609401289</v>
      </c>
      <c r="Y231" s="86" t="e">
        <f t="shared" si="71"/>
        <v>#N/A</v>
      </c>
      <c r="Z231" s="86" t="e">
        <f t="shared" si="72"/>
        <v>#N/A</v>
      </c>
      <c r="AA231" s="86" t="e">
        <f t="shared" si="73"/>
        <v>#N/A</v>
      </c>
      <c r="AB231" s="86" t="e">
        <f t="shared" si="74"/>
        <v>#N/A</v>
      </c>
      <c r="AC231" s="86" t="e">
        <f t="shared" si="75"/>
        <v>#N/A</v>
      </c>
      <c r="AD231" s="86" t="e">
        <f t="shared" si="76"/>
        <v>#N/A</v>
      </c>
      <c r="AE231" s="86" t="e">
        <f t="shared" si="77"/>
        <v>#N/A</v>
      </c>
      <c r="AF231" s="86" t="e">
        <f t="shared" si="78"/>
        <v>#N/A</v>
      </c>
      <c r="AG231" s="86" t="e">
        <f t="shared" si="79"/>
        <v>#N/A</v>
      </c>
      <c r="AH231" s="86" t="e">
        <f t="shared" si="80"/>
        <v>#N/A</v>
      </c>
      <c r="AI231" s="86" t="e">
        <f t="shared" si="81"/>
        <v>#N/A</v>
      </c>
      <c r="AJ231" s="86" t="e">
        <f t="shared" si="82"/>
        <v>#N/A</v>
      </c>
      <c r="AK231" s="86">
        <f t="shared" si="61"/>
        <v>81.282325303419398</v>
      </c>
      <c r="AL231" s="86">
        <f t="shared" si="61"/>
        <v>0</v>
      </c>
    </row>
    <row r="232" spans="2:38" x14ac:dyDescent="0.25">
      <c r="B232" s="77">
        <v>31503</v>
      </c>
      <c r="C232" s="78">
        <v>97.672849891485697</v>
      </c>
      <c r="D232" s="79"/>
      <c r="E232" s="80" t="e">
        <f t="shared" si="62"/>
        <v>#N/A</v>
      </c>
      <c r="F232" s="75"/>
      <c r="G232" s="75"/>
      <c r="H232" s="81">
        <f t="shared" si="63"/>
        <v>31503</v>
      </c>
      <c r="I232" s="82"/>
      <c r="J232" s="87">
        <f t="shared" si="57"/>
        <v>7.3299764724851642</v>
      </c>
      <c r="K232" s="82"/>
      <c r="L232" s="82"/>
      <c r="M232" s="36">
        <f t="shared" si="64"/>
        <v>404.62549929417651</v>
      </c>
      <c r="N232" s="36">
        <f t="shared" si="65"/>
        <v>47.811183239915636</v>
      </c>
      <c r="O232" s="36">
        <f t="shared" si="58"/>
        <v>404.62549929417651</v>
      </c>
      <c r="P232" s="36">
        <f t="shared" si="59"/>
        <v>360.82213217224398</v>
      </c>
      <c r="Q232" s="36">
        <f t="shared" si="66"/>
        <v>43.803367121932524</v>
      </c>
      <c r="R232" s="36">
        <f t="shared" si="67"/>
        <v>91.61455036184816</v>
      </c>
      <c r="S232" s="36">
        <f t="shared" si="68"/>
        <v>133.47500846302898</v>
      </c>
      <c r="T232" s="36">
        <f t="shared" si="83"/>
        <v>20.021251269454336</v>
      </c>
      <c r="U232" s="36">
        <f t="shared" si="60"/>
        <v>153.49625973248331</v>
      </c>
      <c r="V232" s="36">
        <f t="shared" si="69"/>
        <v>43.137877897669497</v>
      </c>
      <c r="W232" s="36">
        <f t="shared" si="70"/>
        <v>110.35838183481381</v>
      </c>
      <c r="Y232" s="86" t="e">
        <f t="shared" si="71"/>
        <v>#N/A</v>
      </c>
      <c r="Z232" s="86" t="e">
        <f t="shared" si="72"/>
        <v>#N/A</v>
      </c>
      <c r="AA232" s="86" t="e">
        <f t="shared" si="73"/>
        <v>#N/A</v>
      </c>
      <c r="AB232" s="86" t="e">
        <f t="shared" si="74"/>
        <v>#N/A</v>
      </c>
      <c r="AC232" s="86" t="e">
        <f t="shared" si="75"/>
        <v>#N/A</v>
      </c>
      <c r="AD232" s="86" t="e">
        <f t="shared" si="76"/>
        <v>#N/A</v>
      </c>
      <c r="AE232" s="86" t="e">
        <f t="shared" si="77"/>
        <v>#N/A</v>
      </c>
      <c r="AF232" s="86" t="e">
        <f t="shared" si="78"/>
        <v>#N/A</v>
      </c>
      <c r="AG232" s="86" t="e">
        <f t="shared" si="79"/>
        <v>#N/A</v>
      </c>
      <c r="AH232" s="86" t="e">
        <f t="shared" si="80"/>
        <v>#N/A</v>
      </c>
      <c r="AI232" s="86" t="e">
        <f t="shared" si="81"/>
        <v>#N/A</v>
      </c>
      <c r="AJ232" s="86" t="e">
        <f t="shared" si="82"/>
        <v>#N/A</v>
      </c>
      <c r="AK232" s="86">
        <f t="shared" si="61"/>
        <v>97.672849891485697</v>
      </c>
      <c r="AL232" s="86">
        <f t="shared" si="61"/>
        <v>0</v>
      </c>
    </row>
    <row r="233" spans="2:38" x14ac:dyDescent="0.25">
      <c r="B233" s="77">
        <v>31533</v>
      </c>
      <c r="C233" s="78">
        <v>8.7038079602786897</v>
      </c>
      <c r="D233" s="79"/>
      <c r="E233" s="80" t="e">
        <f t="shared" si="62"/>
        <v>#N/A</v>
      </c>
      <c r="F233" s="75"/>
      <c r="G233" s="75"/>
      <c r="H233" s="81">
        <f t="shared" si="63"/>
        <v>31533</v>
      </c>
      <c r="I233" s="82"/>
      <c r="J233" s="87">
        <f t="shared" si="57"/>
        <v>3.5611951415033838</v>
      </c>
      <c r="K233" s="82"/>
      <c r="L233" s="82"/>
      <c r="M233" s="36">
        <f t="shared" si="64"/>
        <v>365.65329570015848</v>
      </c>
      <c r="N233" s="36">
        <f t="shared" si="65"/>
        <v>3.8726444323642113</v>
      </c>
      <c r="O233" s="36">
        <f t="shared" si="58"/>
        <v>365.65329570015848</v>
      </c>
      <c r="P233" s="36">
        <f t="shared" si="59"/>
        <v>334.80017049930308</v>
      </c>
      <c r="Q233" s="36">
        <f t="shared" si="66"/>
        <v>30.853125200855402</v>
      </c>
      <c r="R233" s="36">
        <f t="shared" si="67"/>
        <v>34.725769633219613</v>
      </c>
      <c r="S233" s="36">
        <f t="shared" si="68"/>
        <v>77.863647530889111</v>
      </c>
      <c r="T233" s="36">
        <f t="shared" si="83"/>
        <v>11.67954712963336</v>
      </c>
      <c r="U233" s="36">
        <f t="shared" si="60"/>
        <v>89.543194660522474</v>
      </c>
      <c r="V233" s="36">
        <f t="shared" si="69"/>
        <v>35.926687883241044</v>
      </c>
      <c r="W233" s="36">
        <f t="shared" si="70"/>
        <v>53.61650677728143</v>
      </c>
      <c r="Y233" s="86" t="e">
        <f t="shared" si="71"/>
        <v>#N/A</v>
      </c>
      <c r="Z233" s="86" t="e">
        <f t="shared" si="72"/>
        <v>#N/A</v>
      </c>
      <c r="AA233" s="86" t="e">
        <f t="shared" si="73"/>
        <v>#N/A</v>
      </c>
      <c r="AB233" s="86" t="e">
        <f t="shared" si="74"/>
        <v>#N/A</v>
      </c>
      <c r="AC233" s="86" t="e">
        <f t="shared" si="75"/>
        <v>#N/A</v>
      </c>
      <c r="AD233" s="86" t="e">
        <f t="shared" si="76"/>
        <v>#N/A</v>
      </c>
      <c r="AE233" s="86" t="e">
        <f t="shared" si="77"/>
        <v>#N/A</v>
      </c>
      <c r="AF233" s="86" t="e">
        <f t="shared" si="78"/>
        <v>#N/A</v>
      </c>
      <c r="AG233" s="86" t="e">
        <f t="shared" si="79"/>
        <v>#N/A</v>
      </c>
      <c r="AH233" s="86" t="e">
        <f t="shared" si="80"/>
        <v>#N/A</v>
      </c>
      <c r="AI233" s="86" t="e">
        <f t="shared" si="81"/>
        <v>#N/A</v>
      </c>
      <c r="AJ233" s="86" t="e">
        <f t="shared" si="82"/>
        <v>#N/A</v>
      </c>
      <c r="AK233" s="86">
        <f t="shared" si="61"/>
        <v>8.7038079602786897</v>
      </c>
      <c r="AL233" s="86">
        <f t="shared" si="61"/>
        <v>0</v>
      </c>
    </row>
    <row r="234" spans="2:38" x14ac:dyDescent="0.25">
      <c r="B234" s="77">
        <v>31564</v>
      </c>
      <c r="C234" s="78">
        <v>4.0335372636262496</v>
      </c>
      <c r="D234" s="79"/>
      <c r="E234" s="80" t="e">
        <f t="shared" si="62"/>
        <v>#N/A</v>
      </c>
      <c r="F234" s="75"/>
      <c r="G234" s="75"/>
      <c r="H234" s="81">
        <f t="shared" si="63"/>
        <v>31564</v>
      </c>
      <c r="I234" s="82"/>
      <c r="J234" s="87">
        <f t="shared" si="57"/>
        <v>2.4873169713083176</v>
      </c>
      <c r="K234" s="82"/>
      <c r="L234" s="82"/>
      <c r="M234" s="36">
        <f t="shared" si="64"/>
        <v>337.29772057848788</v>
      </c>
      <c r="N234" s="36">
        <f t="shared" si="65"/>
        <v>1.535987184441467</v>
      </c>
      <c r="O234" s="36">
        <f t="shared" si="58"/>
        <v>337.29772057848788</v>
      </c>
      <c r="P234" s="36">
        <f t="shared" si="59"/>
        <v>314.16044930393218</v>
      </c>
      <c r="Q234" s="36">
        <f t="shared" si="66"/>
        <v>23.137271274555701</v>
      </c>
      <c r="R234" s="36">
        <f t="shared" si="67"/>
        <v>24.673258458997168</v>
      </c>
      <c r="S234" s="36">
        <f t="shared" si="68"/>
        <v>60.599946342238212</v>
      </c>
      <c r="T234" s="36">
        <f t="shared" si="83"/>
        <v>9.0899919513357261</v>
      </c>
      <c r="U234" s="36">
        <f t="shared" si="60"/>
        <v>69.689938293573945</v>
      </c>
      <c r="V234" s="36">
        <f t="shared" si="69"/>
        <v>32.241485751571389</v>
      </c>
      <c r="W234" s="36">
        <f t="shared" si="70"/>
        <v>37.448452542002556</v>
      </c>
      <c r="Y234" s="86" t="e">
        <f t="shared" si="71"/>
        <v>#N/A</v>
      </c>
      <c r="Z234" s="86" t="e">
        <f t="shared" si="72"/>
        <v>#N/A</v>
      </c>
      <c r="AA234" s="86" t="e">
        <f t="shared" si="73"/>
        <v>#N/A</v>
      </c>
      <c r="AB234" s="86" t="e">
        <f t="shared" si="74"/>
        <v>#N/A</v>
      </c>
      <c r="AC234" s="86" t="e">
        <f t="shared" si="75"/>
        <v>#N/A</v>
      </c>
      <c r="AD234" s="86" t="e">
        <f t="shared" si="76"/>
        <v>#N/A</v>
      </c>
      <c r="AE234" s="86" t="e">
        <f t="shared" si="77"/>
        <v>#N/A</v>
      </c>
      <c r="AF234" s="86" t="e">
        <f t="shared" si="78"/>
        <v>#N/A</v>
      </c>
      <c r="AG234" s="86" t="e">
        <f t="shared" si="79"/>
        <v>#N/A</v>
      </c>
      <c r="AH234" s="86" t="e">
        <f t="shared" si="80"/>
        <v>#N/A</v>
      </c>
      <c r="AI234" s="86" t="e">
        <f t="shared" si="81"/>
        <v>#N/A</v>
      </c>
      <c r="AJ234" s="86" t="e">
        <f t="shared" si="82"/>
        <v>#N/A</v>
      </c>
      <c r="AK234" s="86">
        <f t="shared" si="61"/>
        <v>4.0335372636262496</v>
      </c>
      <c r="AL234" s="86">
        <f t="shared" si="61"/>
        <v>0</v>
      </c>
    </row>
    <row r="235" spans="2:38" x14ac:dyDescent="0.25">
      <c r="B235" s="77">
        <v>31594</v>
      </c>
      <c r="C235" s="78">
        <v>9.7323382442424702</v>
      </c>
      <c r="D235" s="79"/>
      <c r="E235" s="80" t="e">
        <f t="shared" si="62"/>
        <v>#N/A</v>
      </c>
      <c r="F235" s="75"/>
      <c r="G235" s="75"/>
      <c r="H235" s="81">
        <f t="shared" si="63"/>
        <v>31594</v>
      </c>
      <c r="I235" s="82"/>
      <c r="J235" s="87">
        <f t="shared" si="57"/>
        <v>2.1434825869928122</v>
      </c>
      <c r="K235" s="82"/>
      <c r="L235" s="82"/>
      <c r="M235" s="36">
        <f t="shared" si="64"/>
        <v>320.58685619454951</v>
      </c>
      <c r="N235" s="36">
        <f t="shared" si="65"/>
        <v>3.3059313536251125</v>
      </c>
      <c r="O235" s="36">
        <f t="shared" si="58"/>
        <v>320.58685619454951</v>
      </c>
      <c r="P235" s="36">
        <f t="shared" si="59"/>
        <v>301.34770372107425</v>
      </c>
      <c r="Q235" s="36">
        <f t="shared" si="66"/>
        <v>19.239152473475258</v>
      </c>
      <c r="R235" s="36">
        <f t="shared" si="67"/>
        <v>22.54508382710037</v>
      </c>
      <c r="S235" s="36">
        <f t="shared" si="68"/>
        <v>54.786569578671759</v>
      </c>
      <c r="T235" s="36">
        <f t="shared" si="83"/>
        <v>8.2179854368007597</v>
      </c>
      <c r="U235" s="36">
        <f t="shared" si="60"/>
        <v>63.004555015472519</v>
      </c>
      <c r="V235" s="36">
        <f t="shared" si="69"/>
        <v>30.732791159261033</v>
      </c>
      <c r="W235" s="36">
        <f t="shared" si="70"/>
        <v>32.271763856211486</v>
      </c>
      <c r="Y235" s="86" t="e">
        <f t="shared" si="71"/>
        <v>#N/A</v>
      </c>
      <c r="Z235" s="86" t="e">
        <f t="shared" si="72"/>
        <v>#N/A</v>
      </c>
      <c r="AA235" s="86" t="e">
        <f t="shared" si="73"/>
        <v>#N/A</v>
      </c>
      <c r="AB235" s="86" t="e">
        <f t="shared" si="74"/>
        <v>#N/A</v>
      </c>
      <c r="AC235" s="86" t="e">
        <f t="shared" si="75"/>
        <v>#N/A</v>
      </c>
      <c r="AD235" s="86" t="e">
        <f t="shared" si="76"/>
        <v>#N/A</v>
      </c>
      <c r="AE235" s="86" t="e">
        <f t="shared" si="77"/>
        <v>#N/A</v>
      </c>
      <c r="AF235" s="86" t="e">
        <f t="shared" si="78"/>
        <v>#N/A</v>
      </c>
      <c r="AG235" s="86" t="e">
        <f t="shared" si="79"/>
        <v>#N/A</v>
      </c>
      <c r="AH235" s="86" t="e">
        <f t="shared" si="80"/>
        <v>#N/A</v>
      </c>
      <c r="AI235" s="86" t="e">
        <f t="shared" si="81"/>
        <v>#N/A</v>
      </c>
      <c r="AJ235" s="86" t="e">
        <f t="shared" si="82"/>
        <v>#N/A</v>
      </c>
      <c r="AK235" s="86">
        <f t="shared" si="61"/>
        <v>9.7323382442424702</v>
      </c>
      <c r="AL235" s="86">
        <f t="shared" si="61"/>
        <v>0</v>
      </c>
    </row>
    <row r="236" spans="2:38" x14ac:dyDescent="0.25">
      <c r="B236" s="77">
        <v>31625</v>
      </c>
      <c r="C236" s="78">
        <v>11.2969182116047</v>
      </c>
      <c r="D236" s="79"/>
      <c r="E236" s="80" t="e">
        <f t="shared" si="62"/>
        <v>#N/A</v>
      </c>
      <c r="F236" s="75"/>
      <c r="G236" s="75"/>
      <c r="H236" s="81">
        <f t="shared" si="63"/>
        <v>31625</v>
      </c>
      <c r="I236" s="82"/>
      <c r="J236" s="87">
        <f t="shared" si="57"/>
        <v>1.9318052528943468</v>
      </c>
      <c r="K236" s="82"/>
      <c r="L236" s="82"/>
      <c r="M236" s="36">
        <f t="shared" si="64"/>
        <v>309.09529668063249</v>
      </c>
      <c r="N236" s="36">
        <f t="shared" si="65"/>
        <v>3.549325252046458</v>
      </c>
      <c r="O236" s="36">
        <f t="shared" si="58"/>
        <v>309.09529668063249</v>
      </c>
      <c r="P236" s="36">
        <f t="shared" si="59"/>
        <v>292.26826009956937</v>
      </c>
      <c r="Q236" s="36">
        <f t="shared" si="66"/>
        <v>16.827036581063112</v>
      </c>
      <c r="R236" s="36">
        <f t="shared" si="67"/>
        <v>20.37636183310957</v>
      </c>
      <c r="S236" s="36">
        <f t="shared" si="68"/>
        <v>51.109152992370603</v>
      </c>
      <c r="T236" s="36">
        <f t="shared" si="83"/>
        <v>7.6663729488555861</v>
      </c>
      <c r="U236" s="36">
        <f t="shared" si="60"/>
        <v>58.775525941226192</v>
      </c>
      <c r="V236" s="36">
        <f t="shared" si="69"/>
        <v>29.690725665307589</v>
      </c>
      <c r="W236" s="36">
        <f t="shared" si="70"/>
        <v>29.084800275918603</v>
      </c>
      <c r="Y236" s="86" t="e">
        <f t="shared" si="71"/>
        <v>#N/A</v>
      </c>
      <c r="Z236" s="86" t="e">
        <f t="shared" si="72"/>
        <v>#N/A</v>
      </c>
      <c r="AA236" s="86" t="e">
        <f t="shared" si="73"/>
        <v>#N/A</v>
      </c>
      <c r="AB236" s="86" t="e">
        <f t="shared" si="74"/>
        <v>#N/A</v>
      </c>
      <c r="AC236" s="86" t="e">
        <f t="shared" si="75"/>
        <v>#N/A</v>
      </c>
      <c r="AD236" s="86" t="e">
        <f t="shared" si="76"/>
        <v>#N/A</v>
      </c>
      <c r="AE236" s="86" t="e">
        <f t="shared" si="77"/>
        <v>#N/A</v>
      </c>
      <c r="AF236" s="86" t="e">
        <f t="shared" si="78"/>
        <v>#N/A</v>
      </c>
      <c r="AG236" s="86" t="e">
        <f t="shared" si="79"/>
        <v>#N/A</v>
      </c>
      <c r="AH236" s="86" t="e">
        <f t="shared" si="80"/>
        <v>#N/A</v>
      </c>
      <c r="AI236" s="86" t="e">
        <f t="shared" si="81"/>
        <v>#N/A</v>
      </c>
      <c r="AJ236" s="86" t="e">
        <f t="shared" si="82"/>
        <v>#N/A</v>
      </c>
      <c r="AK236" s="86">
        <f t="shared" si="61"/>
        <v>11.2969182116047</v>
      </c>
      <c r="AL236" s="86">
        <f t="shared" si="61"/>
        <v>0</v>
      </c>
    </row>
    <row r="237" spans="2:38" x14ac:dyDescent="0.25">
      <c r="B237" s="77">
        <v>31656</v>
      </c>
      <c r="C237" s="78">
        <v>2.6354123665081199</v>
      </c>
      <c r="D237" s="79"/>
      <c r="E237" s="80" t="e">
        <f t="shared" si="62"/>
        <v>#N/A</v>
      </c>
      <c r="F237" s="75"/>
      <c r="G237" s="75"/>
      <c r="H237" s="81">
        <f t="shared" si="63"/>
        <v>31656</v>
      </c>
      <c r="I237" s="82"/>
      <c r="J237" s="87">
        <f t="shared" si="57"/>
        <v>1.5623116177927179</v>
      </c>
      <c r="K237" s="82"/>
      <c r="L237" s="82"/>
      <c r="M237" s="36">
        <f t="shared" si="64"/>
        <v>294.1396929724915</v>
      </c>
      <c r="N237" s="36">
        <f t="shared" si="65"/>
        <v>0.76397949358596406</v>
      </c>
      <c r="O237" s="36">
        <f t="shared" si="58"/>
        <v>294.1396929724915</v>
      </c>
      <c r="P237" s="36">
        <f t="shared" si="59"/>
        <v>280.13684354587139</v>
      </c>
      <c r="Q237" s="36">
        <f t="shared" si="66"/>
        <v>14.002849426620116</v>
      </c>
      <c r="R237" s="36">
        <f t="shared" si="67"/>
        <v>14.766828920206081</v>
      </c>
      <c r="S237" s="36">
        <f t="shared" si="68"/>
        <v>44.45755458551367</v>
      </c>
      <c r="T237" s="36">
        <f t="shared" si="83"/>
        <v>6.6686331878270462</v>
      </c>
      <c r="U237" s="36">
        <f t="shared" si="60"/>
        <v>51.126187773340718</v>
      </c>
      <c r="V237" s="36">
        <f t="shared" si="69"/>
        <v>27.604395758245893</v>
      </c>
      <c r="W237" s="36">
        <f t="shared" si="70"/>
        <v>23.521792015094825</v>
      </c>
      <c r="Y237" s="86" t="e">
        <f t="shared" si="71"/>
        <v>#N/A</v>
      </c>
      <c r="Z237" s="86" t="e">
        <f t="shared" si="72"/>
        <v>#N/A</v>
      </c>
      <c r="AA237" s="86" t="e">
        <f t="shared" si="73"/>
        <v>#N/A</v>
      </c>
      <c r="AB237" s="86" t="e">
        <f t="shared" si="74"/>
        <v>#N/A</v>
      </c>
      <c r="AC237" s="86" t="e">
        <f t="shared" si="75"/>
        <v>#N/A</v>
      </c>
      <c r="AD237" s="86" t="e">
        <f t="shared" si="76"/>
        <v>#N/A</v>
      </c>
      <c r="AE237" s="86" t="e">
        <f t="shared" si="77"/>
        <v>#N/A</v>
      </c>
      <c r="AF237" s="86" t="e">
        <f t="shared" si="78"/>
        <v>#N/A</v>
      </c>
      <c r="AG237" s="86" t="e">
        <f t="shared" si="79"/>
        <v>#N/A</v>
      </c>
      <c r="AH237" s="86" t="e">
        <f t="shared" si="80"/>
        <v>#N/A</v>
      </c>
      <c r="AI237" s="86" t="e">
        <f t="shared" si="81"/>
        <v>#N/A</v>
      </c>
      <c r="AJ237" s="86" t="e">
        <f t="shared" si="82"/>
        <v>#N/A</v>
      </c>
      <c r="AK237" s="86">
        <f t="shared" si="61"/>
        <v>2.6354123665081199</v>
      </c>
      <c r="AL237" s="86">
        <f t="shared" si="61"/>
        <v>0</v>
      </c>
    </row>
    <row r="238" spans="2:38" x14ac:dyDescent="0.25">
      <c r="B238" s="77">
        <v>31686</v>
      </c>
      <c r="C238" s="78">
        <v>33.093159824289103</v>
      </c>
      <c r="D238" s="79"/>
      <c r="E238" s="80" t="e">
        <f t="shared" si="62"/>
        <v>#N/A</v>
      </c>
      <c r="F238" s="75"/>
      <c r="G238" s="75"/>
      <c r="H238" s="81">
        <f t="shared" si="63"/>
        <v>31686</v>
      </c>
      <c r="I238" s="82"/>
      <c r="J238" s="87">
        <f t="shared" si="57"/>
        <v>2.0340896364954069</v>
      </c>
      <c r="K238" s="82"/>
      <c r="L238" s="82"/>
      <c r="M238" s="36">
        <f t="shared" si="64"/>
        <v>303.70692105495982</v>
      </c>
      <c r="N238" s="36">
        <f t="shared" si="65"/>
        <v>9.5230823152006678</v>
      </c>
      <c r="O238" s="36">
        <f t="shared" si="58"/>
        <v>303.70692105495982</v>
      </c>
      <c r="P238" s="36">
        <f t="shared" si="59"/>
        <v>287.93777254013662</v>
      </c>
      <c r="Q238" s="36">
        <f t="shared" si="66"/>
        <v>15.7691485148232</v>
      </c>
      <c r="R238" s="36">
        <f t="shared" si="67"/>
        <v>25.292230830023868</v>
      </c>
      <c r="S238" s="36">
        <f t="shared" si="68"/>
        <v>52.896626588269761</v>
      </c>
      <c r="T238" s="36">
        <f t="shared" si="83"/>
        <v>7.9344939882404599</v>
      </c>
      <c r="U238" s="36">
        <f t="shared" si="60"/>
        <v>60.831120576510223</v>
      </c>
      <c r="V238" s="36">
        <f t="shared" si="69"/>
        <v>30.206350956412084</v>
      </c>
      <c r="W238" s="36">
        <f t="shared" si="70"/>
        <v>30.624769620098139</v>
      </c>
      <c r="Y238" s="86" t="e">
        <f t="shared" si="71"/>
        <v>#N/A</v>
      </c>
      <c r="Z238" s="86" t="e">
        <f t="shared" si="72"/>
        <v>#N/A</v>
      </c>
      <c r="AA238" s="86" t="e">
        <f t="shared" si="73"/>
        <v>#N/A</v>
      </c>
      <c r="AB238" s="86" t="e">
        <f t="shared" si="74"/>
        <v>#N/A</v>
      </c>
      <c r="AC238" s="86" t="e">
        <f t="shared" si="75"/>
        <v>#N/A</v>
      </c>
      <c r="AD238" s="86" t="e">
        <f t="shared" si="76"/>
        <v>#N/A</v>
      </c>
      <c r="AE238" s="86" t="e">
        <f t="shared" si="77"/>
        <v>#N/A</v>
      </c>
      <c r="AF238" s="86" t="e">
        <f t="shared" si="78"/>
        <v>#N/A</v>
      </c>
      <c r="AG238" s="86" t="e">
        <f t="shared" si="79"/>
        <v>#N/A</v>
      </c>
      <c r="AH238" s="86" t="e">
        <f t="shared" si="80"/>
        <v>#N/A</v>
      </c>
      <c r="AI238" s="86" t="e">
        <f t="shared" si="81"/>
        <v>#N/A</v>
      </c>
      <c r="AJ238" s="86" t="e">
        <f t="shared" si="82"/>
        <v>#N/A</v>
      </c>
      <c r="AK238" s="86">
        <f t="shared" si="61"/>
        <v>33.093159824289103</v>
      </c>
      <c r="AL238" s="86">
        <f t="shared" si="61"/>
        <v>0</v>
      </c>
    </row>
    <row r="239" spans="2:38" x14ac:dyDescent="0.25">
      <c r="B239" s="77">
        <v>31717</v>
      </c>
      <c r="C239" s="78">
        <v>81.121922009109198</v>
      </c>
      <c r="D239" s="79"/>
      <c r="E239" s="80" t="e">
        <f t="shared" si="62"/>
        <v>#N/A</v>
      </c>
      <c r="F239" s="75"/>
      <c r="G239" s="75"/>
      <c r="H239" s="81">
        <f t="shared" si="63"/>
        <v>31717</v>
      </c>
      <c r="I239" s="82"/>
      <c r="J239" s="87">
        <f t="shared" si="57"/>
        <v>3.8133006474764231</v>
      </c>
      <c r="K239" s="82"/>
      <c r="L239" s="82"/>
      <c r="M239" s="36">
        <f t="shared" si="64"/>
        <v>341.7451485137039</v>
      </c>
      <c r="N239" s="36">
        <f t="shared" si="65"/>
        <v>27.314546035541923</v>
      </c>
      <c r="O239" s="36">
        <f t="shared" si="58"/>
        <v>341.7451485137039</v>
      </c>
      <c r="P239" s="36">
        <f t="shared" si="59"/>
        <v>317.49049827727845</v>
      </c>
      <c r="Q239" s="36">
        <f t="shared" si="66"/>
        <v>24.254650236425448</v>
      </c>
      <c r="R239" s="36">
        <f t="shared" si="67"/>
        <v>51.569196271967371</v>
      </c>
      <c r="S239" s="36">
        <f t="shared" si="68"/>
        <v>81.775547228379452</v>
      </c>
      <c r="T239" s="36">
        <f t="shared" si="83"/>
        <v>12.266332084256911</v>
      </c>
      <c r="U239" s="36">
        <f t="shared" si="60"/>
        <v>94.041879312636368</v>
      </c>
      <c r="V239" s="36">
        <f t="shared" si="69"/>
        <v>36.629732017916993</v>
      </c>
      <c r="W239" s="36">
        <f t="shared" si="70"/>
        <v>57.412147294719375</v>
      </c>
      <c r="Y239" s="86" t="e">
        <f t="shared" si="71"/>
        <v>#N/A</v>
      </c>
      <c r="Z239" s="86" t="e">
        <f t="shared" si="72"/>
        <v>#N/A</v>
      </c>
      <c r="AA239" s="86" t="e">
        <f t="shared" si="73"/>
        <v>#N/A</v>
      </c>
      <c r="AB239" s="86" t="e">
        <f t="shared" si="74"/>
        <v>#N/A</v>
      </c>
      <c r="AC239" s="86" t="e">
        <f t="shared" si="75"/>
        <v>#N/A</v>
      </c>
      <c r="AD239" s="86" t="e">
        <f t="shared" si="76"/>
        <v>#N/A</v>
      </c>
      <c r="AE239" s="86" t="e">
        <f t="shared" si="77"/>
        <v>#N/A</v>
      </c>
      <c r="AF239" s="86" t="e">
        <f t="shared" si="78"/>
        <v>#N/A</v>
      </c>
      <c r="AG239" s="86" t="e">
        <f t="shared" si="79"/>
        <v>#N/A</v>
      </c>
      <c r="AH239" s="86" t="e">
        <f t="shared" si="80"/>
        <v>#N/A</v>
      </c>
      <c r="AI239" s="86" t="e">
        <f t="shared" si="81"/>
        <v>#N/A</v>
      </c>
      <c r="AJ239" s="86" t="e">
        <f t="shared" si="82"/>
        <v>#N/A</v>
      </c>
      <c r="AK239" s="86">
        <f t="shared" si="61"/>
        <v>81.121922009109198</v>
      </c>
      <c r="AL239" s="86">
        <f t="shared" si="61"/>
        <v>0</v>
      </c>
    </row>
    <row r="240" spans="2:38" x14ac:dyDescent="0.25">
      <c r="B240" s="77">
        <v>31747</v>
      </c>
      <c r="C240" s="78">
        <v>100.064644674958</v>
      </c>
      <c r="D240" s="79"/>
      <c r="E240" s="80" t="e">
        <f t="shared" si="62"/>
        <v>#N/A</v>
      </c>
      <c r="F240" s="75"/>
      <c r="G240" s="75"/>
      <c r="H240" s="81">
        <f t="shared" si="63"/>
        <v>31747</v>
      </c>
      <c r="I240" s="82"/>
      <c r="J240" s="87">
        <f t="shared" si="57"/>
        <v>5.8245172101519298</v>
      </c>
      <c r="K240" s="82"/>
      <c r="L240" s="82"/>
      <c r="M240" s="36">
        <f t="shared" si="64"/>
        <v>376.55276180967462</v>
      </c>
      <c r="N240" s="36">
        <f t="shared" si="65"/>
        <v>41.002381142561831</v>
      </c>
      <c r="O240" s="36">
        <f t="shared" si="58"/>
        <v>376.55276180967462</v>
      </c>
      <c r="P240" s="36">
        <f t="shared" si="59"/>
        <v>342.35440688527586</v>
      </c>
      <c r="Q240" s="36">
        <f t="shared" si="66"/>
        <v>34.198354924398757</v>
      </c>
      <c r="R240" s="36">
        <f t="shared" si="67"/>
        <v>75.200736066960587</v>
      </c>
      <c r="S240" s="36">
        <f t="shared" si="68"/>
        <v>111.83046808487758</v>
      </c>
      <c r="T240" s="36">
        <f t="shared" si="83"/>
        <v>16.774570212731629</v>
      </c>
      <c r="U240" s="36">
        <f t="shared" si="60"/>
        <v>128.60503829760921</v>
      </c>
      <c r="V240" s="36">
        <f t="shared" si="69"/>
        <v>40.91249294030321</v>
      </c>
      <c r="W240" s="36">
        <f t="shared" si="70"/>
        <v>87.692545357306003</v>
      </c>
      <c r="Y240" s="86" t="e">
        <f t="shared" si="71"/>
        <v>#N/A</v>
      </c>
      <c r="Z240" s="86" t="e">
        <f t="shared" si="72"/>
        <v>#N/A</v>
      </c>
      <c r="AA240" s="86" t="e">
        <f t="shared" si="73"/>
        <v>#N/A</v>
      </c>
      <c r="AB240" s="86" t="e">
        <f t="shared" si="74"/>
        <v>#N/A</v>
      </c>
      <c r="AC240" s="86" t="e">
        <f t="shared" si="75"/>
        <v>#N/A</v>
      </c>
      <c r="AD240" s="86" t="e">
        <f t="shared" si="76"/>
        <v>#N/A</v>
      </c>
      <c r="AE240" s="86" t="e">
        <f t="shared" si="77"/>
        <v>#N/A</v>
      </c>
      <c r="AF240" s="86" t="e">
        <f t="shared" si="78"/>
        <v>#N/A</v>
      </c>
      <c r="AG240" s="86" t="e">
        <f t="shared" si="79"/>
        <v>#N/A</v>
      </c>
      <c r="AH240" s="86" t="e">
        <f t="shared" si="80"/>
        <v>#N/A</v>
      </c>
      <c r="AI240" s="86" t="e">
        <f t="shared" si="81"/>
        <v>#N/A</v>
      </c>
      <c r="AJ240" s="86" t="e">
        <f t="shared" si="82"/>
        <v>#N/A</v>
      </c>
      <c r="AK240" s="86">
        <f t="shared" si="61"/>
        <v>100.064644674958</v>
      </c>
      <c r="AL240" s="86">
        <f t="shared" si="61"/>
        <v>0</v>
      </c>
    </row>
    <row r="241" spans="2:38" x14ac:dyDescent="0.25">
      <c r="B241" s="77">
        <v>31778</v>
      </c>
      <c r="C241" s="78">
        <v>152.027477935522</v>
      </c>
      <c r="D241" s="79"/>
      <c r="E241" s="80" t="e">
        <f t="shared" si="62"/>
        <v>#N/A</v>
      </c>
      <c r="F241" s="75"/>
      <c r="G241" s="75"/>
      <c r="H241" s="81">
        <f t="shared" si="63"/>
        <v>31778</v>
      </c>
      <c r="I241" s="82"/>
      <c r="J241" s="87">
        <f t="shared" ref="J241:J304" si="84">W241*10^3*$F$9/(3600*24*30)</f>
        <v>9.6213244101294961</v>
      </c>
      <c r="K241" s="82"/>
      <c r="L241" s="82"/>
      <c r="M241" s="36">
        <f t="shared" si="64"/>
        <v>418.88742596361351</v>
      </c>
      <c r="N241" s="36">
        <f t="shared" si="65"/>
        <v>75.494458857184327</v>
      </c>
      <c r="O241" s="36">
        <f t="shared" ref="O241:O304" si="85">M241*(1-TANH(D241/$F$12))/(1+(1-M241/$F$12)*TANH(D241/$F$12))</f>
        <v>418.88742596361351</v>
      </c>
      <c r="P241" s="36">
        <f t="shared" ref="P241:P250" si="86">O241/(1+(O241/$F$12)^3)^(1/3)</f>
        <v>369.65593630165688</v>
      </c>
      <c r="Q241" s="36">
        <f t="shared" si="66"/>
        <v>49.23148966195663</v>
      </c>
      <c r="R241" s="36">
        <f t="shared" si="67"/>
        <v>124.72594851914096</v>
      </c>
      <c r="S241" s="36">
        <f t="shared" si="68"/>
        <v>165.63844145944415</v>
      </c>
      <c r="T241" s="36">
        <f t="shared" si="83"/>
        <v>24.845766218916609</v>
      </c>
      <c r="U241" s="36">
        <f t="shared" ref="U241:U250" si="87">$F$13*S241</f>
        <v>190.48420767836075</v>
      </c>
      <c r="V241" s="36">
        <f t="shared" si="69"/>
        <v>45.627836447786535</v>
      </c>
      <c r="W241" s="36">
        <f t="shared" si="70"/>
        <v>144.85637123057421</v>
      </c>
      <c r="Y241" s="86" t="e">
        <f t="shared" si="71"/>
        <v>#N/A</v>
      </c>
      <c r="Z241" s="86" t="e">
        <f t="shared" si="72"/>
        <v>#N/A</v>
      </c>
      <c r="AA241" s="86" t="e">
        <f t="shared" si="73"/>
        <v>#N/A</v>
      </c>
      <c r="AB241" s="86" t="e">
        <f t="shared" si="74"/>
        <v>#N/A</v>
      </c>
      <c r="AC241" s="86" t="e">
        <f t="shared" si="75"/>
        <v>#N/A</v>
      </c>
      <c r="AD241" s="86" t="e">
        <f t="shared" si="76"/>
        <v>#N/A</v>
      </c>
      <c r="AE241" s="86" t="e">
        <f t="shared" si="77"/>
        <v>#N/A</v>
      </c>
      <c r="AF241" s="86" t="e">
        <f t="shared" si="78"/>
        <v>#N/A</v>
      </c>
      <c r="AG241" s="86" t="e">
        <f t="shared" si="79"/>
        <v>#N/A</v>
      </c>
      <c r="AH241" s="86" t="e">
        <f t="shared" si="80"/>
        <v>#N/A</v>
      </c>
      <c r="AI241" s="86" t="e">
        <f t="shared" si="81"/>
        <v>#N/A</v>
      </c>
      <c r="AJ241" s="86" t="e">
        <f t="shared" si="82"/>
        <v>#N/A</v>
      </c>
      <c r="AK241" s="86">
        <f t="shared" ref="AK241:AL304" si="88">IF(C241&gt;=0,C241,"")</f>
        <v>152.027477935522</v>
      </c>
      <c r="AL241" s="86">
        <f t="shared" si="88"/>
        <v>0</v>
      </c>
    </row>
    <row r="242" spans="2:38" x14ac:dyDescent="0.25">
      <c r="B242" s="77">
        <v>31809</v>
      </c>
      <c r="C242" s="78">
        <v>83.155573185243995</v>
      </c>
      <c r="D242" s="79"/>
      <c r="E242" s="80" t="e">
        <f t="shared" ref="E242:E305" si="89">IF(I242="",NA(),(I242*3600*24*30)/($F$9*1000))</f>
        <v>#N/A</v>
      </c>
      <c r="F242" s="75"/>
      <c r="G242" s="75"/>
      <c r="H242" s="81">
        <f t="shared" ref="H242:H305" si="90">+B242</f>
        <v>31809</v>
      </c>
      <c r="I242" s="82"/>
      <c r="J242" s="87">
        <f t="shared" si="84"/>
        <v>7.3841163005403496</v>
      </c>
      <c r="K242" s="82"/>
      <c r="L242" s="82"/>
      <c r="M242" s="36">
        <f t="shared" ref="M242:M250" si="91">(P241+$F$12*TANH(C242/$F$12))/(1+P241/$F$12*TANH(C242/$F$12))</f>
        <v>410.00091930958359</v>
      </c>
      <c r="N242" s="36">
        <f t="shared" ref="N242:N250" si="92">C242+P241-M242</f>
        <v>42.810590177317295</v>
      </c>
      <c r="O242" s="36">
        <f t="shared" si="85"/>
        <v>410.00091930958359</v>
      </c>
      <c r="P242" s="36">
        <f t="shared" si="86"/>
        <v>364.19503086125758</v>
      </c>
      <c r="Q242" s="36">
        <f t="shared" si="66"/>
        <v>45.805888448326016</v>
      </c>
      <c r="R242" s="36">
        <f t="shared" si="67"/>
        <v>88.61647862564331</v>
      </c>
      <c r="S242" s="36">
        <f t="shared" si="68"/>
        <v>134.24431507342985</v>
      </c>
      <c r="T242" s="36">
        <f t="shared" si="83"/>
        <v>20.136647261014463</v>
      </c>
      <c r="U242" s="36">
        <f t="shared" si="87"/>
        <v>154.38096233444432</v>
      </c>
      <c r="V242" s="36">
        <f t="shared" si="69"/>
        <v>43.207464129282926</v>
      </c>
      <c r="W242" s="36">
        <f t="shared" si="70"/>
        <v>111.17349820516139</v>
      </c>
      <c r="Y242" s="86" t="e">
        <f t="shared" si="71"/>
        <v>#N/A</v>
      </c>
      <c r="Z242" s="86" t="e">
        <f t="shared" si="72"/>
        <v>#N/A</v>
      </c>
      <c r="AA242" s="86" t="e">
        <f t="shared" si="73"/>
        <v>#N/A</v>
      </c>
      <c r="AB242" s="86" t="e">
        <f t="shared" si="74"/>
        <v>#N/A</v>
      </c>
      <c r="AC242" s="86" t="e">
        <f t="shared" si="75"/>
        <v>#N/A</v>
      </c>
      <c r="AD242" s="86" t="e">
        <f t="shared" si="76"/>
        <v>#N/A</v>
      </c>
      <c r="AE242" s="86" t="e">
        <f t="shared" si="77"/>
        <v>#N/A</v>
      </c>
      <c r="AF242" s="86" t="e">
        <f t="shared" si="78"/>
        <v>#N/A</v>
      </c>
      <c r="AG242" s="86" t="e">
        <f t="shared" si="79"/>
        <v>#N/A</v>
      </c>
      <c r="AH242" s="86" t="e">
        <f t="shared" si="80"/>
        <v>#N/A</v>
      </c>
      <c r="AI242" s="86" t="e">
        <f t="shared" si="81"/>
        <v>#N/A</v>
      </c>
      <c r="AJ242" s="86" t="e">
        <f t="shared" si="82"/>
        <v>#N/A</v>
      </c>
      <c r="AK242" s="86">
        <f t="shared" si="88"/>
        <v>83.155573185243995</v>
      </c>
      <c r="AL242" s="86">
        <f t="shared" si="88"/>
        <v>0</v>
      </c>
    </row>
    <row r="243" spans="2:38" x14ac:dyDescent="0.25">
      <c r="B243" s="77">
        <v>31837</v>
      </c>
      <c r="C243" s="78">
        <v>91.283632201422407</v>
      </c>
      <c r="D243" s="79"/>
      <c r="E243" s="80" t="e">
        <f t="shared" si="89"/>
        <v>#N/A</v>
      </c>
      <c r="F243" s="75"/>
      <c r="G243" s="75"/>
      <c r="H243" s="81">
        <f t="shared" si="90"/>
        <v>31837</v>
      </c>
      <c r="I243" s="82"/>
      <c r="J243" s="87">
        <f t="shared" si="84"/>
        <v>7.4372220186014921</v>
      </c>
      <c r="K243" s="82"/>
      <c r="L243" s="82"/>
      <c r="M243" s="36">
        <f t="shared" si="91"/>
        <v>409.18704240584339</v>
      </c>
      <c r="N243" s="36">
        <f t="shared" si="92"/>
        <v>46.291620656836585</v>
      </c>
      <c r="O243" s="36">
        <f t="shared" si="85"/>
        <v>409.18704240584339</v>
      </c>
      <c r="P243" s="36">
        <f t="shared" si="86"/>
        <v>363.68772378093797</v>
      </c>
      <c r="Q243" s="36">
        <f t="shared" ref="Q243:Q250" si="93">O243-P243</f>
        <v>45.499318624905413</v>
      </c>
      <c r="R243" s="36">
        <f t="shared" ref="R243:R250" si="94">N243+Q243</f>
        <v>91.790939281741998</v>
      </c>
      <c r="S243" s="36">
        <f t="shared" ref="S243:S250" si="95">V242+R243</f>
        <v>134.99840341102492</v>
      </c>
      <c r="T243" s="36">
        <f t="shared" si="83"/>
        <v>20.249760511653726</v>
      </c>
      <c r="U243" s="36">
        <f t="shared" si="87"/>
        <v>155.24816392267866</v>
      </c>
      <c r="V243" s="36">
        <f t="shared" ref="V243:V250" si="96">U243-W243</f>
        <v>43.275118661206378</v>
      </c>
      <c r="W243" s="36">
        <f t="shared" ref="W243:W250" si="97">U243*U243/(U243+60)</f>
        <v>111.97304526147228</v>
      </c>
      <c r="Y243" s="86" t="e">
        <f t="shared" ref="Y243:Y306" si="98">IF(E243&gt;=0,E243,"")</f>
        <v>#N/A</v>
      </c>
      <c r="Z243" s="86" t="e">
        <f t="shared" ref="Z243:Z306" si="99">IF(E243&gt;=0,E243^0.5,"")</f>
        <v>#N/A</v>
      </c>
      <c r="AA243" s="86" t="e">
        <f t="shared" ref="AA243:AA306" si="100">IF(E243&gt;=0,LN(E243+$F$27/40),"")</f>
        <v>#N/A</v>
      </c>
      <c r="AB243" s="86" t="e">
        <f t="shared" ref="AB243:AB306" si="101">IF(E243&gt;=0,W243,"")</f>
        <v>#N/A</v>
      </c>
      <c r="AC243" s="86" t="e">
        <f t="shared" ref="AC243:AC306" si="102">IF(E243&gt;=0,W243^0.5,"")</f>
        <v>#N/A</v>
      </c>
      <c r="AD243" s="86" t="e">
        <f t="shared" ref="AD243:AD306" si="103">IF(E243&gt;=0,LN(W243+$F$27/40),"")</f>
        <v>#N/A</v>
      </c>
      <c r="AE243" s="86" t="e">
        <f t="shared" ref="AE243:AE306" si="104">IF(E243&gt;=0,(Y243-AB243)^2,"")</f>
        <v>#N/A</v>
      </c>
      <c r="AF243" s="86" t="e">
        <f t="shared" ref="AF243:AF306" si="105">IF(E243&gt;=0,(Z243-AC243)^2,"")</f>
        <v>#N/A</v>
      </c>
      <c r="AG243" s="86" t="e">
        <f t="shared" ref="AG243:AG306" si="106">IF(E243&gt;=0,(AA243-AD243)^2,"")</f>
        <v>#N/A</v>
      </c>
      <c r="AH243" s="86" t="e">
        <f t="shared" ref="AH243:AH306" si="107">IF(E243&gt;=0,($F$27-Y243)^2,"")</f>
        <v>#N/A</v>
      </c>
      <c r="AI243" s="86" t="e">
        <f t="shared" ref="AI243:AI306" si="108">IF(E243&gt;=0,($F$28-Z243)^2,"")</f>
        <v>#N/A</v>
      </c>
      <c r="AJ243" s="86" t="e">
        <f t="shared" ref="AJ243:AJ306" si="109">IF(E243&gt;=0,($F$29-AA243)^2,"")</f>
        <v>#N/A</v>
      </c>
      <c r="AK243" s="86">
        <f t="shared" si="88"/>
        <v>91.283632201422407</v>
      </c>
      <c r="AL243" s="86">
        <f t="shared" si="88"/>
        <v>0</v>
      </c>
    </row>
    <row r="244" spans="2:38" x14ac:dyDescent="0.25">
      <c r="B244" s="77">
        <v>31868</v>
      </c>
      <c r="C244" s="78">
        <v>88.878405376620506</v>
      </c>
      <c r="D244" s="79"/>
      <c r="E244" s="80" t="e">
        <f t="shared" si="89"/>
        <v>#N/A</v>
      </c>
      <c r="F244" s="75"/>
      <c r="G244" s="75"/>
      <c r="H244" s="81">
        <f t="shared" si="90"/>
        <v>31868</v>
      </c>
      <c r="I244" s="82"/>
      <c r="J244" s="87">
        <f t="shared" si="84"/>
        <v>7.3009443381351282</v>
      </c>
      <c r="K244" s="82"/>
      <c r="L244" s="82"/>
      <c r="M244" s="36">
        <f t="shared" si="91"/>
        <v>407.73397094117627</v>
      </c>
      <c r="N244" s="36">
        <f t="shared" si="92"/>
        <v>44.832158216382197</v>
      </c>
      <c r="O244" s="36">
        <f t="shared" si="85"/>
        <v>407.73397094117627</v>
      </c>
      <c r="P244" s="36">
        <f t="shared" si="86"/>
        <v>362.77899993745791</v>
      </c>
      <c r="Q244" s="36">
        <f t="shared" si="93"/>
        <v>44.954971003718356</v>
      </c>
      <c r="R244" s="36">
        <f t="shared" si="94"/>
        <v>89.787129220100553</v>
      </c>
      <c r="S244" s="36">
        <f t="shared" si="95"/>
        <v>133.06224788130692</v>
      </c>
      <c r="T244" s="36">
        <f t="shared" ref="T244:T250" si="110">($F$13-1)*S244</f>
        <v>19.959337182196027</v>
      </c>
      <c r="U244" s="36">
        <f t="shared" si="87"/>
        <v>153.02158506350295</v>
      </c>
      <c r="V244" s="36">
        <f t="shared" si="96"/>
        <v>43.100304136189678</v>
      </c>
      <c r="W244" s="36">
        <f t="shared" si="97"/>
        <v>109.92128092731328</v>
      </c>
      <c r="Y244" s="86" t="e">
        <f t="shared" si="98"/>
        <v>#N/A</v>
      </c>
      <c r="Z244" s="86" t="e">
        <f t="shared" si="99"/>
        <v>#N/A</v>
      </c>
      <c r="AA244" s="86" t="e">
        <f t="shared" si="100"/>
        <v>#N/A</v>
      </c>
      <c r="AB244" s="86" t="e">
        <f t="shared" si="101"/>
        <v>#N/A</v>
      </c>
      <c r="AC244" s="86" t="e">
        <f t="shared" si="102"/>
        <v>#N/A</v>
      </c>
      <c r="AD244" s="86" t="e">
        <f t="shared" si="103"/>
        <v>#N/A</v>
      </c>
      <c r="AE244" s="86" t="e">
        <f t="shared" si="104"/>
        <v>#N/A</v>
      </c>
      <c r="AF244" s="86" t="e">
        <f t="shared" si="105"/>
        <v>#N/A</v>
      </c>
      <c r="AG244" s="86" t="e">
        <f t="shared" si="106"/>
        <v>#N/A</v>
      </c>
      <c r="AH244" s="86" t="e">
        <f t="shared" si="107"/>
        <v>#N/A</v>
      </c>
      <c r="AI244" s="86" t="e">
        <f t="shared" si="108"/>
        <v>#N/A</v>
      </c>
      <c r="AJ244" s="86" t="e">
        <f t="shared" si="109"/>
        <v>#N/A</v>
      </c>
      <c r="AK244" s="86">
        <f t="shared" si="88"/>
        <v>88.878405376620506</v>
      </c>
      <c r="AL244" s="86">
        <f t="shared" si="88"/>
        <v>0</v>
      </c>
    </row>
    <row r="245" spans="2:38" x14ac:dyDescent="0.25">
      <c r="B245" s="77">
        <v>31898</v>
      </c>
      <c r="C245" s="78">
        <v>4.8668278529980702</v>
      </c>
      <c r="D245" s="79"/>
      <c r="E245" s="80" t="e">
        <f t="shared" si="89"/>
        <v>#N/A</v>
      </c>
      <c r="F245" s="75"/>
      <c r="G245" s="75"/>
      <c r="H245" s="81">
        <f t="shared" si="90"/>
        <v>31898</v>
      </c>
      <c r="I245" s="82"/>
      <c r="J245" s="87">
        <f t="shared" si="84"/>
        <v>3.4468662461001967</v>
      </c>
      <c r="K245" s="82"/>
      <c r="L245" s="82"/>
      <c r="M245" s="36">
        <f t="shared" si="91"/>
        <v>365.4699045494645</v>
      </c>
      <c r="N245" s="36">
        <f t="shared" si="92"/>
        <v>2.1759232409914944</v>
      </c>
      <c r="O245" s="36">
        <f t="shared" si="85"/>
        <v>365.4699045494645</v>
      </c>
      <c r="P245" s="36">
        <f t="shared" si="86"/>
        <v>334.67124337320479</v>
      </c>
      <c r="Q245" s="36">
        <f t="shared" si="93"/>
        <v>30.798661176259714</v>
      </c>
      <c r="R245" s="36">
        <f t="shared" si="94"/>
        <v>32.974584417251208</v>
      </c>
      <c r="S245" s="36">
        <f t="shared" si="95"/>
        <v>76.074888553440886</v>
      </c>
      <c r="T245" s="36">
        <f t="shared" si="110"/>
        <v>11.411233283016125</v>
      </c>
      <c r="U245" s="36">
        <f t="shared" si="87"/>
        <v>87.486121836457016</v>
      </c>
      <c r="V245" s="36">
        <f t="shared" si="96"/>
        <v>35.590923707439181</v>
      </c>
      <c r="W245" s="36">
        <f t="shared" si="97"/>
        <v>51.895198129017835</v>
      </c>
      <c r="Y245" s="86" t="e">
        <f t="shared" si="98"/>
        <v>#N/A</v>
      </c>
      <c r="Z245" s="86" t="e">
        <f t="shared" si="99"/>
        <v>#N/A</v>
      </c>
      <c r="AA245" s="86" t="e">
        <f t="shared" si="100"/>
        <v>#N/A</v>
      </c>
      <c r="AB245" s="86" t="e">
        <f t="shared" si="101"/>
        <v>#N/A</v>
      </c>
      <c r="AC245" s="86" t="e">
        <f t="shared" si="102"/>
        <v>#N/A</v>
      </c>
      <c r="AD245" s="86" t="e">
        <f t="shared" si="103"/>
        <v>#N/A</v>
      </c>
      <c r="AE245" s="86" t="e">
        <f t="shared" si="104"/>
        <v>#N/A</v>
      </c>
      <c r="AF245" s="86" t="e">
        <f t="shared" si="105"/>
        <v>#N/A</v>
      </c>
      <c r="AG245" s="86" t="e">
        <f t="shared" si="106"/>
        <v>#N/A</v>
      </c>
      <c r="AH245" s="86" t="e">
        <f t="shared" si="107"/>
        <v>#N/A</v>
      </c>
      <c r="AI245" s="86" t="e">
        <f t="shared" si="108"/>
        <v>#N/A</v>
      </c>
      <c r="AJ245" s="86" t="e">
        <f t="shared" si="109"/>
        <v>#N/A</v>
      </c>
      <c r="AK245" s="86">
        <f t="shared" si="88"/>
        <v>4.8668278529980702</v>
      </c>
      <c r="AL245" s="86">
        <f t="shared" si="88"/>
        <v>0</v>
      </c>
    </row>
    <row r="246" spans="2:38" x14ac:dyDescent="0.25">
      <c r="B246" s="77">
        <v>31929</v>
      </c>
      <c r="C246" s="78">
        <v>11.034058475134</v>
      </c>
      <c r="D246" s="79"/>
      <c r="E246" s="80" t="e">
        <f t="shared" si="89"/>
        <v>#N/A</v>
      </c>
      <c r="F246" s="75"/>
      <c r="G246" s="75"/>
      <c r="H246" s="81">
        <f t="shared" si="90"/>
        <v>31929</v>
      </c>
      <c r="I246" s="82"/>
      <c r="J246" s="87">
        <f t="shared" si="84"/>
        <v>2.694510951868716</v>
      </c>
      <c r="K246" s="82"/>
      <c r="L246" s="82"/>
      <c r="M246" s="36">
        <f t="shared" si="91"/>
        <v>341.45256642083012</v>
      </c>
      <c r="N246" s="36">
        <f t="shared" si="92"/>
        <v>4.2527354275086395</v>
      </c>
      <c r="O246" s="36">
        <f t="shared" si="85"/>
        <v>341.45256642083012</v>
      </c>
      <c r="P246" s="36">
        <f t="shared" si="86"/>
        <v>317.2724721445224</v>
      </c>
      <c r="Q246" s="36">
        <f t="shared" si="93"/>
        <v>24.180094276307727</v>
      </c>
      <c r="R246" s="36">
        <f t="shared" si="94"/>
        <v>28.432829703816367</v>
      </c>
      <c r="S246" s="36">
        <f t="shared" si="95"/>
        <v>64.023753411255541</v>
      </c>
      <c r="T246" s="36">
        <f t="shared" si="110"/>
        <v>9.6035630116883262</v>
      </c>
      <c r="U246" s="36">
        <f t="shared" si="87"/>
        <v>73.627316422943863</v>
      </c>
      <c r="V246" s="36">
        <f t="shared" si="96"/>
        <v>33.059400604846097</v>
      </c>
      <c r="W246" s="36">
        <f t="shared" si="97"/>
        <v>40.567915818097767</v>
      </c>
      <c r="Y246" s="86" t="e">
        <f t="shared" si="98"/>
        <v>#N/A</v>
      </c>
      <c r="Z246" s="86" t="e">
        <f t="shared" si="99"/>
        <v>#N/A</v>
      </c>
      <c r="AA246" s="86" t="e">
        <f t="shared" si="100"/>
        <v>#N/A</v>
      </c>
      <c r="AB246" s="86" t="e">
        <f t="shared" si="101"/>
        <v>#N/A</v>
      </c>
      <c r="AC246" s="86" t="e">
        <f t="shared" si="102"/>
        <v>#N/A</v>
      </c>
      <c r="AD246" s="86" t="e">
        <f t="shared" si="103"/>
        <v>#N/A</v>
      </c>
      <c r="AE246" s="86" t="e">
        <f t="shared" si="104"/>
        <v>#N/A</v>
      </c>
      <c r="AF246" s="86" t="e">
        <f t="shared" si="105"/>
        <v>#N/A</v>
      </c>
      <c r="AG246" s="86" t="e">
        <f t="shared" si="106"/>
        <v>#N/A</v>
      </c>
      <c r="AH246" s="86" t="e">
        <f t="shared" si="107"/>
        <v>#N/A</v>
      </c>
      <c r="AI246" s="86" t="e">
        <f t="shared" si="108"/>
        <v>#N/A</v>
      </c>
      <c r="AJ246" s="86" t="e">
        <f t="shared" si="109"/>
        <v>#N/A</v>
      </c>
      <c r="AK246" s="86">
        <f t="shared" si="88"/>
        <v>11.034058475134</v>
      </c>
      <c r="AL246" s="86">
        <f t="shared" si="88"/>
        <v>0</v>
      </c>
    </row>
    <row r="247" spans="2:38" x14ac:dyDescent="0.25">
      <c r="B247" s="77">
        <v>31959</v>
      </c>
      <c r="C247" s="78">
        <v>21.908401527339599</v>
      </c>
      <c r="D247" s="79"/>
      <c r="E247" s="80" t="e">
        <f t="shared" si="89"/>
        <v>#N/A</v>
      </c>
      <c r="F247" s="75"/>
      <c r="G247" s="75"/>
      <c r="H247" s="81">
        <f t="shared" si="90"/>
        <v>31959</v>
      </c>
      <c r="I247" s="82"/>
      <c r="J247" s="87">
        <f t="shared" si="84"/>
        <v>2.6045514576096638</v>
      </c>
      <c r="K247" s="82"/>
      <c r="L247" s="82"/>
      <c r="M247" s="36">
        <f t="shared" si="91"/>
        <v>331.40555068774239</v>
      </c>
      <c r="N247" s="36">
        <f t="shared" si="92"/>
        <v>7.7753229841196116</v>
      </c>
      <c r="O247" s="36">
        <f t="shared" si="85"/>
        <v>331.40555068774239</v>
      </c>
      <c r="P247" s="36">
        <f t="shared" si="86"/>
        <v>309.69649438510243</v>
      </c>
      <c r="Q247" s="36">
        <f t="shared" si="93"/>
        <v>21.709056302639965</v>
      </c>
      <c r="R247" s="36">
        <f t="shared" si="94"/>
        <v>29.484379286759577</v>
      </c>
      <c r="S247" s="36">
        <f t="shared" si="95"/>
        <v>62.543779891605674</v>
      </c>
      <c r="T247" s="36">
        <f t="shared" si="110"/>
        <v>9.3815669837408446</v>
      </c>
      <c r="U247" s="36">
        <f t="shared" si="87"/>
        <v>71.92534687534652</v>
      </c>
      <c r="V247" s="36">
        <f t="shared" si="96"/>
        <v>32.71183979981069</v>
      </c>
      <c r="W247" s="36">
        <f t="shared" si="97"/>
        <v>39.21350707553583</v>
      </c>
      <c r="Y247" s="86" t="e">
        <f t="shared" si="98"/>
        <v>#N/A</v>
      </c>
      <c r="Z247" s="86" t="e">
        <f t="shared" si="99"/>
        <v>#N/A</v>
      </c>
      <c r="AA247" s="86" t="e">
        <f t="shared" si="100"/>
        <v>#N/A</v>
      </c>
      <c r="AB247" s="86" t="e">
        <f t="shared" si="101"/>
        <v>#N/A</v>
      </c>
      <c r="AC247" s="86" t="e">
        <f t="shared" si="102"/>
        <v>#N/A</v>
      </c>
      <c r="AD247" s="86" t="e">
        <f t="shared" si="103"/>
        <v>#N/A</v>
      </c>
      <c r="AE247" s="86" t="e">
        <f t="shared" si="104"/>
        <v>#N/A</v>
      </c>
      <c r="AF247" s="86" t="e">
        <f t="shared" si="105"/>
        <v>#N/A</v>
      </c>
      <c r="AG247" s="86" t="e">
        <f t="shared" si="106"/>
        <v>#N/A</v>
      </c>
      <c r="AH247" s="86" t="e">
        <f t="shared" si="107"/>
        <v>#N/A</v>
      </c>
      <c r="AI247" s="86" t="e">
        <f t="shared" si="108"/>
        <v>#N/A</v>
      </c>
      <c r="AJ247" s="86" t="e">
        <f t="shared" si="109"/>
        <v>#N/A</v>
      </c>
      <c r="AK247" s="86">
        <f t="shared" si="88"/>
        <v>21.908401527339599</v>
      </c>
      <c r="AL247" s="86">
        <f t="shared" si="88"/>
        <v>0</v>
      </c>
    </row>
    <row r="248" spans="2:38" x14ac:dyDescent="0.25">
      <c r="B248" s="77">
        <v>31990</v>
      </c>
      <c r="C248" s="78">
        <v>3.3859312704115498</v>
      </c>
      <c r="D248" s="79"/>
      <c r="E248" s="80" t="e">
        <f t="shared" si="89"/>
        <v>#N/A</v>
      </c>
      <c r="F248" s="75"/>
      <c r="G248" s="75"/>
      <c r="H248" s="81">
        <f t="shared" si="90"/>
        <v>31990</v>
      </c>
      <c r="I248" s="82"/>
      <c r="J248" s="87">
        <f t="shared" si="84"/>
        <v>1.9385278957753707</v>
      </c>
      <c r="K248" s="82"/>
      <c r="L248" s="82"/>
      <c r="M248" s="36">
        <f t="shared" si="91"/>
        <v>311.97925866520478</v>
      </c>
      <c r="N248" s="36">
        <f t="shared" si="92"/>
        <v>1.1031669903092052</v>
      </c>
      <c r="O248" s="36">
        <f t="shared" si="85"/>
        <v>311.97925866520478</v>
      </c>
      <c r="P248" s="36">
        <f t="shared" si="86"/>
        <v>294.56699221771134</v>
      </c>
      <c r="Q248" s="36">
        <f t="shared" si="93"/>
        <v>17.412266447493437</v>
      </c>
      <c r="R248" s="36">
        <f t="shared" si="94"/>
        <v>18.515433437802642</v>
      </c>
      <c r="S248" s="36">
        <f t="shared" si="95"/>
        <v>51.227273237613332</v>
      </c>
      <c r="T248" s="36">
        <f t="shared" si="110"/>
        <v>7.684090985641995</v>
      </c>
      <c r="U248" s="36">
        <f t="shared" si="87"/>
        <v>58.911364223255326</v>
      </c>
      <c r="V248" s="36">
        <f t="shared" si="96"/>
        <v>29.725349435559224</v>
      </c>
      <c r="W248" s="36">
        <f t="shared" si="97"/>
        <v>29.186014787696102</v>
      </c>
      <c r="Y248" s="86" t="e">
        <f t="shared" si="98"/>
        <v>#N/A</v>
      </c>
      <c r="Z248" s="86" t="e">
        <f t="shared" si="99"/>
        <v>#N/A</v>
      </c>
      <c r="AA248" s="86" t="e">
        <f t="shared" si="100"/>
        <v>#N/A</v>
      </c>
      <c r="AB248" s="86" t="e">
        <f t="shared" si="101"/>
        <v>#N/A</v>
      </c>
      <c r="AC248" s="86" t="e">
        <f t="shared" si="102"/>
        <v>#N/A</v>
      </c>
      <c r="AD248" s="86" t="e">
        <f t="shared" si="103"/>
        <v>#N/A</v>
      </c>
      <c r="AE248" s="86" t="e">
        <f t="shared" si="104"/>
        <v>#N/A</v>
      </c>
      <c r="AF248" s="86" t="e">
        <f t="shared" si="105"/>
        <v>#N/A</v>
      </c>
      <c r="AG248" s="86" t="e">
        <f t="shared" si="106"/>
        <v>#N/A</v>
      </c>
      <c r="AH248" s="86" t="e">
        <f t="shared" si="107"/>
        <v>#N/A</v>
      </c>
      <c r="AI248" s="86" t="e">
        <f t="shared" si="108"/>
        <v>#N/A</v>
      </c>
      <c r="AJ248" s="86" t="e">
        <f t="shared" si="109"/>
        <v>#N/A</v>
      </c>
      <c r="AK248" s="86">
        <f t="shared" si="88"/>
        <v>3.3859312704115498</v>
      </c>
      <c r="AL248" s="86">
        <f t="shared" si="88"/>
        <v>0</v>
      </c>
    </row>
    <row r="249" spans="2:38" x14ac:dyDescent="0.25">
      <c r="B249" s="77">
        <v>32021</v>
      </c>
      <c r="C249" s="78">
        <v>16.870233046016299</v>
      </c>
      <c r="D249" s="79"/>
      <c r="E249" s="80" t="e">
        <f t="shared" si="89"/>
        <v>#N/A</v>
      </c>
      <c r="F249" s="75"/>
      <c r="G249" s="75"/>
      <c r="H249" s="81">
        <f t="shared" si="90"/>
        <v>32021</v>
      </c>
      <c r="I249" s="82"/>
      <c r="J249" s="87">
        <f t="shared" si="84"/>
        <v>1.933242798077589</v>
      </c>
      <c r="K249" s="82"/>
      <c r="L249" s="82"/>
      <c r="M249" s="36">
        <f t="shared" si="91"/>
        <v>306.3008079168419</v>
      </c>
      <c r="N249" s="36">
        <f t="shared" si="92"/>
        <v>5.1364173468857643</v>
      </c>
      <c r="O249" s="36">
        <f t="shared" si="85"/>
        <v>306.3008079168419</v>
      </c>
      <c r="P249" s="36">
        <f t="shared" si="86"/>
        <v>290.02815554041359</v>
      </c>
      <c r="Q249" s="36">
        <f t="shared" si="93"/>
        <v>16.272652376428312</v>
      </c>
      <c r="R249" s="36">
        <f t="shared" si="94"/>
        <v>21.409069723314076</v>
      </c>
      <c r="S249" s="36">
        <f t="shared" si="95"/>
        <v>51.1344191588733</v>
      </c>
      <c r="T249" s="36">
        <f t="shared" si="110"/>
        <v>7.6701628738309902</v>
      </c>
      <c r="U249" s="36">
        <f t="shared" si="87"/>
        <v>58.804582032704289</v>
      </c>
      <c r="V249" s="36">
        <f t="shared" si="96"/>
        <v>29.698138418524977</v>
      </c>
      <c r="W249" s="36">
        <f t="shared" si="97"/>
        <v>29.106443614179312</v>
      </c>
      <c r="Y249" s="86" t="e">
        <f t="shared" si="98"/>
        <v>#N/A</v>
      </c>
      <c r="Z249" s="86" t="e">
        <f t="shared" si="99"/>
        <v>#N/A</v>
      </c>
      <c r="AA249" s="86" t="e">
        <f t="shared" si="100"/>
        <v>#N/A</v>
      </c>
      <c r="AB249" s="86" t="e">
        <f t="shared" si="101"/>
        <v>#N/A</v>
      </c>
      <c r="AC249" s="86" t="e">
        <f t="shared" si="102"/>
        <v>#N/A</v>
      </c>
      <c r="AD249" s="86" t="e">
        <f t="shared" si="103"/>
        <v>#N/A</v>
      </c>
      <c r="AE249" s="86" t="e">
        <f t="shared" si="104"/>
        <v>#N/A</v>
      </c>
      <c r="AF249" s="86" t="e">
        <f t="shared" si="105"/>
        <v>#N/A</v>
      </c>
      <c r="AG249" s="86" t="e">
        <f t="shared" si="106"/>
        <v>#N/A</v>
      </c>
      <c r="AH249" s="86" t="e">
        <f t="shared" si="107"/>
        <v>#N/A</v>
      </c>
      <c r="AI249" s="86" t="e">
        <f t="shared" si="108"/>
        <v>#N/A</v>
      </c>
      <c r="AJ249" s="86" t="e">
        <f t="shared" si="109"/>
        <v>#N/A</v>
      </c>
      <c r="AK249" s="86">
        <f t="shared" si="88"/>
        <v>16.870233046016299</v>
      </c>
      <c r="AL249" s="86">
        <f t="shared" si="88"/>
        <v>0</v>
      </c>
    </row>
    <row r="250" spans="2:38" x14ac:dyDescent="0.25">
      <c r="B250" s="77">
        <v>32051</v>
      </c>
      <c r="C250" s="78">
        <v>22.6407060063224</v>
      </c>
      <c r="D250" s="79"/>
      <c r="E250" s="80" t="e">
        <f t="shared" si="89"/>
        <v>#N/A</v>
      </c>
      <c r="F250" s="75"/>
      <c r="G250" s="75"/>
      <c r="H250" s="81">
        <f t="shared" si="90"/>
        <v>32051</v>
      </c>
      <c r="I250" s="82"/>
      <c r="J250" s="87">
        <f t="shared" si="84"/>
        <v>2.0211616755916881</v>
      </c>
      <c r="K250" s="82"/>
      <c r="L250" s="82"/>
      <c r="M250" s="36">
        <f t="shared" si="91"/>
        <v>305.88673748463776</v>
      </c>
      <c r="N250" s="36">
        <f t="shared" si="92"/>
        <v>6.7821240620982053</v>
      </c>
      <c r="O250" s="36">
        <f t="shared" si="85"/>
        <v>305.88673748463776</v>
      </c>
      <c r="P250" s="36">
        <f t="shared" si="86"/>
        <v>289.69517446044114</v>
      </c>
      <c r="Q250" s="36">
        <f t="shared" si="93"/>
        <v>16.191563024196626</v>
      </c>
      <c r="R250" s="36">
        <f t="shared" si="94"/>
        <v>22.973687086294831</v>
      </c>
      <c r="S250" s="36">
        <f t="shared" si="95"/>
        <v>52.671825504819807</v>
      </c>
      <c r="T250" s="36">
        <f t="shared" si="110"/>
        <v>7.9007738257229665</v>
      </c>
      <c r="U250" s="36">
        <f t="shared" si="87"/>
        <v>60.572599330542772</v>
      </c>
      <c r="V250" s="36">
        <f t="shared" si="96"/>
        <v>30.142470014013636</v>
      </c>
      <c r="W250" s="36">
        <f t="shared" si="97"/>
        <v>30.430129316529136</v>
      </c>
      <c r="Y250" s="86" t="e">
        <f t="shared" si="98"/>
        <v>#N/A</v>
      </c>
      <c r="Z250" s="86" t="e">
        <f t="shared" si="99"/>
        <v>#N/A</v>
      </c>
      <c r="AA250" s="86" t="e">
        <f t="shared" si="100"/>
        <v>#N/A</v>
      </c>
      <c r="AB250" s="86" t="e">
        <f t="shared" si="101"/>
        <v>#N/A</v>
      </c>
      <c r="AC250" s="86" t="e">
        <f t="shared" si="102"/>
        <v>#N/A</v>
      </c>
      <c r="AD250" s="86" t="e">
        <f t="shared" si="103"/>
        <v>#N/A</v>
      </c>
      <c r="AE250" s="86" t="e">
        <f t="shared" si="104"/>
        <v>#N/A</v>
      </c>
      <c r="AF250" s="86" t="e">
        <f t="shared" si="105"/>
        <v>#N/A</v>
      </c>
      <c r="AG250" s="86" t="e">
        <f t="shared" si="106"/>
        <v>#N/A</v>
      </c>
      <c r="AH250" s="86" t="e">
        <f t="shared" si="107"/>
        <v>#N/A</v>
      </c>
      <c r="AI250" s="86" t="e">
        <f t="shared" si="108"/>
        <v>#N/A</v>
      </c>
      <c r="AJ250" s="86" t="e">
        <f t="shared" si="109"/>
        <v>#N/A</v>
      </c>
      <c r="AK250" s="86">
        <f t="shared" si="88"/>
        <v>22.6407060063224</v>
      </c>
      <c r="AL250" s="86">
        <f t="shared" si="88"/>
        <v>0</v>
      </c>
    </row>
    <row r="251" spans="2:38" x14ac:dyDescent="0.25">
      <c r="B251" s="77">
        <v>32082</v>
      </c>
      <c r="C251" s="78">
        <v>111.97917389795199</v>
      </c>
      <c r="D251" s="79"/>
      <c r="E251" s="80" t="e">
        <f t="shared" si="89"/>
        <v>#N/A</v>
      </c>
      <c r="F251" s="75"/>
      <c r="G251" s="75"/>
      <c r="H251" s="81">
        <f t="shared" si="90"/>
        <v>32082</v>
      </c>
      <c r="I251" s="82"/>
      <c r="J251" s="87">
        <f t="shared" si="84"/>
        <v>5.0322824283859484</v>
      </c>
      <c r="K251" s="82"/>
      <c r="L251" s="82"/>
      <c r="M251" s="36">
        <f>(P250+$F$12*TANH(C251/$F$12))/(1+P250/$F$12*TANH(C251/$F$12))</f>
        <v>361.16312410580207</v>
      </c>
      <c r="N251" s="36">
        <f>C251+P250-M251</f>
        <v>40.511224252591035</v>
      </c>
      <c r="O251" s="36">
        <f t="shared" si="85"/>
        <v>361.16312410580207</v>
      </c>
      <c r="P251" s="36">
        <f>O251/(1+(O251/$F$12)^3)^(1/3)</f>
        <v>331.62625563281608</v>
      </c>
      <c r="Q251" s="36">
        <f>O251-P251</f>
        <v>29.536868472985987</v>
      </c>
      <c r="R251" s="36">
        <f>N251+Q251</f>
        <v>70.048092725577021</v>
      </c>
      <c r="S251" s="36">
        <f>V250+R251</f>
        <v>100.19056273959066</v>
      </c>
      <c r="T251" s="36">
        <f>($F$13-1)*S251</f>
        <v>15.02858441093859</v>
      </c>
      <c r="U251" s="36">
        <f>$F$13*S251</f>
        <v>115.21914715052925</v>
      </c>
      <c r="V251" s="36">
        <f>U251-W251</f>
        <v>39.454300180406236</v>
      </c>
      <c r="W251" s="36">
        <f>U251*U251/(U251+60)</f>
        <v>75.764846970123017</v>
      </c>
      <c r="Y251" s="86" t="e">
        <f t="shared" si="98"/>
        <v>#N/A</v>
      </c>
      <c r="Z251" s="86" t="e">
        <f t="shared" si="99"/>
        <v>#N/A</v>
      </c>
      <c r="AA251" s="86" t="e">
        <f t="shared" si="100"/>
        <v>#N/A</v>
      </c>
      <c r="AB251" s="86" t="e">
        <f t="shared" si="101"/>
        <v>#N/A</v>
      </c>
      <c r="AC251" s="86" t="e">
        <f t="shared" si="102"/>
        <v>#N/A</v>
      </c>
      <c r="AD251" s="86" t="e">
        <f t="shared" si="103"/>
        <v>#N/A</v>
      </c>
      <c r="AE251" s="86" t="e">
        <f t="shared" si="104"/>
        <v>#N/A</v>
      </c>
      <c r="AF251" s="86" t="e">
        <f t="shared" si="105"/>
        <v>#N/A</v>
      </c>
      <c r="AG251" s="86" t="e">
        <f t="shared" si="106"/>
        <v>#N/A</v>
      </c>
      <c r="AH251" s="86" t="e">
        <f t="shared" si="107"/>
        <v>#N/A</v>
      </c>
      <c r="AI251" s="86" t="e">
        <f t="shared" si="108"/>
        <v>#N/A</v>
      </c>
      <c r="AJ251" s="86" t="e">
        <f t="shared" si="109"/>
        <v>#N/A</v>
      </c>
      <c r="AK251" s="86">
        <f t="shared" si="88"/>
        <v>111.97917389795199</v>
      </c>
      <c r="AL251" s="86">
        <f t="shared" si="88"/>
        <v>0</v>
      </c>
    </row>
    <row r="252" spans="2:38" x14ac:dyDescent="0.25">
      <c r="B252" s="77">
        <v>32112</v>
      </c>
      <c r="C252" s="78">
        <v>97.9771031099109</v>
      </c>
      <c r="D252" s="79"/>
      <c r="E252" s="80" t="e">
        <f t="shared" si="89"/>
        <v>#N/A</v>
      </c>
      <c r="F252" s="75"/>
      <c r="G252" s="75"/>
      <c r="H252" s="81">
        <f t="shared" si="90"/>
        <v>32112</v>
      </c>
      <c r="I252" s="82"/>
      <c r="J252" s="87">
        <f t="shared" si="84"/>
        <v>6.3812286049053455</v>
      </c>
      <c r="K252" s="82"/>
      <c r="L252" s="82"/>
      <c r="M252" s="36">
        <f>(P251+$F$12*TANH(C252/$F$12))/(1+P251/$F$12*TANH(C252/$F$12))</f>
        <v>386.64865009856055</v>
      </c>
      <c r="N252" s="36">
        <f>C252+P251-M252</f>
        <v>42.954708644166431</v>
      </c>
      <c r="O252" s="36">
        <f t="shared" si="85"/>
        <v>386.64865009856055</v>
      </c>
      <c r="P252" s="36">
        <f>O252/(1+(O252/$F$12)^3)^(1/3)</f>
        <v>349.16065124223906</v>
      </c>
      <c r="Q252" s="36">
        <f>O252-P252</f>
        <v>37.487998856321497</v>
      </c>
      <c r="R252" s="36">
        <f>N252+Q252</f>
        <v>80.442707500487927</v>
      </c>
      <c r="S252" s="36">
        <f>V251+R252</f>
        <v>119.89700768089416</v>
      </c>
      <c r="T252" s="36">
        <f>($F$13-1)*S252</f>
        <v>17.984551152134113</v>
      </c>
      <c r="U252" s="36">
        <f>$F$13*S252</f>
        <v>137.88155883302827</v>
      </c>
      <c r="V252" s="36">
        <f>U252-W252</f>
        <v>41.807299168096478</v>
      </c>
      <c r="W252" s="36">
        <f>U252*U252/(U252+60)</f>
        <v>96.074259664931787</v>
      </c>
      <c r="Y252" s="86" t="e">
        <f t="shared" si="98"/>
        <v>#N/A</v>
      </c>
      <c r="Z252" s="86" t="e">
        <f t="shared" si="99"/>
        <v>#N/A</v>
      </c>
      <c r="AA252" s="86" t="e">
        <f t="shared" si="100"/>
        <v>#N/A</v>
      </c>
      <c r="AB252" s="86" t="e">
        <f t="shared" si="101"/>
        <v>#N/A</v>
      </c>
      <c r="AC252" s="86" t="e">
        <f t="shared" si="102"/>
        <v>#N/A</v>
      </c>
      <c r="AD252" s="86" t="e">
        <f t="shared" si="103"/>
        <v>#N/A</v>
      </c>
      <c r="AE252" s="86" t="e">
        <f t="shared" si="104"/>
        <v>#N/A</v>
      </c>
      <c r="AF252" s="86" t="e">
        <f t="shared" si="105"/>
        <v>#N/A</v>
      </c>
      <c r="AG252" s="86" t="e">
        <f t="shared" si="106"/>
        <v>#N/A</v>
      </c>
      <c r="AH252" s="86" t="e">
        <f t="shared" si="107"/>
        <v>#N/A</v>
      </c>
      <c r="AI252" s="86" t="e">
        <f t="shared" si="108"/>
        <v>#N/A</v>
      </c>
      <c r="AJ252" s="86" t="e">
        <f t="shared" si="109"/>
        <v>#N/A</v>
      </c>
      <c r="AK252" s="86">
        <f t="shared" si="88"/>
        <v>97.9771031099109</v>
      </c>
      <c r="AL252" s="86">
        <f t="shared" si="88"/>
        <v>0</v>
      </c>
    </row>
    <row r="253" spans="2:38" x14ac:dyDescent="0.25">
      <c r="B253" s="77">
        <v>32143</v>
      </c>
      <c r="C253" s="78">
        <v>118.210207869724</v>
      </c>
      <c r="D253" s="79"/>
      <c r="E253" s="80" t="e">
        <f t="shared" si="89"/>
        <v>#N/A</v>
      </c>
      <c r="F253" s="75"/>
      <c r="G253" s="75"/>
      <c r="H253" s="81">
        <f t="shared" si="90"/>
        <v>32143</v>
      </c>
      <c r="I253" s="82"/>
      <c r="J253" s="87">
        <f t="shared" si="84"/>
        <v>8.1683733813557229</v>
      </c>
      <c r="K253" s="82"/>
      <c r="L253" s="82"/>
      <c r="M253" s="36">
        <f t="shared" ref="M253:M316" si="111">(P252+$F$12*TANH(C253/$F$12))/(1+P252/$F$12*TANH(C253/$F$12))</f>
        <v>409.44182529664403</v>
      </c>
      <c r="N253" s="36">
        <f t="shared" ref="N253:N316" si="112">C253+P252-M253</f>
        <v>57.929033815319031</v>
      </c>
      <c r="O253" s="36">
        <f t="shared" si="85"/>
        <v>409.44182529664403</v>
      </c>
      <c r="P253" s="36">
        <f t="shared" ref="P253:P316" si="113">O253/(1+(O253/$F$12)^3)^(1/3)</f>
        <v>363.84666488124992</v>
      </c>
      <c r="Q253" s="36">
        <f t="shared" ref="Q253:Q316" si="114">O253-P253</f>
        <v>45.595160415394105</v>
      </c>
      <c r="R253" s="36">
        <f t="shared" ref="R253:R316" si="115">N253+Q253</f>
        <v>103.52419423071314</v>
      </c>
      <c r="S253" s="36">
        <f t="shared" ref="S253:S316" si="116">V252+R253</f>
        <v>145.33149339880961</v>
      </c>
      <c r="T253" s="36">
        <f t="shared" ref="T253:T316" si="117">($F$13-1)*S253</f>
        <v>21.799724009821428</v>
      </c>
      <c r="U253" s="36">
        <f t="shared" ref="U253:U316" si="118">$F$13*S253</f>
        <v>167.13121740863104</v>
      </c>
      <c r="V253" s="36">
        <f t="shared" ref="V253:V316" si="119">U253-W253</f>
        <v>44.150131183758631</v>
      </c>
      <c r="W253" s="36">
        <f t="shared" ref="W253:W316" si="120">U253*U253/(U253+60)</f>
        <v>122.98108622487241</v>
      </c>
      <c r="Y253" s="86" t="e">
        <f t="shared" si="98"/>
        <v>#N/A</v>
      </c>
      <c r="Z253" s="86" t="e">
        <f t="shared" si="99"/>
        <v>#N/A</v>
      </c>
      <c r="AA253" s="86" t="e">
        <f t="shared" si="100"/>
        <v>#N/A</v>
      </c>
      <c r="AB253" s="86" t="e">
        <f t="shared" si="101"/>
        <v>#N/A</v>
      </c>
      <c r="AC253" s="86" t="e">
        <f t="shared" si="102"/>
        <v>#N/A</v>
      </c>
      <c r="AD253" s="86" t="e">
        <f t="shared" si="103"/>
        <v>#N/A</v>
      </c>
      <c r="AE253" s="86" t="e">
        <f t="shared" si="104"/>
        <v>#N/A</v>
      </c>
      <c r="AF253" s="86" t="e">
        <f t="shared" si="105"/>
        <v>#N/A</v>
      </c>
      <c r="AG253" s="86" t="e">
        <f t="shared" si="106"/>
        <v>#N/A</v>
      </c>
      <c r="AH253" s="86" t="e">
        <f t="shared" si="107"/>
        <v>#N/A</v>
      </c>
      <c r="AI253" s="86" t="e">
        <f t="shared" si="108"/>
        <v>#N/A</v>
      </c>
      <c r="AJ253" s="86" t="e">
        <f t="shared" si="109"/>
        <v>#N/A</v>
      </c>
      <c r="AK253" s="86">
        <f t="shared" si="88"/>
        <v>118.210207869724</v>
      </c>
      <c r="AL253" s="86">
        <f t="shared" si="88"/>
        <v>0</v>
      </c>
    </row>
    <row r="254" spans="2:38" x14ac:dyDescent="0.25">
      <c r="B254" s="77">
        <v>32174</v>
      </c>
      <c r="C254" s="78">
        <v>98.395689965363999</v>
      </c>
      <c r="D254" s="79"/>
      <c r="E254" s="80" t="e">
        <f t="shared" si="89"/>
        <v>#N/A</v>
      </c>
      <c r="F254" s="75"/>
      <c r="G254" s="75"/>
      <c r="H254" s="81">
        <f t="shared" si="90"/>
        <v>32174</v>
      </c>
      <c r="I254" s="82"/>
      <c r="J254" s="87">
        <f t="shared" si="84"/>
        <v>7.8587329425503194</v>
      </c>
      <c r="K254" s="82"/>
      <c r="L254" s="82"/>
      <c r="M254" s="36">
        <f t="shared" si="111"/>
        <v>411.98434599962724</v>
      </c>
      <c r="N254" s="36">
        <f t="shared" si="112"/>
        <v>50.258008846986684</v>
      </c>
      <c r="O254" s="36">
        <f t="shared" si="85"/>
        <v>411.98434599962724</v>
      </c>
      <c r="P254" s="36">
        <f t="shared" si="113"/>
        <v>365.42630406495641</v>
      </c>
      <c r="Q254" s="36">
        <f t="shared" si="114"/>
        <v>46.558041934670825</v>
      </c>
      <c r="R254" s="36">
        <f t="shared" si="115"/>
        <v>96.816050781657509</v>
      </c>
      <c r="S254" s="36">
        <f t="shared" si="116"/>
        <v>140.96618196541613</v>
      </c>
      <c r="T254" s="36">
        <f t="shared" si="117"/>
        <v>21.144927294812405</v>
      </c>
      <c r="U254" s="36">
        <f t="shared" si="118"/>
        <v>162.11110926022855</v>
      </c>
      <c r="V254" s="36">
        <f t="shared" si="119"/>
        <v>43.791895812909615</v>
      </c>
      <c r="W254" s="36">
        <f t="shared" si="120"/>
        <v>118.31921344731893</v>
      </c>
      <c r="Y254" s="86" t="e">
        <f t="shared" si="98"/>
        <v>#N/A</v>
      </c>
      <c r="Z254" s="86" t="e">
        <f t="shared" si="99"/>
        <v>#N/A</v>
      </c>
      <c r="AA254" s="86" t="e">
        <f t="shared" si="100"/>
        <v>#N/A</v>
      </c>
      <c r="AB254" s="86" t="e">
        <f t="shared" si="101"/>
        <v>#N/A</v>
      </c>
      <c r="AC254" s="86" t="e">
        <f t="shared" si="102"/>
        <v>#N/A</v>
      </c>
      <c r="AD254" s="86" t="e">
        <f t="shared" si="103"/>
        <v>#N/A</v>
      </c>
      <c r="AE254" s="86" t="e">
        <f t="shared" si="104"/>
        <v>#N/A</v>
      </c>
      <c r="AF254" s="86" t="e">
        <f t="shared" si="105"/>
        <v>#N/A</v>
      </c>
      <c r="AG254" s="86" t="e">
        <f t="shared" si="106"/>
        <v>#N/A</v>
      </c>
      <c r="AH254" s="86" t="e">
        <f t="shared" si="107"/>
        <v>#N/A</v>
      </c>
      <c r="AI254" s="86" t="e">
        <f t="shared" si="108"/>
        <v>#N/A</v>
      </c>
      <c r="AJ254" s="86" t="e">
        <f t="shared" si="109"/>
        <v>#N/A</v>
      </c>
      <c r="AK254" s="86">
        <f t="shared" si="88"/>
        <v>98.395689965363999</v>
      </c>
      <c r="AL254" s="86">
        <f t="shared" si="88"/>
        <v>0</v>
      </c>
    </row>
    <row r="255" spans="2:38" x14ac:dyDescent="0.25">
      <c r="B255" s="77">
        <v>32203</v>
      </c>
      <c r="C255" s="78">
        <v>66.776206634375399</v>
      </c>
      <c r="D255" s="79"/>
      <c r="E255" s="80" t="e">
        <f t="shared" si="89"/>
        <v>#N/A</v>
      </c>
      <c r="F255" s="75"/>
      <c r="G255" s="75"/>
      <c r="H255" s="81">
        <f t="shared" si="90"/>
        <v>32203</v>
      </c>
      <c r="I255" s="82"/>
      <c r="J255" s="87">
        <f t="shared" si="84"/>
        <v>6.293980004920944</v>
      </c>
      <c r="K255" s="82"/>
      <c r="L255" s="82"/>
      <c r="M255" s="36">
        <f t="shared" si="111"/>
        <v>399.18708703730312</v>
      </c>
      <c r="N255" s="36">
        <f t="shared" si="112"/>
        <v>33.015423662028695</v>
      </c>
      <c r="O255" s="36">
        <f t="shared" si="85"/>
        <v>399.18708703730312</v>
      </c>
      <c r="P255" s="36">
        <f t="shared" si="113"/>
        <v>357.35624225696989</v>
      </c>
      <c r="Q255" s="36">
        <f t="shared" si="114"/>
        <v>41.830844780333223</v>
      </c>
      <c r="R255" s="36">
        <f t="shared" si="115"/>
        <v>74.846268442361918</v>
      </c>
      <c r="S255" s="36">
        <f t="shared" si="116"/>
        <v>118.63816425527153</v>
      </c>
      <c r="T255" s="36">
        <f t="shared" si="117"/>
        <v>17.795724638290718</v>
      </c>
      <c r="U255" s="36">
        <f t="shared" si="118"/>
        <v>136.43388889356225</v>
      </c>
      <c r="V255" s="36">
        <f t="shared" si="119"/>
        <v>41.673223391964399</v>
      </c>
      <c r="W255" s="36">
        <f t="shared" si="120"/>
        <v>94.760665501597856</v>
      </c>
      <c r="Y255" s="86" t="e">
        <f t="shared" si="98"/>
        <v>#N/A</v>
      </c>
      <c r="Z255" s="86" t="e">
        <f t="shared" si="99"/>
        <v>#N/A</v>
      </c>
      <c r="AA255" s="86" t="e">
        <f t="shared" si="100"/>
        <v>#N/A</v>
      </c>
      <c r="AB255" s="86" t="e">
        <f t="shared" si="101"/>
        <v>#N/A</v>
      </c>
      <c r="AC255" s="86" t="e">
        <f t="shared" si="102"/>
        <v>#N/A</v>
      </c>
      <c r="AD255" s="86" t="e">
        <f t="shared" si="103"/>
        <v>#N/A</v>
      </c>
      <c r="AE255" s="86" t="e">
        <f t="shared" si="104"/>
        <v>#N/A</v>
      </c>
      <c r="AF255" s="86" t="e">
        <f t="shared" si="105"/>
        <v>#N/A</v>
      </c>
      <c r="AG255" s="86" t="e">
        <f t="shared" si="106"/>
        <v>#N/A</v>
      </c>
      <c r="AH255" s="86" t="e">
        <f t="shared" si="107"/>
        <v>#N/A</v>
      </c>
      <c r="AI255" s="86" t="e">
        <f t="shared" si="108"/>
        <v>#N/A</v>
      </c>
      <c r="AJ255" s="86" t="e">
        <f t="shared" si="109"/>
        <v>#N/A</v>
      </c>
      <c r="AK255" s="86">
        <f t="shared" si="88"/>
        <v>66.776206634375399</v>
      </c>
      <c r="AL255" s="86">
        <f t="shared" si="88"/>
        <v>0</v>
      </c>
    </row>
    <row r="256" spans="2:38" x14ac:dyDescent="0.25">
      <c r="B256" s="77">
        <v>32234</v>
      </c>
      <c r="C256" s="78">
        <v>97.116996742790903</v>
      </c>
      <c r="D256" s="79"/>
      <c r="E256" s="80" t="e">
        <f t="shared" si="89"/>
        <v>#N/A</v>
      </c>
      <c r="F256" s="75"/>
      <c r="G256" s="75"/>
      <c r="H256" s="81">
        <f t="shared" si="90"/>
        <v>32234</v>
      </c>
      <c r="I256" s="82"/>
      <c r="J256" s="87">
        <f t="shared" si="84"/>
        <v>7.3815652557004752</v>
      </c>
      <c r="K256" s="82"/>
      <c r="L256" s="82"/>
      <c r="M256" s="36">
        <f t="shared" si="111"/>
        <v>406.39523783741879</v>
      </c>
      <c r="N256" s="36">
        <f t="shared" si="112"/>
        <v>48.078001162341991</v>
      </c>
      <c r="O256" s="36">
        <f t="shared" si="85"/>
        <v>406.39523783741879</v>
      </c>
      <c r="P256" s="36">
        <f t="shared" si="113"/>
        <v>361.93838453930857</v>
      </c>
      <c r="Q256" s="36">
        <f t="shared" si="114"/>
        <v>44.456853298110218</v>
      </c>
      <c r="R256" s="36">
        <f t="shared" si="115"/>
        <v>92.534854460452209</v>
      </c>
      <c r="S256" s="36">
        <f t="shared" si="116"/>
        <v>134.20807785241661</v>
      </c>
      <c r="T256" s="36">
        <f t="shared" si="117"/>
        <v>20.131211677862478</v>
      </c>
      <c r="U256" s="36">
        <f t="shared" si="118"/>
        <v>154.33928953027907</v>
      </c>
      <c r="V256" s="36">
        <f t="shared" si="119"/>
        <v>43.204199249286788</v>
      </c>
      <c r="W256" s="36">
        <f t="shared" si="120"/>
        <v>111.13509028099229</v>
      </c>
      <c r="Y256" s="86" t="e">
        <f t="shared" si="98"/>
        <v>#N/A</v>
      </c>
      <c r="Z256" s="86" t="e">
        <f t="shared" si="99"/>
        <v>#N/A</v>
      </c>
      <c r="AA256" s="86" t="e">
        <f t="shared" si="100"/>
        <v>#N/A</v>
      </c>
      <c r="AB256" s="86" t="e">
        <f t="shared" si="101"/>
        <v>#N/A</v>
      </c>
      <c r="AC256" s="86" t="e">
        <f t="shared" si="102"/>
        <v>#N/A</v>
      </c>
      <c r="AD256" s="86" t="e">
        <f t="shared" si="103"/>
        <v>#N/A</v>
      </c>
      <c r="AE256" s="86" t="e">
        <f t="shared" si="104"/>
        <v>#N/A</v>
      </c>
      <c r="AF256" s="86" t="e">
        <f t="shared" si="105"/>
        <v>#N/A</v>
      </c>
      <c r="AG256" s="86" t="e">
        <f t="shared" si="106"/>
        <v>#N/A</v>
      </c>
      <c r="AH256" s="86" t="e">
        <f t="shared" si="107"/>
        <v>#N/A</v>
      </c>
      <c r="AI256" s="86" t="e">
        <f t="shared" si="108"/>
        <v>#N/A</v>
      </c>
      <c r="AJ256" s="86" t="e">
        <f t="shared" si="109"/>
        <v>#N/A</v>
      </c>
      <c r="AK256" s="86">
        <f t="shared" si="88"/>
        <v>97.116996742790903</v>
      </c>
      <c r="AL256" s="86">
        <f t="shared" si="88"/>
        <v>0</v>
      </c>
    </row>
    <row r="257" spans="2:38" x14ac:dyDescent="0.25">
      <c r="B257" s="77">
        <v>32264</v>
      </c>
      <c r="C257" s="78">
        <v>13.931047417132101</v>
      </c>
      <c r="D257" s="79"/>
      <c r="E257" s="80" t="e">
        <f t="shared" si="89"/>
        <v>#N/A</v>
      </c>
      <c r="F257" s="75"/>
      <c r="G257" s="75"/>
      <c r="H257" s="81">
        <f t="shared" si="90"/>
        <v>32264</v>
      </c>
      <c r="I257" s="82"/>
      <c r="J257" s="87">
        <f t="shared" si="84"/>
        <v>3.7970451302498658</v>
      </c>
      <c r="K257" s="82"/>
      <c r="L257" s="82"/>
      <c r="M257" s="36">
        <f t="shared" si="111"/>
        <v>369.58398260283548</v>
      </c>
      <c r="N257" s="36">
        <f t="shared" si="112"/>
        <v>6.2854493536052018</v>
      </c>
      <c r="O257" s="36">
        <f t="shared" si="85"/>
        <v>369.58398260283548</v>
      </c>
      <c r="P257" s="36">
        <f t="shared" si="113"/>
        <v>337.54904662016071</v>
      </c>
      <c r="Q257" s="36">
        <f t="shared" si="114"/>
        <v>32.034935982674767</v>
      </c>
      <c r="R257" s="36">
        <f t="shared" si="115"/>
        <v>38.320385336279969</v>
      </c>
      <c r="S257" s="36">
        <f t="shared" si="116"/>
        <v>81.524584585566757</v>
      </c>
      <c r="T257" s="36">
        <f t="shared" si="117"/>
        <v>12.228687687835006</v>
      </c>
      <c r="U257" s="36">
        <f t="shared" si="118"/>
        <v>93.753272273401763</v>
      </c>
      <c r="V257" s="36">
        <f t="shared" si="119"/>
        <v>36.585864178561778</v>
      </c>
      <c r="W257" s="36">
        <f t="shared" si="120"/>
        <v>57.167408094839985</v>
      </c>
      <c r="Y257" s="86" t="e">
        <f t="shared" si="98"/>
        <v>#N/A</v>
      </c>
      <c r="Z257" s="86" t="e">
        <f t="shared" si="99"/>
        <v>#N/A</v>
      </c>
      <c r="AA257" s="86" t="e">
        <f t="shared" si="100"/>
        <v>#N/A</v>
      </c>
      <c r="AB257" s="86" t="e">
        <f t="shared" si="101"/>
        <v>#N/A</v>
      </c>
      <c r="AC257" s="86" t="e">
        <f t="shared" si="102"/>
        <v>#N/A</v>
      </c>
      <c r="AD257" s="86" t="e">
        <f t="shared" si="103"/>
        <v>#N/A</v>
      </c>
      <c r="AE257" s="86" t="e">
        <f t="shared" si="104"/>
        <v>#N/A</v>
      </c>
      <c r="AF257" s="86" t="e">
        <f t="shared" si="105"/>
        <v>#N/A</v>
      </c>
      <c r="AG257" s="86" t="e">
        <f t="shared" si="106"/>
        <v>#N/A</v>
      </c>
      <c r="AH257" s="86" t="e">
        <f t="shared" si="107"/>
        <v>#N/A</v>
      </c>
      <c r="AI257" s="86" t="e">
        <f t="shared" si="108"/>
        <v>#N/A</v>
      </c>
      <c r="AJ257" s="86" t="e">
        <f t="shared" si="109"/>
        <v>#N/A</v>
      </c>
      <c r="AK257" s="86">
        <f t="shared" si="88"/>
        <v>13.931047417132101</v>
      </c>
      <c r="AL257" s="86">
        <f t="shared" si="88"/>
        <v>0</v>
      </c>
    </row>
    <row r="258" spans="2:38" x14ac:dyDescent="0.25">
      <c r="B258" s="77">
        <v>32295</v>
      </c>
      <c r="C258" s="78">
        <v>11.108176006017301</v>
      </c>
      <c r="D258" s="79"/>
      <c r="E258" s="80" t="e">
        <f t="shared" si="89"/>
        <v>#N/A</v>
      </c>
      <c r="F258" s="75"/>
      <c r="G258" s="75"/>
      <c r="H258" s="81">
        <f t="shared" si="90"/>
        <v>32295</v>
      </c>
      <c r="I258" s="82"/>
      <c r="J258" s="87">
        <f t="shared" si="84"/>
        <v>2.8064876149848486</v>
      </c>
      <c r="K258" s="82"/>
      <c r="L258" s="82"/>
      <c r="M258" s="36">
        <f t="shared" si="111"/>
        <v>344.30307145774287</v>
      </c>
      <c r="N258" s="36">
        <f t="shared" si="112"/>
        <v>4.3541511684351235</v>
      </c>
      <c r="O258" s="36">
        <f t="shared" si="85"/>
        <v>344.30307145774287</v>
      </c>
      <c r="P258" s="36">
        <f t="shared" si="113"/>
        <v>319.39030211308881</v>
      </c>
      <c r="Q258" s="36">
        <f t="shared" si="114"/>
        <v>24.912769344654066</v>
      </c>
      <c r="R258" s="36">
        <f t="shared" si="115"/>
        <v>29.26692051308919</v>
      </c>
      <c r="S258" s="36">
        <f t="shared" si="116"/>
        <v>65.852784691650967</v>
      </c>
      <c r="T258" s="36">
        <f t="shared" si="117"/>
        <v>9.8779177037476398</v>
      </c>
      <c r="U258" s="36">
        <f t="shared" si="118"/>
        <v>75.730702395398609</v>
      </c>
      <c r="V258" s="36">
        <f t="shared" si="119"/>
        <v>33.476892578712224</v>
      </c>
      <c r="W258" s="36">
        <f t="shared" si="120"/>
        <v>42.253809816686385</v>
      </c>
      <c r="Y258" s="86" t="e">
        <f t="shared" si="98"/>
        <v>#N/A</v>
      </c>
      <c r="Z258" s="86" t="e">
        <f t="shared" si="99"/>
        <v>#N/A</v>
      </c>
      <c r="AA258" s="86" t="e">
        <f t="shared" si="100"/>
        <v>#N/A</v>
      </c>
      <c r="AB258" s="86" t="e">
        <f t="shared" si="101"/>
        <v>#N/A</v>
      </c>
      <c r="AC258" s="86" t="e">
        <f t="shared" si="102"/>
        <v>#N/A</v>
      </c>
      <c r="AD258" s="86" t="e">
        <f t="shared" si="103"/>
        <v>#N/A</v>
      </c>
      <c r="AE258" s="86" t="e">
        <f t="shared" si="104"/>
        <v>#N/A</v>
      </c>
      <c r="AF258" s="86" t="e">
        <f t="shared" si="105"/>
        <v>#N/A</v>
      </c>
      <c r="AG258" s="86" t="e">
        <f t="shared" si="106"/>
        <v>#N/A</v>
      </c>
      <c r="AH258" s="86" t="e">
        <f t="shared" si="107"/>
        <v>#N/A</v>
      </c>
      <c r="AI258" s="86" t="e">
        <f t="shared" si="108"/>
        <v>#N/A</v>
      </c>
      <c r="AJ258" s="86" t="e">
        <f t="shared" si="109"/>
        <v>#N/A</v>
      </c>
      <c r="AK258" s="86">
        <f t="shared" si="88"/>
        <v>11.108176006017301</v>
      </c>
      <c r="AL258" s="86">
        <f t="shared" si="88"/>
        <v>0</v>
      </c>
    </row>
    <row r="259" spans="2:38" x14ac:dyDescent="0.25">
      <c r="B259" s="77">
        <v>32325</v>
      </c>
      <c r="C259" s="78">
        <v>10.7906568193849</v>
      </c>
      <c r="D259" s="79"/>
      <c r="E259" s="80" t="e">
        <f t="shared" si="89"/>
        <v>#N/A</v>
      </c>
      <c r="F259" s="75"/>
      <c r="G259" s="75"/>
      <c r="H259" s="81">
        <f t="shared" si="90"/>
        <v>32325</v>
      </c>
      <c r="I259" s="82"/>
      <c r="J259" s="87">
        <f t="shared" si="84"/>
        <v>2.3209739118936872</v>
      </c>
      <c r="K259" s="82"/>
      <c r="L259" s="82"/>
      <c r="M259" s="36">
        <f t="shared" si="111"/>
        <v>326.3869638145672</v>
      </c>
      <c r="N259" s="36">
        <f t="shared" si="112"/>
        <v>3.7939951179064906</v>
      </c>
      <c r="O259" s="36">
        <f t="shared" si="85"/>
        <v>326.3869638145672</v>
      </c>
      <c r="P259" s="36">
        <f t="shared" si="113"/>
        <v>305.84799685475673</v>
      </c>
      <c r="Q259" s="36">
        <f t="shared" si="114"/>
        <v>20.538966959810466</v>
      </c>
      <c r="R259" s="36">
        <f t="shared" si="115"/>
        <v>24.332962077716957</v>
      </c>
      <c r="S259" s="36">
        <f t="shared" si="116"/>
        <v>57.809854656429181</v>
      </c>
      <c r="T259" s="36">
        <f t="shared" si="117"/>
        <v>8.6714781984643725</v>
      </c>
      <c r="U259" s="36">
        <f t="shared" si="118"/>
        <v>66.481332854893552</v>
      </c>
      <c r="V259" s="36">
        <f t="shared" si="119"/>
        <v>31.537301839393798</v>
      </c>
      <c r="W259" s="36">
        <f t="shared" si="120"/>
        <v>34.944031015499753</v>
      </c>
      <c r="Y259" s="86" t="e">
        <f t="shared" si="98"/>
        <v>#N/A</v>
      </c>
      <c r="Z259" s="86" t="e">
        <f t="shared" si="99"/>
        <v>#N/A</v>
      </c>
      <c r="AA259" s="86" t="e">
        <f t="shared" si="100"/>
        <v>#N/A</v>
      </c>
      <c r="AB259" s="86" t="e">
        <f t="shared" si="101"/>
        <v>#N/A</v>
      </c>
      <c r="AC259" s="86" t="e">
        <f t="shared" si="102"/>
        <v>#N/A</v>
      </c>
      <c r="AD259" s="86" t="e">
        <f t="shared" si="103"/>
        <v>#N/A</v>
      </c>
      <c r="AE259" s="86" t="e">
        <f t="shared" si="104"/>
        <v>#N/A</v>
      </c>
      <c r="AF259" s="86" t="e">
        <f t="shared" si="105"/>
        <v>#N/A</v>
      </c>
      <c r="AG259" s="86" t="e">
        <f t="shared" si="106"/>
        <v>#N/A</v>
      </c>
      <c r="AH259" s="86" t="e">
        <f t="shared" si="107"/>
        <v>#N/A</v>
      </c>
      <c r="AI259" s="86" t="e">
        <f t="shared" si="108"/>
        <v>#N/A</v>
      </c>
      <c r="AJ259" s="86" t="e">
        <f t="shared" si="109"/>
        <v>#N/A</v>
      </c>
      <c r="AK259" s="86">
        <f t="shared" si="88"/>
        <v>10.7906568193849</v>
      </c>
      <c r="AL259" s="86">
        <f t="shared" si="88"/>
        <v>0</v>
      </c>
    </row>
    <row r="260" spans="2:38" x14ac:dyDescent="0.25">
      <c r="B260" s="77">
        <v>32356</v>
      </c>
      <c r="C260" s="78">
        <v>1.35995109748198</v>
      </c>
      <c r="D260" s="79"/>
      <c r="E260" s="80" t="e">
        <f t="shared" si="89"/>
        <v>#N/A</v>
      </c>
      <c r="F260" s="75"/>
      <c r="G260" s="75"/>
      <c r="H260" s="81">
        <f t="shared" si="90"/>
        <v>32356</v>
      </c>
      <c r="I260" s="82"/>
      <c r="J260" s="87">
        <f t="shared" si="84"/>
        <v>1.7754140481194065</v>
      </c>
      <c r="K260" s="82"/>
      <c r="L260" s="82"/>
      <c r="M260" s="36">
        <f t="shared" si="111"/>
        <v>306.77767488492202</v>
      </c>
      <c r="N260" s="36">
        <f t="shared" si="112"/>
        <v>0.43027306731670478</v>
      </c>
      <c r="O260" s="36">
        <f t="shared" si="85"/>
        <v>306.77767488492202</v>
      </c>
      <c r="P260" s="36">
        <f t="shared" si="113"/>
        <v>290.4112985352142</v>
      </c>
      <c r="Q260" s="36">
        <f t="shared" si="114"/>
        <v>16.366376349707821</v>
      </c>
      <c r="R260" s="36">
        <f t="shared" si="115"/>
        <v>16.796649417024526</v>
      </c>
      <c r="S260" s="36">
        <f t="shared" si="116"/>
        <v>48.333951256418324</v>
      </c>
      <c r="T260" s="36">
        <f t="shared" si="117"/>
        <v>7.2500926884627441</v>
      </c>
      <c r="U260" s="36">
        <f t="shared" si="118"/>
        <v>55.584043944881067</v>
      </c>
      <c r="V260" s="36">
        <f t="shared" si="119"/>
        <v>28.853832439737587</v>
      </c>
      <c r="W260" s="36">
        <f t="shared" si="120"/>
        <v>26.73021150514348</v>
      </c>
      <c r="Y260" s="86" t="e">
        <f t="shared" si="98"/>
        <v>#N/A</v>
      </c>
      <c r="Z260" s="86" t="e">
        <f t="shared" si="99"/>
        <v>#N/A</v>
      </c>
      <c r="AA260" s="86" t="e">
        <f t="shared" si="100"/>
        <v>#N/A</v>
      </c>
      <c r="AB260" s="86" t="e">
        <f t="shared" si="101"/>
        <v>#N/A</v>
      </c>
      <c r="AC260" s="86" t="e">
        <f t="shared" si="102"/>
        <v>#N/A</v>
      </c>
      <c r="AD260" s="86" t="e">
        <f t="shared" si="103"/>
        <v>#N/A</v>
      </c>
      <c r="AE260" s="86" t="e">
        <f t="shared" si="104"/>
        <v>#N/A</v>
      </c>
      <c r="AF260" s="86" t="e">
        <f t="shared" si="105"/>
        <v>#N/A</v>
      </c>
      <c r="AG260" s="86" t="e">
        <f t="shared" si="106"/>
        <v>#N/A</v>
      </c>
      <c r="AH260" s="86" t="e">
        <f t="shared" si="107"/>
        <v>#N/A</v>
      </c>
      <c r="AI260" s="86" t="e">
        <f t="shared" si="108"/>
        <v>#N/A</v>
      </c>
      <c r="AJ260" s="86" t="e">
        <f t="shared" si="109"/>
        <v>#N/A</v>
      </c>
      <c r="AK260" s="86">
        <f t="shared" si="88"/>
        <v>1.35995109748198</v>
      </c>
      <c r="AL260" s="86">
        <f t="shared" si="88"/>
        <v>0</v>
      </c>
    </row>
    <row r="261" spans="2:38" x14ac:dyDescent="0.25">
      <c r="B261" s="77">
        <v>32387</v>
      </c>
      <c r="C261" s="78">
        <v>14.6830117562595</v>
      </c>
      <c r="D261" s="79"/>
      <c r="E261" s="80" t="e">
        <f t="shared" si="89"/>
        <v>#N/A</v>
      </c>
      <c r="F261" s="75"/>
      <c r="G261" s="75"/>
      <c r="H261" s="81">
        <f t="shared" si="90"/>
        <v>32387</v>
      </c>
      <c r="I261" s="82"/>
      <c r="J261" s="87">
        <f t="shared" si="84"/>
        <v>1.7786687408336697</v>
      </c>
      <c r="K261" s="82"/>
      <c r="L261" s="82"/>
      <c r="M261" s="36">
        <f t="shared" si="111"/>
        <v>300.76717428744485</v>
      </c>
      <c r="N261" s="36">
        <f t="shared" si="112"/>
        <v>4.32713600402883</v>
      </c>
      <c r="O261" s="36">
        <f t="shared" si="85"/>
        <v>300.76717428744485</v>
      </c>
      <c r="P261" s="36">
        <f t="shared" si="113"/>
        <v>285.55587616400555</v>
      </c>
      <c r="Q261" s="36">
        <f t="shared" si="114"/>
        <v>15.211298123439292</v>
      </c>
      <c r="R261" s="36">
        <f t="shared" si="115"/>
        <v>19.538434127468122</v>
      </c>
      <c r="S261" s="36">
        <f t="shared" si="116"/>
        <v>48.392266567205709</v>
      </c>
      <c r="T261" s="36">
        <f t="shared" si="117"/>
        <v>7.2588399850808525</v>
      </c>
      <c r="U261" s="36">
        <f t="shared" si="118"/>
        <v>55.651106552286564</v>
      </c>
      <c r="V261" s="36">
        <f t="shared" si="119"/>
        <v>28.871893167987817</v>
      </c>
      <c r="W261" s="36">
        <f t="shared" si="120"/>
        <v>26.779213384298746</v>
      </c>
      <c r="Y261" s="86" t="e">
        <f t="shared" si="98"/>
        <v>#N/A</v>
      </c>
      <c r="Z261" s="86" t="e">
        <f t="shared" si="99"/>
        <v>#N/A</v>
      </c>
      <c r="AA261" s="86" t="e">
        <f t="shared" si="100"/>
        <v>#N/A</v>
      </c>
      <c r="AB261" s="86" t="e">
        <f t="shared" si="101"/>
        <v>#N/A</v>
      </c>
      <c r="AC261" s="86" t="e">
        <f t="shared" si="102"/>
        <v>#N/A</v>
      </c>
      <c r="AD261" s="86" t="e">
        <f t="shared" si="103"/>
        <v>#N/A</v>
      </c>
      <c r="AE261" s="86" t="e">
        <f t="shared" si="104"/>
        <v>#N/A</v>
      </c>
      <c r="AF261" s="86" t="e">
        <f t="shared" si="105"/>
        <v>#N/A</v>
      </c>
      <c r="AG261" s="86" t="e">
        <f t="shared" si="106"/>
        <v>#N/A</v>
      </c>
      <c r="AH261" s="86" t="e">
        <f t="shared" si="107"/>
        <v>#N/A</v>
      </c>
      <c r="AI261" s="86" t="e">
        <f t="shared" si="108"/>
        <v>#N/A</v>
      </c>
      <c r="AJ261" s="86" t="e">
        <f t="shared" si="109"/>
        <v>#N/A</v>
      </c>
      <c r="AK261" s="86">
        <f t="shared" si="88"/>
        <v>14.6830117562595</v>
      </c>
      <c r="AL261" s="86">
        <f t="shared" si="88"/>
        <v>0</v>
      </c>
    </row>
    <row r="262" spans="2:38" x14ac:dyDescent="0.25">
      <c r="B262" s="77">
        <v>32417</v>
      </c>
      <c r="C262" s="78">
        <v>49.355257578020002</v>
      </c>
      <c r="D262" s="79"/>
      <c r="E262" s="80" t="e">
        <f t="shared" si="89"/>
        <v>#N/A</v>
      </c>
      <c r="F262" s="75"/>
      <c r="G262" s="75"/>
      <c r="H262" s="81">
        <f t="shared" si="90"/>
        <v>32417</v>
      </c>
      <c r="I262" s="82"/>
      <c r="J262" s="87">
        <f t="shared" si="84"/>
        <v>2.6434413254976117</v>
      </c>
      <c r="K262" s="82"/>
      <c r="L262" s="82"/>
      <c r="M262" s="36">
        <f t="shared" si="111"/>
        <v>319.62786348954074</v>
      </c>
      <c r="N262" s="36">
        <f t="shared" si="112"/>
        <v>15.283270252484783</v>
      </c>
      <c r="O262" s="36">
        <f t="shared" si="85"/>
        <v>319.62786348954074</v>
      </c>
      <c r="P262" s="36">
        <f t="shared" si="113"/>
        <v>300.5982519492851</v>
      </c>
      <c r="Q262" s="36">
        <f t="shared" si="114"/>
        <v>19.029611540255644</v>
      </c>
      <c r="R262" s="36">
        <f t="shared" si="115"/>
        <v>34.312881792740427</v>
      </c>
      <c r="S262" s="36">
        <f t="shared" si="116"/>
        <v>63.184774960728248</v>
      </c>
      <c r="T262" s="36">
        <f t="shared" si="117"/>
        <v>9.4777162441092315</v>
      </c>
      <c r="U262" s="36">
        <f t="shared" si="118"/>
        <v>72.66249120483748</v>
      </c>
      <c r="V262" s="36">
        <f t="shared" si="119"/>
        <v>32.863467530988679</v>
      </c>
      <c r="W262" s="36">
        <f t="shared" si="120"/>
        <v>39.799023673848801</v>
      </c>
      <c r="Y262" s="86" t="e">
        <f t="shared" si="98"/>
        <v>#N/A</v>
      </c>
      <c r="Z262" s="86" t="e">
        <f t="shared" si="99"/>
        <v>#N/A</v>
      </c>
      <c r="AA262" s="86" t="e">
        <f t="shared" si="100"/>
        <v>#N/A</v>
      </c>
      <c r="AB262" s="86" t="e">
        <f t="shared" si="101"/>
        <v>#N/A</v>
      </c>
      <c r="AC262" s="86" t="e">
        <f t="shared" si="102"/>
        <v>#N/A</v>
      </c>
      <c r="AD262" s="86" t="e">
        <f t="shared" si="103"/>
        <v>#N/A</v>
      </c>
      <c r="AE262" s="86" t="e">
        <f t="shared" si="104"/>
        <v>#N/A</v>
      </c>
      <c r="AF262" s="86" t="e">
        <f t="shared" si="105"/>
        <v>#N/A</v>
      </c>
      <c r="AG262" s="86" t="e">
        <f t="shared" si="106"/>
        <v>#N/A</v>
      </c>
      <c r="AH262" s="86" t="e">
        <f t="shared" si="107"/>
        <v>#N/A</v>
      </c>
      <c r="AI262" s="86" t="e">
        <f t="shared" si="108"/>
        <v>#N/A</v>
      </c>
      <c r="AJ262" s="86" t="e">
        <f t="shared" si="109"/>
        <v>#N/A</v>
      </c>
      <c r="AK262" s="86">
        <f t="shared" si="88"/>
        <v>49.355257578020002</v>
      </c>
      <c r="AL262" s="86">
        <f t="shared" si="88"/>
        <v>0</v>
      </c>
    </row>
    <row r="263" spans="2:38" x14ac:dyDescent="0.25">
      <c r="B263" s="77">
        <v>32448</v>
      </c>
      <c r="C263" s="78">
        <v>56.159243485165703</v>
      </c>
      <c r="D263" s="79"/>
      <c r="E263" s="80" t="e">
        <f t="shared" si="89"/>
        <v>#N/A</v>
      </c>
      <c r="F263" s="75"/>
      <c r="G263" s="75"/>
      <c r="H263" s="81">
        <f t="shared" si="90"/>
        <v>32448</v>
      </c>
      <c r="I263" s="82"/>
      <c r="J263" s="87">
        <f t="shared" si="84"/>
        <v>3.4019041044393958</v>
      </c>
      <c r="K263" s="82"/>
      <c r="L263" s="82"/>
      <c r="M263" s="36">
        <f t="shared" si="111"/>
        <v>337.41969821505552</v>
      </c>
      <c r="N263" s="36">
        <f t="shared" si="112"/>
        <v>19.33779721939527</v>
      </c>
      <c r="O263" s="36">
        <f t="shared" si="85"/>
        <v>337.41969821505552</v>
      </c>
      <c r="P263" s="36">
        <f t="shared" si="113"/>
        <v>314.25223443033684</v>
      </c>
      <c r="Q263" s="36">
        <f t="shared" si="114"/>
        <v>23.167463784718677</v>
      </c>
      <c r="R263" s="36">
        <f t="shared" si="115"/>
        <v>42.505261004113947</v>
      </c>
      <c r="S263" s="36">
        <f t="shared" si="116"/>
        <v>75.368728535102633</v>
      </c>
      <c r="T263" s="36">
        <f t="shared" si="117"/>
        <v>11.305309280265389</v>
      </c>
      <c r="U263" s="36">
        <f t="shared" si="118"/>
        <v>86.674037815368024</v>
      </c>
      <c r="V263" s="36">
        <f t="shared" si="119"/>
        <v>35.455778993882696</v>
      </c>
      <c r="W263" s="36">
        <f t="shared" si="120"/>
        <v>51.218258821485328</v>
      </c>
      <c r="Y263" s="86" t="e">
        <f t="shared" si="98"/>
        <v>#N/A</v>
      </c>
      <c r="Z263" s="86" t="e">
        <f t="shared" si="99"/>
        <v>#N/A</v>
      </c>
      <c r="AA263" s="86" t="e">
        <f t="shared" si="100"/>
        <v>#N/A</v>
      </c>
      <c r="AB263" s="86" t="e">
        <f t="shared" si="101"/>
        <v>#N/A</v>
      </c>
      <c r="AC263" s="86" t="e">
        <f t="shared" si="102"/>
        <v>#N/A</v>
      </c>
      <c r="AD263" s="86" t="e">
        <f t="shared" si="103"/>
        <v>#N/A</v>
      </c>
      <c r="AE263" s="86" t="e">
        <f t="shared" si="104"/>
        <v>#N/A</v>
      </c>
      <c r="AF263" s="86" t="e">
        <f t="shared" si="105"/>
        <v>#N/A</v>
      </c>
      <c r="AG263" s="86" t="e">
        <f t="shared" si="106"/>
        <v>#N/A</v>
      </c>
      <c r="AH263" s="86" t="e">
        <f t="shared" si="107"/>
        <v>#N/A</v>
      </c>
      <c r="AI263" s="86" t="e">
        <f t="shared" si="108"/>
        <v>#N/A</v>
      </c>
      <c r="AJ263" s="86" t="e">
        <f t="shared" si="109"/>
        <v>#N/A</v>
      </c>
      <c r="AK263" s="86">
        <f t="shared" si="88"/>
        <v>56.159243485165703</v>
      </c>
      <c r="AL263" s="86">
        <f t="shared" si="88"/>
        <v>0</v>
      </c>
    </row>
    <row r="264" spans="2:38" x14ac:dyDescent="0.25">
      <c r="B264" s="77">
        <v>32478</v>
      </c>
      <c r="C264" s="78">
        <v>84.700388209118202</v>
      </c>
      <c r="D264" s="79"/>
      <c r="E264" s="80" t="e">
        <f t="shared" si="89"/>
        <v>#N/A</v>
      </c>
      <c r="F264" s="75"/>
      <c r="G264" s="75"/>
      <c r="H264" s="81">
        <f t="shared" si="90"/>
        <v>32478</v>
      </c>
      <c r="I264" s="82"/>
      <c r="J264" s="87">
        <f t="shared" si="84"/>
        <v>4.9901619282675425</v>
      </c>
      <c r="K264" s="82"/>
      <c r="L264" s="82"/>
      <c r="M264" s="36">
        <f t="shared" si="111"/>
        <v>365.71405261182923</v>
      </c>
      <c r="N264" s="36">
        <f t="shared" si="112"/>
        <v>33.238570027625826</v>
      </c>
      <c r="O264" s="36">
        <f t="shared" si="85"/>
        <v>365.71405261182923</v>
      </c>
      <c r="P264" s="36">
        <f t="shared" si="113"/>
        <v>334.84287039989226</v>
      </c>
      <c r="Q264" s="36">
        <f t="shared" si="114"/>
        <v>30.871182211936969</v>
      </c>
      <c r="R264" s="36">
        <f t="shared" si="115"/>
        <v>64.109752239562795</v>
      </c>
      <c r="S264" s="36">
        <f t="shared" si="116"/>
        <v>99.565531233445483</v>
      </c>
      <c r="T264" s="36">
        <f t="shared" si="117"/>
        <v>14.934829685016814</v>
      </c>
      <c r="U264" s="36">
        <f t="shared" si="118"/>
        <v>114.50036091846229</v>
      </c>
      <c r="V264" s="36">
        <f t="shared" si="119"/>
        <v>39.369670176887766</v>
      </c>
      <c r="W264" s="36">
        <f t="shared" si="120"/>
        <v>75.130690741574526</v>
      </c>
      <c r="Y264" s="86" t="e">
        <f t="shared" si="98"/>
        <v>#N/A</v>
      </c>
      <c r="Z264" s="86" t="e">
        <f t="shared" si="99"/>
        <v>#N/A</v>
      </c>
      <c r="AA264" s="86" t="e">
        <f t="shared" si="100"/>
        <v>#N/A</v>
      </c>
      <c r="AB264" s="86" t="e">
        <f t="shared" si="101"/>
        <v>#N/A</v>
      </c>
      <c r="AC264" s="86" t="e">
        <f t="shared" si="102"/>
        <v>#N/A</v>
      </c>
      <c r="AD264" s="86" t="e">
        <f t="shared" si="103"/>
        <v>#N/A</v>
      </c>
      <c r="AE264" s="86" t="e">
        <f t="shared" si="104"/>
        <v>#N/A</v>
      </c>
      <c r="AF264" s="86" t="e">
        <f t="shared" si="105"/>
        <v>#N/A</v>
      </c>
      <c r="AG264" s="86" t="e">
        <f t="shared" si="106"/>
        <v>#N/A</v>
      </c>
      <c r="AH264" s="86" t="e">
        <f t="shared" si="107"/>
        <v>#N/A</v>
      </c>
      <c r="AI264" s="86" t="e">
        <f t="shared" si="108"/>
        <v>#N/A</v>
      </c>
      <c r="AJ264" s="86" t="e">
        <f t="shared" si="109"/>
        <v>#N/A</v>
      </c>
      <c r="AK264" s="86">
        <f t="shared" si="88"/>
        <v>84.700388209118202</v>
      </c>
      <c r="AL264" s="86">
        <f t="shared" si="88"/>
        <v>0</v>
      </c>
    </row>
    <row r="265" spans="2:38" x14ac:dyDescent="0.25">
      <c r="B265" s="77">
        <v>32509</v>
      </c>
      <c r="C265" s="78">
        <v>118.26928946015801</v>
      </c>
      <c r="D265" s="79"/>
      <c r="E265" s="80" t="e">
        <f t="shared" si="89"/>
        <v>#N/A</v>
      </c>
      <c r="F265" s="75"/>
      <c r="G265" s="75"/>
      <c r="H265" s="81">
        <f t="shared" si="90"/>
        <v>32509</v>
      </c>
      <c r="I265" s="82"/>
      <c r="J265" s="87">
        <f t="shared" si="84"/>
        <v>7.4615376846046999</v>
      </c>
      <c r="K265" s="82"/>
      <c r="L265" s="82"/>
      <c r="M265" s="36">
        <f t="shared" si="111"/>
        <v>398.84793759709777</v>
      </c>
      <c r="N265" s="36">
        <f t="shared" si="112"/>
        <v>54.264222262952501</v>
      </c>
      <c r="O265" s="36">
        <f t="shared" si="85"/>
        <v>398.84793759709777</v>
      </c>
      <c r="P265" s="36">
        <f t="shared" si="113"/>
        <v>357.13832123017391</v>
      </c>
      <c r="Q265" s="36">
        <f t="shared" si="114"/>
        <v>41.709616366923854</v>
      </c>
      <c r="R265" s="36">
        <f t="shared" si="115"/>
        <v>95.973838629876354</v>
      </c>
      <c r="S265" s="36">
        <f t="shared" si="116"/>
        <v>135.34350880676413</v>
      </c>
      <c r="T265" s="36">
        <f t="shared" si="117"/>
        <v>20.30152632101461</v>
      </c>
      <c r="U265" s="36">
        <f t="shared" si="118"/>
        <v>155.64503512777875</v>
      </c>
      <c r="V265" s="36">
        <f t="shared" si="119"/>
        <v>43.305898984102058</v>
      </c>
      <c r="W265" s="36">
        <f t="shared" si="120"/>
        <v>112.3391361436767</v>
      </c>
      <c r="Y265" s="86" t="e">
        <f t="shared" si="98"/>
        <v>#N/A</v>
      </c>
      <c r="Z265" s="86" t="e">
        <f t="shared" si="99"/>
        <v>#N/A</v>
      </c>
      <c r="AA265" s="86" t="e">
        <f t="shared" si="100"/>
        <v>#N/A</v>
      </c>
      <c r="AB265" s="86" t="e">
        <f t="shared" si="101"/>
        <v>#N/A</v>
      </c>
      <c r="AC265" s="86" t="e">
        <f t="shared" si="102"/>
        <v>#N/A</v>
      </c>
      <c r="AD265" s="86" t="e">
        <f t="shared" si="103"/>
        <v>#N/A</v>
      </c>
      <c r="AE265" s="86" t="e">
        <f t="shared" si="104"/>
        <v>#N/A</v>
      </c>
      <c r="AF265" s="86" t="e">
        <f t="shared" si="105"/>
        <v>#N/A</v>
      </c>
      <c r="AG265" s="86" t="e">
        <f t="shared" si="106"/>
        <v>#N/A</v>
      </c>
      <c r="AH265" s="86" t="e">
        <f t="shared" si="107"/>
        <v>#N/A</v>
      </c>
      <c r="AI265" s="86" t="e">
        <f t="shared" si="108"/>
        <v>#N/A</v>
      </c>
      <c r="AJ265" s="86" t="e">
        <f t="shared" si="109"/>
        <v>#N/A</v>
      </c>
      <c r="AK265" s="86">
        <f t="shared" si="88"/>
        <v>118.26928946015801</v>
      </c>
      <c r="AL265" s="86">
        <f t="shared" si="88"/>
        <v>0</v>
      </c>
    </row>
    <row r="266" spans="2:38" x14ac:dyDescent="0.25">
      <c r="B266" s="77">
        <v>32540</v>
      </c>
      <c r="C266" s="78">
        <v>124.50145180483899</v>
      </c>
      <c r="D266" s="79"/>
      <c r="E266" s="80" t="e">
        <f t="shared" si="89"/>
        <v>#N/A</v>
      </c>
      <c r="F266" s="75"/>
      <c r="G266" s="75"/>
      <c r="H266" s="81">
        <f t="shared" si="90"/>
        <v>32540</v>
      </c>
      <c r="I266" s="82"/>
      <c r="J266" s="87">
        <f t="shared" si="84"/>
        <v>8.9203784774642045</v>
      </c>
      <c r="K266" s="82"/>
      <c r="L266" s="82"/>
      <c r="M266" s="36">
        <f t="shared" si="111"/>
        <v>417.92342994733468</v>
      </c>
      <c r="N266" s="36">
        <f t="shared" si="112"/>
        <v>63.71634308767824</v>
      </c>
      <c r="O266" s="36">
        <f t="shared" si="85"/>
        <v>417.92342994733468</v>
      </c>
      <c r="P266" s="36">
        <f t="shared" si="113"/>
        <v>369.07047051149851</v>
      </c>
      <c r="Q266" s="36">
        <f t="shared" si="114"/>
        <v>48.852959435836169</v>
      </c>
      <c r="R266" s="36">
        <f t="shared" si="115"/>
        <v>112.56930252351441</v>
      </c>
      <c r="S266" s="36">
        <f t="shared" si="116"/>
        <v>155.87520150761645</v>
      </c>
      <c r="T266" s="36">
        <f t="shared" si="117"/>
        <v>23.381280226142454</v>
      </c>
      <c r="U266" s="36">
        <f t="shared" si="118"/>
        <v>179.2564817337589</v>
      </c>
      <c r="V266" s="36">
        <f t="shared" si="119"/>
        <v>44.953385697587805</v>
      </c>
      <c r="W266" s="36">
        <f t="shared" si="120"/>
        <v>134.3030960361711</v>
      </c>
      <c r="Y266" s="86" t="e">
        <f t="shared" si="98"/>
        <v>#N/A</v>
      </c>
      <c r="Z266" s="86" t="e">
        <f t="shared" si="99"/>
        <v>#N/A</v>
      </c>
      <c r="AA266" s="86" t="e">
        <f t="shared" si="100"/>
        <v>#N/A</v>
      </c>
      <c r="AB266" s="86" t="e">
        <f t="shared" si="101"/>
        <v>#N/A</v>
      </c>
      <c r="AC266" s="86" t="e">
        <f t="shared" si="102"/>
        <v>#N/A</v>
      </c>
      <c r="AD266" s="86" t="e">
        <f t="shared" si="103"/>
        <v>#N/A</v>
      </c>
      <c r="AE266" s="86" t="e">
        <f t="shared" si="104"/>
        <v>#N/A</v>
      </c>
      <c r="AF266" s="86" t="e">
        <f t="shared" si="105"/>
        <v>#N/A</v>
      </c>
      <c r="AG266" s="86" t="e">
        <f t="shared" si="106"/>
        <v>#N/A</v>
      </c>
      <c r="AH266" s="86" t="e">
        <f t="shared" si="107"/>
        <v>#N/A</v>
      </c>
      <c r="AI266" s="86" t="e">
        <f t="shared" si="108"/>
        <v>#N/A</v>
      </c>
      <c r="AJ266" s="86" t="e">
        <f t="shared" si="109"/>
        <v>#N/A</v>
      </c>
      <c r="AK266" s="86">
        <f t="shared" si="88"/>
        <v>124.50145180483899</v>
      </c>
      <c r="AL266" s="86">
        <f t="shared" si="88"/>
        <v>0</v>
      </c>
    </row>
    <row r="267" spans="2:38" x14ac:dyDescent="0.25">
      <c r="B267" s="77">
        <v>32568</v>
      </c>
      <c r="C267" s="78">
        <v>126.71965000719401</v>
      </c>
      <c r="D267" s="79"/>
      <c r="E267" s="80" t="e">
        <f t="shared" si="89"/>
        <v>#N/A</v>
      </c>
      <c r="F267" s="75"/>
      <c r="G267" s="75"/>
      <c r="H267" s="81">
        <f t="shared" si="90"/>
        <v>32568</v>
      </c>
      <c r="I267" s="82"/>
      <c r="J267" s="87">
        <f t="shared" si="84"/>
        <v>9.6489109710425236</v>
      </c>
      <c r="K267" s="82"/>
      <c r="L267" s="82"/>
      <c r="M267" s="36">
        <f t="shared" si="111"/>
        <v>427.3476068346539</v>
      </c>
      <c r="N267" s="36">
        <f t="shared" si="112"/>
        <v>68.442513684038602</v>
      </c>
      <c r="O267" s="36">
        <f t="shared" si="85"/>
        <v>427.3476068346539</v>
      </c>
      <c r="P267" s="36">
        <f t="shared" si="113"/>
        <v>374.72195936755924</v>
      </c>
      <c r="Q267" s="36">
        <f t="shared" si="114"/>
        <v>52.625647467094666</v>
      </c>
      <c r="R267" s="36">
        <f t="shared" si="115"/>
        <v>121.06816115113327</v>
      </c>
      <c r="S267" s="36">
        <f t="shared" si="116"/>
        <v>166.02154684872107</v>
      </c>
      <c r="T267" s="36">
        <f t="shared" si="117"/>
        <v>24.903232027308146</v>
      </c>
      <c r="U267" s="36">
        <f t="shared" si="118"/>
        <v>190.92477887602922</v>
      </c>
      <c r="V267" s="36">
        <f t="shared" si="119"/>
        <v>45.653070947693834</v>
      </c>
      <c r="W267" s="36">
        <f t="shared" si="120"/>
        <v>145.27170792833539</v>
      </c>
      <c r="Y267" s="86" t="e">
        <f t="shared" si="98"/>
        <v>#N/A</v>
      </c>
      <c r="Z267" s="86" t="e">
        <f t="shared" si="99"/>
        <v>#N/A</v>
      </c>
      <c r="AA267" s="86" t="e">
        <f t="shared" si="100"/>
        <v>#N/A</v>
      </c>
      <c r="AB267" s="86" t="e">
        <f t="shared" si="101"/>
        <v>#N/A</v>
      </c>
      <c r="AC267" s="86" t="e">
        <f t="shared" si="102"/>
        <v>#N/A</v>
      </c>
      <c r="AD267" s="86" t="e">
        <f t="shared" si="103"/>
        <v>#N/A</v>
      </c>
      <c r="AE267" s="86" t="e">
        <f t="shared" si="104"/>
        <v>#N/A</v>
      </c>
      <c r="AF267" s="86" t="e">
        <f t="shared" si="105"/>
        <v>#N/A</v>
      </c>
      <c r="AG267" s="86" t="e">
        <f t="shared" si="106"/>
        <v>#N/A</v>
      </c>
      <c r="AH267" s="86" t="e">
        <f t="shared" si="107"/>
        <v>#N/A</v>
      </c>
      <c r="AI267" s="86" t="e">
        <f t="shared" si="108"/>
        <v>#N/A</v>
      </c>
      <c r="AJ267" s="86" t="e">
        <f t="shared" si="109"/>
        <v>#N/A</v>
      </c>
      <c r="AK267" s="86">
        <f t="shared" si="88"/>
        <v>126.71965000719401</v>
      </c>
      <c r="AL267" s="86">
        <f t="shared" si="88"/>
        <v>0</v>
      </c>
    </row>
    <row r="268" spans="2:38" x14ac:dyDescent="0.25">
      <c r="B268" s="77">
        <v>32599</v>
      </c>
      <c r="C268" s="78">
        <v>105.527659498144</v>
      </c>
      <c r="D268" s="79"/>
      <c r="E268" s="80" t="e">
        <f t="shared" si="89"/>
        <v>#N/A</v>
      </c>
      <c r="F268" s="75"/>
      <c r="G268" s="75"/>
      <c r="H268" s="81">
        <f t="shared" si="90"/>
        <v>32599</v>
      </c>
      <c r="I268" s="82"/>
      <c r="J268" s="87">
        <f t="shared" si="84"/>
        <v>8.76055418216996</v>
      </c>
      <c r="K268" s="82"/>
      <c r="L268" s="82"/>
      <c r="M268" s="36">
        <f t="shared" si="111"/>
        <v>423.2124414244999</v>
      </c>
      <c r="N268" s="36">
        <f t="shared" si="112"/>
        <v>57.037177441203369</v>
      </c>
      <c r="O268" s="36">
        <f t="shared" si="85"/>
        <v>423.2124414244999</v>
      </c>
      <c r="P268" s="36">
        <f t="shared" si="113"/>
        <v>372.26195161439426</v>
      </c>
      <c r="Q268" s="36">
        <f t="shared" si="114"/>
        <v>50.950489810105637</v>
      </c>
      <c r="R268" s="36">
        <f t="shared" si="115"/>
        <v>107.98766725130901</v>
      </c>
      <c r="S268" s="36">
        <f t="shared" si="116"/>
        <v>153.64073819900284</v>
      </c>
      <c r="T268" s="36">
        <f t="shared" si="117"/>
        <v>23.046110729850412</v>
      </c>
      <c r="U268" s="36">
        <f t="shared" si="118"/>
        <v>176.68684892885327</v>
      </c>
      <c r="V268" s="36">
        <f t="shared" si="119"/>
        <v>44.790029457521143</v>
      </c>
      <c r="W268" s="36">
        <f t="shared" si="120"/>
        <v>131.89681947133212</v>
      </c>
      <c r="Y268" s="86" t="e">
        <f t="shared" si="98"/>
        <v>#N/A</v>
      </c>
      <c r="Z268" s="86" t="e">
        <f t="shared" si="99"/>
        <v>#N/A</v>
      </c>
      <c r="AA268" s="86" t="e">
        <f t="shared" si="100"/>
        <v>#N/A</v>
      </c>
      <c r="AB268" s="86" t="e">
        <f t="shared" si="101"/>
        <v>#N/A</v>
      </c>
      <c r="AC268" s="86" t="e">
        <f t="shared" si="102"/>
        <v>#N/A</v>
      </c>
      <c r="AD268" s="86" t="e">
        <f t="shared" si="103"/>
        <v>#N/A</v>
      </c>
      <c r="AE268" s="86" t="e">
        <f t="shared" si="104"/>
        <v>#N/A</v>
      </c>
      <c r="AF268" s="86" t="e">
        <f t="shared" si="105"/>
        <v>#N/A</v>
      </c>
      <c r="AG268" s="86" t="e">
        <f t="shared" si="106"/>
        <v>#N/A</v>
      </c>
      <c r="AH268" s="86" t="e">
        <f t="shared" si="107"/>
        <v>#N/A</v>
      </c>
      <c r="AI268" s="86" t="e">
        <f t="shared" si="108"/>
        <v>#N/A</v>
      </c>
      <c r="AJ268" s="86" t="e">
        <f t="shared" si="109"/>
        <v>#N/A</v>
      </c>
      <c r="AK268" s="86">
        <f t="shared" si="88"/>
        <v>105.527659498144</v>
      </c>
      <c r="AL268" s="86">
        <f t="shared" si="88"/>
        <v>0</v>
      </c>
    </row>
    <row r="269" spans="2:38" x14ac:dyDescent="0.25">
      <c r="B269" s="77">
        <v>32629</v>
      </c>
      <c r="C269" s="78">
        <v>8.2918805148546895</v>
      </c>
      <c r="D269" s="79"/>
      <c r="E269" s="80" t="e">
        <f t="shared" si="89"/>
        <v>#N/A</v>
      </c>
      <c r="F269" s="75"/>
      <c r="G269" s="75"/>
      <c r="H269" s="81">
        <f t="shared" si="90"/>
        <v>32629</v>
      </c>
      <c r="I269" s="82"/>
      <c r="J269" s="87">
        <f t="shared" si="84"/>
        <v>3.88850590220106</v>
      </c>
      <c r="K269" s="82"/>
      <c r="L269" s="82"/>
      <c r="M269" s="36">
        <f t="shared" si="111"/>
        <v>376.63327914532783</v>
      </c>
      <c r="N269" s="36">
        <f t="shared" si="112"/>
        <v>3.9205529839211408</v>
      </c>
      <c r="O269" s="36">
        <f t="shared" si="85"/>
        <v>376.63327914532783</v>
      </c>
      <c r="P269" s="36">
        <f t="shared" si="113"/>
        <v>342.40941713125778</v>
      </c>
      <c r="Q269" s="36">
        <f t="shared" si="114"/>
        <v>34.22386201407005</v>
      </c>
      <c r="R269" s="36">
        <f t="shared" si="115"/>
        <v>38.144414997991191</v>
      </c>
      <c r="S269" s="36">
        <f t="shared" si="116"/>
        <v>82.934444455512335</v>
      </c>
      <c r="T269" s="36">
        <f t="shared" si="117"/>
        <v>12.440166668326842</v>
      </c>
      <c r="U269" s="36">
        <f t="shared" si="118"/>
        <v>95.374611123839173</v>
      </c>
      <c r="V269" s="36">
        <f t="shared" si="119"/>
        <v>36.830191406685671</v>
      </c>
      <c r="W269" s="36">
        <f t="shared" si="120"/>
        <v>58.544419717153502</v>
      </c>
      <c r="Y269" s="86" t="e">
        <f t="shared" si="98"/>
        <v>#N/A</v>
      </c>
      <c r="Z269" s="86" t="e">
        <f t="shared" si="99"/>
        <v>#N/A</v>
      </c>
      <c r="AA269" s="86" t="e">
        <f t="shared" si="100"/>
        <v>#N/A</v>
      </c>
      <c r="AB269" s="86" t="e">
        <f t="shared" si="101"/>
        <v>#N/A</v>
      </c>
      <c r="AC269" s="86" t="e">
        <f t="shared" si="102"/>
        <v>#N/A</v>
      </c>
      <c r="AD269" s="86" t="e">
        <f t="shared" si="103"/>
        <v>#N/A</v>
      </c>
      <c r="AE269" s="86" t="e">
        <f t="shared" si="104"/>
        <v>#N/A</v>
      </c>
      <c r="AF269" s="86" t="e">
        <f t="shared" si="105"/>
        <v>#N/A</v>
      </c>
      <c r="AG269" s="86" t="e">
        <f t="shared" si="106"/>
        <v>#N/A</v>
      </c>
      <c r="AH269" s="86" t="e">
        <f t="shared" si="107"/>
        <v>#N/A</v>
      </c>
      <c r="AI269" s="86" t="e">
        <f t="shared" si="108"/>
        <v>#N/A</v>
      </c>
      <c r="AJ269" s="86" t="e">
        <f t="shared" si="109"/>
        <v>#N/A</v>
      </c>
      <c r="AK269" s="86">
        <f t="shared" si="88"/>
        <v>8.2918805148546895</v>
      </c>
      <c r="AL269" s="86">
        <f t="shared" si="88"/>
        <v>0</v>
      </c>
    </row>
    <row r="270" spans="2:38" x14ac:dyDescent="0.25">
      <c r="B270" s="77">
        <v>32660</v>
      </c>
      <c r="C270" s="78">
        <v>14.084348810871999</v>
      </c>
      <c r="D270" s="79"/>
      <c r="E270" s="80" t="e">
        <f t="shared" si="89"/>
        <v>#N/A</v>
      </c>
      <c r="F270" s="75"/>
      <c r="G270" s="75"/>
      <c r="H270" s="81">
        <f t="shared" si="90"/>
        <v>32660</v>
      </c>
      <c r="I270" s="82"/>
      <c r="J270" s="87">
        <f t="shared" si="84"/>
        <v>3.0116214773270715</v>
      </c>
      <c r="K270" s="82"/>
      <c r="L270" s="82"/>
      <c r="M270" s="36">
        <f t="shared" si="111"/>
        <v>350.78741869342963</v>
      </c>
      <c r="N270" s="36">
        <f t="shared" si="112"/>
        <v>5.7063472487001263</v>
      </c>
      <c r="O270" s="36">
        <f t="shared" si="85"/>
        <v>350.78741869342963</v>
      </c>
      <c r="P270" s="36">
        <f t="shared" si="113"/>
        <v>324.15532364196275</v>
      </c>
      <c r="Q270" s="36">
        <f t="shared" si="114"/>
        <v>26.632095051466877</v>
      </c>
      <c r="R270" s="36">
        <f t="shared" si="115"/>
        <v>32.338442300167003</v>
      </c>
      <c r="S270" s="36">
        <f t="shared" si="116"/>
        <v>69.168633706852674</v>
      </c>
      <c r="T270" s="36">
        <f t="shared" si="117"/>
        <v>10.375295056027895</v>
      </c>
      <c r="U270" s="36">
        <f t="shared" si="118"/>
        <v>79.543928762880569</v>
      </c>
      <c r="V270" s="36">
        <f t="shared" si="119"/>
        <v>34.201672319852165</v>
      </c>
      <c r="W270" s="36">
        <f t="shared" si="120"/>
        <v>45.342256443028404</v>
      </c>
      <c r="Y270" s="86" t="e">
        <f t="shared" si="98"/>
        <v>#N/A</v>
      </c>
      <c r="Z270" s="86" t="e">
        <f t="shared" si="99"/>
        <v>#N/A</v>
      </c>
      <c r="AA270" s="86" t="e">
        <f t="shared" si="100"/>
        <v>#N/A</v>
      </c>
      <c r="AB270" s="86" t="e">
        <f t="shared" si="101"/>
        <v>#N/A</v>
      </c>
      <c r="AC270" s="86" t="e">
        <f t="shared" si="102"/>
        <v>#N/A</v>
      </c>
      <c r="AD270" s="86" t="e">
        <f t="shared" si="103"/>
        <v>#N/A</v>
      </c>
      <c r="AE270" s="86" t="e">
        <f t="shared" si="104"/>
        <v>#N/A</v>
      </c>
      <c r="AF270" s="86" t="e">
        <f t="shared" si="105"/>
        <v>#N/A</v>
      </c>
      <c r="AG270" s="86" t="e">
        <f t="shared" si="106"/>
        <v>#N/A</v>
      </c>
      <c r="AH270" s="86" t="e">
        <f t="shared" si="107"/>
        <v>#N/A</v>
      </c>
      <c r="AI270" s="86" t="e">
        <f t="shared" si="108"/>
        <v>#N/A</v>
      </c>
      <c r="AJ270" s="86" t="e">
        <f t="shared" si="109"/>
        <v>#N/A</v>
      </c>
      <c r="AK270" s="86">
        <f t="shared" si="88"/>
        <v>14.084348810871999</v>
      </c>
      <c r="AL270" s="86">
        <f t="shared" si="88"/>
        <v>0</v>
      </c>
    </row>
    <row r="271" spans="2:38" x14ac:dyDescent="0.25">
      <c r="B271" s="77">
        <v>32690</v>
      </c>
      <c r="C271" s="78">
        <v>0</v>
      </c>
      <c r="D271" s="79"/>
      <c r="E271" s="80" t="e">
        <f t="shared" si="89"/>
        <v>#N/A</v>
      </c>
      <c r="F271" s="75"/>
      <c r="G271" s="75"/>
      <c r="H271" s="81">
        <f t="shared" si="90"/>
        <v>32690</v>
      </c>
      <c r="I271" s="82"/>
      <c r="J271" s="87">
        <f t="shared" si="84"/>
        <v>2.1113647618162878</v>
      </c>
      <c r="K271" s="82"/>
      <c r="L271" s="82"/>
      <c r="M271" s="36">
        <f t="shared" si="111"/>
        <v>324.15532364196275</v>
      </c>
      <c r="N271" s="36">
        <f t="shared" si="112"/>
        <v>0</v>
      </c>
      <c r="O271" s="36">
        <f t="shared" si="85"/>
        <v>324.15532364196275</v>
      </c>
      <c r="P271" s="36">
        <f t="shared" si="113"/>
        <v>304.12309451418781</v>
      </c>
      <c r="Q271" s="36">
        <f t="shared" si="114"/>
        <v>20.03222912777494</v>
      </c>
      <c r="R271" s="36">
        <f t="shared" si="115"/>
        <v>20.03222912777494</v>
      </c>
      <c r="S271" s="36">
        <f t="shared" si="116"/>
        <v>54.233901447627105</v>
      </c>
      <c r="T271" s="36">
        <f t="shared" si="117"/>
        <v>8.1350852171440611</v>
      </c>
      <c r="U271" s="36">
        <f t="shared" si="118"/>
        <v>62.368986664771164</v>
      </c>
      <c r="V271" s="36">
        <f t="shared" si="119"/>
        <v>30.580781143001776</v>
      </c>
      <c r="W271" s="36">
        <f t="shared" si="120"/>
        <v>31.788205521769388</v>
      </c>
      <c r="Y271" s="86" t="e">
        <f t="shared" si="98"/>
        <v>#N/A</v>
      </c>
      <c r="Z271" s="86" t="e">
        <f t="shared" si="99"/>
        <v>#N/A</v>
      </c>
      <c r="AA271" s="86" t="e">
        <f t="shared" si="100"/>
        <v>#N/A</v>
      </c>
      <c r="AB271" s="86" t="e">
        <f t="shared" si="101"/>
        <v>#N/A</v>
      </c>
      <c r="AC271" s="86" t="e">
        <f t="shared" si="102"/>
        <v>#N/A</v>
      </c>
      <c r="AD271" s="86" t="e">
        <f t="shared" si="103"/>
        <v>#N/A</v>
      </c>
      <c r="AE271" s="86" t="e">
        <f t="shared" si="104"/>
        <v>#N/A</v>
      </c>
      <c r="AF271" s="86" t="e">
        <f t="shared" si="105"/>
        <v>#N/A</v>
      </c>
      <c r="AG271" s="86" t="e">
        <f t="shared" si="106"/>
        <v>#N/A</v>
      </c>
      <c r="AH271" s="86" t="e">
        <f t="shared" si="107"/>
        <v>#N/A</v>
      </c>
      <c r="AI271" s="86" t="e">
        <f t="shared" si="108"/>
        <v>#N/A</v>
      </c>
      <c r="AJ271" s="86" t="e">
        <f t="shared" si="109"/>
        <v>#N/A</v>
      </c>
      <c r="AK271" s="86">
        <f t="shared" si="88"/>
        <v>0</v>
      </c>
      <c r="AL271" s="86">
        <f t="shared" si="88"/>
        <v>0</v>
      </c>
    </row>
    <row r="272" spans="2:38" x14ac:dyDescent="0.25">
      <c r="B272" s="77">
        <v>32721</v>
      </c>
      <c r="C272" s="78">
        <v>4.1579357100892498</v>
      </c>
      <c r="D272" s="79"/>
      <c r="E272" s="80" t="e">
        <f t="shared" si="89"/>
        <v>#N/A</v>
      </c>
      <c r="F272" s="75"/>
      <c r="G272" s="75"/>
      <c r="H272" s="81">
        <f t="shared" si="90"/>
        <v>32721</v>
      </c>
      <c r="I272" s="82"/>
      <c r="J272" s="87">
        <f t="shared" si="84"/>
        <v>1.7732099706296875</v>
      </c>
      <c r="K272" s="82"/>
      <c r="L272" s="82"/>
      <c r="M272" s="36">
        <f t="shared" si="111"/>
        <v>306.97204755039326</v>
      </c>
      <c r="N272" s="36">
        <f t="shared" si="112"/>
        <v>1.3089826738838042</v>
      </c>
      <c r="O272" s="36">
        <f t="shared" si="85"/>
        <v>306.97204755039326</v>
      </c>
      <c r="P272" s="36">
        <f t="shared" si="113"/>
        <v>290.56736540868826</v>
      </c>
      <c r="Q272" s="36">
        <f t="shared" si="114"/>
        <v>16.404682141704996</v>
      </c>
      <c r="R272" s="36">
        <f t="shared" si="115"/>
        <v>17.7136648155888</v>
      </c>
      <c r="S272" s="36">
        <f t="shared" si="116"/>
        <v>48.294445958590572</v>
      </c>
      <c r="T272" s="36">
        <f t="shared" si="117"/>
        <v>7.2441668937885817</v>
      </c>
      <c r="U272" s="36">
        <f t="shared" si="118"/>
        <v>55.538612852379153</v>
      </c>
      <c r="V272" s="36">
        <f t="shared" si="119"/>
        <v>28.841585413530698</v>
      </c>
      <c r="W272" s="36">
        <f t="shared" si="120"/>
        <v>26.697027438848455</v>
      </c>
      <c r="Y272" s="86" t="e">
        <f t="shared" si="98"/>
        <v>#N/A</v>
      </c>
      <c r="Z272" s="86" t="e">
        <f t="shared" si="99"/>
        <v>#N/A</v>
      </c>
      <c r="AA272" s="86" t="e">
        <f t="shared" si="100"/>
        <v>#N/A</v>
      </c>
      <c r="AB272" s="86" t="e">
        <f t="shared" si="101"/>
        <v>#N/A</v>
      </c>
      <c r="AC272" s="86" t="e">
        <f t="shared" si="102"/>
        <v>#N/A</v>
      </c>
      <c r="AD272" s="86" t="e">
        <f t="shared" si="103"/>
        <v>#N/A</v>
      </c>
      <c r="AE272" s="86" t="e">
        <f t="shared" si="104"/>
        <v>#N/A</v>
      </c>
      <c r="AF272" s="86" t="e">
        <f t="shared" si="105"/>
        <v>#N/A</v>
      </c>
      <c r="AG272" s="86" t="e">
        <f t="shared" si="106"/>
        <v>#N/A</v>
      </c>
      <c r="AH272" s="86" t="e">
        <f t="shared" si="107"/>
        <v>#N/A</v>
      </c>
      <c r="AI272" s="86" t="e">
        <f t="shared" si="108"/>
        <v>#N/A</v>
      </c>
      <c r="AJ272" s="86" t="e">
        <f t="shared" si="109"/>
        <v>#N/A</v>
      </c>
      <c r="AK272" s="86">
        <f t="shared" si="88"/>
        <v>4.1579357100892498</v>
      </c>
      <c r="AL272" s="86">
        <f t="shared" si="88"/>
        <v>0</v>
      </c>
    </row>
    <row r="273" spans="2:38" x14ac:dyDescent="0.25">
      <c r="B273" s="77">
        <v>32752</v>
      </c>
      <c r="C273" s="78">
        <v>52.732606952502202</v>
      </c>
      <c r="D273" s="79"/>
      <c r="E273" s="80" t="e">
        <f t="shared" si="89"/>
        <v>#N/A</v>
      </c>
      <c r="F273" s="75"/>
      <c r="G273" s="75"/>
      <c r="H273" s="81">
        <f t="shared" si="90"/>
        <v>32752</v>
      </c>
      <c r="I273" s="82"/>
      <c r="J273" s="87">
        <f t="shared" si="84"/>
        <v>2.8364098457017026</v>
      </c>
      <c r="K273" s="82"/>
      <c r="L273" s="82"/>
      <c r="M273" s="36">
        <f t="shared" si="111"/>
        <v>326.32780092940561</v>
      </c>
      <c r="N273" s="36">
        <f t="shared" si="112"/>
        <v>16.97217143178483</v>
      </c>
      <c r="O273" s="36">
        <f t="shared" si="85"/>
        <v>326.32780092940561</v>
      </c>
      <c r="P273" s="36">
        <f t="shared" si="113"/>
        <v>305.80237545782535</v>
      </c>
      <c r="Q273" s="36">
        <f t="shared" si="114"/>
        <v>20.525425471580263</v>
      </c>
      <c r="R273" s="36">
        <f t="shared" si="115"/>
        <v>37.497596903365093</v>
      </c>
      <c r="S273" s="36">
        <f t="shared" si="116"/>
        <v>66.339182316895787</v>
      </c>
      <c r="T273" s="36">
        <f t="shared" si="117"/>
        <v>9.9508773475343624</v>
      </c>
      <c r="U273" s="36">
        <f t="shared" si="118"/>
        <v>76.290059664430146</v>
      </c>
      <c r="V273" s="36">
        <f t="shared" si="119"/>
        <v>33.585747861114548</v>
      </c>
      <c r="W273" s="36">
        <f t="shared" si="120"/>
        <v>42.704311803315598</v>
      </c>
      <c r="Y273" s="86" t="e">
        <f t="shared" si="98"/>
        <v>#N/A</v>
      </c>
      <c r="Z273" s="86" t="e">
        <f t="shared" si="99"/>
        <v>#N/A</v>
      </c>
      <c r="AA273" s="86" t="e">
        <f t="shared" si="100"/>
        <v>#N/A</v>
      </c>
      <c r="AB273" s="86" t="e">
        <f t="shared" si="101"/>
        <v>#N/A</v>
      </c>
      <c r="AC273" s="86" t="e">
        <f t="shared" si="102"/>
        <v>#N/A</v>
      </c>
      <c r="AD273" s="86" t="e">
        <f t="shared" si="103"/>
        <v>#N/A</v>
      </c>
      <c r="AE273" s="86" t="e">
        <f t="shared" si="104"/>
        <v>#N/A</v>
      </c>
      <c r="AF273" s="86" t="e">
        <f t="shared" si="105"/>
        <v>#N/A</v>
      </c>
      <c r="AG273" s="86" t="e">
        <f t="shared" si="106"/>
        <v>#N/A</v>
      </c>
      <c r="AH273" s="86" t="e">
        <f t="shared" si="107"/>
        <v>#N/A</v>
      </c>
      <c r="AI273" s="86" t="e">
        <f t="shared" si="108"/>
        <v>#N/A</v>
      </c>
      <c r="AJ273" s="86" t="e">
        <f t="shared" si="109"/>
        <v>#N/A</v>
      </c>
      <c r="AK273" s="86">
        <f t="shared" si="88"/>
        <v>52.732606952502202</v>
      </c>
      <c r="AL273" s="86">
        <f t="shared" si="88"/>
        <v>0</v>
      </c>
    </row>
    <row r="274" spans="2:38" x14ac:dyDescent="0.25">
      <c r="B274" s="77">
        <v>32782</v>
      </c>
      <c r="C274" s="78">
        <v>65.476281814090697</v>
      </c>
      <c r="D274" s="79"/>
      <c r="E274" s="80" t="e">
        <f t="shared" si="89"/>
        <v>#N/A</v>
      </c>
      <c r="F274" s="75"/>
      <c r="G274" s="75"/>
      <c r="H274" s="81">
        <f t="shared" si="90"/>
        <v>32782</v>
      </c>
      <c r="I274" s="82"/>
      <c r="J274" s="87">
        <f t="shared" si="84"/>
        <v>3.8951324555346827</v>
      </c>
      <c r="K274" s="82"/>
      <c r="L274" s="82"/>
      <c r="M274" s="36">
        <f t="shared" si="111"/>
        <v>347.60789020565414</v>
      </c>
      <c r="N274" s="36">
        <f t="shared" si="112"/>
        <v>23.670767066261874</v>
      </c>
      <c r="O274" s="36">
        <f t="shared" si="85"/>
        <v>347.60789020565414</v>
      </c>
      <c r="P274" s="36">
        <f t="shared" si="113"/>
        <v>321.82801518234345</v>
      </c>
      <c r="Q274" s="36">
        <f t="shared" si="114"/>
        <v>25.779875023310694</v>
      </c>
      <c r="R274" s="36">
        <f t="shared" si="115"/>
        <v>49.450642089572568</v>
      </c>
      <c r="S274" s="36">
        <f t="shared" si="116"/>
        <v>83.036389950687123</v>
      </c>
      <c r="T274" s="36">
        <f t="shared" si="117"/>
        <v>12.455458492603061</v>
      </c>
      <c r="U274" s="36">
        <f t="shared" si="118"/>
        <v>95.491848443290181</v>
      </c>
      <c r="V274" s="36">
        <f t="shared" si="119"/>
        <v>36.847660915723395</v>
      </c>
      <c r="W274" s="36">
        <f t="shared" si="120"/>
        <v>58.644187527566785</v>
      </c>
      <c r="Y274" s="86" t="e">
        <f t="shared" si="98"/>
        <v>#N/A</v>
      </c>
      <c r="Z274" s="86" t="e">
        <f t="shared" si="99"/>
        <v>#N/A</v>
      </c>
      <c r="AA274" s="86" t="e">
        <f t="shared" si="100"/>
        <v>#N/A</v>
      </c>
      <c r="AB274" s="86" t="e">
        <f t="shared" si="101"/>
        <v>#N/A</v>
      </c>
      <c r="AC274" s="86" t="e">
        <f t="shared" si="102"/>
        <v>#N/A</v>
      </c>
      <c r="AD274" s="86" t="e">
        <f t="shared" si="103"/>
        <v>#N/A</v>
      </c>
      <c r="AE274" s="86" t="e">
        <f t="shared" si="104"/>
        <v>#N/A</v>
      </c>
      <c r="AF274" s="86" t="e">
        <f t="shared" si="105"/>
        <v>#N/A</v>
      </c>
      <c r="AG274" s="86" t="e">
        <f t="shared" si="106"/>
        <v>#N/A</v>
      </c>
      <c r="AH274" s="86" t="e">
        <f t="shared" si="107"/>
        <v>#N/A</v>
      </c>
      <c r="AI274" s="86" t="e">
        <f t="shared" si="108"/>
        <v>#N/A</v>
      </c>
      <c r="AJ274" s="86" t="e">
        <f t="shared" si="109"/>
        <v>#N/A</v>
      </c>
      <c r="AK274" s="86">
        <f t="shared" si="88"/>
        <v>65.476281814090697</v>
      </c>
      <c r="AL274" s="86">
        <f t="shared" si="88"/>
        <v>0</v>
      </c>
    </row>
    <row r="275" spans="2:38" x14ac:dyDescent="0.25">
      <c r="B275" s="77">
        <v>32813</v>
      </c>
      <c r="C275" s="78">
        <v>87.260179885527407</v>
      </c>
      <c r="D275" s="79"/>
      <c r="E275" s="80" t="e">
        <f t="shared" si="89"/>
        <v>#N/A</v>
      </c>
      <c r="F275" s="75"/>
      <c r="G275" s="75"/>
      <c r="H275" s="81">
        <f t="shared" si="90"/>
        <v>32813</v>
      </c>
      <c r="I275" s="82"/>
      <c r="J275" s="87">
        <f t="shared" si="84"/>
        <v>5.4132715923097168</v>
      </c>
      <c r="K275" s="82"/>
      <c r="L275" s="82"/>
      <c r="M275" s="36">
        <f t="shared" si="111"/>
        <v>373.29871298025972</v>
      </c>
      <c r="N275" s="36">
        <f t="shared" si="112"/>
        <v>35.789482087611134</v>
      </c>
      <c r="O275" s="36">
        <f t="shared" si="85"/>
        <v>373.29871298025972</v>
      </c>
      <c r="P275" s="36">
        <f t="shared" si="113"/>
        <v>340.12143140971739</v>
      </c>
      <c r="Q275" s="36">
        <f t="shared" si="114"/>
        <v>33.177281570542334</v>
      </c>
      <c r="R275" s="36">
        <f t="shared" si="115"/>
        <v>68.966763658153468</v>
      </c>
      <c r="S275" s="36">
        <f t="shared" si="116"/>
        <v>105.81442457387686</v>
      </c>
      <c r="T275" s="36">
        <f t="shared" si="117"/>
        <v>15.872163686081521</v>
      </c>
      <c r="U275" s="36">
        <f t="shared" si="118"/>
        <v>121.68658825995838</v>
      </c>
      <c r="V275" s="36">
        <f t="shared" si="119"/>
        <v>40.185659082061164</v>
      </c>
      <c r="W275" s="36">
        <f t="shared" si="120"/>
        <v>81.50092917789722</v>
      </c>
      <c r="Y275" s="86" t="e">
        <f t="shared" si="98"/>
        <v>#N/A</v>
      </c>
      <c r="Z275" s="86" t="e">
        <f t="shared" si="99"/>
        <v>#N/A</v>
      </c>
      <c r="AA275" s="86" t="e">
        <f t="shared" si="100"/>
        <v>#N/A</v>
      </c>
      <c r="AB275" s="86" t="e">
        <f t="shared" si="101"/>
        <v>#N/A</v>
      </c>
      <c r="AC275" s="86" t="e">
        <f t="shared" si="102"/>
        <v>#N/A</v>
      </c>
      <c r="AD275" s="86" t="e">
        <f t="shared" si="103"/>
        <v>#N/A</v>
      </c>
      <c r="AE275" s="86" t="e">
        <f t="shared" si="104"/>
        <v>#N/A</v>
      </c>
      <c r="AF275" s="86" t="e">
        <f t="shared" si="105"/>
        <v>#N/A</v>
      </c>
      <c r="AG275" s="86" t="e">
        <f t="shared" si="106"/>
        <v>#N/A</v>
      </c>
      <c r="AH275" s="86" t="e">
        <f t="shared" si="107"/>
        <v>#N/A</v>
      </c>
      <c r="AI275" s="86" t="e">
        <f t="shared" si="108"/>
        <v>#N/A</v>
      </c>
      <c r="AJ275" s="86" t="e">
        <f t="shared" si="109"/>
        <v>#N/A</v>
      </c>
      <c r="AK275" s="86">
        <f t="shared" si="88"/>
        <v>87.260179885527407</v>
      </c>
      <c r="AL275" s="86">
        <f t="shared" si="88"/>
        <v>0</v>
      </c>
    </row>
    <row r="276" spans="2:38" x14ac:dyDescent="0.25">
      <c r="B276" s="77">
        <v>32843</v>
      </c>
      <c r="C276" s="78">
        <v>0</v>
      </c>
      <c r="D276" s="79"/>
      <c r="E276" s="80" t="e">
        <f t="shared" si="89"/>
        <v>#N/A</v>
      </c>
      <c r="F276" s="75"/>
      <c r="G276" s="75"/>
      <c r="H276" s="81">
        <f t="shared" si="90"/>
        <v>32843</v>
      </c>
      <c r="I276" s="82"/>
      <c r="J276" s="87">
        <f t="shared" si="84"/>
        <v>2.6947954010846553</v>
      </c>
      <c r="K276" s="82"/>
      <c r="L276" s="82"/>
      <c r="M276" s="36">
        <f t="shared" si="111"/>
        <v>340.12143140971739</v>
      </c>
      <c r="N276" s="36">
        <f t="shared" si="112"/>
        <v>0</v>
      </c>
      <c r="O276" s="36">
        <f t="shared" si="85"/>
        <v>340.12143140971739</v>
      </c>
      <c r="P276" s="36">
        <f t="shared" si="113"/>
        <v>316.278672741197</v>
      </c>
      <c r="Q276" s="36">
        <f t="shared" si="114"/>
        <v>23.842758668520389</v>
      </c>
      <c r="R276" s="36">
        <f t="shared" si="115"/>
        <v>23.842758668520389</v>
      </c>
      <c r="S276" s="36">
        <f t="shared" si="116"/>
        <v>64.028417750581553</v>
      </c>
      <c r="T276" s="36">
        <f t="shared" si="117"/>
        <v>9.604262662587228</v>
      </c>
      <c r="U276" s="36">
        <f t="shared" si="118"/>
        <v>73.632680413168785</v>
      </c>
      <c r="V276" s="36">
        <f t="shared" si="119"/>
        <v>33.060481995351488</v>
      </c>
      <c r="W276" s="36">
        <f t="shared" si="120"/>
        <v>40.572198417817297</v>
      </c>
      <c r="Y276" s="86" t="e">
        <f t="shared" si="98"/>
        <v>#N/A</v>
      </c>
      <c r="Z276" s="86" t="e">
        <f t="shared" si="99"/>
        <v>#N/A</v>
      </c>
      <c r="AA276" s="86" t="e">
        <f t="shared" si="100"/>
        <v>#N/A</v>
      </c>
      <c r="AB276" s="86" t="e">
        <f t="shared" si="101"/>
        <v>#N/A</v>
      </c>
      <c r="AC276" s="86" t="e">
        <f t="shared" si="102"/>
        <v>#N/A</v>
      </c>
      <c r="AD276" s="86" t="e">
        <f t="shared" si="103"/>
        <v>#N/A</v>
      </c>
      <c r="AE276" s="86" t="e">
        <f t="shared" si="104"/>
        <v>#N/A</v>
      </c>
      <c r="AF276" s="86" t="e">
        <f t="shared" si="105"/>
        <v>#N/A</v>
      </c>
      <c r="AG276" s="86" t="e">
        <f t="shared" si="106"/>
        <v>#N/A</v>
      </c>
      <c r="AH276" s="86" t="e">
        <f t="shared" si="107"/>
        <v>#N/A</v>
      </c>
      <c r="AI276" s="86" t="e">
        <f t="shared" si="108"/>
        <v>#N/A</v>
      </c>
      <c r="AJ276" s="86" t="e">
        <f t="shared" si="109"/>
        <v>#N/A</v>
      </c>
      <c r="AK276" s="86">
        <f t="shared" si="88"/>
        <v>0</v>
      </c>
      <c r="AL276" s="86">
        <f t="shared" si="88"/>
        <v>0</v>
      </c>
    </row>
    <row r="277" spans="2:38" x14ac:dyDescent="0.25">
      <c r="B277" s="77">
        <v>32874</v>
      </c>
      <c r="C277" s="78">
        <v>146.26388191216401</v>
      </c>
      <c r="D277" s="79"/>
      <c r="E277" s="80" t="e">
        <f t="shared" si="89"/>
        <v>#N/A</v>
      </c>
      <c r="F277" s="75"/>
      <c r="G277" s="75"/>
      <c r="H277" s="81">
        <f t="shared" si="90"/>
        <v>32874</v>
      </c>
      <c r="I277" s="82"/>
      <c r="J277" s="87">
        <f t="shared" si="84"/>
        <v>7.700961172156612</v>
      </c>
      <c r="K277" s="82"/>
      <c r="L277" s="82"/>
      <c r="M277" s="36">
        <f t="shared" si="111"/>
        <v>398.4262011402115</v>
      </c>
      <c r="N277" s="36">
        <f t="shared" si="112"/>
        <v>64.116353513149477</v>
      </c>
      <c r="O277" s="36">
        <f t="shared" si="85"/>
        <v>398.4262011402115</v>
      </c>
      <c r="P277" s="36">
        <f t="shared" si="113"/>
        <v>356.86704200967216</v>
      </c>
      <c r="Q277" s="36">
        <f t="shared" si="114"/>
        <v>41.559159130539342</v>
      </c>
      <c r="R277" s="36">
        <f t="shared" si="115"/>
        <v>105.67551264368882</v>
      </c>
      <c r="S277" s="36">
        <f t="shared" si="116"/>
        <v>138.73599463904031</v>
      </c>
      <c r="T277" s="36">
        <f t="shared" si="117"/>
        <v>20.810399195856036</v>
      </c>
      <c r="U277" s="36">
        <f t="shared" si="118"/>
        <v>159.54639383489635</v>
      </c>
      <c r="V277" s="36">
        <f t="shared" si="119"/>
        <v>43.602554625846977</v>
      </c>
      <c r="W277" s="36">
        <f t="shared" si="120"/>
        <v>115.94383920904937</v>
      </c>
      <c r="Y277" s="86" t="e">
        <f t="shared" si="98"/>
        <v>#N/A</v>
      </c>
      <c r="Z277" s="86" t="e">
        <f t="shared" si="99"/>
        <v>#N/A</v>
      </c>
      <c r="AA277" s="86" t="e">
        <f t="shared" si="100"/>
        <v>#N/A</v>
      </c>
      <c r="AB277" s="86" t="e">
        <f t="shared" si="101"/>
        <v>#N/A</v>
      </c>
      <c r="AC277" s="86" t="e">
        <f t="shared" si="102"/>
        <v>#N/A</v>
      </c>
      <c r="AD277" s="86" t="e">
        <f t="shared" si="103"/>
        <v>#N/A</v>
      </c>
      <c r="AE277" s="86" t="e">
        <f t="shared" si="104"/>
        <v>#N/A</v>
      </c>
      <c r="AF277" s="86" t="e">
        <f t="shared" si="105"/>
        <v>#N/A</v>
      </c>
      <c r="AG277" s="86" t="e">
        <f t="shared" si="106"/>
        <v>#N/A</v>
      </c>
      <c r="AH277" s="86" t="e">
        <f t="shared" si="107"/>
        <v>#N/A</v>
      </c>
      <c r="AI277" s="86" t="e">
        <f t="shared" si="108"/>
        <v>#N/A</v>
      </c>
      <c r="AJ277" s="86" t="e">
        <f t="shared" si="109"/>
        <v>#N/A</v>
      </c>
      <c r="AK277" s="86">
        <f t="shared" si="88"/>
        <v>146.26388191216401</v>
      </c>
      <c r="AL277" s="86">
        <f t="shared" si="88"/>
        <v>0</v>
      </c>
    </row>
    <row r="278" spans="2:38" x14ac:dyDescent="0.25">
      <c r="B278" s="77">
        <v>32905</v>
      </c>
      <c r="C278" s="78">
        <v>78.712394146341495</v>
      </c>
      <c r="D278" s="79"/>
      <c r="E278" s="80" t="e">
        <f t="shared" si="89"/>
        <v>#N/A</v>
      </c>
      <c r="F278" s="75"/>
      <c r="G278" s="75"/>
      <c r="H278" s="81">
        <f t="shared" si="90"/>
        <v>32905</v>
      </c>
      <c r="I278" s="82"/>
      <c r="J278" s="87">
        <f t="shared" si="84"/>
        <v>6.5847576579726734</v>
      </c>
      <c r="K278" s="82"/>
      <c r="L278" s="82"/>
      <c r="M278" s="36">
        <f t="shared" si="111"/>
        <v>397.63242538490454</v>
      </c>
      <c r="N278" s="36">
        <f t="shared" si="112"/>
        <v>37.947010771109149</v>
      </c>
      <c r="O278" s="36">
        <f t="shared" si="85"/>
        <v>397.63242538490454</v>
      </c>
      <c r="P278" s="36">
        <f t="shared" si="113"/>
        <v>356.35557369282213</v>
      </c>
      <c r="Q278" s="36">
        <f t="shared" si="114"/>
        <v>41.276851692082403</v>
      </c>
      <c r="R278" s="36">
        <f t="shared" si="115"/>
        <v>79.223862463191551</v>
      </c>
      <c r="S278" s="36">
        <f t="shared" si="116"/>
        <v>122.82641708903853</v>
      </c>
      <c r="T278" s="36">
        <f t="shared" si="117"/>
        <v>18.423962563355769</v>
      </c>
      <c r="U278" s="36">
        <f t="shared" si="118"/>
        <v>141.25037965239429</v>
      </c>
      <c r="V278" s="36">
        <f t="shared" si="119"/>
        <v>42.111834987749944</v>
      </c>
      <c r="W278" s="36">
        <f t="shared" si="120"/>
        <v>99.138544664644343</v>
      </c>
      <c r="Y278" s="86" t="e">
        <f t="shared" si="98"/>
        <v>#N/A</v>
      </c>
      <c r="Z278" s="86" t="e">
        <f t="shared" si="99"/>
        <v>#N/A</v>
      </c>
      <c r="AA278" s="86" t="e">
        <f t="shared" si="100"/>
        <v>#N/A</v>
      </c>
      <c r="AB278" s="86" t="e">
        <f t="shared" si="101"/>
        <v>#N/A</v>
      </c>
      <c r="AC278" s="86" t="e">
        <f t="shared" si="102"/>
        <v>#N/A</v>
      </c>
      <c r="AD278" s="86" t="e">
        <f t="shared" si="103"/>
        <v>#N/A</v>
      </c>
      <c r="AE278" s="86" t="e">
        <f t="shared" si="104"/>
        <v>#N/A</v>
      </c>
      <c r="AF278" s="86" t="e">
        <f t="shared" si="105"/>
        <v>#N/A</v>
      </c>
      <c r="AG278" s="86" t="e">
        <f t="shared" si="106"/>
        <v>#N/A</v>
      </c>
      <c r="AH278" s="86" t="e">
        <f t="shared" si="107"/>
        <v>#N/A</v>
      </c>
      <c r="AI278" s="86" t="e">
        <f t="shared" si="108"/>
        <v>#N/A</v>
      </c>
      <c r="AJ278" s="86" t="e">
        <f t="shared" si="109"/>
        <v>#N/A</v>
      </c>
      <c r="AK278" s="86">
        <f t="shared" si="88"/>
        <v>78.712394146341495</v>
      </c>
      <c r="AL278" s="86">
        <f t="shared" si="88"/>
        <v>0</v>
      </c>
    </row>
    <row r="279" spans="2:38" x14ac:dyDescent="0.25">
      <c r="B279" s="77">
        <v>32933</v>
      </c>
      <c r="C279" s="78">
        <v>54.452666906904703</v>
      </c>
      <c r="D279" s="79"/>
      <c r="E279" s="80" t="e">
        <f t="shared" si="89"/>
        <v>#N/A</v>
      </c>
      <c r="F279" s="75"/>
      <c r="G279" s="75"/>
      <c r="H279" s="81">
        <f t="shared" si="90"/>
        <v>32933</v>
      </c>
      <c r="I279" s="82"/>
      <c r="J279" s="87">
        <f t="shared" si="84"/>
        <v>5.3261274213774437</v>
      </c>
      <c r="K279" s="82"/>
      <c r="L279" s="82"/>
      <c r="M279" s="36">
        <f t="shared" si="111"/>
        <v>385.48785384444955</v>
      </c>
      <c r="N279" s="36">
        <f t="shared" si="112"/>
        <v>25.320386755277298</v>
      </c>
      <c r="O279" s="36">
        <f t="shared" si="85"/>
        <v>385.48785384444955</v>
      </c>
      <c r="P279" s="36">
        <f t="shared" si="113"/>
        <v>348.38747614024146</v>
      </c>
      <c r="Q279" s="36">
        <f t="shared" si="114"/>
        <v>37.100377704208086</v>
      </c>
      <c r="R279" s="36">
        <f t="shared" si="115"/>
        <v>62.420764459485383</v>
      </c>
      <c r="S279" s="36">
        <f t="shared" si="116"/>
        <v>104.53259944723533</v>
      </c>
      <c r="T279" s="36">
        <f t="shared" si="117"/>
        <v>15.679889917085291</v>
      </c>
      <c r="U279" s="36">
        <f t="shared" si="118"/>
        <v>120.21248936432062</v>
      </c>
      <c r="V279" s="36">
        <f t="shared" si="119"/>
        <v>40.023582090794051</v>
      </c>
      <c r="W279" s="36">
        <f t="shared" si="120"/>
        <v>80.188907273526567</v>
      </c>
      <c r="Y279" s="86" t="e">
        <f t="shared" si="98"/>
        <v>#N/A</v>
      </c>
      <c r="Z279" s="86" t="e">
        <f t="shared" si="99"/>
        <v>#N/A</v>
      </c>
      <c r="AA279" s="86" t="e">
        <f t="shared" si="100"/>
        <v>#N/A</v>
      </c>
      <c r="AB279" s="86" t="e">
        <f t="shared" si="101"/>
        <v>#N/A</v>
      </c>
      <c r="AC279" s="86" t="e">
        <f t="shared" si="102"/>
        <v>#N/A</v>
      </c>
      <c r="AD279" s="86" t="e">
        <f t="shared" si="103"/>
        <v>#N/A</v>
      </c>
      <c r="AE279" s="86" t="e">
        <f t="shared" si="104"/>
        <v>#N/A</v>
      </c>
      <c r="AF279" s="86" t="e">
        <f t="shared" si="105"/>
        <v>#N/A</v>
      </c>
      <c r="AG279" s="86" t="e">
        <f t="shared" si="106"/>
        <v>#N/A</v>
      </c>
      <c r="AH279" s="86" t="e">
        <f t="shared" si="107"/>
        <v>#N/A</v>
      </c>
      <c r="AI279" s="86" t="e">
        <f t="shared" si="108"/>
        <v>#N/A</v>
      </c>
      <c r="AJ279" s="86" t="e">
        <f t="shared" si="109"/>
        <v>#N/A</v>
      </c>
      <c r="AK279" s="86">
        <f t="shared" si="88"/>
        <v>54.452666906904703</v>
      </c>
      <c r="AL279" s="86">
        <f t="shared" si="88"/>
        <v>0</v>
      </c>
    </row>
    <row r="280" spans="2:38" x14ac:dyDescent="0.25">
      <c r="B280" s="77">
        <v>32964</v>
      </c>
      <c r="C280" s="78">
        <v>69.861572811986093</v>
      </c>
      <c r="D280" s="79"/>
      <c r="E280" s="80" t="e">
        <f t="shared" si="89"/>
        <v>#N/A</v>
      </c>
      <c r="F280" s="75"/>
      <c r="G280" s="75"/>
      <c r="H280" s="81">
        <f t="shared" si="90"/>
        <v>32964</v>
      </c>
      <c r="I280" s="82"/>
      <c r="J280" s="87">
        <f t="shared" si="84"/>
        <v>5.6525491369478473</v>
      </c>
      <c r="K280" s="82"/>
      <c r="L280" s="82"/>
      <c r="M280" s="36">
        <f t="shared" si="111"/>
        <v>386.3342197607974</v>
      </c>
      <c r="N280" s="36">
        <f t="shared" si="112"/>
        <v>31.914829191430158</v>
      </c>
      <c r="O280" s="36">
        <f t="shared" si="85"/>
        <v>386.3342197607974</v>
      </c>
      <c r="P280" s="36">
        <f t="shared" si="113"/>
        <v>348.95145891060764</v>
      </c>
      <c r="Q280" s="36">
        <f t="shared" si="114"/>
        <v>37.382760850189754</v>
      </c>
      <c r="R280" s="36">
        <f t="shared" si="115"/>
        <v>69.297590041619912</v>
      </c>
      <c r="S280" s="36">
        <f t="shared" si="116"/>
        <v>109.32117213241396</v>
      </c>
      <c r="T280" s="36">
        <f t="shared" si="117"/>
        <v>16.398175819862086</v>
      </c>
      <c r="U280" s="36">
        <f t="shared" si="118"/>
        <v>125.71934795227605</v>
      </c>
      <c r="V280" s="36">
        <f t="shared" si="119"/>
        <v>40.615912990793589</v>
      </c>
      <c r="W280" s="36">
        <f t="shared" si="120"/>
        <v>85.103434961482463</v>
      </c>
      <c r="Y280" s="86" t="e">
        <f t="shared" si="98"/>
        <v>#N/A</v>
      </c>
      <c r="Z280" s="86" t="e">
        <f t="shared" si="99"/>
        <v>#N/A</v>
      </c>
      <c r="AA280" s="86" t="e">
        <f t="shared" si="100"/>
        <v>#N/A</v>
      </c>
      <c r="AB280" s="86" t="e">
        <f t="shared" si="101"/>
        <v>#N/A</v>
      </c>
      <c r="AC280" s="86" t="e">
        <f t="shared" si="102"/>
        <v>#N/A</v>
      </c>
      <c r="AD280" s="86" t="e">
        <f t="shared" si="103"/>
        <v>#N/A</v>
      </c>
      <c r="AE280" s="86" t="e">
        <f t="shared" si="104"/>
        <v>#N/A</v>
      </c>
      <c r="AF280" s="86" t="e">
        <f t="shared" si="105"/>
        <v>#N/A</v>
      </c>
      <c r="AG280" s="86" t="e">
        <f t="shared" si="106"/>
        <v>#N/A</v>
      </c>
      <c r="AH280" s="86" t="e">
        <f t="shared" si="107"/>
        <v>#N/A</v>
      </c>
      <c r="AI280" s="86" t="e">
        <f t="shared" si="108"/>
        <v>#N/A</v>
      </c>
      <c r="AJ280" s="86" t="e">
        <f t="shared" si="109"/>
        <v>#N/A</v>
      </c>
      <c r="AK280" s="86">
        <f t="shared" si="88"/>
        <v>69.861572811986093</v>
      </c>
      <c r="AL280" s="86">
        <f t="shared" si="88"/>
        <v>0</v>
      </c>
    </row>
    <row r="281" spans="2:38" x14ac:dyDescent="0.25">
      <c r="B281" s="77">
        <v>32994</v>
      </c>
      <c r="C281" s="78">
        <v>7.8927004084247603</v>
      </c>
      <c r="D281" s="79"/>
      <c r="E281" s="80" t="e">
        <f t="shared" si="89"/>
        <v>#N/A</v>
      </c>
      <c r="F281" s="75"/>
      <c r="G281" s="75"/>
      <c r="H281" s="81">
        <f t="shared" si="90"/>
        <v>32994</v>
      </c>
      <c r="I281" s="82"/>
      <c r="J281" s="87">
        <f t="shared" si="84"/>
        <v>3.1441884880495987</v>
      </c>
      <c r="K281" s="82"/>
      <c r="L281" s="82"/>
      <c r="M281" s="36">
        <f t="shared" si="111"/>
        <v>353.56028655562562</v>
      </c>
      <c r="N281" s="36">
        <f t="shared" si="112"/>
        <v>3.283872763406805</v>
      </c>
      <c r="O281" s="36">
        <f t="shared" si="85"/>
        <v>353.56028655562562</v>
      </c>
      <c r="P281" s="36">
        <f t="shared" si="113"/>
        <v>326.17050109559545</v>
      </c>
      <c r="Q281" s="36">
        <f t="shared" si="114"/>
        <v>27.389785460030168</v>
      </c>
      <c r="R281" s="36">
        <f t="shared" si="115"/>
        <v>30.673658223436973</v>
      </c>
      <c r="S281" s="36">
        <f t="shared" si="116"/>
        <v>71.289571214230563</v>
      </c>
      <c r="T281" s="36">
        <f t="shared" si="117"/>
        <v>10.693435682134577</v>
      </c>
      <c r="U281" s="36">
        <f t="shared" si="118"/>
        <v>81.98300689636514</v>
      </c>
      <c r="V281" s="36">
        <f t="shared" si="119"/>
        <v>34.644853080005014</v>
      </c>
      <c r="W281" s="36">
        <f t="shared" si="120"/>
        <v>47.338153816360126</v>
      </c>
      <c r="Y281" s="86" t="e">
        <f t="shared" si="98"/>
        <v>#N/A</v>
      </c>
      <c r="Z281" s="86" t="e">
        <f t="shared" si="99"/>
        <v>#N/A</v>
      </c>
      <c r="AA281" s="86" t="e">
        <f t="shared" si="100"/>
        <v>#N/A</v>
      </c>
      <c r="AB281" s="86" t="e">
        <f t="shared" si="101"/>
        <v>#N/A</v>
      </c>
      <c r="AC281" s="86" t="e">
        <f t="shared" si="102"/>
        <v>#N/A</v>
      </c>
      <c r="AD281" s="86" t="e">
        <f t="shared" si="103"/>
        <v>#N/A</v>
      </c>
      <c r="AE281" s="86" t="e">
        <f t="shared" si="104"/>
        <v>#N/A</v>
      </c>
      <c r="AF281" s="86" t="e">
        <f t="shared" si="105"/>
        <v>#N/A</v>
      </c>
      <c r="AG281" s="86" t="e">
        <f t="shared" si="106"/>
        <v>#N/A</v>
      </c>
      <c r="AH281" s="86" t="e">
        <f t="shared" si="107"/>
        <v>#N/A</v>
      </c>
      <c r="AI281" s="86" t="e">
        <f t="shared" si="108"/>
        <v>#N/A</v>
      </c>
      <c r="AJ281" s="86" t="e">
        <f t="shared" si="109"/>
        <v>#N/A</v>
      </c>
      <c r="AK281" s="86">
        <f t="shared" si="88"/>
        <v>7.8927004084247603</v>
      </c>
      <c r="AL281" s="86">
        <f t="shared" si="88"/>
        <v>0</v>
      </c>
    </row>
    <row r="282" spans="2:38" x14ac:dyDescent="0.25">
      <c r="B282" s="77">
        <v>33025</v>
      </c>
      <c r="C282" s="78">
        <v>37.6176326530612</v>
      </c>
      <c r="D282" s="79"/>
      <c r="E282" s="80" t="e">
        <f t="shared" si="89"/>
        <v>#N/A</v>
      </c>
      <c r="F282" s="75"/>
      <c r="G282" s="75"/>
      <c r="H282" s="81">
        <f t="shared" si="90"/>
        <v>33025</v>
      </c>
      <c r="I282" s="82"/>
      <c r="J282" s="87">
        <f t="shared" si="84"/>
        <v>3.4016394557950691</v>
      </c>
      <c r="K282" s="82"/>
      <c r="L282" s="82"/>
      <c r="M282" s="36">
        <f t="shared" si="111"/>
        <v>349.29950096844345</v>
      </c>
      <c r="N282" s="36">
        <f t="shared" si="112"/>
        <v>14.488632780213209</v>
      </c>
      <c r="O282" s="36">
        <f t="shared" si="85"/>
        <v>349.29950096844345</v>
      </c>
      <c r="P282" s="36">
        <f t="shared" si="113"/>
        <v>323.06841940135274</v>
      </c>
      <c r="Q282" s="36">
        <f t="shared" si="114"/>
        <v>26.231081567090712</v>
      </c>
      <c r="R282" s="36">
        <f t="shared" si="115"/>
        <v>40.71971434730392</v>
      </c>
      <c r="S282" s="36">
        <f t="shared" si="116"/>
        <v>75.364567427308941</v>
      </c>
      <c r="T282" s="36">
        <f t="shared" si="117"/>
        <v>11.304685114096335</v>
      </c>
      <c r="U282" s="36">
        <f t="shared" si="118"/>
        <v>86.669252541405271</v>
      </c>
      <c r="V282" s="36">
        <f t="shared" si="119"/>
        <v>35.45497820694419</v>
      </c>
      <c r="W282" s="36">
        <f t="shared" si="120"/>
        <v>51.214274334461081</v>
      </c>
      <c r="Y282" s="86" t="e">
        <f t="shared" si="98"/>
        <v>#N/A</v>
      </c>
      <c r="Z282" s="86" t="e">
        <f t="shared" si="99"/>
        <v>#N/A</v>
      </c>
      <c r="AA282" s="86" t="e">
        <f t="shared" si="100"/>
        <v>#N/A</v>
      </c>
      <c r="AB282" s="86" t="e">
        <f t="shared" si="101"/>
        <v>#N/A</v>
      </c>
      <c r="AC282" s="86" t="e">
        <f t="shared" si="102"/>
        <v>#N/A</v>
      </c>
      <c r="AD282" s="86" t="e">
        <f t="shared" si="103"/>
        <v>#N/A</v>
      </c>
      <c r="AE282" s="86" t="e">
        <f t="shared" si="104"/>
        <v>#N/A</v>
      </c>
      <c r="AF282" s="86" t="e">
        <f t="shared" si="105"/>
        <v>#N/A</v>
      </c>
      <c r="AG282" s="86" t="e">
        <f t="shared" si="106"/>
        <v>#N/A</v>
      </c>
      <c r="AH282" s="86" t="e">
        <f t="shared" si="107"/>
        <v>#N/A</v>
      </c>
      <c r="AI282" s="86" t="e">
        <f t="shared" si="108"/>
        <v>#N/A</v>
      </c>
      <c r="AJ282" s="86" t="e">
        <f t="shared" si="109"/>
        <v>#N/A</v>
      </c>
      <c r="AK282" s="86">
        <f t="shared" si="88"/>
        <v>37.6176326530612</v>
      </c>
      <c r="AL282" s="86">
        <f t="shared" si="88"/>
        <v>0</v>
      </c>
    </row>
    <row r="283" spans="2:38" x14ac:dyDescent="0.25">
      <c r="B283" s="77">
        <v>33055</v>
      </c>
      <c r="C283" s="78">
        <v>1.37447007568405</v>
      </c>
      <c r="D283" s="79"/>
      <c r="E283" s="80" t="e">
        <f t="shared" si="89"/>
        <v>#N/A</v>
      </c>
      <c r="F283" s="75"/>
      <c r="G283" s="75"/>
      <c r="H283" s="81">
        <f t="shared" si="90"/>
        <v>33055</v>
      </c>
      <c r="I283" s="82"/>
      <c r="J283" s="87">
        <f t="shared" si="84"/>
        <v>2.2101329110740515</v>
      </c>
      <c r="K283" s="82"/>
      <c r="L283" s="82"/>
      <c r="M283" s="36">
        <f t="shared" si="111"/>
        <v>323.95781382696094</v>
      </c>
      <c r="N283" s="36">
        <f t="shared" si="112"/>
        <v>0.48507565007582798</v>
      </c>
      <c r="O283" s="36">
        <f t="shared" si="85"/>
        <v>323.95781382696094</v>
      </c>
      <c r="P283" s="36">
        <f t="shared" si="113"/>
        <v>303.97003307008282</v>
      </c>
      <c r="Q283" s="36">
        <f t="shared" si="114"/>
        <v>19.987780756878124</v>
      </c>
      <c r="R283" s="36">
        <f t="shared" si="115"/>
        <v>20.472856406953952</v>
      </c>
      <c r="S283" s="36">
        <f t="shared" si="116"/>
        <v>55.927834613898142</v>
      </c>
      <c r="T283" s="36">
        <f t="shared" si="117"/>
        <v>8.389175192084716</v>
      </c>
      <c r="U283" s="36">
        <f t="shared" si="118"/>
        <v>64.317009805982863</v>
      </c>
      <c r="V283" s="36">
        <f t="shared" si="119"/>
        <v>31.041774527730418</v>
      </c>
      <c r="W283" s="36">
        <f t="shared" si="120"/>
        <v>33.275235278252445</v>
      </c>
      <c r="Y283" s="86" t="e">
        <f t="shared" si="98"/>
        <v>#N/A</v>
      </c>
      <c r="Z283" s="86" t="e">
        <f t="shared" si="99"/>
        <v>#N/A</v>
      </c>
      <c r="AA283" s="86" t="e">
        <f t="shared" si="100"/>
        <v>#N/A</v>
      </c>
      <c r="AB283" s="86" t="e">
        <f t="shared" si="101"/>
        <v>#N/A</v>
      </c>
      <c r="AC283" s="86" t="e">
        <f t="shared" si="102"/>
        <v>#N/A</v>
      </c>
      <c r="AD283" s="86" t="e">
        <f t="shared" si="103"/>
        <v>#N/A</v>
      </c>
      <c r="AE283" s="86" t="e">
        <f t="shared" si="104"/>
        <v>#N/A</v>
      </c>
      <c r="AF283" s="86" t="e">
        <f t="shared" si="105"/>
        <v>#N/A</v>
      </c>
      <c r="AG283" s="86" t="e">
        <f t="shared" si="106"/>
        <v>#N/A</v>
      </c>
      <c r="AH283" s="86" t="e">
        <f t="shared" si="107"/>
        <v>#N/A</v>
      </c>
      <c r="AI283" s="86" t="e">
        <f t="shared" si="108"/>
        <v>#N/A</v>
      </c>
      <c r="AJ283" s="86" t="e">
        <f t="shared" si="109"/>
        <v>#N/A</v>
      </c>
      <c r="AK283" s="86">
        <f t="shared" si="88"/>
        <v>1.37447007568405</v>
      </c>
      <c r="AL283" s="86">
        <f t="shared" si="88"/>
        <v>0</v>
      </c>
    </row>
    <row r="284" spans="2:38" x14ac:dyDescent="0.25">
      <c r="B284" s="77">
        <v>33086</v>
      </c>
      <c r="C284" s="78">
        <v>0.45921670300102901</v>
      </c>
      <c r="D284" s="79"/>
      <c r="E284" s="80" t="e">
        <f t="shared" si="89"/>
        <v>#N/A</v>
      </c>
      <c r="F284" s="75"/>
      <c r="G284" s="75"/>
      <c r="H284" s="81">
        <f t="shared" si="90"/>
        <v>33086</v>
      </c>
      <c r="I284" s="82"/>
      <c r="J284" s="87">
        <f t="shared" si="84"/>
        <v>1.7049757807337234</v>
      </c>
      <c r="K284" s="82"/>
      <c r="L284" s="82"/>
      <c r="M284" s="36">
        <f t="shared" si="111"/>
        <v>304.28602431894751</v>
      </c>
      <c r="N284" s="36">
        <f t="shared" si="112"/>
        <v>0.1432254541363136</v>
      </c>
      <c r="O284" s="36">
        <f t="shared" si="85"/>
        <v>304.28602431894751</v>
      </c>
      <c r="P284" s="36">
        <f t="shared" si="113"/>
        <v>288.40538576036573</v>
      </c>
      <c r="Q284" s="36">
        <f t="shared" si="114"/>
        <v>15.880638558581779</v>
      </c>
      <c r="R284" s="36">
        <f t="shared" si="115"/>
        <v>16.023864012718093</v>
      </c>
      <c r="S284" s="36">
        <f t="shared" si="116"/>
        <v>47.065638540448511</v>
      </c>
      <c r="T284" s="36">
        <f t="shared" si="117"/>
        <v>7.0598457810672723</v>
      </c>
      <c r="U284" s="36">
        <f t="shared" si="118"/>
        <v>54.125484321515785</v>
      </c>
      <c r="V284" s="36">
        <f t="shared" si="119"/>
        <v>28.455774611584264</v>
      </c>
      <c r="W284" s="36">
        <f t="shared" si="120"/>
        <v>25.669709709931521</v>
      </c>
      <c r="Y284" s="86" t="e">
        <f t="shared" si="98"/>
        <v>#N/A</v>
      </c>
      <c r="Z284" s="86" t="e">
        <f t="shared" si="99"/>
        <v>#N/A</v>
      </c>
      <c r="AA284" s="86" t="e">
        <f t="shared" si="100"/>
        <v>#N/A</v>
      </c>
      <c r="AB284" s="86" t="e">
        <f t="shared" si="101"/>
        <v>#N/A</v>
      </c>
      <c r="AC284" s="86" t="e">
        <f t="shared" si="102"/>
        <v>#N/A</v>
      </c>
      <c r="AD284" s="86" t="e">
        <f t="shared" si="103"/>
        <v>#N/A</v>
      </c>
      <c r="AE284" s="86" t="e">
        <f t="shared" si="104"/>
        <v>#N/A</v>
      </c>
      <c r="AF284" s="86" t="e">
        <f t="shared" si="105"/>
        <v>#N/A</v>
      </c>
      <c r="AG284" s="86" t="e">
        <f t="shared" si="106"/>
        <v>#N/A</v>
      </c>
      <c r="AH284" s="86" t="e">
        <f t="shared" si="107"/>
        <v>#N/A</v>
      </c>
      <c r="AI284" s="86" t="e">
        <f t="shared" si="108"/>
        <v>#N/A</v>
      </c>
      <c r="AJ284" s="86" t="e">
        <f t="shared" si="109"/>
        <v>#N/A</v>
      </c>
      <c r="AK284" s="86">
        <f t="shared" si="88"/>
        <v>0.45921670300102901</v>
      </c>
      <c r="AL284" s="86">
        <f t="shared" si="88"/>
        <v>0</v>
      </c>
    </row>
    <row r="285" spans="2:38" x14ac:dyDescent="0.25">
      <c r="B285" s="77">
        <v>33117</v>
      </c>
      <c r="C285" s="78">
        <v>37.7191869389274</v>
      </c>
      <c r="D285" s="79"/>
      <c r="E285" s="80" t="e">
        <f t="shared" si="89"/>
        <v>#N/A</v>
      </c>
      <c r="F285" s="75"/>
      <c r="G285" s="75"/>
      <c r="H285" s="81">
        <f t="shared" si="90"/>
        <v>33117</v>
      </c>
      <c r="I285" s="82"/>
      <c r="J285" s="87">
        <f t="shared" si="84"/>
        <v>2.3310414036076113</v>
      </c>
      <c r="K285" s="82"/>
      <c r="L285" s="82"/>
      <c r="M285" s="36">
        <f t="shared" si="111"/>
        <v>314.54460138472291</v>
      </c>
      <c r="N285" s="36">
        <f t="shared" si="112"/>
        <v>11.57997131457023</v>
      </c>
      <c r="O285" s="36">
        <f t="shared" si="85"/>
        <v>314.54460138472291</v>
      </c>
      <c r="P285" s="36">
        <f t="shared" si="113"/>
        <v>296.60049247277374</v>
      </c>
      <c r="Q285" s="36">
        <f t="shared" si="114"/>
        <v>17.944108911949172</v>
      </c>
      <c r="R285" s="36">
        <f t="shared" si="115"/>
        <v>29.524080226519402</v>
      </c>
      <c r="S285" s="36">
        <f t="shared" si="116"/>
        <v>57.979854838103662</v>
      </c>
      <c r="T285" s="36">
        <f t="shared" si="117"/>
        <v>8.6969782257155437</v>
      </c>
      <c r="U285" s="36">
        <f t="shared" si="118"/>
        <v>66.676833063819203</v>
      </c>
      <c r="V285" s="36">
        <f t="shared" si="119"/>
        <v>31.581228288314271</v>
      </c>
      <c r="W285" s="36">
        <f t="shared" si="120"/>
        <v>35.095604775504931</v>
      </c>
      <c r="Y285" s="86" t="e">
        <f t="shared" si="98"/>
        <v>#N/A</v>
      </c>
      <c r="Z285" s="86" t="e">
        <f t="shared" si="99"/>
        <v>#N/A</v>
      </c>
      <c r="AA285" s="86" t="e">
        <f t="shared" si="100"/>
        <v>#N/A</v>
      </c>
      <c r="AB285" s="86" t="e">
        <f t="shared" si="101"/>
        <v>#N/A</v>
      </c>
      <c r="AC285" s="86" t="e">
        <f t="shared" si="102"/>
        <v>#N/A</v>
      </c>
      <c r="AD285" s="86" t="e">
        <f t="shared" si="103"/>
        <v>#N/A</v>
      </c>
      <c r="AE285" s="86" t="e">
        <f t="shared" si="104"/>
        <v>#N/A</v>
      </c>
      <c r="AF285" s="86" t="e">
        <f t="shared" si="105"/>
        <v>#N/A</v>
      </c>
      <c r="AG285" s="86" t="e">
        <f t="shared" si="106"/>
        <v>#N/A</v>
      </c>
      <c r="AH285" s="86" t="e">
        <f t="shared" si="107"/>
        <v>#N/A</v>
      </c>
      <c r="AI285" s="86" t="e">
        <f t="shared" si="108"/>
        <v>#N/A</v>
      </c>
      <c r="AJ285" s="86" t="e">
        <f t="shared" si="109"/>
        <v>#N/A</v>
      </c>
      <c r="AK285" s="86">
        <f t="shared" si="88"/>
        <v>37.7191869389274</v>
      </c>
      <c r="AL285" s="86">
        <f t="shared" si="88"/>
        <v>0</v>
      </c>
    </row>
    <row r="286" spans="2:38" x14ac:dyDescent="0.25">
      <c r="B286" s="77">
        <v>33147</v>
      </c>
      <c r="C286" s="78">
        <v>126.788308631508</v>
      </c>
      <c r="D286" s="79"/>
      <c r="E286" s="80" t="e">
        <f t="shared" si="89"/>
        <v>#N/A</v>
      </c>
      <c r="F286" s="75"/>
      <c r="G286" s="75"/>
      <c r="H286" s="81">
        <f t="shared" si="90"/>
        <v>33147</v>
      </c>
      <c r="I286" s="82"/>
      <c r="J286" s="87">
        <f t="shared" si="84"/>
        <v>5.9753053543139494</v>
      </c>
      <c r="K286" s="82"/>
      <c r="L286" s="82"/>
      <c r="M286" s="36">
        <f t="shared" si="111"/>
        <v>374.49771557995734</v>
      </c>
      <c r="N286" s="36">
        <f t="shared" si="112"/>
        <v>48.89108552432441</v>
      </c>
      <c r="O286" s="36">
        <f t="shared" si="85"/>
        <v>374.49771557995734</v>
      </c>
      <c r="P286" s="36">
        <f t="shared" si="113"/>
        <v>340.9464233521727</v>
      </c>
      <c r="Q286" s="36">
        <f t="shared" si="114"/>
        <v>33.551292227784643</v>
      </c>
      <c r="R286" s="36">
        <f t="shared" si="115"/>
        <v>82.442377752109053</v>
      </c>
      <c r="S286" s="36">
        <f t="shared" si="116"/>
        <v>114.02360604042332</v>
      </c>
      <c r="T286" s="36">
        <f t="shared" si="117"/>
        <v>17.103540906063486</v>
      </c>
      <c r="U286" s="36">
        <f t="shared" si="118"/>
        <v>131.12714694648682</v>
      </c>
      <c r="V286" s="36">
        <f t="shared" si="119"/>
        <v>41.164371165923626</v>
      </c>
      <c r="W286" s="36">
        <f t="shared" si="120"/>
        <v>89.962775780563192</v>
      </c>
      <c r="Y286" s="86" t="e">
        <f t="shared" si="98"/>
        <v>#N/A</v>
      </c>
      <c r="Z286" s="86" t="e">
        <f t="shared" si="99"/>
        <v>#N/A</v>
      </c>
      <c r="AA286" s="86" t="e">
        <f t="shared" si="100"/>
        <v>#N/A</v>
      </c>
      <c r="AB286" s="86" t="e">
        <f t="shared" si="101"/>
        <v>#N/A</v>
      </c>
      <c r="AC286" s="86" t="e">
        <f t="shared" si="102"/>
        <v>#N/A</v>
      </c>
      <c r="AD286" s="86" t="e">
        <f t="shared" si="103"/>
        <v>#N/A</v>
      </c>
      <c r="AE286" s="86" t="e">
        <f t="shared" si="104"/>
        <v>#N/A</v>
      </c>
      <c r="AF286" s="86" t="e">
        <f t="shared" si="105"/>
        <v>#N/A</v>
      </c>
      <c r="AG286" s="86" t="e">
        <f t="shared" si="106"/>
        <v>#N/A</v>
      </c>
      <c r="AH286" s="86" t="e">
        <f t="shared" si="107"/>
        <v>#N/A</v>
      </c>
      <c r="AI286" s="86" t="e">
        <f t="shared" si="108"/>
        <v>#N/A</v>
      </c>
      <c r="AJ286" s="86" t="e">
        <f t="shared" si="109"/>
        <v>#N/A</v>
      </c>
      <c r="AK286" s="86">
        <f t="shared" si="88"/>
        <v>126.788308631508</v>
      </c>
      <c r="AL286" s="86">
        <f t="shared" si="88"/>
        <v>0</v>
      </c>
    </row>
    <row r="287" spans="2:38" x14ac:dyDescent="0.25">
      <c r="B287" s="77">
        <v>33178</v>
      </c>
      <c r="C287" s="78">
        <v>81.453298248797793</v>
      </c>
      <c r="D287" s="79"/>
      <c r="E287" s="80" t="e">
        <f t="shared" si="89"/>
        <v>#N/A</v>
      </c>
      <c r="F287" s="75"/>
      <c r="G287" s="75"/>
      <c r="H287" s="81">
        <f t="shared" si="90"/>
        <v>33178</v>
      </c>
      <c r="I287" s="82"/>
      <c r="J287" s="87">
        <f t="shared" si="84"/>
        <v>6.0346664404317094</v>
      </c>
      <c r="K287" s="82"/>
      <c r="L287" s="82"/>
      <c r="M287" s="36">
        <f t="shared" si="111"/>
        <v>385.92488498030616</v>
      </c>
      <c r="N287" s="36">
        <f t="shared" si="112"/>
        <v>36.474836620664348</v>
      </c>
      <c r="O287" s="36">
        <f t="shared" si="85"/>
        <v>385.92488498030616</v>
      </c>
      <c r="P287" s="36">
        <f t="shared" si="113"/>
        <v>348.67885752127074</v>
      </c>
      <c r="Q287" s="36">
        <f t="shared" si="114"/>
        <v>37.246027459035417</v>
      </c>
      <c r="R287" s="36">
        <f t="shared" si="115"/>
        <v>73.720864079699766</v>
      </c>
      <c r="S287" s="36">
        <f t="shared" si="116"/>
        <v>114.88523524562339</v>
      </c>
      <c r="T287" s="36">
        <f t="shared" si="117"/>
        <v>17.232785286843498</v>
      </c>
      <c r="U287" s="36">
        <f t="shared" si="118"/>
        <v>132.11802053246689</v>
      </c>
      <c r="V287" s="36">
        <f t="shared" si="119"/>
        <v>41.261518362398391</v>
      </c>
      <c r="W287" s="36">
        <f t="shared" si="120"/>
        <v>90.856502170068495</v>
      </c>
      <c r="Y287" s="86" t="e">
        <f t="shared" si="98"/>
        <v>#N/A</v>
      </c>
      <c r="Z287" s="86" t="e">
        <f t="shared" si="99"/>
        <v>#N/A</v>
      </c>
      <c r="AA287" s="86" t="e">
        <f t="shared" si="100"/>
        <v>#N/A</v>
      </c>
      <c r="AB287" s="86" t="e">
        <f t="shared" si="101"/>
        <v>#N/A</v>
      </c>
      <c r="AC287" s="86" t="e">
        <f t="shared" si="102"/>
        <v>#N/A</v>
      </c>
      <c r="AD287" s="86" t="e">
        <f t="shared" si="103"/>
        <v>#N/A</v>
      </c>
      <c r="AE287" s="86" t="e">
        <f t="shared" si="104"/>
        <v>#N/A</v>
      </c>
      <c r="AF287" s="86" t="e">
        <f t="shared" si="105"/>
        <v>#N/A</v>
      </c>
      <c r="AG287" s="86" t="e">
        <f t="shared" si="106"/>
        <v>#N/A</v>
      </c>
      <c r="AH287" s="86" t="e">
        <f t="shared" si="107"/>
        <v>#N/A</v>
      </c>
      <c r="AI287" s="86" t="e">
        <f t="shared" si="108"/>
        <v>#N/A</v>
      </c>
      <c r="AJ287" s="86" t="e">
        <f t="shared" si="109"/>
        <v>#N/A</v>
      </c>
      <c r="AK287" s="86">
        <f t="shared" si="88"/>
        <v>81.453298248797793</v>
      </c>
      <c r="AL287" s="86">
        <f t="shared" si="88"/>
        <v>0</v>
      </c>
    </row>
    <row r="288" spans="2:38" x14ac:dyDescent="0.25">
      <c r="B288" s="77">
        <v>33208</v>
      </c>
      <c r="C288" s="78">
        <v>88.029498852369798</v>
      </c>
      <c r="D288" s="79"/>
      <c r="E288" s="80" t="e">
        <f t="shared" si="89"/>
        <v>#N/A</v>
      </c>
      <c r="F288" s="75"/>
      <c r="G288" s="75"/>
      <c r="H288" s="81">
        <f t="shared" si="90"/>
        <v>33208</v>
      </c>
      <c r="I288" s="82"/>
      <c r="J288" s="87">
        <f t="shared" si="84"/>
        <v>6.6018358868371871</v>
      </c>
      <c r="K288" s="82"/>
      <c r="L288" s="82"/>
      <c r="M288" s="36">
        <f t="shared" si="111"/>
        <v>395.38015767252654</v>
      </c>
      <c r="N288" s="36">
        <f t="shared" si="112"/>
        <v>41.32819870111399</v>
      </c>
      <c r="O288" s="36">
        <f t="shared" si="85"/>
        <v>395.38015767252654</v>
      </c>
      <c r="P288" s="36">
        <f t="shared" si="113"/>
        <v>354.89809114148102</v>
      </c>
      <c r="Q288" s="36">
        <f t="shared" si="114"/>
        <v>40.482066531045518</v>
      </c>
      <c r="R288" s="36">
        <f t="shared" si="115"/>
        <v>81.810265232159509</v>
      </c>
      <c r="S288" s="36">
        <f t="shared" si="116"/>
        <v>123.0717835945579</v>
      </c>
      <c r="T288" s="36">
        <f t="shared" si="117"/>
        <v>18.460767539183674</v>
      </c>
      <c r="U288" s="36">
        <f t="shared" si="118"/>
        <v>141.53255113374158</v>
      </c>
      <c r="V288" s="36">
        <f t="shared" si="119"/>
        <v>42.136880718534854</v>
      </c>
      <c r="W288" s="36">
        <f t="shared" si="120"/>
        <v>99.395670415206723</v>
      </c>
      <c r="Y288" s="86" t="e">
        <f t="shared" si="98"/>
        <v>#N/A</v>
      </c>
      <c r="Z288" s="86" t="e">
        <f t="shared" si="99"/>
        <v>#N/A</v>
      </c>
      <c r="AA288" s="86" t="e">
        <f t="shared" si="100"/>
        <v>#N/A</v>
      </c>
      <c r="AB288" s="86" t="e">
        <f t="shared" si="101"/>
        <v>#N/A</v>
      </c>
      <c r="AC288" s="86" t="e">
        <f t="shared" si="102"/>
        <v>#N/A</v>
      </c>
      <c r="AD288" s="86" t="e">
        <f t="shared" si="103"/>
        <v>#N/A</v>
      </c>
      <c r="AE288" s="86" t="e">
        <f t="shared" si="104"/>
        <v>#N/A</v>
      </c>
      <c r="AF288" s="86" t="e">
        <f t="shared" si="105"/>
        <v>#N/A</v>
      </c>
      <c r="AG288" s="86" t="e">
        <f t="shared" si="106"/>
        <v>#N/A</v>
      </c>
      <c r="AH288" s="86" t="e">
        <f t="shared" si="107"/>
        <v>#N/A</v>
      </c>
      <c r="AI288" s="86" t="e">
        <f t="shared" si="108"/>
        <v>#N/A</v>
      </c>
      <c r="AJ288" s="86" t="e">
        <f t="shared" si="109"/>
        <v>#N/A</v>
      </c>
      <c r="AK288" s="86">
        <f t="shared" si="88"/>
        <v>88.029498852369798</v>
      </c>
      <c r="AL288" s="86">
        <f t="shared" si="88"/>
        <v>0</v>
      </c>
    </row>
    <row r="289" spans="2:38" x14ac:dyDescent="0.25">
      <c r="B289" s="77">
        <v>33239</v>
      </c>
      <c r="C289" s="78">
        <v>49.0062640901401</v>
      </c>
      <c r="D289" s="79"/>
      <c r="E289" s="80" t="e">
        <f t="shared" si="89"/>
        <v>#N/A</v>
      </c>
      <c r="F289" s="75"/>
      <c r="G289" s="75"/>
      <c r="H289" s="81">
        <f t="shared" si="90"/>
        <v>33239</v>
      </c>
      <c r="I289" s="82"/>
      <c r="J289" s="87">
        <f t="shared" si="84"/>
        <v>5.0433535881328408</v>
      </c>
      <c r="K289" s="82"/>
      <c r="L289" s="82"/>
      <c r="M289" s="36">
        <f t="shared" si="111"/>
        <v>381.46118679755392</v>
      </c>
      <c r="N289" s="36">
        <f t="shared" si="112"/>
        <v>22.443168434067218</v>
      </c>
      <c r="O289" s="36">
        <f t="shared" si="85"/>
        <v>381.46118679755392</v>
      </c>
      <c r="P289" s="36">
        <f t="shared" si="113"/>
        <v>345.68650021255343</v>
      </c>
      <c r="Q289" s="36">
        <f t="shared" si="114"/>
        <v>35.774686585000495</v>
      </c>
      <c r="R289" s="36">
        <f t="shared" si="115"/>
        <v>58.217855019067713</v>
      </c>
      <c r="S289" s="36">
        <f t="shared" si="116"/>
        <v>100.35473573760257</v>
      </c>
      <c r="T289" s="36">
        <f t="shared" si="117"/>
        <v>15.053210360640376</v>
      </c>
      <c r="U289" s="36">
        <f t="shared" si="118"/>
        <v>115.40794609824295</v>
      </c>
      <c r="V289" s="36">
        <f t="shared" si="119"/>
        <v>39.476414381001291</v>
      </c>
      <c r="W289" s="36">
        <f t="shared" si="120"/>
        <v>75.931531717241654</v>
      </c>
      <c r="Y289" s="86" t="e">
        <f t="shared" si="98"/>
        <v>#N/A</v>
      </c>
      <c r="Z289" s="86" t="e">
        <f t="shared" si="99"/>
        <v>#N/A</v>
      </c>
      <c r="AA289" s="86" t="e">
        <f t="shared" si="100"/>
        <v>#N/A</v>
      </c>
      <c r="AB289" s="86" t="e">
        <f t="shared" si="101"/>
        <v>#N/A</v>
      </c>
      <c r="AC289" s="86" t="e">
        <f t="shared" si="102"/>
        <v>#N/A</v>
      </c>
      <c r="AD289" s="86" t="e">
        <f t="shared" si="103"/>
        <v>#N/A</v>
      </c>
      <c r="AE289" s="86" t="e">
        <f t="shared" si="104"/>
        <v>#N/A</v>
      </c>
      <c r="AF289" s="86" t="e">
        <f t="shared" si="105"/>
        <v>#N/A</v>
      </c>
      <c r="AG289" s="86" t="e">
        <f t="shared" si="106"/>
        <v>#N/A</v>
      </c>
      <c r="AH289" s="86" t="e">
        <f t="shared" si="107"/>
        <v>#N/A</v>
      </c>
      <c r="AI289" s="86" t="e">
        <f t="shared" si="108"/>
        <v>#N/A</v>
      </c>
      <c r="AJ289" s="86" t="e">
        <f t="shared" si="109"/>
        <v>#N/A</v>
      </c>
      <c r="AK289" s="86">
        <f t="shared" si="88"/>
        <v>49.0062640901401</v>
      </c>
      <c r="AL289" s="86">
        <f t="shared" si="88"/>
        <v>0</v>
      </c>
    </row>
    <row r="290" spans="2:38" x14ac:dyDescent="0.25">
      <c r="B290" s="77">
        <v>33270</v>
      </c>
      <c r="C290" s="78">
        <v>62.018817929393101</v>
      </c>
      <c r="D290" s="79"/>
      <c r="E290" s="80" t="e">
        <f t="shared" si="89"/>
        <v>#N/A</v>
      </c>
      <c r="F290" s="75"/>
      <c r="G290" s="75"/>
      <c r="H290" s="81">
        <f t="shared" si="90"/>
        <v>33270</v>
      </c>
      <c r="I290" s="82"/>
      <c r="J290" s="87">
        <f t="shared" si="84"/>
        <v>5.1834787454094364</v>
      </c>
      <c r="K290" s="82"/>
      <c r="L290" s="82"/>
      <c r="M290" s="36">
        <f t="shared" si="111"/>
        <v>380.07970399517279</v>
      </c>
      <c r="N290" s="36">
        <f t="shared" si="112"/>
        <v>27.625614146773728</v>
      </c>
      <c r="O290" s="36">
        <f t="shared" si="85"/>
        <v>380.07970399517279</v>
      </c>
      <c r="P290" s="36">
        <f t="shared" si="113"/>
        <v>344.75307955383869</v>
      </c>
      <c r="Q290" s="36">
        <f t="shared" si="114"/>
        <v>35.326624441334104</v>
      </c>
      <c r="R290" s="36">
        <f t="shared" si="115"/>
        <v>62.952238588107832</v>
      </c>
      <c r="S290" s="36">
        <f t="shared" si="116"/>
        <v>102.42865296910912</v>
      </c>
      <c r="T290" s="36">
        <f t="shared" si="117"/>
        <v>15.36429794536636</v>
      </c>
      <c r="U290" s="36">
        <f t="shared" si="118"/>
        <v>117.79295091447548</v>
      </c>
      <c r="V290" s="36">
        <f t="shared" si="119"/>
        <v>39.751728167604782</v>
      </c>
      <c r="W290" s="36">
        <f t="shared" si="120"/>
        <v>78.041222746870702</v>
      </c>
      <c r="Y290" s="86" t="e">
        <f t="shared" si="98"/>
        <v>#N/A</v>
      </c>
      <c r="Z290" s="86" t="e">
        <f t="shared" si="99"/>
        <v>#N/A</v>
      </c>
      <c r="AA290" s="86" t="e">
        <f t="shared" si="100"/>
        <v>#N/A</v>
      </c>
      <c r="AB290" s="86" t="e">
        <f t="shared" si="101"/>
        <v>#N/A</v>
      </c>
      <c r="AC290" s="86" t="e">
        <f t="shared" si="102"/>
        <v>#N/A</v>
      </c>
      <c r="AD290" s="86" t="e">
        <f t="shared" si="103"/>
        <v>#N/A</v>
      </c>
      <c r="AE290" s="86" t="e">
        <f t="shared" si="104"/>
        <v>#N/A</v>
      </c>
      <c r="AF290" s="86" t="e">
        <f t="shared" si="105"/>
        <v>#N/A</v>
      </c>
      <c r="AG290" s="86" t="e">
        <f t="shared" si="106"/>
        <v>#N/A</v>
      </c>
      <c r="AH290" s="86" t="e">
        <f t="shared" si="107"/>
        <v>#N/A</v>
      </c>
      <c r="AI290" s="86" t="e">
        <f t="shared" si="108"/>
        <v>#N/A</v>
      </c>
      <c r="AJ290" s="86" t="e">
        <f t="shared" si="109"/>
        <v>#N/A</v>
      </c>
      <c r="AK290" s="86">
        <f t="shared" si="88"/>
        <v>62.018817929393101</v>
      </c>
      <c r="AL290" s="86">
        <f t="shared" si="88"/>
        <v>0</v>
      </c>
    </row>
    <row r="291" spans="2:38" x14ac:dyDescent="0.25">
      <c r="B291" s="77">
        <v>33298</v>
      </c>
      <c r="C291" s="78">
        <v>126.936018220069</v>
      </c>
      <c r="D291" s="79"/>
      <c r="E291" s="80" t="e">
        <f t="shared" si="89"/>
        <v>#N/A</v>
      </c>
      <c r="F291" s="75"/>
      <c r="G291" s="75"/>
      <c r="H291" s="81">
        <f t="shared" si="90"/>
        <v>33298</v>
      </c>
      <c r="I291" s="82"/>
      <c r="J291" s="87">
        <f t="shared" si="84"/>
        <v>8.3041424855752748</v>
      </c>
      <c r="K291" s="82"/>
      <c r="L291" s="82"/>
      <c r="M291" s="36">
        <f t="shared" si="111"/>
        <v>410.00870246165164</v>
      </c>
      <c r="N291" s="36">
        <f t="shared" si="112"/>
        <v>61.680395312256053</v>
      </c>
      <c r="O291" s="36">
        <f t="shared" si="85"/>
        <v>410.00870246165164</v>
      </c>
      <c r="P291" s="36">
        <f t="shared" si="113"/>
        <v>364.19987645863336</v>
      </c>
      <c r="Q291" s="36">
        <f t="shared" si="114"/>
        <v>45.808826003018282</v>
      </c>
      <c r="R291" s="36">
        <f t="shared" si="115"/>
        <v>107.48922131527434</v>
      </c>
      <c r="S291" s="36">
        <f t="shared" si="116"/>
        <v>147.2409494828791</v>
      </c>
      <c r="T291" s="36">
        <f t="shared" si="117"/>
        <v>22.086142422431852</v>
      </c>
      <c r="U291" s="36">
        <f t="shared" si="118"/>
        <v>169.32709190531097</v>
      </c>
      <c r="V291" s="36">
        <f t="shared" si="119"/>
        <v>44.301898349251999</v>
      </c>
      <c r="W291" s="36">
        <f t="shared" si="120"/>
        <v>125.02519355605897</v>
      </c>
      <c r="Y291" s="86" t="e">
        <f t="shared" si="98"/>
        <v>#N/A</v>
      </c>
      <c r="Z291" s="86" t="e">
        <f t="shared" si="99"/>
        <v>#N/A</v>
      </c>
      <c r="AA291" s="86" t="e">
        <f t="shared" si="100"/>
        <v>#N/A</v>
      </c>
      <c r="AB291" s="86" t="e">
        <f t="shared" si="101"/>
        <v>#N/A</v>
      </c>
      <c r="AC291" s="86" t="e">
        <f t="shared" si="102"/>
        <v>#N/A</v>
      </c>
      <c r="AD291" s="86" t="e">
        <f t="shared" si="103"/>
        <v>#N/A</v>
      </c>
      <c r="AE291" s="86" t="e">
        <f t="shared" si="104"/>
        <v>#N/A</v>
      </c>
      <c r="AF291" s="86" t="e">
        <f t="shared" si="105"/>
        <v>#N/A</v>
      </c>
      <c r="AG291" s="86" t="e">
        <f t="shared" si="106"/>
        <v>#N/A</v>
      </c>
      <c r="AH291" s="86" t="e">
        <f t="shared" si="107"/>
        <v>#N/A</v>
      </c>
      <c r="AI291" s="86" t="e">
        <f t="shared" si="108"/>
        <v>#N/A</v>
      </c>
      <c r="AJ291" s="86" t="e">
        <f t="shared" si="109"/>
        <v>#N/A</v>
      </c>
      <c r="AK291" s="86">
        <f t="shared" si="88"/>
        <v>126.936018220069</v>
      </c>
      <c r="AL291" s="86">
        <f t="shared" si="88"/>
        <v>0</v>
      </c>
    </row>
    <row r="292" spans="2:38" x14ac:dyDescent="0.25">
      <c r="B292" s="77">
        <v>33329</v>
      </c>
      <c r="C292" s="78">
        <v>47.811884562265703</v>
      </c>
      <c r="D292" s="79"/>
      <c r="E292" s="80" t="e">
        <f t="shared" si="89"/>
        <v>#N/A</v>
      </c>
      <c r="F292" s="75"/>
      <c r="G292" s="75"/>
      <c r="H292" s="81">
        <f t="shared" si="90"/>
        <v>33329</v>
      </c>
      <c r="I292" s="82"/>
      <c r="J292" s="87">
        <f t="shared" si="84"/>
        <v>5.3937610231724582</v>
      </c>
      <c r="K292" s="82"/>
      <c r="L292" s="82"/>
      <c r="M292" s="36">
        <f t="shared" si="111"/>
        <v>389.1009043879555</v>
      </c>
      <c r="N292" s="36">
        <f t="shared" si="112"/>
        <v>22.910856632943535</v>
      </c>
      <c r="O292" s="36">
        <f t="shared" si="85"/>
        <v>389.1009043879555</v>
      </c>
      <c r="P292" s="36">
        <f t="shared" si="113"/>
        <v>350.78599705479456</v>
      </c>
      <c r="Q292" s="36">
        <f t="shared" si="114"/>
        <v>38.314907333160932</v>
      </c>
      <c r="R292" s="36">
        <f t="shared" si="115"/>
        <v>61.225763966104466</v>
      </c>
      <c r="S292" s="36">
        <f t="shared" si="116"/>
        <v>105.52766231535647</v>
      </c>
      <c r="T292" s="36">
        <f t="shared" si="117"/>
        <v>15.82914934730346</v>
      </c>
      <c r="U292" s="36">
        <f t="shared" si="118"/>
        <v>121.35681166265992</v>
      </c>
      <c r="V292" s="36">
        <f t="shared" si="119"/>
        <v>40.149628971773467</v>
      </c>
      <c r="W292" s="36">
        <f t="shared" si="120"/>
        <v>81.207182690886455</v>
      </c>
      <c r="Y292" s="86" t="e">
        <f t="shared" si="98"/>
        <v>#N/A</v>
      </c>
      <c r="Z292" s="86" t="e">
        <f t="shared" si="99"/>
        <v>#N/A</v>
      </c>
      <c r="AA292" s="86" t="e">
        <f t="shared" si="100"/>
        <v>#N/A</v>
      </c>
      <c r="AB292" s="86" t="e">
        <f t="shared" si="101"/>
        <v>#N/A</v>
      </c>
      <c r="AC292" s="86" t="e">
        <f t="shared" si="102"/>
        <v>#N/A</v>
      </c>
      <c r="AD292" s="86" t="e">
        <f t="shared" si="103"/>
        <v>#N/A</v>
      </c>
      <c r="AE292" s="86" t="e">
        <f t="shared" si="104"/>
        <v>#N/A</v>
      </c>
      <c r="AF292" s="86" t="e">
        <f t="shared" si="105"/>
        <v>#N/A</v>
      </c>
      <c r="AG292" s="86" t="e">
        <f t="shared" si="106"/>
        <v>#N/A</v>
      </c>
      <c r="AH292" s="86" t="e">
        <f t="shared" si="107"/>
        <v>#N/A</v>
      </c>
      <c r="AI292" s="86" t="e">
        <f t="shared" si="108"/>
        <v>#N/A</v>
      </c>
      <c r="AJ292" s="86" t="e">
        <f t="shared" si="109"/>
        <v>#N/A</v>
      </c>
      <c r="AK292" s="86">
        <f t="shared" si="88"/>
        <v>47.811884562265703</v>
      </c>
      <c r="AL292" s="86">
        <f t="shared" si="88"/>
        <v>0</v>
      </c>
    </row>
    <row r="293" spans="2:38" x14ac:dyDescent="0.25">
      <c r="B293" s="77">
        <v>33359</v>
      </c>
      <c r="C293" s="78">
        <v>5.9273244173940904</v>
      </c>
      <c r="D293" s="79"/>
      <c r="E293" s="80" t="e">
        <f t="shared" si="89"/>
        <v>#N/A</v>
      </c>
      <c r="F293" s="75"/>
      <c r="G293" s="75"/>
      <c r="H293" s="81">
        <f t="shared" si="90"/>
        <v>33359</v>
      </c>
      <c r="I293" s="82"/>
      <c r="J293" s="87">
        <f t="shared" si="84"/>
        <v>3.0764608545354766</v>
      </c>
      <c r="K293" s="82"/>
      <c r="L293" s="82"/>
      <c r="M293" s="36">
        <f t="shared" si="111"/>
        <v>354.22962152162205</v>
      </c>
      <c r="N293" s="36">
        <f t="shared" si="112"/>
        <v>2.4836999505666313</v>
      </c>
      <c r="O293" s="36">
        <f t="shared" si="85"/>
        <v>354.22962152162205</v>
      </c>
      <c r="P293" s="36">
        <f t="shared" si="113"/>
        <v>326.6549129449283</v>
      </c>
      <c r="Q293" s="36">
        <f t="shared" si="114"/>
        <v>27.574708576693752</v>
      </c>
      <c r="R293" s="36">
        <f t="shared" si="115"/>
        <v>30.058408527260383</v>
      </c>
      <c r="S293" s="36">
        <f t="shared" si="116"/>
        <v>70.20803749903385</v>
      </c>
      <c r="T293" s="36">
        <f t="shared" si="117"/>
        <v>10.531205624855071</v>
      </c>
      <c r="U293" s="36">
        <f t="shared" si="118"/>
        <v>80.739243123888926</v>
      </c>
      <c r="V293" s="36">
        <f t="shared" si="119"/>
        <v>34.420780444079703</v>
      </c>
      <c r="W293" s="36">
        <f t="shared" si="120"/>
        <v>46.318462679809222</v>
      </c>
      <c r="Y293" s="86" t="e">
        <f t="shared" si="98"/>
        <v>#N/A</v>
      </c>
      <c r="Z293" s="86" t="e">
        <f t="shared" si="99"/>
        <v>#N/A</v>
      </c>
      <c r="AA293" s="86" t="e">
        <f t="shared" si="100"/>
        <v>#N/A</v>
      </c>
      <c r="AB293" s="86" t="e">
        <f t="shared" si="101"/>
        <v>#N/A</v>
      </c>
      <c r="AC293" s="86" t="e">
        <f t="shared" si="102"/>
        <v>#N/A</v>
      </c>
      <c r="AD293" s="86" t="e">
        <f t="shared" si="103"/>
        <v>#N/A</v>
      </c>
      <c r="AE293" s="86" t="e">
        <f t="shared" si="104"/>
        <v>#N/A</v>
      </c>
      <c r="AF293" s="86" t="e">
        <f t="shared" si="105"/>
        <v>#N/A</v>
      </c>
      <c r="AG293" s="86" t="e">
        <f t="shared" si="106"/>
        <v>#N/A</v>
      </c>
      <c r="AH293" s="86" t="e">
        <f t="shared" si="107"/>
        <v>#N/A</v>
      </c>
      <c r="AI293" s="86" t="e">
        <f t="shared" si="108"/>
        <v>#N/A</v>
      </c>
      <c r="AJ293" s="86" t="e">
        <f t="shared" si="109"/>
        <v>#N/A</v>
      </c>
      <c r="AK293" s="86">
        <f t="shared" si="88"/>
        <v>5.9273244173940904</v>
      </c>
      <c r="AL293" s="86">
        <f t="shared" si="88"/>
        <v>0</v>
      </c>
    </row>
    <row r="294" spans="2:38" x14ac:dyDescent="0.25">
      <c r="B294" s="77">
        <v>33390</v>
      </c>
      <c r="C294" s="78">
        <v>4.4002224694104601</v>
      </c>
      <c r="D294" s="79"/>
      <c r="E294" s="80" t="e">
        <f t="shared" si="89"/>
        <v>#N/A</v>
      </c>
      <c r="F294" s="75"/>
      <c r="G294" s="75"/>
      <c r="H294" s="81">
        <f t="shared" si="90"/>
        <v>33390</v>
      </c>
      <c r="I294" s="82"/>
      <c r="J294" s="87">
        <f t="shared" si="84"/>
        <v>2.288925461453188</v>
      </c>
      <c r="K294" s="82"/>
      <c r="L294" s="82"/>
      <c r="M294" s="36">
        <f t="shared" si="111"/>
        <v>329.45826250511027</v>
      </c>
      <c r="N294" s="36">
        <f t="shared" si="112"/>
        <v>1.5968729092284661</v>
      </c>
      <c r="O294" s="36">
        <f t="shared" si="85"/>
        <v>329.45826250511027</v>
      </c>
      <c r="P294" s="36">
        <f t="shared" si="113"/>
        <v>308.20825550413082</v>
      </c>
      <c r="Q294" s="36">
        <f t="shared" si="114"/>
        <v>21.250007000979451</v>
      </c>
      <c r="R294" s="36">
        <f t="shared" si="115"/>
        <v>22.846879910207917</v>
      </c>
      <c r="S294" s="36">
        <f t="shared" si="116"/>
        <v>57.267660354287621</v>
      </c>
      <c r="T294" s="36">
        <f t="shared" si="117"/>
        <v>8.5901490531431381</v>
      </c>
      <c r="U294" s="36">
        <f t="shared" si="118"/>
        <v>65.857809407430764</v>
      </c>
      <c r="V294" s="36">
        <f t="shared" si="119"/>
        <v>31.396292236853022</v>
      </c>
      <c r="W294" s="36">
        <f t="shared" si="120"/>
        <v>34.461517170577743</v>
      </c>
      <c r="Y294" s="86" t="e">
        <f t="shared" si="98"/>
        <v>#N/A</v>
      </c>
      <c r="Z294" s="86" t="e">
        <f t="shared" si="99"/>
        <v>#N/A</v>
      </c>
      <c r="AA294" s="86" t="e">
        <f t="shared" si="100"/>
        <v>#N/A</v>
      </c>
      <c r="AB294" s="86" t="e">
        <f t="shared" si="101"/>
        <v>#N/A</v>
      </c>
      <c r="AC294" s="86" t="e">
        <f t="shared" si="102"/>
        <v>#N/A</v>
      </c>
      <c r="AD294" s="86" t="e">
        <f t="shared" si="103"/>
        <v>#N/A</v>
      </c>
      <c r="AE294" s="86" t="e">
        <f t="shared" si="104"/>
        <v>#N/A</v>
      </c>
      <c r="AF294" s="86" t="e">
        <f t="shared" si="105"/>
        <v>#N/A</v>
      </c>
      <c r="AG294" s="86" t="e">
        <f t="shared" si="106"/>
        <v>#N/A</v>
      </c>
      <c r="AH294" s="86" t="e">
        <f t="shared" si="107"/>
        <v>#N/A</v>
      </c>
      <c r="AI294" s="86" t="e">
        <f t="shared" si="108"/>
        <v>#N/A</v>
      </c>
      <c r="AJ294" s="86" t="e">
        <f t="shared" si="109"/>
        <v>#N/A</v>
      </c>
      <c r="AK294" s="86">
        <f t="shared" si="88"/>
        <v>4.4002224694104601</v>
      </c>
      <c r="AL294" s="86">
        <f t="shared" si="88"/>
        <v>0</v>
      </c>
    </row>
    <row r="295" spans="2:38" x14ac:dyDescent="0.25">
      <c r="B295" s="77">
        <v>33420</v>
      </c>
      <c r="C295" s="78">
        <v>4.0714594455133799</v>
      </c>
      <c r="D295" s="79"/>
      <c r="E295" s="80" t="e">
        <f t="shared" si="89"/>
        <v>#N/A</v>
      </c>
      <c r="F295" s="75"/>
      <c r="G295" s="75"/>
      <c r="H295" s="81">
        <f t="shared" si="90"/>
        <v>33420</v>
      </c>
      <c r="I295" s="82"/>
      <c r="J295" s="87">
        <f t="shared" si="84"/>
        <v>1.8642447670240589</v>
      </c>
      <c r="K295" s="82"/>
      <c r="L295" s="82"/>
      <c r="M295" s="36">
        <f t="shared" si="111"/>
        <v>310.96385168890396</v>
      </c>
      <c r="N295" s="36">
        <f t="shared" si="112"/>
        <v>1.3158632607402296</v>
      </c>
      <c r="O295" s="36">
        <f t="shared" si="85"/>
        <v>310.96385168890396</v>
      </c>
      <c r="P295" s="36">
        <f t="shared" si="113"/>
        <v>293.75916155674048</v>
      </c>
      <c r="Q295" s="36">
        <f t="shared" si="114"/>
        <v>17.204690132163478</v>
      </c>
      <c r="R295" s="36">
        <f t="shared" si="115"/>
        <v>18.520553392903707</v>
      </c>
      <c r="S295" s="36">
        <f t="shared" si="116"/>
        <v>49.916845629756729</v>
      </c>
      <c r="T295" s="36">
        <f t="shared" si="117"/>
        <v>7.4875268444635052</v>
      </c>
      <c r="U295" s="36">
        <f t="shared" si="118"/>
        <v>57.404372474220231</v>
      </c>
      <c r="V295" s="36">
        <f t="shared" si="119"/>
        <v>29.336746799694435</v>
      </c>
      <c r="W295" s="36">
        <f t="shared" si="120"/>
        <v>28.067625674525797</v>
      </c>
      <c r="Y295" s="86" t="e">
        <f t="shared" si="98"/>
        <v>#N/A</v>
      </c>
      <c r="Z295" s="86" t="e">
        <f t="shared" si="99"/>
        <v>#N/A</v>
      </c>
      <c r="AA295" s="86" t="e">
        <f t="shared" si="100"/>
        <v>#N/A</v>
      </c>
      <c r="AB295" s="86" t="e">
        <f t="shared" si="101"/>
        <v>#N/A</v>
      </c>
      <c r="AC295" s="86" t="e">
        <f t="shared" si="102"/>
        <v>#N/A</v>
      </c>
      <c r="AD295" s="86" t="e">
        <f t="shared" si="103"/>
        <v>#N/A</v>
      </c>
      <c r="AE295" s="86" t="e">
        <f t="shared" si="104"/>
        <v>#N/A</v>
      </c>
      <c r="AF295" s="86" t="e">
        <f t="shared" si="105"/>
        <v>#N/A</v>
      </c>
      <c r="AG295" s="86" t="e">
        <f t="shared" si="106"/>
        <v>#N/A</v>
      </c>
      <c r="AH295" s="86" t="e">
        <f t="shared" si="107"/>
        <v>#N/A</v>
      </c>
      <c r="AI295" s="86" t="e">
        <f t="shared" si="108"/>
        <v>#N/A</v>
      </c>
      <c r="AJ295" s="86" t="e">
        <f t="shared" si="109"/>
        <v>#N/A</v>
      </c>
      <c r="AK295" s="86">
        <f t="shared" si="88"/>
        <v>4.0714594455133799</v>
      </c>
      <c r="AL295" s="86">
        <f t="shared" si="88"/>
        <v>0</v>
      </c>
    </row>
    <row r="296" spans="2:38" x14ac:dyDescent="0.25">
      <c r="B296" s="77">
        <v>33451</v>
      </c>
      <c r="C296" s="78">
        <v>0</v>
      </c>
      <c r="D296" s="79"/>
      <c r="E296" s="80" t="e">
        <f t="shared" si="89"/>
        <v>#N/A</v>
      </c>
      <c r="F296" s="75"/>
      <c r="G296" s="75"/>
      <c r="H296" s="81">
        <f t="shared" si="90"/>
        <v>33451</v>
      </c>
      <c r="I296" s="82"/>
      <c r="J296" s="87">
        <f t="shared" si="84"/>
        <v>1.4984962953945924</v>
      </c>
      <c r="K296" s="82"/>
      <c r="L296" s="82"/>
      <c r="M296" s="36">
        <f t="shared" si="111"/>
        <v>293.75916155674048</v>
      </c>
      <c r="N296" s="36">
        <f t="shared" si="112"/>
        <v>0</v>
      </c>
      <c r="O296" s="36">
        <f t="shared" si="85"/>
        <v>293.75916155674048</v>
      </c>
      <c r="P296" s="36">
        <f t="shared" si="113"/>
        <v>279.82365218644043</v>
      </c>
      <c r="Q296" s="36">
        <f t="shared" si="114"/>
        <v>13.935509370300053</v>
      </c>
      <c r="R296" s="36">
        <f t="shared" si="115"/>
        <v>13.935509370300053</v>
      </c>
      <c r="S296" s="36">
        <f t="shared" si="116"/>
        <v>43.272256169994492</v>
      </c>
      <c r="T296" s="36">
        <f t="shared" si="117"/>
        <v>6.4908384254991702</v>
      </c>
      <c r="U296" s="36">
        <f t="shared" si="118"/>
        <v>49.763094595493662</v>
      </c>
      <c r="V296" s="36">
        <f t="shared" si="119"/>
        <v>27.202090891597383</v>
      </c>
      <c r="W296" s="36">
        <f t="shared" si="120"/>
        <v>22.561003703896279</v>
      </c>
      <c r="Y296" s="86" t="e">
        <f t="shared" si="98"/>
        <v>#N/A</v>
      </c>
      <c r="Z296" s="86" t="e">
        <f t="shared" si="99"/>
        <v>#N/A</v>
      </c>
      <c r="AA296" s="86" t="e">
        <f t="shared" si="100"/>
        <v>#N/A</v>
      </c>
      <c r="AB296" s="86" t="e">
        <f t="shared" si="101"/>
        <v>#N/A</v>
      </c>
      <c r="AC296" s="86" t="e">
        <f t="shared" si="102"/>
        <v>#N/A</v>
      </c>
      <c r="AD296" s="86" t="e">
        <f t="shared" si="103"/>
        <v>#N/A</v>
      </c>
      <c r="AE296" s="86" t="e">
        <f t="shared" si="104"/>
        <v>#N/A</v>
      </c>
      <c r="AF296" s="86" t="e">
        <f t="shared" si="105"/>
        <v>#N/A</v>
      </c>
      <c r="AG296" s="86" t="e">
        <f t="shared" si="106"/>
        <v>#N/A</v>
      </c>
      <c r="AH296" s="86" t="e">
        <f t="shared" si="107"/>
        <v>#N/A</v>
      </c>
      <c r="AI296" s="86" t="e">
        <f t="shared" si="108"/>
        <v>#N/A</v>
      </c>
      <c r="AJ296" s="86" t="e">
        <f t="shared" si="109"/>
        <v>#N/A</v>
      </c>
      <c r="AK296" s="86">
        <f t="shared" si="88"/>
        <v>0</v>
      </c>
      <c r="AL296" s="86">
        <f t="shared" si="88"/>
        <v>0</v>
      </c>
    </row>
    <row r="297" spans="2:38" x14ac:dyDescent="0.25">
      <c r="B297" s="77">
        <v>33482</v>
      </c>
      <c r="C297" s="78">
        <v>9.6474916988243695</v>
      </c>
      <c r="D297" s="79"/>
      <c r="E297" s="80" t="e">
        <f t="shared" si="89"/>
        <v>#N/A</v>
      </c>
      <c r="F297" s="75"/>
      <c r="G297" s="75"/>
      <c r="H297" s="81">
        <f t="shared" si="90"/>
        <v>33482</v>
      </c>
      <c r="I297" s="82"/>
      <c r="J297" s="87">
        <f t="shared" si="84"/>
        <v>1.460815883756676</v>
      </c>
      <c r="K297" s="82"/>
      <c r="L297" s="82"/>
      <c r="M297" s="36">
        <f t="shared" si="111"/>
        <v>286.85910646991465</v>
      </c>
      <c r="N297" s="36">
        <f t="shared" si="112"/>
        <v>2.6120374153501302</v>
      </c>
      <c r="O297" s="36">
        <f t="shared" si="85"/>
        <v>286.85910646991465</v>
      </c>
      <c r="P297" s="36">
        <f t="shared" si="113"/>
        <v>274.10674900620796</v>
      </c>
      <c r="Q297" s="36">
        <f t="shared" si="114"/>
        <v>12.752357463706687</v>
      </c>
      <c r="R297" s="36">
        <f t="shared" si="115"/>
        <v>15.364394879056817</v>
      </c>
      <c r="S297" s="36">
        <f t="shared" si="116"/>
        <v>42.566485770654197</v>
      </c>
      <c r="T297" s="36">
        <f t="shared" si="117"/>
        <v>6.3849728655981259</v>
      </c>
      <c r="U297" s="36">
        <f t="shared" si="118"/>
        <v>48.951458636252319</v>
      </c>
      <c r="V297" s="36">
        <f t="shared" si="119"/>
        <v>26.957762245120207</v>
      </c>
      <c r="W297" s="36">
        <f t="shared" si="120"/>
        <v>21.993696391132112</v>
      </c>
      <c r="Y297" s="86" t="e">
        <f t="shared" si="98"/>
        <v>#N/A</v>
      </c>
      <c r="Z297" s="86" t="e">
        <f t="shared" si="99"/>
        <v>#N/A</v>
      </c>
      <c r="AA297" s="86" t="e">
        <f t="shared" si="100"/>
        <v>#N/A</v>
      </c>
      <c r="AB297" s="86" t="e">
        <f t="shared" si="101"/>
        <v>#N/A</v>
      </c>
      <c r="AC297" s="86" t="e">
        <f t="shared" si="102"/>
        <v>#N/A</v>
      </c>
      <c r="AD297" s="86" t="e">
        <f t="shared" si="103"/>
        <v>#N/A</v>
      </c>
      <c r="AE297" s="86" t="e">
        <f t="shared" si="104"/>
        <v>#N/A</v>
      </c>
      <c r="AF297" s="86" t="e">
        <f t="shared" si="105"/>
        <v>#N/A</v>
      </c>
      <c r="AG297" s="86" t="e">
        <f t="shared" si="106"/>
        <v>#N/A</v>
      </c>
      <c r="AH297" s="86" t="e">
        <f t="shared" si="107"/>
        <v>#N/A</v>
      </c>
      <c r="AI297" s="86" t="e">
        <f t="shared" si="108"/>
        <v>#N/A</v>
      </c>
      <c r="AJ297" s="86" t="e">
        <f t="shared" si="109"/>
        <v>#N/A</v>
      </c>
      <c r="AK297" s="86">
        <f t="shared" si="88"/>
        <v>9.6474916988243695</v>
      </c>
      <c r="AL297" s="86">
        <f t="shared" si="88"/>
        <v>0</v>
      </c>
    </row>
    <row r="298" spans="2:38" x14ac:dyDescent="0.25">
      <c r="B298" s="77">
        <v>33512</v>
      </c>
      <c r="C298" s="78">
        <v>32.645087839827298</v>
      </c>
      <c r="D298" s="79"/>
      <c r="E298" s="80" t="e">
        <f t="shared" si="89"/>
        <v>#N/A</v>
      </c>
      <c r="F298" s="75"/>
      <c r="G298" s="75"/>
      <c r="H298" s="81">
        <f t="shared" si="90"/>
        <v>33512</v>
      </c>
      <c r="I298" s="82"/>
      <c r="J298" s="87">
        <f t="shared" si="84"/>
        <v>1.9040677611496468</v>
      </c>
      <c r="K298" s="82"/>
      <c r="L298" s="82"/>
      <c r="M298" s="36">
        <f t="shared" si="111"/>
        <v>297.73965812756433</v>
      </c>
      <c r="N298" s="36">
        <f t="shared" si="112"/>
        <v>9.0121787184709206</v>
      </c>
      <c r="O298" s="36">
        <f t="shared" si="85"/>
        <v>297.73965812756433</v>
      </c>
      <c r="P298" s="36">
        <f t="shared" si="113"/>
        <v>283.08879348983533</v>
      </c>
      <c r="Q298" s="36">
        <f t="shared" si="114"/>
        <v>14.650864637729001</v>
      </c>
      <c r="R298" s="36">
        <f t="shared" si="115"/>
        <v>23.663043356199921</v>
      </c>
      <c r="S298" s="36">
        <f t="shared" si="116"/>
        <v>50.620805601320129</v>
      </c>
      <c r="T298" s="36">
        <f t="shared" si="117"/>
        <v>7.593120840198015</v>
      </c>
      <c r="U298" s="36">
        <f t="shared" si="118"/>
        <v>58.21392644151814</v>
      </c>
      <c r="V298" s="36">
        <f t="shared" si="119"/>
        <v>29.546735242053195</v>
      </c>
      <c r="W298" s="36">
        <f t="shared" si="120"/>
        <v>28.667191199464945</v>
      </c>
      <c r="Y298" s="86" t="e">
        <f t="shared" si="98"/>
        <v>#N/A</v>
      </c>
      <c r="Z298" s="86" t="e">
        <f t="shared" si="99"/>
        <v>#N/A</v>
      </c>
      <c r="AA298" s="86" t="e">
        <f t="shared" si="100"/>
        <v>#N/A</v>
      </c>
      <c r="AB298" s="86" t="e">
        <f t="shared" si="101"/>
        <v>#N/A</v>
      </c>
      <c r="AC298" s="86" t="e">
        <f t="shared" si="102"/>
        <v>#N/A</v>
      </c>
      <c r="AD298" s="86" t="e">
        <f t="shared" si="103"/>
        <v>#N/A</v>
      </c>
      <c r="AE298" s="86" t="e">
        <f t="shared" si="104"/>
        <v>#N/A</v>
      </c>
      <c r="AF298" s="86" t="e">
        <f t="shared" si="105"/>
        <v>#N/A</v>
      </c>
      <c r="AG298" s="86" t="e">
        <f t="shared" si="106"/>
        <v>#N/A</v>
      </c>
      <c r="AH298" s="86" t="e">
        <f t="shared" si="107"/>
        <v>#N/A</v>
      </c>
      <c r="AI298" s="86" t="e">
        <f t="shared" si="108"/>
        <v>#N/A</v>
      </c>
      <c r="AJ298" s="86" t="e">
        <f t="shared" si="109"/>
        <v>#N/A</v>
      </c>
      <c r="AK298" s="86">
        <f t="shared" si="88"/>
        <v>32.645087839827298</v>
      </c>
      <c r="AL298" s="86">
        <f t="shared" si="88"/>
        <v>0</v>
      </c>
    </row>
    <row r="299" spans="2:38" x14ac:dyDescent="0.25">
      <c r="B299" s="77">
        <v>33543</v>
      </c>
      <c r="C299" s="78">
        <v>126.78857876163001</v>
      </c>
      <c r="D299" s="79"/>
      <c r="E299" s="80" t="e">
        <f t="shared" si="89"/>
        <v>#N/A</v>
      </c>
      <c r="F299" s="75"/>
      <c r="G299" s="75"/>
      <c r="H299" s="81">
        <f t="shared" si="90"/>
        <v>33543</v>
      </c>
      <c r="I299" s="82"/>
      <c r="J299" s="87">
        <f t="shared" si="84"/>
        <v>5.3960843681947148</v>
      </c>
      <c r="K299" s="82"/>
      <c r="L299" s="82"/>
      <c r="M299" s="36">
        <f t="shared" si="111"/>
        <v>364.32116076546208</v>
      </c>
      <c r="N299" s="36">
        <f t="shared" si="112"/>
        <v>45.556211486003235</v>
      </c>
      <c r="O299" s="36">
        <f t="shared" si="85"/>
        <v>364.32116076546208</v>
      </c>
      <c r="P299" s="36">
        <f t="shared" si="113"/>
        <v>333.8622904306331</v>
      </c>
      <c r="Q299" s="36">
        <f t="shared" si="114"/>
        <v>30.458870334828987</v>
      </c>
      <c r="R299" s="36">
        <f t="shared" si="115"/>
        <v>76.015081820832222</v>
      </c>
      <c r="S299" s="36">
        <f t="shared" si="116"/>
        <v>105.56181706288541</v>
      </c>
      <c r="T299" s="36">
        <f t="shared" si="117"/>
        <v>15.834272559432803</v>
      </c>
      <c r="U299" s="36">
        <f t="shared" si="118"/>
        <v>121.39608962231821</v>
      </c>
      <c r="V299" s="36">
        <f t="shared" si="119"/>
        <v>40.153927201542757</v>
      </c>
      <c r="W299" s="36">
        <f t="shared" si="120"/>
        <v>81.242162420775458</v>
      </c>
      <c r="Y299" s="86" t="e">
        <f t="shared" si="98"/>
        <v>#N/A</v>
      </c>
      <c r="Z299" s="86" t="e">
        <f t="shared" si="99"/>
        <v>#N/A</v>
      </c>
      <c r="AA299" s="86" t="e">
        <f t="shared" si="100"/>
        <v>#N/A</v>
      </c>
      <c r="AB299" s="86" t="e">
        <f t="shared" si="101"/>
        <v>#N/A</v>
      </c>
      <c r="AC299" s="86" t="e">
        <f t="shared" si="102"/>
        <v>#N/A</v>
      </c>
      <c r="AD299" s="86" t="e">
        <f t="shared" si="103"/>
        <v>#N/A</v>
      </c>
      <c r="AE299" s="86" t="e">
        <f t="shared" si="104"/>
        <v>#N/A</v>
      </c>
      <c r="AF299" s="86" t="e">
        <f t="shared" si="105"/>
        <v>#N/A</v>
      </c>
      <c r="AG299" s="86" t="e">
        <f t="shared" si="106"/>
        <v>#N/A</v>
      </c>
      <c r="AH299" s="86" t="e">
        <f t="shared" si="107"/>
        <v>#N/A</v>
      </c>
      <c r="AI299" s="86" t="e">
        <f t="shared" si="108"/>
        <v>#N/A</v>
      </c>
      <c r="AJ299" s="86" t="e">
        <f t="shared" si="109"/>
        <v>#N/A</v>
      </c>
      <c r="AK299" s="86">
        <f t="shared" si="88"/>
        <v>126.78857876163001</v>
      </c>
      <c r="AL299" s="86">
        <f t="shared" si="88"/>
        <v>0</v>
      </c>
    </row>
    <row r="300" spans="2:38" x14ac:dyDescent="0.25">
      <c r="B300" s="77">
        <v>33573</v>
      </c>
      <c r="C300" s="78">
        <v>64.214712921331497</v>
      </c>
      <c r="D300" s="79"/>
      <c r="E300" s="80" t="e">
        <f t="shared" si="89"/>
        <v>#N/A</v>
      </c>
      <c r="F300" s="75"/>
      <c r="G300" s="75"/>
      <c r="H300" s="81">
        <f t="shared" si="90"/>
        <v>33573</v>
      </c>
      <c r="I300" s="82"/>
      <c r="J300" s="87">
        <f t="shared" si="84"/>
        <v>4.9954419309556579</v>
      </c>
      <c r="K300" s="82"/>
      <c r="L300" s="82"/>
      <c r="M300" s="36">
        <f t="shared" si="111"/>
        <v>371.07858325188874</v>
      </c>
      <c r="N300" s="36">
        <f t="shared" si="112"/>
        <v>26.998420100075862</v>
      </c>
      <c r="O300" s="36">
        <f t="shared" si="85"/>
        <v>371.07858325188874</v>
      </c>
      <c r="P300" s="36">
        <f t="shared" si="113"/>
        <v>338.58701101568823</v>
      </c>
      <c r="Q300" s="36">
        <f t="shared" si="114"/>
        <v>32.491572236200511</v>
      </c>
      <c r="R300" s="36">
        <f t="shared" si="115"/>
        <v>59.489992336276373</v>
      </c>
      <c r="S300" s="36">
        <f t="shared" si="116"/>
        <v>99.64391953781913</v>
      </c>
      <c r="T300" s="36">
        <f t="shared" si="117"/>
        <v>14.946587930672861</v>
      </c>
      <c r="U300" s="36">
        <f t="shared" si="118"/>
        <v>114.59050746849199</v>
      </c>
      <c r="V300" s="36">
        <f t="shared" si="119"/>
        <v>39.380322262654019</v>
      </c>
      <c r="W300" s="36">
        <f t="shared" si="120"/>
        <v>75.210185205837973</v>
      </c>
      <c r="Y300" s="86" t="e">
        <f t="shared" si="98"/>
        <v>#N/A</v>
      </c>
      <c r="Z300" s="86" t="e">
        <f t="shared" si="99"/>
        <v>#N/A</v>
      </c>
      <c r="AA300" s="86" t="e">
        <f t="shared" si="100"/>
        <v>#N/A</v>
      </c>
      <c r="AB300" s="86" t="e">
        <f t="shared" si="101"/>
        <v>#N/A</v>
      </c>
      <c r="AC300" s="86" t="e">
        <f t="shared" si="102"/>
        <v>#N/A</v>
      </c>
      <c r="AD300" s="86" t="e">
        <f t="shared" si="103"/>
        <v>#N/A</v>
      </c>
      <c r="AE300" s="86" t="e">
        <f t="shared" si="104"/>
        <v>#N/A</v>
      </c>
      <c r="AF300" s="86" t="e">
        <f t="shared" si="105"/>
        <v>#N/A</v>
      </c>
      <c r="AG300" s="86" t="e">
        <f t="shared" si="106"/>
        <v>#N/A</v>
      </c>
      <c r="AH300" s="86" t="e">
        <f t="shared" si="107"/>
        <v>#N/A</v>
      </c>
      <c r="AI300" s="86" t="e">
        <f t="shared" si="108"/>
        <v>#N/A</v>
      </c>
      <c r="AJ300" s="86" t="e">
        <f t="shared" si="109"/>
        <v>#N/A</v>
      </c>
      <c r="AK300" s="86">
        <f t="shared" si="88"/>
        <v>64.214712921331497</v>
      </c>
      <c r="AL300" s="86">
        <f t="shared" si="88"/>
        <v>0</v>
      </c>
    </row>
    <row r="301" spans="2:38" x14ac:dyDescent="0.25">
      <c r="B301" s="77">
        <v>33604</v>
      </c>
      <c r="C301" s="78">
        <v>34.851694872833903</v>
      </c>
      <c r="D301" s="79"/>
      <c r="E301" s="80" t="e">
        <f t="shared" si="89"/>
        <v>#N/A</v>
      </c>
      <c r="F301" s="75"/>
      <c r="G301" s="75"/>
      <c r="H301" s="81">
        <f t="shared" si="90"/>
        <v>33604</v>
      </c>
      <c r="I301" s="82"/>
      <c r="J301" s="87">
        <f t="shared" si="84"/>
        <v>3.8699078559474307</v>
      </c>
      <c r="K301" s="82"/>
      <c r="L301" s="82"/>
      <c r="M301" s="36">
        <f t="shared" si="111"/>
        <v>359.12093535734368</v>
      </c>
      <c r="N301" s="36">
        <f t="shared" si="112"/>
        <v>14.317770531178439</v>
      </c>
      <c r="O301" s="36">
        <f t="shared" si="85"/>
        <v>359.12093535734368</v>
      </c>
      <c r="P301" s="36">
        <f t="shared" si="113"/>
        <v>330.17084766448932</v>
      </c>
      <c r="Q301" s="36">
        <f t="shared" si="114"/>
        <v>28.950087692854368</v>
      </c>
      <c r="R301" s="36">
        <f t="shared" si="115"/>
        <v>43.267858224032807</v>
      </c>
      <c r="S301" s="36">
        <f t="shared" si="116"/>
        <v>82.648180486686826</v>
      </c>
      <c r="T301" s="36">
        <f t="shared" si="117"/>
        <v>12.397227073003016</v>
      </c>
      <c r="U301" s="36">
        <f t="shared" si="118"/>
        <v>95.045407559689849</v>
      </c>
      <c r="V301" s="36">
        <f t="shared" si="119"/>
        <v>36.780995602117009</v>
      </c>
      <c r="W301" s="36">
        <f t="shared" si="120"/>
        <v>58.26441195757284</v>
      </c>
      <c r="Y301" s="86" t="e">
        <f t="shared" si="98"/>
        <v>#N/A</v>
      </c>
      <c r="Z301" s="86" t="e">
        <f t="shared" si="99"/>
        <v>#N/A</v>
      </c>
      <c r="AA301" s="86" t="e">
        <f t="shared" si="100"/>
        <v>#N/A</v>
      </c>
      <c r="AB301" s="86" t="e">
        <f t="shared" si="101"/>
        <v>#N/A</v>
      </c>
      <c r="AC301" s="86" t="e">
        <f t="shared" si="102"/>
        <v>#N/A</v>
      </c>
      <c r="AD301" s="86" t="e">
        <f t="shared" si="103"/>
        <v>#N/A</v>
      </c>
      <c r="AE301" s="86" t="e">
        <f t="shared" si="104"/>
        <v>#N/A</v>
      </c>
      <c r="AF301" s="86" t="e">
        <f t="shared" si="105"/>
        <v>#N/A</v>
      </c>
      <c r="AG301" s="86" t="e">
        <f t="shared" si="106"/>
        <v>#N/A</v>
      </c>
      <c r="AH301" s="86" t="e">
        <f t="shared" si="107"/>
        <v>#N/A</v>
      </c>
      <c r="AI301" s="86" t="e">
        <f t="shared" si="108"/>
        <v>#N/A</v>
      </c>
      <c r="AJ301" s="86" t="e">
        <f t="shared" si="109"/>
        <v>#N/A</v>
      </c>
      <c r="AK301" s="86">
        <f t="shared" si="88"/>
        <v>34.851694872833903</v>
      </c>
      <c r="AL301" s="86">
        <f t="shared" si="88"/>
        <v>0</v>
      </c>
    </row>
    <row r="302" spans="2:38" x14ac:dyDescent="0.25">
      <c r="B302" s="77">
        <v>33635</v>
      </c>
      <c r="C302" s="78">
        <v>46.514113447044799</v>
      </c>
      <c r="D302" s="79"/>
      <c r="E302" s="80" t="e">
        <f t="shared" si="89"/>
        <v>#N/A</v>
      </c>
      <c r="F302" s="75"/>
      <c r="G302" s="75"/>
      <c r="H302" s="81">
        <f t="shared" si="90"/>
        <v>33635</v>
      </c>
      <c r="I302" s="82"/>
      <c r="J302" s="87">
        <f t="shared" si="84"/>
        <v>3.960732735589207</v>
      </c>
      <c r="K302" s="82"/>
      <c r="L302" s="82"/>
      <c r="M302" s="36">
        <f t="shared" si="111"/>
        <v>358.07389607775298</v>
      </c>
      <c r="N302" s="36">
        <f t="shared" si="112"/>
        <v>18.611065033781131</v>
      </c>
      <c r="O302" s="36">
        <f t="shared" si="85"/>
        <v>358.07389607775298</v>
      </c>
      <c r="P302" s="36">
        <f t="shared" si="113"/>
        <v>329.42178393206018</v>
      </c>
      <c r="Q302" s="36">
        <f t="shared" si="114"/>
        <v>28.652112145692797</v>
      </c>
      <c r="R302" s="36">
        <f t="shared" si="115"/>
        <v>47.263177179473928</v>
      </c>
      <c r="S302" s="36">
        <f t="shared" si="116"/>
        <v>84.04417278159093</v>
      </c>
      <c r="T302" s="36">
        <f t="shared" si="117"/>
        <v>12.606625917238633</v>
      </c>
      <c r="U302" s="36">
        <f t="shared" si="118"/>
        <v>96.650798698829561</v>
      </c>
      <c r="V302" s="36">
        <f t="shared" si="119"/>
        <v>37.01894896226343</v>
      </c>
      <c r="W302" s="36">
        <f t="shared" si="120"/>
        <v>59.631849736566132</v>
      </c>
      <c r="Y302" s="86" t="e">
        <f t="shared" si="98"/>
        <v>#N/A</v>
      </c>
      <c r="Z302" s="86" t="e">
        <f t="shared" si="99"/>
        <v>#N/A</v>
      </c>
      <c r="AA302" s="86" t="e">
        <f t="shared" si="100"/>
        <v>#N/A</v>
      </c>
      <c r="AB302" s="86" t="e">
        <f t="shared" si="101"/>
        <v>#N/A</v>
      </c>
      <c r="AC302" s="86" t="e">
        <f t="shared" si="102"/>
        <v>#N/A</v>
      </c>
      <c r="AD302" s="86" t="e">
        <f t="shared" si="103"/>
        <v>#N/A</v>
      </c>
      <c r="AE302" s="86" t="e">
        <f t="shared" si="104"/>
        <v>#N/A</v>
      </c>
      <c r="AF302" s="86" t="e">
        <f t="shared" si="105"/>
        <v>#N/A</v>
      </c>
      <c r="AG302" s="86" t="e">
        <f t="shared" si="106"/>
        <v>#N/A</v>
      </c>
      <c r="AH302" s="86" t="e">
        <f t="shared" si="107"/>
        <v>#N/A</v>
      </c>
      <c r="AI302" s="86" t="e">
        <f t="shared" si="108"/>
        <v>#N/A</v>
      </c>
      <c r="AJ302" s="86" t="e">
        <f t="shared" si="109"/>
        <v>#N/A</v>
      </c>
      <c r="AK302" s="86">
        <f t="shared" si="88"/>
        <v>46.514113447044799</v>
      </c>
      <c r="AL302" s="86">
        <f t="shared" si="88"/>
        <v>0</v>
      </c>
    </row>
    <row r="303" spans="2:38" x14ac:dyDescent="0.25">
      <c r="B303" s="77">
        <v>33664</v>
      </c>
      <c r="C303" s="78">
        <v>47.528884094901002</v>
      </c>
      <c r="D303" s="79"/>
      <c r="E303" s="80" t="e">
        <f t="shared" si="89"/>
        <v>#N/A</v>
      </c>
      <c r="F303" s="75"/>
      <c r="G303" s="75"/>
      <c r="H303" s="81">
        <f t="shared" si="90"/>
        <v>33664</v>
      </c>
      <c r="I303" s="82"/>
      <c r="J303" s="87">
        <f t="shared" si="84"/>
        <v>3.9980442324364938</v>
      </c>
      <c r="K303" s="82"/>
      <c r="L303" s="82"/>
      <c r="M303" s="36">
        <f t="shared" si="111"/>
        <v>357.97843445833502</v>
      </c>
      <c r="N303" s="36">
        <f t="shared" si="112"/>
        <v>18.972233568626166</v>
      </c>
      <c r="O303" s="36">
        <f t="shared" si="85"/>
        <v>357.97843445833502</v>
      </c>
      <c r="P303" s="36">
        <f t="shared" si="113"/>
        <v>329.35339297795457</v>
      </c>
      <c r="Q303" s="36">
        <f t="shared" si="114"/>
        <v>28.625041480380446</v>
      </c>
      <c r="R303" s="36">
        <f t="shared" si="115"/>
        <v>47.597275049006612</v>
      </c>
      <c r="S303" s="36">
        <f t="shared" si="116"/>
        <v>84.616224011270049</v>
      </c>
      <c r="T303" s="36">
        <f t="shared" si="117"/>
        <v>12.6924336016905</v>
      </c>
      <c r="U303" s="36">
        <f t="shared" si="118"/>
        <v>97.308657612960545</v>
      </c>
      <c r="V303" s="36">
        <f t="shared" si="119"/>
        <v>37.115054856946415</v>
      </c>
      <c r="W303" s="36">
        <f t="shared" si="120"/>
        <v>60.19360275601413</v>
      </c>
      <c r="Y303" s="86" t="e">
        <f t="shared" si="98"/>
        <v>#N/A</v>
      </c>
      <c r="Z303" s="86" t="e">
        <f t="shared" si="99"/>
        <v>#N/A</v>
      </c>
      <c r="AA303" s="86" t="e">
        <f t="shared" si="100"/>
        <v>#N/A</v>
      </c>
      <c r="AB303" s="86" t="e">
        <f t="shared" si="101"/>
        <v>#N/A</v>
      </c>
      <c r="AC303" s="86" t="e">
        <f t="shared" si="102"/>
        <v>#N/A</v>
      </c>
      <c r="AD303" s="86" t="e">
        <f t="shared" si="103"/>
        <v>#N/A</v>
      </c>
      <c r="AE303" s="86" t="e">
        <f t="shared" si="104"/>
        <v>#N/A</v>
      </c>
      <c r="AF303" s="86" t="e">
        <f t="shared" si="105"/>
        <v>#N/A</v>
      </c>
      <c r="AG303" s="86" t="e">
        <f t="shared" si="106"/>
        <v>#N/A</v>
      </c>
      <c r="AH303" s="86" t="e">
        <f t="shared" si="107"/>
        <v>#N/A</v>
      </c>
      <c r="AI303" s="86" t="e">
        <f t="shared" si="108"/>
        <v>#N/A</v>
      </c>
      <c r="AJ303" s="86" t="e">
        <f t="shared" si="109"/>
        <v>#N/A</v>
      </c>
      <c r="AK303" s="86">
        <f t="shared" si="88"/>
        <v>47.528884094901002</v>
      </c>
      <c r="AL303" s="86">
        <f t="shared" si="88"/>
        <v>0</v>
      </c>
    </row>
    <row r="304" spans="2:38" x14ac:dyDescent="0.25">
      <c r="B304" s="77">
        <v>33695</v>
      </c>
      <c r="C304" s="78">
        <v>40.6401018779259</v>
      </c>
      <c r="D304" s="79"/>
      <c r="E304" s="80" t="e">
        <f t="shared" si="89"/>
        <v>#N/A</v>
      </c>
      <c r="F304" s="75"/>
      <c r="G304" s="75"/>
      <c r="H304" s="81">
        <f t="shared" si="90"/>
        <v>33695</v>
      </c>
      <c r="I304" s="82"/>
      <c r="J304" s="87">
        <f t="shared" si="84"/>
        <v>3.7398558980852736</v>
      </c>
      <c r="K304" s="82"/>
      <c r="L304" s="82"/>
      <c r="M304" s="36">
        <f t="shared" si="111"/>
        <v>353.97156069610224</v>
      </c>
      <c r="N304" s="36">
        <f t="shared" si="112"/>
        <v>16.021934159778255</v>
      </c>
      <c r="O304" s="36">
        <f t="shared" si="85"/>
        <v>353.97156069610224</v>
      </c>
      <c r="P304" s="36">
        <f t="shared" si="113"/>
        <v>326.4682423587571</v>
      </c>
      <c r="Q304" s="36">
        <f t="shared" si="114"/>
        <v>27.503318337345149</v>
      </c>
      <c r="R304" s="36">
        <f t="shared" si="115"/>
        <v>43.525252497123404</v>
      </c>
      <c r="S304" s="36">
        <f t="shared" si="116"/>
        <v>80.640307354069819</v>
      </c>
      <c r="T304" s="36">
        <f t="shared" si="117"/>
        <v>12.096046103110465</v>
      </c>
      <c r="U304" s="36">
        <f t="shared" si="118"/>
        <v>92.736353457180286</v>
      </c>
      <c r="V304" s="36">
        <f t="shared" si="119"/>
        <v>36.429972835450322</v>
      </c>
      <c r="W304" s="36">
        <f t="shared" si="120"/>
        <v>56.306380621729964</v>
      </c>
      <c r="Y304" s="86" t="e">
        <f t="shared" si="98"/>
        <v>#N/A</v>
      </c>
      <c r="Z304" s="86" t="e">
        <f t="shared" si="99"/>
        <v>#N/A</v>
      </c>
      <c r="AA304" s="86" t="e">
        <f t="shared" si="100"/>
        <v>#N/A</v>
      </c>
      <c r="AB304" s="86" t="e">
        <f t="shared" si="101"/>
        <v>#N/A</v>
      </c>
      <c r="AC304" s="86" t="e">
        <f t="shared" si="102"/>
        <v>#N/A</v>
      </c>
      <c r="AD304" s="86" t="e">
        <f t="shared" si="103"/>
        <v>#N/A</v>
      </c>
      <c r="AE304" s="86" t="e">
        <f t="shared" si="104"/>
        <v>#N/A</v>
      </c>
      <c r="AF304" s="86" t="e">
        <f t="shared" si="105"/>
        <v>#N/A</v>
      </c>
      <c r="AG304" s="86" t="e">
        <f t="shared" si="106"/>
        <v>#N/A</v>
      </c>
      <c r="AH304" s="86" t="e">
        <f t="shared" si="107"/>
        <v>#N/A</v>
      </c>
      <c r="AI304" s="86" t="e">
        <f t="shared" si="108"/>
        <v>#N/A</v>
      </c>
      <c r="AJ304" s="86" t="e">
        <f t="shared" si="109"/>
        <v>#N/A</v>
      </c>
      <c r="AK304" s="86">
        <f t="shared" si="88"/>
        <v>40.6401018779259</v>
      </c>
      <c r="AL304" s="86">
        <f t="shared" si="88"/>
        <v>0</v>
      </c>
    </row>
    <row r="305" spans="2:38" x14ac:dyDescent="0.25">
      <c r="B305" s="77">
        <v>33725</v>
      </c>
      <c r="C305" s="78">
        <v>5.8911511923495903</v>
      </c>
      <c r="D305" s="79"/>
      <c r="E305" s="80" t="e">
        <f t="shared" si="89"/>
        <v>#N/A</v>
      </c>
      <c r="F305" s="75"/>
      <c r="G305" s="75"/>
      <c r="H305" s="81">
        <f t="shared" si="90"/>
        <v>33725</v>
      </c>
      <c r="I305" s="82"/>
      <c r="J305" s="87">
        <f t="shared" ref="J305:J368" si="121">W305*10^3*$F$9/(3600*24*30)</f>
        <v>2.4513494096060033</v>
      </c>
      <c r="K305" s="82"/>
      <c r="L305" s="82"/>
      <c r="M305" s="36">
        <f t="shared" si="111"/>
        <v>330.21768374781726</v>
      </c>
      <c r="N305" s="36">
        <f t="shared" si="112"/>
        <v>2.141709803289416</v>
      </c>
      <c r="O305" s="36">
        <f t="shared" ref="O305:O368" si="122">M305*(1-TANH(D305/$F$12))/(1+(1-M305/$F$12)*TANH(D305/$F$12))</f>
        <v>330.21768374781726</v>
      </c>
      <c r="P305" s="36">
        <f t="shared" si="113"/>
        <v>308.78941438148672</v>
      </c>
      <c r="Q305" s="36">
        <f t="shared" si="114"/>
        <v>21.428269366330539</v>
      </c>
      <c r="R305" s="36">
        <f t="shared" si="115"/>
        <v>23.569979169619955</v>
      </c>
      <c r="S305" s="36">
        <f t="shared" si="116"/>
        <v>59.999952005070277</v>
      </c>
      <c r="T305" s="36">
        <f t="shared" si="117"/>
        <v>8.9999928007605359</v>
      </c>
      <c r="U305" s="36">
        <f t="shared" si="118"/>
        <v>68.999944805830808</v>
      </c>
      <c r="V305" s="36">
        <f t="shared" si="119"/>
        <v>32.093011315480197</v>
      </c>
      <c r="W305" s="36">
        <f t="shared" si="120"/>
        <v>36.90693349035061</v>
      </c>
      <c r="Y305" s="86" t="e">
        <f t="shared" si="98"/>
        <v>#N/A</v>
      </c>
      <c r="Z305" s="86" t="e">
        <f t="shared" si="99"/>
        <v>#N/A</v>
      </c>
      <c r="AA305" s="86" t="e">
        <f t="shared" si="100"/>
        <v>#N/A</v>
      </c>
      <c r="AB305" s="86" t="e">
        <f t="shared" si="101"/>
        <v>#N/A</v>
      </c>
      <c r="AC305" s="86" t="e">
        <f t="shared" si="102"/>
        <v>#N/A</v>
      </c>
      <c r="AD305" s="86" t="e">
        <f t="shared" si="103"/>
        <v>#N/A</v>
      </c>
      <c r="AE305" s="86" t="e">
        <f t="shared" si="104"/>
        <v>#N/A</v>
      </c>
      <c r="AF305" s="86" t="e">
        <f t="shared" si="105"/>
        <v>#N/A</v>
      </c>
      <c r="AG305" s="86" t="e">
        <f t="shared" si="106"/>
        <v>#N/A</v>
      </c>
      <c r="AH305" s="86" t="e">
        <f t="shared" si="107"/>
        <v>#N/A</v>
      </c>
      <c r="AI305" s="86" t="e">
        <f t="shared" si="108"/>
        <v>#N/A</v>
      </c>
      <c r="AJ305" s="86" t="e">
        <f t="shared" si="109"/>
        <v>#N/A</v>
      </c>
      <c r="AK305" s="86">
        <f t="shared" ref="AK305:AL368" si="123">IF(C305&gt;=0,C305,"")</f>
        <v>5.8911511923495903</v>
      </c>
      <c r="AL305" s="86">
        <f t="shared" si="123"/>
        <v>0</v>
      </c>
    </row>
    <row r="306" spans="2:38" x14ac:dyDescent="0.25">
      <c r="B306" s="77">
        <v>33756</v>
      </c>
      <c r="C306" s="78">
        <v>24.450245721388299</v>
      </c>
      <c r="D306" s="79"/>
      <c r="E306" s="80" t="e">
        <f t="shared" ref="E306:E369" si="124">IF(I306="",NA(),(I306*3600*24*30)/($F$9*1000))</f>
        <v>#N/A</v>
      </c>
      <c r="F306" s="75"/>
      <c r="G306" s="75"/>
      <c r="H306" s="81">
        <f t="shared" ref="H306:H369" si="125">+B306</f>
        <v>33756</v>
      </c>
      <c r="I306" s="82"/>
      <c r="J306" s="87">
        <f t="shared" si="121"/>
        <v>2.4867113469429909</v>
      </c>
      <c r="K306" s="82"/>
      <c r="L306" s="82"/>
      <c r="M306" s="36">
        <f t="shared" si="111"/>
        <v>324.95586495166839</v>
      </c>
      <c r="N306" s="36">
        <f t="shared" si="112"/>
        <v>8.2837951512066184</v>
      </c>
      <c r="O306" s="36">
        <f t="shared" si="122"/>
        <v>324.95586495166839</v>
      </c>
      <c r="P306" s="36">
        <f t="shared" si="113"/>
        <v>304.74281335350423</v>
      </c>
      <c r="Q306" s="36">
        <f t="shared" si="114"/>
        <v>20.213051598164157</v>
      </c>
      <c r="R306" s="36">
        <f t="shared" si="115"/>
        <v>28.496846749370775</v>
      </c>
      <c r="S306" s="36">
        <f t="shared" si="116"/>
        <v>60.589858064850972</v>
      </c>
      <c r="T306" s="36">
        <f t="shared" si="117"/>
        <v>9.0884787097276405</v>
      </c>
      <c r="U306" s="36">
        <f t="shared" si="118"/>
        <v>69.678336774578611</v>
      </c>
      <c r="V306" s="36">
        <f t="shared" si="119"/>
        <v>32.239002368931345</v>
      </c>
      <c r="W306" s="36">
        <f t="shared" si="120"/>
        <v>37.439334405647266</v>
      </c>
      <c r="Y306" s="86" t="e">
        <f t="shared" si="98"/>
        <v>#N/A</v>
      </c>
      <c r="Z306" s="86" t="e">
        <f t="shared" si="99"/>
        <v>#N/A</v>
      </c>
      <c r="AA306" s="86" t="e">
        <f t="shared" si="100"/>
        <v>#N/A</v>
      </c>
      <c r="AB306" s="86" t="e">
        <f t="shared" si="101"/>
        <v>#N/A</v>
      </c>
      <c r="AC306" s="86" t="e">
        <f t="shared" si="102"/>
        <v>#N/A</v>
      </c>
      <c r="AD306" s="86" t="e">
        <f t="shared" si="103"/>
        <v>#N/A</v>
      </c>
      <c r="AE306" s="86" t="e">
        <f t="shared" si="104"/>
        <v>#N/A</v>
      </c>
      <c r="AF306" s="86" t="e">
        <f t="shared" si="105"/>
        <v>#N/A</v>
      </c>
      <c r="AG306" s="86" t="e">
        <f t="shared" si="106"/>
        <v>#N/A</v>
      </c>
      <c r="AH306" s="86" t="e">
        <f t="shared" si="107"/>
        <v>#N/A</v>
      </c>
      <c r="AI306" s="86" t="e">
        <f t="shared" si="108"/>
        <v>#N/A</v>
      </c>
      <c r="AJ306" s="86" t="e">
        <f t="shared" si="109"/>
        <v>#N/A</v>
      </c>
      <c r="AK306" s="86">
        <f t="shared" si="123"/>
        <v>24.450245721388299</v>
      </c>
      <c r="AL306" s="86">
        <f t="shared" si="123"/>
        <v>0</v>
      </c>
    </row>
    <row r="307" spans="2:38" x14ac:dyDescent="0.25">
      <c r="B307" s="77">
        <v>33786</v>
      </c>
      <c r="C307" s="78">
        <v>0.93356315093709197</v>
      </c>
      <c r="D307" s="79"/>
      <c r="E307" s="80" t="e">
        <f t="shared" si="124"/>
        <v>#N/A</v>
      </c>
      <c r="F307" s="75"/>
      <c r="G307" s="75"/>
      <c r="H307" s="81">
        <f t="shared" si="125"/>
        <v>33786</v>
      </c>
      <c r="I307" s="82"/>
      <c r="J307" s="87">
        <f t="shared" si="121"/>
        <v>1.7916900993871181</v>
      </c>
      <c r="K307" s="82"/>
      <c r="L307" s="82"/>
      <c r="M307" s="36">
        <f t="shared" si="111"/>
        <v>305.38341330021763</v>
      </c>
      <c r="N307" s="36">
        <f t="shared" si="112"/>
        <v>0.29296320422372446</v>
      </c>
      <c r="O307" s="36">
        <f t="shared" si="122"/>
        <v>305.38341330021763</v>
      </c>
      <c r="P307" s="36">
        <f t="shared" si="113"/>
        <v>289.2900530023158</v>
      </c>
      <c r="Q307" s="36">
        <f t="shared" si="114"/>
        <v>16.093360297901825</v>
      </c>
      <c r="R307" s="36">
        <f t="shared" si="115"/>
        <v>16.386323502125549</v>
      </c>
      <c r="S307" s="36">
        <f t="shared" si="116"/>
        <v>48.625325871056894</v>
      </c>
      <c r="T307" s="36">
        <f t="shared" si="117"/>
        <v>7.2937988806585299</v>
      </c>
      <c r="U307" s="36">
        <f t="shared" si="118"/>
        <v>55.919124751715422</v>
      </c>
      <c r="V307" s="36">
        <f t="shared" si="119"/>
        <v>28.94386489105435</v>
      </c>
      <c r="W307" s="36">
        <f t="shared" si="120"/>
        <v>26.975259860661073</v>
      </c>
      <c r="Y307" s="86" t="e">
        <f t="shared" ref="Y307:Y370" si="126">IF(E307&gt;=0,E307,"")</f>
        <v>#N/A</v>
      </c>
      <c r="Z307" s="86" t="e">
        <f t="shared" ref="Z307:Z370" si="127">IF(E307&gt;=0,E307^0.5,"")</f>
        <v>#N/A</v>
      </c>
      <c r="AA307" s="86" t="e">
        <f t="shared" ref="AA307:AA370" si="128">IF(E307&gt;=0,LN(E307+$F$27/40),"")</f>
        <v>#N/A</v>
      </c>
      <c r="AB307" s="86" t="e">
        <f t="shared" ref="AB307:AB370" si="129">IF(E307&gt;=0,W307,"")</f>
        <v>#N/A</v>
      </c>
      <c r="AC307" s="86" t="e">
        <f t="shared" ref="AC307:AC370" si="130">IF(E307&gt;=0,W307^0.5,"")</f>
        <v>#N/A</v>
      </c>
      <c r="AD307" s="86" t="e">
        <f t="shared" ref="AD307:AD370" si="131">IF(E307&gt;=0,LN(W307+$F$27/40),"")</f>
        <v>#N/A</v>
      </c>
      <c r="AE307" s="86" t="e">
        <f t="shared" ref="AE307:AE370" si="132">IF(E307&gt;=0,(Y307-AB307)^2,"")</f>
        <v>#N/A</v>
      </c>
      <c r="AF307" s="86" t="e">
        <f t="shared" ref="AF307:AF370" si="133">IF(E307&gt;=0,(Z307-AC307)^2,"")</f>
        <v>#N/A</v>
      </c>
      <c r="AG307" s="86" t="e">
        <f t="shared" ref="AG307:AG370" si="134">IF(E307&gt;=0,(AA307-AD307)^2,"")</f>
        <v>#N/A</v>
      </c>
      <c r="AH307" s="86" t="e">
        <f t="shared" ref="AH307:AH370" si="135">IF(E307&gt;=0,($F$27-Y307)^2,"")</f>
        <v>#N/A</v>
      </c>
      <c r="AI307" s="86" t="e">
        <f t="shared" ref="AI307:AI370" si="136">IF(E307&gt;=0,($F$28-Z307)^2,"")</f>
        <v>#N/A</v>
      </c>
      <c r="AJ307" s="86" t="e">
        <f t="shared" ref="AJ307:AJ370" si="137">IF(E307&gt;=0,($F$29-AA307)^2,"")</f>
        <v>#N/A</v>
      </c>
      <c r="AK307" s="86">
        <f t="shared" si="123"/>
        <v>0.93356315093709197</v>
      </c>
      <c r="AL307" s="86">
        <f t="shared" si="123"/>
        <v>0</v>
      </c>
    </row>
    <row r="308" spans="2:38" x14ac:dyDescent="0.25">
      <c r="B308" s="77">
        <v>33817</v>
      </c>
      <c r="C308" s="78">
        <v>2.9870295652675201</v>
      </c>
      <c r="D308" s="79"/>
      <c r="E308" s="80" t="e">
        <f t="shared" si="124"/>
        <v>#N/A</v>
      </c>
      <c r="F308" s="75"/>
      <c r="G308" s="75"/>
      <c r="H308" s="81">
        <f t="shared" si="125"/>
        <v>33817</v>
      </c>
      <c r="I308" s="82"/>
      <c r="J308" s="87">
        <f t="shared" si="121"/>
        <v>1.5010974454346016</v>
      </c>
      <c r="K308" s="82"/>
      <c r="L308" s="82"/>
      <c r="M308" s="36">
        <f t="shared" si="111"/>
        <v>291.4278930360943</v>
      </c>
      <c r="N308" s="36">
        <f t="shared" si="112"/>
        <v>0.849189531489003</v>
      </c>
      <c r="O308" s="36">
        <f t="shared" si="122"/>
        <v>291.4278930360943</v>
      </c>
      <c r="P308" s="36">
        <f t="shared" si="113"/>
        <v>277.90013581014972</v>
      </c>
      <c r="Q308" s="36">
        <f t="shared" si="114"/>
        <v>13.527757225944583</v>
      </c>
      <c r="R308" s="36">
        <f t="shared" si="115"/>
        <v>14.376946757433586</v>
      </c>
      <c r="S308" s="36">
        <f t="shared" si="116"/>
        <v>43.320811648487933</v>
      </c>
      <c r="T308" s="36">
        <f t="shared" si="117"/>
        <v>6.4981217472731858</v>
      </c>
      <c r="U308" s="36">
        <f t="shared" si="118"/>
        <v>49.818933395761121</v>
      </c>
      <c r="V308" s="36">
        <f t="shared" si="119"/>
        <v>27.218767395723443</v>
      </c>
      <c r="W308" s="36">
        <f t="shared" si="120"/>
        <v>22.600166000037678</v>
      </c>
      <c r="Y308" s="86" t="e">
        <f t="shared" si="126"/>
        <v>#N/A</v>
      </c>
      <c r="Z308" s="86" t="e">
        <f t="shared" si="127"/>
        <v>#N/A</v>
      </c>
      <c r="AA308" s="86" t="e">
        <f t="shared" si="128"/>
        <v>#N/A</v>
      </c>
      <c r="AB308" s="86" t="e">
        <f t="shared" si="129"/>
        <v>#N/A</v>
      </c>
      <c r="AC308" s="86" t="e">
        <f t="shared" si="130"/>
        <v>#N/A</v>
      </c>
      <c r="AD308" s="86" t="e">
        <f t="shared" si="131"/>
        <v>#N/A</v>
      </c>
      <c r="AE308" s="86" t="e">
        <f t="shared" si="132"/>
        <v>#N/A</v>
      </c>
      <c r="AF308" s="86" t="e">
        <f t="shared" si="133"/>
        <v>#N/A</v>
      </c>
      <c r="AG308" s="86" t="e">
        <f t="shared" si="134"/>
        <v>#N/A</v>
      </c>
      <c r="AH308" s="86" t="e">
        <f t="shared" si="135"/>
        <v>#N/A</v>
      </c>
      <c r="AI308" s="86" t="e">
        <f t="shared" si="136"/>
        <v>#N/A</v>
      </c>
      <c r="AJ308" s="86" t="e">
        <f t="shared" si="137"/>
        <v>#N/A</v>
      </c>
      <c r="AK308" s="86">
        <f t="shared" si="123"/>
        <v>2.9870295652675201</v>
      </c>
      <c r="AL308" s="86">
        <f t="shared" si="123"/>
        <v>0</v>
      </c>
    </row>
    <row r="309" spans="2:38" x14ac:dyDescent="0.25">
      <c r="B309" s="77">
        <v>33848</v>
      </c>
      <c r="C309" s="78">
        <v>37.917953012328397</v>
      </c>
      <c r="D309" s="79"/>
      <c r="E309" s="80" t="e">
        <f t="shared" si="124"/>
        <v>#N/A</v>
      </c>
      <c r="F309" s="75"/>
      <c r="G309" s="75"/>
      <c r="H309" s="81">
        <f t="shared" si="125"/>
        <v>33848</v>
      </c>
      <c r="I309" s="82"/>
      <c r="J309" s="87">
        <f t="shared" si="121"/>
        <v>2.103869451203499</v>
      </c>
      <c r="K309" s="82"/>
      <c r="L309" s="82"/>
      <c r="M309" s="36">
        <f t="shared" si="111"/>
        <v>304.93921804651262</v>
      </c>
      <c r="N309" s="36">
        <f t="shared" si="112"/>
        <v>10.878870775965481</v>
      </c>
      <c r="O309" s="36">
        <f t="shared" si="122"/>
        <v>304.93921804651262</v>
      </c>
      <c r="P309" s="36">
        <f t="shared" si="113"/>
        <v>288.93219114756965</v>
      </c>
      <c r="Q309" s="36">
        <f t="shared" si="114"/>
        <v>16.007026898942968</v>
      </c>
      <c r="R309" s="36">
        <f t="shared" si="115"/>
        <v>26.885897674908449</v>
      </c>
      <c r="S309" s="36">
        <f t="shared" si="116"/>
        <v>54.104665070631896</v>
      </c>
      <c r="T309" s="36">
        <f t="shared" si="117"/>
        <v>8.1156997605947794</v>
      </c>
      <c r="U309" s="36">
        <f t="shared" si="118"/>
        <v>62.220364831226675</v>
      </c>
      <c r="V309" s="36">
        <f t="shared" si="119"/>
        <v>30.545006922772508</v>
      </c>
      <c r="W309" s="36">
        <f t="shared" si="120"/>
        <v>31.675357908454167</v>
      </c>
      <c r="Y309" s="86" t="e">
        <f t="shared" si="126"/>
        <v>#N/A</v>
      </c>
      <c r="Z309" s="86" t="e">
        <f t="shared" si="127"/>
        <v>#N/A</v>
      </c>
      <c r="AA309" s="86" t="e">
        <f t="shared" si="128"/>
        <v>#N/A</v>
      </c>
      <c r="AB309" s="86" t="e">
        <f t="shared" si="129"/>
        <v>#N/A</v>
      </c>
      <c r="AC309" s="86" t="e">
        <f t="shared" si="130"/>
        <v>#N/A</v>
      </c>
      <c r="AD309" s="86" t="e">
        <f t="shared" si="131"/>
        <v>#N/A</v>
      </c>
      <c r="AE309" s="86" t="e">
        <f t="shared" si="132"/>
        <v>#N/A</v>
      </c>
      <c r="AF309" s="86" t="e">
        <f t="shared" si="133"/>
        <v>#N/A</v>
      </c>
      <c r="AG309" s="86" t="e">
        <f t="shared" si="134"/>
        <v>#N/A</v>
      </c>
      <c r="AH309" s="86" t="e">
        <f t="shared" si="135"/>
        <v>#N/A</v>
      </c>
      <c r="AI309" s="86" t="e">
        <f t="shared" si="136"/>
        <v>#N/A</v>
      </c>
      <c r="AJ309" s="86" t="e">
        <f t="shared" si="137"/>
        <v>#N/A</v>
      </c>
      <c r="AK309" s="86">
        <f t="shared" si="123"/>
        <v>37.917953012328397</v>
      </c>
      <c r="AL309" s="86">
        <f t="shared" si="123"/>
        <v>0</v>
      </c>
    </row>
    <row r="310" spans="2:38" x14ac:dyDescent="0.25">
      <c r="B310" s="77">
        <v>33878</v>
      </c>
      <c r="C310" s="78">
        <v>46.740817666368201</v>
      </c>
      <c r="D310" s="79"/>
      <c r="E310" s="80" t="e">
        <f t="shared" si="124"/>
        <v>#N/A</v>
      </c>
      <c r="F310" s="75"/>
      <c r="G310" s="75"/>
      <c r="H310" s="81">
        <f t="shared" si="125"/>
        <v>33878</v>
      </c>
      <c r="I310" s="82"/>
      <c r="J310" s="87">
        <f t="shared" si="121"/>
        <v>2.7275882505121798</v>
      </c>
      <c r="K310" s="82"/>
      <c r="L310" s="82"/>
      <c r="M310" s="36">
        <f t="shared" si="111"/>
        <v>320.97742372844272</v>
      </c>
      <c r="N310" s="36">
        <f t="shared" si="112"/>
        <v>14.695585085495111</v>
      </c>
      <c r="O310" s="36">
        <f t="shared" si="122"/>
        <v>320.97742372844272</v>
      </c>
      <c r="P310" s="36">
        <f t="shared" si="113"/>
        <v>301.65249703038148</v>
      </c>
      <c r="Q310" s="36">
        <f t="shared" si="114"/>
        <v>19.324926698061233</v>
      </c>
      <c r="R310" s="36">
        <f t="shared" si="115"/>
        <v>34.020511783556344</v>
      </c>
      <c r="S310" s="36">
        <f t="shared" si="116"/>
        <v>64.565518706328845</v>
      </c>
      <c r="T310" s="36">
        <f t="shared" si="117"/>
        <v>9.6848278059493218</v>
      </c>
      <c r="U310" s="36">
        <f t="shared" si="118"/>
        <v>74.250346512278171</v>
      </c>
      <c r="V310" s="36">
        <f t="shared" si="119"/>
        <v>33.184426755496276</v>
      </c>
      <c r="W310" s="36">
        <f t="shared" si="120"/>
        <v>41.065919756781895</v>
      </c>
      <c r="Y310" s="86" t="e">
        <f t="shared" si="126"/>
        <v>#N/A</v>
      </c>
      <c r="Z310" s="86" t="e">
        <f t="shared" si="127"/>
        <v>#N/A</v>
      </c>
      <c r="AA310" s="86" t="e">
        <f t="shared" si="128"/>
        <v>#N/A</v>
      </c>
      <c r="AB310" s="86" t="e">
        <f t="shared" si="129"/>
        <v>#N/A</v>
      </c>
      <c r="AC310" s="86" t="e">
        <f t="shared" si="130"/>
        <v>#N/A</v>
      </c>
      <c r="AD310" s="86" t="e">
        <f t="shared" si="131"/>
        <v>#N/A</v>
      </c>
      <c r="AE310" s="86" t="e">
        <f t="shared" si="132"/>
        <v>#N/A</v>
      </c>
      <c r="AF310" s="86" t="e">
        <f t="shared" si="133"/>
        <v>#N/A</v>
      </c>
      <c r="AG310" s="86" t="e">
        <f t="shared" si="134"/>
        <v>#N/A</v>
      </c>
      <c r="AH310" s="86" t="e">
        <f t="shared" si="135"/>
        <v>#N/A</v>
      </c>
      <c r="AI310" s="86" t="e">
        <f t="shared" si="136"/>
        <v>#N/A</v>
      </c>
      <c r="AJ310" s="86" t="e">
        <f t="shared" si="137"/>
        <v>#N/A</v>
      </c>
      <c r="AK310" s="86">
        <f t="shared" si="123"/>
        <v>46.740817666368201</v>
      </c>
      <c r="AL310" s="86">
        <f t="shared" si="123"/>
        <v>0</v>
      </c>
    </row>
    <row r="311" spans="2:38" x14ac:dyDescent="0.25">
      <c r="B311" s="77">
        <v>33909</v>
      </c>
      <c r="C311" s="78">
        <v>25.3978132281771</v>
      </c>
      <c r="D311" s="79"/>
      <c r="E311" s="80" t="e">
        <f t="shared" si="124"/>
        <v>#N/A</v>
      </c>
      <c r="F311" s="75"/>
      <c r="G311" s="75"/>
      <c r="H311" s="81">
        <f t="shared" si="125"/>
        <v>33909</v>
      </c>
      <c r="I311" s="82"/>
      <c r="J311" s="87">
        <f t="shared" si="121"/>
        <v>2.4683140321607664</v>
      </c>
      <c r="K311" s="82"/>
      <c r="L311" s="82"/>
      <c r="M311" s="36">
        <f t="shared" si="111"/>
        <v>318.80192777679287</v>
      </c>
      <c r="N311" s="36">
        <f t="shared" si="112"/>
        <v>8.2483824817657023</v>
      </c>
      <c r="O311" s="36">
        <f t="shared" si="122"/>
        <v>318.80192777679287</v>
      </c>
      <c r="P311" s="36">
        <f t="shared" si="113"/>
        <v>299.95157023281348</v>
      </c>
      <c r="Q311" s="36">
        <f t="shared" si="114"/>
        <v>18.850357543979385</v>
      </c>
      <c r="R311" s="36">
        <f t="shared" si="115"/>
        <v>27.098740025745087</v>
      </c>
      <c r="S311" s="36">
        <f t="shared" si="116"/>
        <v>60.283166781241363</v>
      </c>
      <c r="T311" s="36">
        <f t="shared" si="117"/>
        <v>9.0424750171861987</v>
      </c>
      <c r="U311" s="36">
        <f t="shared" si="118"/>
        <v>69.325641798427569</v>
      </c>
      <c r="V311" s="36">
        <f t="shared" si="119"/>
        <v>32.163292987085171</v>
      </c>
      <c r="W311" s="36">
        <f t="shared" si="120"/>
        <v>37.162348811342397</v>
      </c>
      <c r="Y311" s="86" t="e">
        <f t="shared" si="126"/>
        <v>#N/A</v>
      </c>
      <c r="Z311" s="86" t="e">
        <f t="shared" si="127"/>
        <v>#N/A</v>
      </c>
      <c r="AA311" s="86" t="e">
        <f t="shared" si="128"/>
        <v>#N/A</v>
      </c>
      <c r="AB311" s="86" t="e">
        <f t="shared" si="129"/>
        <v>#N/A</v>
      </c>
      <c r="AC311" s="86" t="e">
        <f t="shared" si="130"/>
        <v>#N/A</v>
      </c>
      <c r="AD311" s="86" t="e">
        <f t="shared" si="131"/>
        <v>#N/A</v>
      </c>
      <c r="AE311" s="86" t="e">
        <f t="shared" si="132"/>
        <v>#N/A</v>
      </c>
      <c r="AF311" s="86" t="e">
        <f t="shared" si="133"/>
        <v>#N/A</v>
      </c>
      <c r="AG311" s="86" t="e">
        <f t="shared" si="134"/>
        <v>#N/A</v>
      </c>
      <c r="AH311" s="86" t="e">
        <f t="shared" si="135"/>
        <v>#N/A</v>
      </c>
      <c r="AI311" s="86" t="e">
        <f t="shared" si="136"/>
        <v>#N/A</v>
      </c>
      <c r="AJ311" s="86" t="e">
        <f t="shared" si="137"/>
        <v>#N/A</v>
      </c>
      <c r="AK311" s="86">
        <f t="shared" si="123"/>
        <v>25.3978132281771</v>
      </c>
      <c r="AL311" s="86">
        <f t="shared" si="123"/>
        <v>0</v>
      </c>
    </row>
    <row r="312" spans="2:38" x14ac:dyDescent="0.25">
      <c r="B312" s="77">
        <v>33939</v>
      </c>
      <c r="C312" s="78">
        <v>52.614671758298797</v>
      </c>
      <c r="D312" s="79"/>
      <c r="E312" s="80" t="e">
        <f t="shared" si="124"/>
        <v>#N/A</v>
      </c>
      <c r="F312" s="75"/>
      <c r="G312" s="75"/>
      <c r="H312" s="81">
        <f t="shared" si="125"/>
        <v>33939</v>
      </c>
      <c r="I312" s="82"/>
      <c r="J312" s="87">
        <f t="shared" si="121"/>
        <v>3.2245876432241878</v>
      </c>
      <c r="K312" s="82"/>
      <c r="L312" s="82"/>
      <c r="M312" s="36">
        <f t="shared" si="111"/>
        <v>334.64942248905936</v>
      </c>
      <c r="N312" s="36">
        <f t="shared" si="112"/>
        <v>17.916819502052931</v>
      </c>
      <c r="O312" s="36">
        <f t="shared" si="122"/>
        <v>334.64942248905936</v>
      </c>
      <c r="P312" s="36">
        <f t="shared" si="113"/>
        <v>312.16139589395226</v>
      </c>
      <c r="Q312" s="36">
        <f t="shared" si="114"/>
        <v>22.488026595107101</v>
      </c>
      <c r="R312" s="36">
        <f t="shared" si="115"/>
        <v>40.404846097160032</v>
      </c>
      <c r="S312" s="36">
        <f t="shared" si="116"/>
        <v>72.568139084245203</v>
      </c>
      <c r="T312" s="36">
        <f t="shared" si="117"/>
        <v>10.885220862636775</v>
      </c>
      <c r="U312" s="36">
        <f t="shared" si="118"/>
        <v>83.453359946881974</v>
      </c>
      <c r="V312" s="36">
        <f t="shared" si="119"/>
        <v>34.904735578636767</v>
      </c>
      <c r="W312" s="36">
        <f t="shared" si="120"/>
        <v>48.548624368245207</v>
      </c>
      <c r="Y312" s="86" t="e">
        <f t="shared" si="126"/>
        <v>#N/A</v>
      </c>
      <c r="Z312" s="86" t="e">
        <f t="shared" si="127"/>
        <v>#N/A</v>
      </c>
      <c r="AA312" s="86" t="e">
        <f t="shared" si="128"/>
        <v>#N/A</v>
      </c>
      <c r="AB312" s="86" t="e">
        <f t="shared" si="129"/>
        <v>#N/A</v>
      </c>
      <c r="AC312" s="86" t="e">
        <f t="shared" si="130"/>
        <v>#N/A</v>
      </c>
      <c r="AD312" s="86" t="e">
        <f t="shared" si="131"/>
        <v>#N/A</v>
      </c>
      <c r="AE312" s="86" t="e">
        <f t="shared" si="132"/>
        <v>#N/A</v>
      </c>
      <c r="AF312" s="86" t="e">
        <f t="shared" si="133"/>
        <v>#N/A</v>
      </c>
      <c r="AG312" s="86" t="e">
        <f t="shared" si="134"/>
        <v>#N/A</v>
      </c>
      <c r="AH312" s="86" t="e">
        <f t="shared" si="135"/>
        <v>#N/A</v>
      </c>
      <c r="AI312" s="86" t="e">
        <f t="shared" si="136"/>
        <v>#N/A</v>
      </c>
      <c r="AJ312" s="86" t="e">
        <f t="shared" si="137"/>
        <v>#N/A</v>
      </c>
      <c r="AK312" s="86">
        <f t="shared" si="123"/>
        <v>52.614671758298797</v>
      </c>
      <c r="AL312" s="86">
        <f t="shared" si="123"/>
        <v>0</v>
      </c>
    </row>
    <row r="313" spans="2:38" x14ac:dyDescent="0.25">
      <c r="B313" s="77">
        <v>33970</v>
      </c>
      <c r="C313" s="78">
        <v>84.416355388292899</v>
      </c>
      <c r="D313" s="79"/>
      <c r="E313" s="80" t="e">
        <f t="shared" si="124"/>
        <v>#N/A</v>
      </c>
      <c r="F313" s="75"/>
      <c r="G313" s="75"/>
      <c r="H313" s="81">
        <f t="shared" si="125"/>
        <v>33970</v>
      </c>
      <c r="I313" s="82"/>
      <c r="J313" s="87">
        <f t="shared" si="121"/>
        <v>4.8824016444030107</v>
      </c>
      <c r="K313" s="82"/>
      <c r="L313" s="82"/>
      <c r="M313" s="36">
        <f t="shared" si="111"/>
        <v>363.83496144643806</v>
      </c>
      <c r="N313" s="36">
        <f t="shared" si="112"/>
        <v>32.742789835807116</v>
      </c>
      <c r="O313" s="36">
        <f t="shared" si="122"/>
        <v>363.83496144643806</v>
      </c>
      <c r="P313" s="36">
        <f t="shared" si="113"/>
        <v>333.51919636348089</v>
      </c>
      <c r="Q313" s="36">
        <f t="shared" si="114"/>
        <v>30.315765082957171</v>
      </c>
      <c r="R313" s="36">
        <f t="shared" si="115"/>
        <v>63.058554918764287</v>
      </c>
      <c r="S313" s="36">
        <f t="shared" si="116"/>
        <v>97.963290497401061</v>
      </c>
      <c r="T313" s="36">
        <f t="shared" si="117"/>
        <v>14.694493574610151</v>
      </c>
      <c r="U313" s="36">
        <f t="shared" si="118"/>
        <v>112.65778407201121</v>
      </c>
      <c r="V313" s="36">
        <f t="shared" si="119"/>
        <v>39.149506526166633</v>
      </c>
      <c r="W313" s="36">
        <f t="shared" si="120"/>
        <v>73.508277545844578</v>
      </c>
      <c r="Y313" s="86" t="e">
        <f t="shared" si="126"/>
        <v>#N/A</v>
      </c>
      <c r="Z313" s="86" t="e">
        <f t="shared" si="127"/>
        <v>#N/A</v>
      </c>
      <c r="AA313" s="86" t="e">
        <f t="shared" si="128"/>
        <v>#N/A</v>
      </c>
      <c r="AB313" s="86" t="e">
        <f t="shared" si="129"/>
        <v>#N/A</v>
      </c>
      <c r="AC313" s="86" t="e">
        <f t="shared" si="130"/>
        <v>#N/A</v>
      </c>
      <c r="AD313" s="86" t="e">
        <f t="shared" si="131"/>
        <v>#N/A</v>
      </c>
      <c r="AE313" s="86" t="e">
        <f t="shared" si="132"/>
        <v>#N/A</v>
      </c>
      <c r="AF313" s="86" t="e">
        <f t="shared" si="133"/>
        <v>#N/A</v>
      </c>
      <c r="AG313" s="86" t="e">
        <f t="shared" si="134"/>
        <v>#N/A</v>
      </c>
      <c r="AH313" s="86" t="e">
        <f t="shared" si="135"/>
        <v>#N/A</v>
      </c>
      <c r="AI313" s="86" t="e">
        <f t="shared" si="136"/>
        <v>#N/A</v>
      </c>
      <c r="AJ313" s="86" t="e">
        <f t="shared" si="137"/>
        <v>#N/A</v>
      </c>
      <c r="AK313" s="86">
        <f t="shared" si="123"/>
        <v>84.416355388292899</v>
      </c>
      <c r="AL313" s="86">
        <f t="shared" si="123"/>
        <v>0</v>
      </c>
    </row>
    <row r="314" spans="2:38" x14ac:dyDescent="0.25">
      <c r="B314" s="77">
        <v>34001</v>
      </c>
      <c r="C314" s="78">
        <v>123.11418750461</v>
      </c>
      <c r="D314" s="79"/>
      <c r="E314" s="80" t="e">
        <f t="shared" si="124"/>
        <v>#N/A</v>
      </c>
      <c r="F314" s="75"/>
      <c r="G314" s="75"/>
      <c r="H314" s="81">
        <f t="shared" si="125"/>
        <v>34001</v>
      </c>
      <c r="I314" s="82"/>
      <c r="J314" s="87">
        <f t="shared" si="121"/>
        <v>7.6375077764951351</v>
      </c>
      <c r="K314" s="82"/>
      <c r="L314" s="82"/>
      <c r="M314" s="36">
        <f t="shared" si="111"/>
        <v>400.10503453327169</v>
      </c>
      <c r="N314" s="36">
        <f t="shared" si="112"/>
        <v>56.528349334819211</v>
      </c>
      <c r="O314" s="36">
        <f t="shared" si="122"/>
        <v>400.10503453327169</v>
      </c>
      <c r="P314" s="36">
        <f t="shared" si="113"/>
        <v>357.94502166248935</v>
      </c>
      <c r="Q314" s="36">
        <f t="shared" si="114"/>
        <v>42.160012870782339</v>
      </c>
      <c r="R314" s="36">
        <f t="shared" si="115"/>
        <v>98.68836220560155</v>
      </c>
      <c r="S314" s="36">
        <f t="shared" si="116"/>
        <v>137.8378687317682</v>
      </c>
      <c r="T314" s="36">
        <f t="shared" si="117"/>
        <v>20.675680309765216</v>
      </c>
      <c r="U314" s="36">
        <f t="shared" si="118"/>
        <v>158.51354904153342</v>
      </c>
      <c r="V314" s="36">
        <f t="shared" si="119"/>
        <v>43.525049060844566</v>
      </c>
      <c r="W314" s="36">
        <f t="shared" si="120"/>
        <v>114.98849998068886</v>
      </c>
      <c r="Y314" s="86" t="e">
        <f t="shared" si="126"/>
        <v>#N/A</v>
      </c>
      <c r="Z314" s="86" t="e">
        <f t="shared" si="127"/>
        <v>#N/A</v>
      </c>
      <c r="AA314" s="86" t="e">
        <f t="shared" si="128"/>
        <v>#N/A</v>
      </c>
      <c r="AB314" s="86" t="e">
        <f t="shared" si="129"/>
        <v>#N/A</v>
      </c>
      <c r="AC314" s="86" t="e">
        <f t="shared" si="130"/>
        <v>#N/A</v>
      </c>
      <c r="AD314" s="86" t="e">
        <f t="shared" si="131"/>
        <v>#N/A</v>
      </c>
      <c r="AE314" s="86" t="e">
        <f t="shared" si="132"/>
        <v>#N/A</v>
      </c>
      <c r="AF314" s="86" t="e">
        <f t="shared" si="133"/>
        <v>#N/A</v>
      </c>
      <c r="AG314" s="86" t="e">
        <f t="shared" si="134"/>
        <v>#N/A</v>
      </c>
      <c r="AH314" s="86" t="e">
        <f t="shared" si="135"/>
        <v>#N/A</v>
      </c>
      <c r="AI314" s="86" t="e">
        <f t="shared" si="136"/>
        <v>#N/A</v>
      </c>
      <c r="AJ314" s="86" t="e">
        <f t="shared" si="137"/>
        <v>#N/A</v>
      </c>
      <c r="AK314" s="86">
        <f t="shared" si="123"/>
        <v>123.11418750461</v>
      </c>
      <c r="AL314" s="86">
        <f t="shared" si="123"/>
        <v>0</v>
      </c>
    </row>
    <row r="315" spans="2:38" x14ac:dyDescent="0.25">
      <c r="B315" s="77">
        <v>34029</v>
      </c>
      <c r="C315" s="78">
        <v>222.85925926137199</v>
      </c>
      <c r="D315" s="79"/>
      <c r="E315" s="80" t="e">
        <f t="shared" si="124"/>
        <v>#N/A</v>
      </c>
      <c r="F315" s="75"/>
      <c r="G315" s="75"/>
      <c r="H315" s="81">
        <f t="shared" si="125"/>
        <v>34029</v>
      </c>
      <c r="I315" s="82"/>
      <c r="J315" s="87">
        <f t="shared" si="121"/>
        <v>14.669731171705516</v>
      </c>
      <c r="K315" s="82"/>
      <c r="L315" s="82"/>
      <c r="M315" s="36">
        <f t="shared" si="111"/>
        <v>453.53130877021226</v>
      </c>
      <c r="N315" s="36">
        <f t="shared" si="112"/>
        <v>127.27297215364911</v>
      </c>
      <c r="O315" s="36">
        <f t="shared" si="122"/>
        <v>453.53130877021226</v>
      </c>
      <c r="P315" s="36">
        <f t="shared" si="113"/>
        <v>389.58728736163818</v>
      </c>
      <c r="Q315" s="36">
        <f t="shared" si="114"/>
        <v>63.944021408574088</v>
      </c>
      <c r="R315" s="36">
        <f t="shared" si="115"/>
        <v>191.21699356222319</v>
      </c>
      <c r="S315" s="36">
        <f t="shared" si="116"/>
        <v>234.74204262306776</v>
      </c>
      <c r="T315" s="36">
        <f t="shared" si="117"/>
        <v>35.211306393460141</v>
      </c>
      <c r="U315" s="36">
        <f t="shared" si="118"/>
        <v>269.95334901652791</v>
      </c>
      <c r="V315" s="36">
        <f t="shared" si="119"/>
        <v>49.08936669159354</v>
      </c>
      <c r="W315" s="36">
        <f t="shared" si="120"/>
        <v>220.86398232493437</v>
      </c>
      <c r="Y315" s="86" t="e">
        <f t="shared" si="126"/>
        <v>#N/A</v>
      </c>
      <c r="Z315" s="86" t="e">
        <f t="shared" si="127"/>
        <v>#N/A</v>
      </c>
      <c r="AA315" s="86" t="e">
        <f t="shared" si="128"/>
        <v>#N/A</v>
      </c>
      <c r="AB315" s="86" t="e">
        <f t="shared" si="129"/>
        <v>#N/A</v>
      </c>
      <c r="AC315" s="86" t="e">
        <f t="shared" si="130"/>
        <v>#N/A</v>
      </c>
      <c r="AD315" s="86" t="e">
        <f t="shared" si="131"/>
        <v>#N/A</v>
      </c>
      <c r="AE315" s="86" t="e">
        <f t="shared" si="132"/>
        <v>#N/A</v>
      </c>
      <c r="AF315" s="86" t="e">
        <f t="shared" si="133"/>
        <v>#N/A</v>
      </c>
      <c r="AG315" s="86" t="e">
        <f t="shared" si="134"/>
        <v>#N/A</v>
      </c>
      <c r="AH315" s="86" t="e">
        <f t="shared" si="135"/>
        <v>#N/A</v>
      </c>
      <c r="AI315" s="86" t="e">
        <f t="shared" si="136"/>
        <v>#N/A</v>
      </c>
      <c r="AJ315" s="86" t="e">
        <f t="shared" si="137"/>
        <v>#N/A</v>
      </c>
      <c r="AK315" s="86">
        <f t="shared" si="123"/>
        <v>222.85925926137199</v>
      </c>
      <c r="AL315" s="86">
        <f t="shared" si="123"/>
        <v>0</v>
      </c>
    </row>
    <row r="316" spans="2:38" x14ac:dyDescent="0.25">
      <c r="B316" s="77">
        <v>34060</v>
      </c>
      <c r="C316" s="78">
        <v>72.576634546817601</v>
      </c>
      <c r="D316" s="79"/>
      <c r="E316" s="80" t="e">
        <f t="shared" si="124"/>
        <v>#N/A</v>
      </c>
      <c r="F316" s="75"/>
      <c r="G316" s="75"/>
      <c r="H316" s="81">
        <f t="shared" si="125"/>
        <v>34060</v>
      </c>
      <c r="I316" s="82"/>
      <c r="J316" s="87">
        <f t="shared" si="121"/>
        <v>7.78057231849247</v>
      </c>
      <c r="K316" s="82"/>
      <c r="L316" s="82"/>
      <c r="M316" s="36">
        <f t="shared" si="111"/>
        <v>421.76144263306134</v>
      </c>
      <c r="N316" s="36">
        <f t="shared" si="112"/>
        <v>40.402479275394455</v>
      </c>
      <c r="O316" s="36">
        <f t="shared" si="122"/>
        <v>421.76144263306134</v>
      </c>
      <c r="P316" s="36">
        <f t="shared" si="113"/>
        <v>371.3914322731066</v>
      </c>
      <c r="Q316" s="36">
        <f t="shared" si="114"/>
        <v>50.370010359954733</v>
      </c>
      <c r="R316" s="36">
        <f t="shared" si="115"/>
        <v>90.772489635349189</v>
      </c>
      <c r="S316" s="36">
        <f t="shared" si="116"/>
        <v>139.86185632694273</v>
      </c>
      <c r="T316" s="36">
        <f t="shared" si="117"/>
        <v>20.979278449041399</v>
      </c>
      <c r="U316" s="36">
        <f t="shared" si="118"/>
        <v>160.84113477598413</v>
      </c>
      <c r="V316" s="36">
        <f t="shared" si="119"/>
        <v>43.69868908864396</v>
      </c>
      <c r="W316" s="36">
        <f t="shared" si="120"/>
        <v>117.14244568734017</v>
      </c>
      <c r="Y316" s="86" t="e">
        <f t="shared" si="126"/>
        <v>#N/A</v>
      </c>
      <c r="Z316" s="86" t="e">
        <f t="shared" si="127"/>
        <v>#N/A</v>
      </c>
      <c r="AA316" s="86" t="e">
        <f t="shared" si="128"/>
        <v>#N/A</v>
      </c>
      <c r="AB316" s="86" t="e">
        <f t="shared" si="129"/>
        <v>#N/A</v>
      </c>
      <c r="AC316" s="86" t="e">
        <f t="shared" si="130"/>
        <v>#N/A</v>
      </c>
      <c r="AD316" s="86" t="e">
        <f t="shared" si="131"/>
        <v>#N/A</v>
      </c>
      <c r="AE316" s="86" t="e">
        <f t="shared" si="132"/>
        <v>#N/A</v>
      </c>
      <c r="AF316" s="86" t="e">
        <f t="shared" si="133"/>
        <v>#N/A</v>
      </c>
      <c r="AG316" s="86" t="e">
        <f t="shared" si="134"/>
        <v>#N/A</v>
      </c>
      <c r="AH316" s="86" t="e">
        <f t="shared" si="135"/>
        <v>#N/A</v>
      </c>
      <c r="AI316" s="86" t="e">
        <f t="shared" si="136"/>
        <v>#N/A</v>
      </c>
      <c r="AJ316" s="86" t="e">
        <f t="shared" si="137"/>
        <v>#N/A</v>
      </c>
      <c r="AK316" s="86">
        <f t="shared" si="123"/>
        <v>72.576634546817601</v>
      </c>
      <c r="AL316" s="86">
        <f t="shared" si="123"/>
        <v>0</v>
      </c>
    </row>
    <row r="317" spans="2:38" x14ac:dyDescent="0.25">
      <c r="B317" s="77">
        <v>34090</v>
      </c>
      <c r="C317" s="78">
        <v>12.853597166239201</v>
      </c>
      <c r="D317" s="79"/>
      <c r="E317" s="80" t="e">
        <f t="shared" si="124"/>
        <v>#N/A</v>
      </c>
      <c r="F317" s="75"/>
      <c r="G317" s="75"/>
      <c r="H317" s="81">
        <f t="shared" si="125"/>
        <v>34090</v>
      </c>
      <c r="I317" s="82"/>
      <c r="J317" s="87">
        <f t="shared" si="121"/>
        <v>3.9901837609857616</v>
      </c>
      <c r="K317" s="82"/>
      <c r="L317" s="82"/>
      <c r="M317" s="36">
        <f t="shared" ref="M317:M380" si="138">(P316+$F$12*TANH(C317/$F$12))/(1+P316/$F$12*TANH(C317/$F$12))</f>
        <v>378.15657075123261</v>
      </c>
      <c r="N317" s="36">
        <f t="shared" ref="N317:N380" si="139">C317+P316-M317</f>
        <v>6.0884586881131781</v>
      </c>
      <c r="O317" s="36">
        <f t="shared" si="122"/>
        <v>378.15657075123261</v>
      </c>
      <c r="P317" s="36">
        <f t="shared" ref="P317:P380" si="140">O317/(1+(O317/$F$12)^3)^(1/3)</f>
        <v>343.44794135439184</v>
      </c>
      <c r="Q317" s="36">
        <f t="shared" ref="Q317:Q380" si="141">O317-P317</f>
        <v>34.708629396840763</v>
      </c>
      <c r="R317" s="36">
        <f t="shared" ref="R317:R380" si="142">N317+Q317</f>
        <v>40.797088084953941</v>
      </c>
      <c r="S317" s="36">
        <f t="shared" ref="S317:S380" si="143">V316+R317</f>
        <v>84.495777173597901</v>
      </c>
      <c r="T317" s="36">
        <f t="shared" ref="T317:T380" si="144">($F$13-1)*S317</f>
        <v>12.674366576039677</v>
      </c>
      <c r="U317" s="36">
        <f t="shared" ref="U317:U380" si="145">$F$13*S317</f>
        <v>97.170143749637575</v>
      </c>
      <c r="V317" s="36">
        <f t="shared" ref="V317:V380" si="146">U317-W317</f>
        <v>37.094886381636329</v>
      </c>
      <c r="W317" s="36">
        <f t="shared" ref="W317:W380" si="147">U317*U317/(U317+60)</f>
        <v>60.075257368001246</v>
      </c>
      <c r="Y317" s="86" t="e">
        <f t="shared" si="126"/>
        <v>#N/A</v>
      </c>
      <c r="Z317" s="86" t="e">
        <f t="shared" si="127"/>
        <v>#N/A</v>
      </c>
      <c r="AA317" s="86" t="e">
        <f t="shared" si="128"/>
        <v>#N/A</v>
      </c>
      <c r="AB317" s="86" t="e">
        <f t="shared" si="129"/>
        <v>#N/A</v>
      </c>
      <c r="AC317" s="86" t="e">
        <f t="shared" si="130"/>
        <v>#N/A</v>
      </c>
      <c r="AD317" s="86" t="e">
        <f t="shared" si="131"/>
        <v>#N/A</v>
      </c>
      <c r="AE317" s="86" t="e">
        <f t="shared" si="132"/>
        <v>#N/A</v>
      </c>
      <c r="AF317" s="86" t="e">
        <f t="shared" si="133"/>
        <v>#N/A</v>
      </c>
      <c r="AG317" s="86" t="e">
        <f t="shared" si="134"/>
        <v>#N/A</v>
      </c>
      <c r="AH317" s="86" t="e">
        <f t="shared" si="135"/>
        <v>#N/A</v>
      </c>
      <c r="AI317" s="86" t="e">
        <f t="shared" si="136"/>
        <v>#N/A</v>
      </c>
      <c r="AJ317" s="86" t="e">
        <f t="shared" si="137"/>
        <v>#N/A</v>
      </c>
      <c r="AK317" s="86">
        <f t="shared" si="123"/>
        <v>12.853597166239201</v>
      </c>
      <c r="AL317" s="86">
        <f t="shared" si="123"/>
        <v>0</v>
      </c>
    </row>
    <row r="318" spans="2:38" x14ac:dyDescent="0.25">
      <c r="B318" s="77">
        <v>34121</v>
      </c>
      <c r="C318" s="78">
        <v>0</v>
      </c>
      <c r="D318" s="79"/>
      <c r="E318" s="80" t="e">
        <f t="shared" si="124"/>
        <v>#N/A</v>
      </c>
      <c r="F318" s="75"/>
      <c r="G318" s="75"/>
      <c r="H318" s="81">
        <f t="shared" si="125"/>
        <v>34121</v>
      </c>
      <c r="I318" s="82"/>
      <c r="J318" s="87">
        <f t="shared" si="121"/>
        <v>2.558745276577425</v>
      </c>
      <c r="K318" s="82"/>
      <c r="L318" s="82"/>
      <c r="M318" s="36">
        <f t="shared" si="138"/>
        <v>343.44794135439184</v>
      </c>
      <c r="N318" s="36">
        <f t="shared" si="139"/>
        <v>0</v>
      </c>
      <c r="O318" s="36">
        <f t="shared" si="122"/>
        <v>343.44794135439184</v>
      </c>
      <c r="P318" s="36">
        <f t="shared" si="140"/>
        <v>318.75644656786562</v>
      </c>
      <c r="Q318" s="36">
        <f t="shared" si="141"/>
        <v>24.691494786526221</v>
      </c>
      <c r="R318" s="36">
        <f t="shared" si="142"/>
        <v>24.691494786526221</v>
      </c>
      <c r="S318" s="36">
        <f t="shared" si="143"/>
        <v>61.786381168162549</v>
      </c>
      <c r="T318" s="36">
        <f t="shared" si="144"/>
        <v>9.2679571752243763</v>
      </c>
      <c r="U318" s="36">
        <f t="shared" si="145"/>
        <v>71.054338343386931</v>
      </c>
      <c r="V318" s="36">
        <f t="shared" si="146"/>
        <v>32.53047823134763</v>
      </c>
      <c r="W318" s="36">
        <f t="shared" si="147"/>
        <v>38.523860112039301</v>
      </c>
      <c r="Y318" s="86" t="e">
        <f t="shared" si="126"/>
        <v>#N/A</v>
      </c>
      <c r="Z318" s="86" t="e">
        <f t="shared" si="127"/>
        <v>#N/A</v>
      </c>
      <c r="AA318" s="86" t="e">
        <f t="shared" si="128"/>
        <v>#N/A</v>
      </c>
      <c r="AB318" s="86" t="e">
        <f t="shared" si="129"/>
        <v>#N/A</v>
      </c>
      <c r="AC318" s="86" t="e">
        <f t="shared" si="130"/>
        <v>#N/A</v>
      </c>
      <c r="AD318" s="86" t="e">
        <f t="shared" si="131"/>
        <v>#N/A</v>
      </c>
      <c r="AE318" s="86" t="e">
        <f t="shared" si="132"/>
        <v>#N/A</v>
      </c>
      <c r="AF318" s="86" t="e">
        <f t="shared" si="133"/>
        <v>#N/A</v>
      </c>
      <c r="AG318" s="86" t="e">
        <f t="shared" si="134"/>
        <v>#N/A</v>
      </c>
      <c r="AH318" s="86" t="e">
        <f t="shared" si="135"/>
        <v>#N/A</v>
      </c>
      <c r="AI318" s="86" t="e">
        <f t="shared" si="136"/>
        <v>#N/A</v>
      </c>
      <c r="AJ318" s="86" t="e">
        <f t="shared" si="137"/>
        <v>#N/A</v>
      </c>
      <c r="AK318" s="86">
        <f t="shared" si="123"/>
        <v>0</v>
      </c>
      <c r="AL318" s="86">
        <f t="shared" si="123"/>
        <v>0</v>
      </c>
    </row>
    <row r="319" spans="2:38" x14ac:dyDescent="0.25">
      <c r="B319" s="77">
        <v>34151</v>
      </c>
      <c r="C319" s="78">
        <v>13.3905778742648</v>
      </c>
      <c r="D319" s="79"/>
      <c r="E319" s="80" t="e">
        <f t="shared" si="124"/>
        <v>#N/A</v>
      </c>
      <c r="F319" s="75"/>
      <c r="G319" s="75"/>
      <c r="H319" s="81">
        <f t="shared" si="125"/>
        <v>34151</v>
      </c>
      <c r="I319" s="82"/>
      <c r="J319" s="87">
        <f t="shared" si="121"/>
        <v>2.3336681626835296</v>
      </c>
      <c r="K319" s="82"/>
      <c r="L319" s="82"/>
      <c r="M319" s="36">
        <f t="shared" si="138"/>
        <v>327.43257681637368</v>
      </c>
      <c r="N319" s="36">
        <f t="shared" si="139"/>
        <v>4.7144476257567476</v>
      </c>
      <c r="O319" s="36">
        <f t="shared" si="122"/>
        <v>327.43257681637368</v>
      </c>
      <c r="P319" s="36">
        <f t="shared" si="140"/>
        <v>306.65331723394826</v>
      </c>
      <c r="Q319" s="36">
        <f t="shared" si="141"/>
        <v>20.779259582425425</v>
      </c>
      <c r="R319" s="36">
        <f t="shared" si="142"/>
        <v>25.493707208182173</v>
      </c>
      <c r="S319" s="36">
        <f t="shared" si="143"/>
        <v>58.024185439529802</v>
      </c>
      <c r="T319" s="36">
        <f t="shared" si="144"/>
        <v>8.7036278159294653</v>
      </c>
      <c r="U319" s="36">
        <f t="shared" si="145"/>
        <v>66.727813255459267</v>
      </c>
      <c r="V319" s="36">
        <f t="shared" si="146"/>
        <v>31.592660620261142</v>
      </c>
      <c r="W319" s="36">
        <f t="shared" si="147"/>
        <v>35.135152635198125</v>
      </c>
      <c r="Y319" s="86" t="e">
        <f t="shared" si="126"/>
        <v>#N/A</v>
      </c>
      <c r="Z319" s="86" t="e">
        <f t="shared" si="127"/>
        <v>#N/A</v>
      </c>
      <c r="AA319" s="86" t="e">
        <f t="shared" si="128"/>
        <v>#N/A</v>
      </c>
      <c r="AB319" s="86" t="e">
        <f t="shared" si="129"/>
        <v>#N/A</v>
      </c>
      <c r="AC319" s="86" t="e">
        <f t="shared" si="130"/>
        <v>#N/A</v>
      </c>
      <c r="AD319" s="86" t="e">
        <f t="shared" si="131"/>
        <v>#N/A</v>
      </c>
      <c r="AE319" s="86" t="e">
        <f t="shared" si="132"/>
        <v>#N/A</v>
      </c>
      <c r="AF319" s="86" t="e">
        <f t="shared" si="133"/>
        <v>#N/A</v>
      </c>
      <c r="AG319" s="86" t="e">
        <f t="shared" si="134"/>
        <v>#N/A</v>
      </c>
      <c r="AH319" s="86" t="e">
        <f t="shared" si="135"/>
        <v>#N/A</v>
      </c>
      <c r="AI319" s="86" t="e">
        <f t="shared" si="136"/>
        <v>#N/A</v>
      </c>
      <c r="AJ319" s="86" t="e">
        <f t="shared" si="137"/>
        <v>#N/A</v>
      </c>
      <c r="AK319" s="86">
        <f t="shared" si="123"/>
        <v>13.3905778742648</v>
      </c>
      <c r="AL319" s="86">
        <f t="shared" si="123"/>
        <v>0</v>
      </c>
    </row>
    <row r="320" spans="2:38" x14ac:dyDescent="0.25">
      <c r="B320" s="77">
        <v>34182</v>
      </c>
      <c r="C320" s="78">
        <v>1.8751348705875399</v>
      </c>
      <c r="D320" s="79"/>
      <c r="E320" s="80" t="e">
        <f t="shared" si="124"/>
        <v>#N/A</v>
      </c>
      <c r="F320" s="75"/>
      <c r="G320" s="75"/>
      <c r="H320" s="81">
        <f t="shared" si="125"/>
        <v>34182</v>
      </c>
      <c r="I320" s="82"/>
      <c r="J320" s="87">
        <f t="shared" si="121"/>
        <v>1.8005879508930109</v>
      </c>
      <c r="K320" s="82"/>
      <c r="L320" s="82"/>
      <c r="M320" s="36">
        <f t="shared" si="138"/>
        <v>307.9313792503483</v>
      </c>
      <c r="N320" s="36">
        <f t="shared" si="139"/>
        <v>0.59707285418750189</v>
      </c>
      <c r="O320" s="36">
        <f t="shared" si="122"/>
        <v>307.9313792503483</v>
      </c>
      <c r="P320" s="36">
        <f t="shared" si="140"/>
        <v>291.33675777458217</v>
      </c>
      <c r="Q320" s="36">
        <f t="shared" si="141"/>
        <v>16.594621475766132</v>
      </c>
      <c r="R320" s="36">
        <f t="shared" si="142"/>
        <v>17.191694329953634</v>
      </c>
      <c r="S320" s="36">
        <f t="shared" si="143"/>
        <v>48.784354950214777</v>
      </c>
      <c r="T320" s="36">
        <f t="shared" si="144"/>
        <v>7.3176532425322121</v>
      </c>
      <c r="U320" s="36">
        <f t="shared" si="145"/>
        <v>56.102008192746986</v>
      </c>
      <c r="V320" s="36">
        <f t="shared" si="146"/>
        <v>28.992784396774145</v>
      </c>
      <c r="W320" s="36">
        <f t="shared" si="147"/>
        <v>27.109223795972841</v>
      </c>
      <c r="Y320" s="86" t="e">
        <f t="shared" si="126"/>
        <v>#N/A</v>
      </c>
      <c r="Z320" s="86" t="e">
        <f t="shared" si="127"/>
        <v>#N/A</v>
      </c>
      <c r="AA320" s="86" t="e">
        <f t="shared" si="128"/>
        <v>#N/A</v>
      </c>
      <c r="AB320" s="86" t="e">
        <f t="shared" si="129"/>
        <v>#N/A</v>
      </c>
      <c r="AC320" s="86" t="e">
        <f t="shared" si="130"/>
        <v>#N/A</v>
      </c>
      <c r="AD320" s="86" t="e">
        <f t="shared" si="131"/>
        <v>#N/A</v>
      </c>
      <c r="AE320" s="86" t="e">
        <f t="shared" si="132"/>
        <v>#N/A</v>
      </c>
      <c r="AF320" s="86" t="e">
        <f t="shared" si="133"/>
        <v>#N/A</v>
      </c>
      <c r="AG320" s="86" t="e">
        <f t="shared" si="134"/>
        <v>#N/A</v>
      </c>
      <c r="AH320" s="86" t="e">
        <f t="shared" si="135"/>
        <v>#N/A</v>
      </c>
      <c r="AI320" s="86" t="e">
        <f t="shared" si="136"/>
        <v>#N/A</v>
      </c>
      <c r="AJ320" s="86" t="e">
        <f t="shared" si="137"/>
        <v>#N/A</v>
      </c>
      <c r="AK320" s="86">
        <f t="shared" si="123"/>
        <v>1.8751348705875399</v>
      </c>
      <c r="AL320" s="86">
        <f t="shared" si="123"/>
        <v>0</v>
      </c>
    </row>
    <row r="321" spans="2:38" x14ac:dyDescent="0.25">
      <c r="B321" s="77">
        <v>34213</v>
      </c>
      <c r="C321" s="78">
        <v>31.8131921385623</v>
      </c>
      <c r="D321" s="79"/>
      <c r="E321" s="80" t="e">
        <f t="shared" si="124"/>
        <v>#N/A</v>
      </c>
      <c r="F321" s="75"/>
      <c r="G321" s="75"/>
      <c r="H321" s="81">
        <f t="shared" si="125"/>
        <v>34213</v>
      </c>
      <c r="I321" s="82"/>
      <c r="J321" s="87">
        <f t="shared" si="121"/>
        <v>2.2438181858812274</v>
      </c>
      <c r="K321" s="82"/>
      <c r="L321" s="82"/>
      <c r="M321" s="36">
        <f t="shared" si="138"/>
        <v>313.33235004497408</v>
      </c>
      <c r="N321" s="36">
        <f t="shared" si="139"/>
        <v>9.8175998681704186</v>
      </c>
      <c r="O321" s="36">
        <f t="shared" si="122"/>
        <v>313.33235004497408</v>
      </c>
      <c r="P321" s="36">
        <f t="shared" si="140"/>
        <v>295.64089055556394</v>
      </c>
      <c r="Q321" s="36">
        <f t="shared" si="141"/>
        <v>17.691459489410136</v>
      </c>
      <c r="R321" s="36">
        <f t="shared" si="142"/>
        <v>27.509059357580554</v>
      </c>
      <c r="S321" s="36">
        <f t="shared" si="143"/>
        <v>56.501843754354695</v>
      </c>
      <c r="T321" s="36">
        <f t="shared" si="144"/>
        <v>8.4752765631531997</v>
      </c>
      <c r="U321" s="36">
        <f t="shared" si="145"/>
        <v>64.977120317507897</v>
      </c>
      <c r="V321" s="36">
        <f t="shared" si="146"/>
        <v>31.194727556099082</v>
      </c>
      <c r="W321" s="36">
        <f t="shared" si="147"/>
        <v>33.782392761408815</v>
      </c>
      <c r="Y321" s="86" t="e">
        <f t="shared" si="126"/>
        <v>#N/A</v>
      </c>
      <c r="Z321" s="86" t="e">
        <f t="shared" si="127"/>
        <v>#N/A</v>
      </c>
      <c r="AA321" s="86" t="e">
        <f t="shared" si="128"/>
        <v>#N/A</v>
      </c>
      <c r="AB321" s="86" t="e">
        <f t="shared" si="129"/>
        <v>#N/A</v>
      </c>
      <c r="AC321" s="86" t="e">
        <f t="shared" si="130"/>
        <v>#N/A</v>
      </c>
      <c r="AD321" s="86" t="e">
        <f t="shared" si="131"/>
        <v>#N/A</v>
      </c>
      <c r="AE321" s="86" t="e">
        <f t="shared" si="132"/>
        <v>#N/A</v>
      </c>
      <c r="AF321" s="86" t="e">
        <f t="shared" si="133"/>
        <v>#N/A</v>
      </c>
      <c r="AG321" s="86" t="e">
        <f t="shared" si="134"/>
        <v>#N/A</v>
      </c>
      <c r="AH321" s="86" t="e">
        <f t="shared" si="135"/>
        <v>#N/A</v>
      </c>
      <c r="AI321" s="86" t="e">
        <f t="shared" si="136"/>
        <v>#N/A</v>
      </c>
      <c r="AJ321" s="86" t="e">
        <f t="shared" si="137"/>
        <v>#N/A</v>
      </c>
      <c r="AK321" s="86">
        <f t="shared" si="123"/>
        <v>31.8131921385623</v>
      </c>
      <c r="AL321" s="86">
        <f t="shared" si="123"/>
        <v>0</v>
      </c>
    </row>
    <row r="322" spans="2:38" x14ac:dyDescent="0.25">
      <c r="B322" s="77">
        <v>34243</v>
      </c>
      <c r="C322" s="78">
        <v>95.751261164000397</v>
      </c>
      <c r="D322" s="79"/>
      <c r="E322" s="80" t="e">
        <f t="shared" si="124"/>
        <v>#N/A</v>
      </c>
      <c r="F322" s="75"/>
      <c r="G322" s="75"/>
      <c r="H322" s="81">
        <f t="shared" si="125"/>
        <v>34243</v>
      </c>
      <c r="I322" s="82"/>
      <c r="J322" s="87">
        <f t="shared" si="121"/>
        <v>4.6266171497965152</v>
      </c>
      <c r="K322" s="82"/>
      <c r="L322" s="82"/>
      <c r="M322" s="36">
        <f t="shared" si="138"/>
        <v>356.71395483679936</v>
      </c>
      <c r="N322" s="36">
        <f t="shared" si="139"/>
        <v>34.678196882765008</v>
      </c>
      <c r="O322" s="36">
        <f t="shared" si="122"/>
        <v>356.71395483679936</v>
      </c>
      <c r="P322" s="36">
        <f t="shared" si="140"/>
        <v>328.44596791410942</v>
      </c>
      <c r="Q322" s="36">
        <f t="shared" si="141"/>
        <v>28.267986922689943</v>
      </c>
      <c r="R322" s="36">
        <f t="shared" si="142"/>
        <v>62.94618380545495</v>
      </c>
      <c r="S322" s="36">
        <f t="shared" si="143"/>
        <v>94.140911361554032</v>
      </c>
      <c r="T322" s="36">
        <f t="shared" si="144"/>
        <v>14.121136704233097</v>
      </c>
      <c r="U322" s="36">
        <f t="shared" si="145"/>
        <v>108.26204806578713</v>
      </c>
      <c r="V322" s="36">
        <f t="shared" si="146"/>
        <v>38.604801014947398</v>
      </c>
      <c r="W322" s="36">
        <f t="shared" si="147"/>
        <v>69.657247050839729</v>
      </c>
      <c r="Y322" s="86" t="e">
        <f t="shared" si="126"/>
        <v>#N/A</v>
      </c>
      <c r="Z322" s="86" t="e">
        <f t="shared" si="127"/>
        <v>#N/A</v>
      </c>
      <c r="AA322" s="86" t="e">
        <f t="shared" si="128"/>
        <v>#N/A</v>
      </c>
      <c r="AB322" s="86" t="e">
        <f t="shared" si="129"/>
        <v>#N/A</v>
      </c>
      <c r="AC322" s="86" t="e">
        <f t="shared" si="130"/>
        <v>#N/A</v>
      </c>
      <c r="AD322" s="86" t="e">
        <f t="shared" si="131"/>
        <v>#N/A</v>
      </c>
      <c r="AE322" s="86" t="e">
        <f t="shared" si="132"/>
        <v>#N/A</v>
      </c>
      <c r="AF322" s="86" t="e">
        <f t="shared" si="133"/>
        <v>#N/A</v>
      </c>
      <c r="AG322" s="86" t="e">
        <f t="shared" si="134"/>
        <v>#N/A</v>
      </c>
      <c r="AH322" s="86" t="e">
        <f t="shared" si="135"/>
        <v>#N/A</v>
      </c>
      <c r="AI322" s="86" t="e">
        <f t="shared" si="136"/>
        <v>#N/A</v>
      </c>
      <c r="AJ322" s="86" t="e">
        <f t="shared" si="137"/>
        <v>#N/A</v>
      </c>
      <c r="AK322" s="86">
        <f t="shared" si="123"/>
        <v>95.751261164000397</v>
      </c>
      <c r="AL322" s="86">
        <f t="shared" si="123"/>
        <v>0</v>
      </c>
    </row>
    <row r="323" spans="2:38" x14ac:dyDescent="0.25">
      <c r="B323" s="77">
        <v>34274</v>
      </c>
      <c r="C323" s="78">
        <v>131.287176664832</v>
      </c>
      <c r="D323" s="79"/>
      <c r="E323" s="80" t="e">
        <f t="shared" si="124"/>
        <v>#N/A</v>
      </c>
      <c r="F323" s="75"/>
      <c r="G323" s="75"/>
      <c r="H323" s="81">
        <f t="shared" si="125"/>
        <v>34274</v>
      </c>
      <c r="I323" s="82"/>
      <c r="J323" s="87">
        <f t="shared" si="121"/>
        <v>7.8154898924635177</v>
      </c>
      <c r="K323" s="82"/>
      <c r="L323" s="82"/>
      <c r="M323" s="36">
        <f t="shared" si="138"/>
        <v>400.16373021706471</v>
      </c>
      <c r="N323" s="36">
        <f t="shared" si="139"/>
        <v>59.569414361876682</v>
      </c>
      <c r="O323" s="36">
        <f t="shared" si="122"/>
        <v>400.16373021706471</v>
      </c>
      <c r="P323" s="36">
        <f t="shared" si="140"/>
        <v>357.98261745304649</v>
      </c>
      <c r="Q323" s="36">
        <f t="shared" si="141"/>
        <v>42.181112764018224</v>
      </c>
      <c r="R323" s="36">
        <f t="shared" si="142"/>
        <v>101.75052712589491</v>
      </c>
      <c r="S323" s="36">
        <f t="shared" si="143"/>
        <v>140.35532814084229</v>
      </c>
      <c r="T323" s="36">
        <f t="shared" si="144"/>
        <v>21.053299221126331</v>
      </c>
      <c r="U323" s="36">
        <f t="shared" si="145"/>
        <v>161.40862736196863</v>
      </c>
      <c r="V323" s="36">
        <f t="shared" si="146"/>
        <v>43.740470988447257</v>
      </c>
      <c r="W323" s="36">
        <f t="shared" si="147"/>
        <v>117.66815637352137</v>
      </c>
      <c r="Y323" s="86" t="e">
        <f t="shared" si="126"/>
        <v>#N/A</v>
      </c>
      <c r="Z323" s="86" t="e">
        <f t="shared" si="127"/>
        <v>#N/A</v>
      </c>
      <c r="AA323" s="86" t="e">
        <f t="shared" si="128"/>
        <v>#N/A</v>
      </c>
      <c r="AB323" s="86" t="e">
        <f t="shared" si="129"/>
        <v>#N/A</v>
      </c>
      <c r="AC323" s="86" t="e">
        <f t="shared" si="130"/>
        <v>#N/A</v>
      </c>
      <c r="AD323" s="86" t="e">
        <f t="shared" si="131"/>
        <v>#N/A</v>
      </c>
      <c r="AE323" s="86" t="e">
        <f t="shared" si="132"/>
        <v>#N/A</v>
      </c>
      <c r="AF323" s="86" t="e">
        <f t="shared" si="133"/>
        <v>#N/A</v>
      </c>
      <c r="AG323" s="86" t="e">
        <f t="shared" si="134"/>
        <v>#N/A</v>
      </c>
      <c r="AH323" s="86" t="e">
        <f t="shared" si="135"/>
        <v>#N/A</v>
      </c>
      <c r="AI323" s="86" t="e">
        <f t="shared" si="136"/>
        <v>#N/A</v>
      </c>
      <c r="AJ323" s="86" t="e">
        <f t="shared" si="137"/>
        <v>#N/A</v>
      </c>
      <c r="AK323" s="86">
        <f t="shared" si="123"/>
        <v>131.287176664832</v>
      </c>
      <c r="AL323" s="86">
        <f t="shared" si="123"/>
        <v>0</v>
      </c>
    </row>
    <row r="324" spans="2:38" x14ac:dyDescent="0.25">
      <c r="B324" s="77">
        <v>34304</v>
      </c>
      <c r="C324" s="78">
        <v>157.175575782979</v>
      </c>
      <c r="D324" s="79"/>
      <c r="E324" s="80" t="e">
        <f t="shared" si="124"/>
        <v>#N/A</v>
      </c>
      <c r="F324" s="75"/>
      <c r="G324" s="75"/>
      <c r="H324" s="81">
        <f t="shared" si="125"/>
        <v>34304</v>
      </c>
      <c r="I324" s="82"/>
      <c r="J324" s="87">
        <f t="shared" si="121"/>
        <v>10.793685900124316</v>
      </c>
      <c r="K324" s="82"/>
      <c r="L324" s="82"/>
      <c r="M324" s="36">
        <f t="shared" si="138"/>
        <v>431.30239485459356</v>
      </c>
      <c r="N324" s="36">
        <f t="shared" si="139"/>
        <v>83.855798381431896</v>
      </c>
      <c r="O324" s="36">
        <f t="shared" si="122"/>
        <v>431.30239485459356</v>
      </c>
      <c r="P324" s="36">
        <f t="shared" si="140"/>
        <v>377.04582075666411</v>
      </c>
      <c r="Q324" s="36">
        <f t="shared" si="141"/>
        <v>54.256574097929445</v>
      </c>
      <c r="R324" s="36">
        <f t="shared" si="142"/>
        <v>138.11237247936134</v>
      </c>
      <c r="S324" s="36">
        <f t="shared" si="143"/>
        <v>181.85284346780861</v>
      </c>
      <c r="T324" s="36">
        <f t="shared" si="144"/>
        <v>27.277926520171274</v>
      </c>
      <c r="U324" s="36">
        <f t="shared" si="145"/>
        <v>209.13076998797987</v>
      </c>
      <c r="V324" s="36">
        <f t="shared" si="146"/>
        <v>46.623603090197435</v>
      </c>
      <c r="W324" s="36">
        <f t="shared" si="147"/>
        <v>162.50716689778244</v>
      </c>
      <c r="Y324" s="86" t="e">
        <f t="shared" si="126"/>
        <v>#N/A</v>
      </c>
      <c r="Z324" s="86" t="e">
        <f t="shared" si="127"/>
        <v>#N/A</v>
      </c>
      <c r="AA324" s="86" t="e">
        <f t="shared" si="128"/>
        <v>#N/A</v>
      </c>
      <c r="AB324" s="86" t="e">
        <f t="shared" si="129"/>
        <v>#N/A</v>
      </c>
      <c r="AC324" s="86" t="e">
        <f t="shared" si="130"/>
        <v>#N/A</v>
      </c>
      <c r="AD324" s="86" t="e">
        <f t="shared" si="131"/>
        <v>#N/A</v>
      </c>
      <c r="AE324" s="86" t="e">
        <f t="shared" si="132"/>
        <v>#N/A</v>
      </c>
      <c r="AF324" s="86" t="e">
        <f t="shared" si="133"/>
        <v>#N/A</v>
      </c>
      <c r="AG324" s="86" t="e">
        <f t="shared" si="134"/>
        <v>#N/A</v>
      </c>
      <c r="AH324" s="86" t="e">
        <f t="shared" si="135"/>
        <v>#N/A</v>
      </c>
      <c r="AI324" s="86" t="e">
        <f t="shared" si="136"/>
        <v>#N/A</v>
      </c>
      <c r="AJ324" s="86" t="e">
        <f t="shared" si="137"/>
        <v>#N/A</v>
      </c>
      <c r="AK324" s="86">
        <f t="shared" si="123"/>
        <v>157.175575782979</v>
      </c>
      <c r="AL324" s="86">
        <f t="shared" si="123"/>
        <v>0</v>
      </c>
    </row>
    <row r="325" spans="2:38" x14ac:dyDescent="0.25">
      <c r="B325" s="77">
        <v>34335</v>
      </c>
      <c r="C325" s="78">
        <v>81.7131881463946</v>
      </c>
      <c r="D325" s="79"/>
      <c r="E325" s="80" t="e">
        <f t="shared" si="124"/>
        <v>#N/A</v>
      </c>
      <c r="F325" s="75"/>
      <c r="G325" s="75"/>
      <c r="H325" s="81">
        <f t="shared" si="125"/>
        <v>34335</v>
      </c>
      <c r="I325" s="82"/>
      <c r="J325" s="87">
        <f t="shared" si="121"/>
        <v>7.6418452689841843</v>
      </c>
      <c r="K325" s="82"/>
      <c r="L325" s="82"/>
      <c r="M325" s="36">
        <f t="shared" si="138"/>
        <v>415.32394991347701</v>
      </c>
      <c r="N325" s="36">
        <f t="shared" si="139"/>
        <v>43.435058989581705</v>
      </c>
      <c r="O325" s="36">
        <f t="shared" si="122"/>
        <v>415.32394991347701</v>
      </c>
      <c r="P325" s="36">
        <f t="shared" si="140"/>
        <v>367.48332801199717</v>
      </c>
      <c r="Q325" s="36">
        <f t="shared" si="141"/>
        <v>47.840621901479835</v>
      </c>
      <c r="R325" s="36">
        <f t="shared" si="142"/>
        <v>91.27568089106154</v>
      </c>
      <c r="S325" s="36">
        <f t="shared" si="143"/>
        <v>137.89928398125898</v>
      </c>
      <c r="T325" s="36">
        <f t="shared" si="144"/>
        <v>20.684892597188835</v>
      </c>
      <c r="U325" s="36">
        <f t="shared" si="145"/>
        <v>158.5841765784478</v>
      </c>
      <c r="V325" s="36">
        <f t="shared" si="146"/>
        <v>43.530372342812313</v>
      </c>
      <c r="W325" s="36">
        <f t="shared" si="147"/>
        <v>115.05380423563548</v>
      </c>
      <c r="Y325" s="86" t="e">
        <f t="shared" si="126"/>
        <v>#N/A</v>
      </c>
      <c r="Z325" s="86" t="e">
        <f t="shared" si="127"/>
        <v>#N/A</v>
      </c>
      <c r="AA325" s="86" t="e">
        <f t="shared" si="128"/>
        <v>#N/A</v>
      </c>
      <c r="AB325" s="86" t="e">
        <f t="shared" si="129"/>
        <v>#N/A</v>
      </c>
      <c r="AC325" s="86" t="e">
        <f t="shared" si="130"/>
        <v>#N/A</v>
      </c>
      <c r="AD325" s="86" t="e">
        <f t="shared" si="131"/>
        <v>#N/A</v>
      </c>
      <c r="AE325" s="86" t="e">
        <f t="shared" si="132"/>
        <v>#N/A</v>
      </c>
      <c r="AF325" s="86" t="e">
        <f t="shared" si="133"/>
        <v>#N/A</v>
      </c>
      <c r="AG325" s="86" t="e">
        <f t="shared" si="134"/>
        <v>#N/A</v>
      </c>
      <c r="AH325" s="86" t="e">
        <f t="shared" si="135"/>
        <v>#N/A</v>
      </c>
      <c r="AI325" s="86" t="e">
        <f t="shared" si="136"/>
        <v>#N/A</v>
      </c>
      <c r="AJ325" s="86" t="e">
        <f t="shared" si="137"/>
        <v>#N/A</v>
      </c>
      <c r="AK325" s="86">
        <f t="shared" si="123"/>
        <v>81.7131881463946</v>
      </c>
      <c r="AL325" s="86">
        <f t="shared" si="123"/>
        <v>0</v>
      </c>
    </row>
    <row r="326" spans="2:38" x14ac:dyDescent="0.25">
      <c r="B326" s="77">
        <v>34366</v>
      </c>
      <c r="C326" s="78">
        <v>202.74568763406</v>
      </c>
      <c r="D326" s="79"/>
      <c r="E326" s="80" t="e">
        <f t="shared" si="124"/>
        <v>#N/A</v>
      </c>
      <c r="F326" s="75"/>
      <c r="G326" s="75"/>
      <c r="H326" s="81">
        <f t="shared" si="125"/>
        <v>34366</v>
      </c>
      <c r="I326" s="82"/>
      <c r="J326" s="87">
        <f t="shared" si="121"/>
        <v>13.926766913116404</v>
      </c>
      <c r="K326" s="82"/>
      <c r="L326" s="82"/>
      <c r="M326" s="36">
        <f t="shared" si="138"/>
        <v>452.61820843443502</v>
      </c>
      <c r="N326" s="36">
        <f t="shared" si="139"/>
        <v>117.61080721162216</v>
      </c>
      <c r="O326" s="36">
        <f t="shared" si="122"/>
        <v>452.61820843443502</v>
      </c>
      <c r="P326" s="36">
        <f t="shared" si="140"/>
        <v>389.08937997088486</v>
      </c>
      <c r="Q326" s="36">
        <f t="shared" si="141"/>
        <v>63.528828463550155</v>
      </c>
      <c r="R326" s="36">
        <f t="shared" si="142"/>
        <v>181.13963567517231</v>
      </c>
      <c r="S326" s="36">
        <f t="shared" si="143"/>
        <v>224.67000801798463</v>
      </c>
      <c r="T326" s="36">
        <f t="shared" si="144"/>
        <v>33.700501202697673</v>
      </c>
      <c r="U326" s="36">
        <f t="shared" si="145"/>
        <v>258.37050922068232</v>
      </c>
      <c r="V326" s="36">
        <f t="shared" si="146"/>
        <v>48.692420008334977</v>
      </c>
      <c r="W326" s="36">
        <f t="shared" si="147"/>
        <v>209.67808921234734</v>
      </c>
      <c r="Y326" s="86" t="e">
        <f t="shared" si="126"/>
        <v>#N/A</v>
      </c>
      <c r="Z326" s="86" t="e">
        <f t="shared" si="127"/>
        <v>#N/A</v>
      </c>
      <c r="AA326" s="86" t="e">
        <f t="shared" si="128"/>
        <v>#N/A</v>
      </c>
      <c r="AB326" s="86" t="e">
        <f t="shared" si="129"/>
        <v>#N/A</v>
      </c>
      <c r="AC326" s="86" t="e">
        <f t="shared" si="130"/>
        <v>#N/A</v>
      </c>
      <c r="AD326" s="86" t="e">
        <f t="shared" si="131"/>
        <v>#N/A</v>
      </c>
      <c r="AE326" s="86" t="e">
        <f t="shared" si="132"/>
        <v>#N/A</v>
      </c>
      <c r="AF326" s="86" t="e">
        <f t="shared" si="133"/>
        <v>#N/A</v>
      </c>
      <c r="AG326" s="86" t="e">
        <f t="shared" si="134"/>
        <v>#N/A</v>
      </c>
      <c r="AH326" s="86" t="e">
        <f t="shared" si="135"/>
        <v>#N/A</v>
      </c>
      <c r="AI326" s="86" t="e">
        <f t="shared" si="136"/>
        <v>#N/A</v>
      </c>
      <c r="AJ326" s="86" t="e">
        <f t="shared" si="137"/>
        <v>#N/A</v>
      </c>
      <c r="AK326" s="86">
        <f t="shared" si="123"/>
        <v>202.74568763406</v>
      </c>
      <c r="AL326" s="86">
        <f t="shared" si="123"/>
        <v>0</v>
      </c>
    </row>
    <row r="327" spans="2:38" x14ac:dyDescent="0.25">
      <c r="B327" s="77">
        <v>34394</v>
      </c>
      <c r="C327" s="78">
        <v>108.431784828638</v>
      </c>
      <c r="D327" s="79"/>
      <c r="E327" s="80" t="e">
        <f t="shared" si="124"/>
        <v>#N/A</v>
      </c>
      <c r="F327" s="75"/>
      <c r="G327" s="75"/>
      <c r="H327" s="81">
        <f t="shared" si="125"/>
        <v>34394</v>
      </c>
      <c r="I327" s="82"/>
      <c r="J327" s="87">
        <f t="shared" si="121"/>
        <v>9.7197474750885959</v>
      </c>
      <c r="K327" s="82"/>
      <c r="L327" s="82"/>
      <c r="M327" s="36">
        <f t="shared" si="138"/>
        <v>435.02693583041906</v>
      </c>
      <c r="N327" s="36">
        <f t="shared" si="139"/>
        <v>62.494228969103801</v>
      </c>
      <c r="O327" s="36">
        <f t="shared" si="122"/>
        <v>435.02693583041906</v>
      </c>
      <c r="P327" s="36">
        <f t="shared" si="140"/>
        <v>379.20867613404806</v>
      </c>
      <c r="Q327" s="36">
        <f t="shared" si="141"/>
        <v>55.818259696371001</v>
      </c>
      <c r="R327" s="36">
        <f t="shared" si="142"/>
        <v>118.3124886654748</v>
      </c>
      <c r="S327" s="36">
        <f t="shared" si="143"/>
        <v>167.00490867380978</v>
      </c>
      <c r="T327" s="36">
        <f t="shared" si="144"/>
        <v>25.050736301071453</v>
      </c>
      <c r="U327" s="36">
        <f t="shared" si="145"/>
        <v>192.05564497488123</v>
      </c>
      <c r="V327" s="36">
        <f t="shared" si="146"/>
        <v>45.717439494922814</v>
      </c>
      <c r="W327" s="36">
        <f t="shared" si="147"/>
        <v>146.33820547995842</v>
      </c>
      <c r="Y327" s="86" t="e">
        <f t="shared" si="126"/>
        <v>#N/A</v>
      </c>
      <c r="Z327" s="86" t="e">
        <f t="shared" si="127"/>
        <v>#N/A</v>
      </c>
      <c r="AA327" s="86" t="e">
        <f t="shared" si="128"/>
        <v>#N/A</v>
      </c>
      <c r="AB327" s="86" t="e">
        <f t="shared" si="129"/>
        <v>#N/A</v>
      </c>
      <c r="AC327" s="86" t="e">
        <f t="shared" si="130"/>
        <v>#N/A</v>
      </c>
      <c r="AD327" s="86" t="e">
        <f t="shared" si="131"/>
        <v>#N/A</v>
      </c>
      <c r="AE327" s="86" t="e">
        <f t="shared" si="132"/>
        <v>#N/A</v>
      </c>
      <c r="AF327" s="86" t="e">
        <f t="shared" si="133"/>
        <v>#N/A</v>
      </c>
      <c r="AG327" s="86" t="e">
        <f t="shared" si="134"/>
        <v>#N/A</v>
      </c>
      <c r="AH327" s="86" t="e">
        <f t="shared" si="135"/>
        <v>#N/A</v>
      </c>
      <c r="AI327" s="86" t="e">
        <f t="shared" si="136"/>
        <v>#N/A</v>
      </c>
      <c r="AJ327" s="86" t="e">
        <f t="shared" si="137"/>
        <v>#N/A</v>
      </c>
      <c r="AK327" s="86">
        <f t="shared" si="123"/>
        <v>108.431784828638</v>
      </c>
      <c r="AL327" s="86">
        <f t="shared" si="123"/>
        <v>0</v>
      </c>
    </row>
    <row r="328" spans="2:38" x14ac:dyDescent="0.25">
      <c r="B328" s="77">
        <v>34425</v>
      </c>
      <c r="C328" s="78">
        <v>95.4946442498712</v>
      </c>
      <c r="D328" s="79"/>
      <c r="E328" s="80" t="e">
        <f t="shared" si="124"/>
        <v>#N/A</v>
      </c>
      <c r="F328" s="75"/>
      <c r="G328" s="75"/>
      <c r="H328" s="81">
        <f t="shared" si="125"/>
        <v>34425</v>
      </c>
      <c r="I328" s="82"/>
      <c r="J328" s="87">
        <f t="shared" si="121"/>
        <v>8.3934823305343436</v>
      </c>
      <c r="K328" s="82"/>
      <c r="L328" s="82"/>
      <c r="M328" s="36">
        <f t="shared" si="138"/>
        <v>422.64972495467708</v>
      </c>
      <c r="N328" s="36">
        <f t="shared" si="139"/>
        <v>52.053595429242193</v>
      </c>
      <c r="O328" s="36">
        <f t="shared" si="122"/>
        <v>422.64972495467708</v>
      </c>
      <c r="P328" s="36">
        <f t="shared" si="140"/>
        <v>371.92480460137187</v>
      </c>
      <c r="Q328" s="36">
        <f t="shared" si="141"/>
        <v>50.724920353305208</v>
      </c>
      <c r="R328" s="36">
        <f t="shared" si="142"/>
        <v>102.7785157825474</v>
      </c>
      <c r="S328" s="36">
        <f t="shared" si="143"/>
        <v>148.49595527747022</v>
      </c>
      <c r="T328" s="36">
        <f t="shared" si="144"/>
        <v>22.27439329162052</v>
      </c>
      <c r="U328" s="36">
        <f t="shared" si="145"/>
        <v>170.77034856909074</v>
      </c>
      <c r="V328" s="36">
        <f t="shared" si="146"/>
        <v>44.400075562904519</v>
      </c>
      <c r="W328" s="36">
        <f t="shared" si="147"/>
        <v>126.37027300618622</v>
      </c>
      <c r="Y328" s="86" t="e">
        <f t="shared" si="126"/>
        <v>#N/A</v>
      </c>
      <c r="Z328" s="86" t="e">
        <f t="shared" si="127"/>
        <v>#N/A</v>
      </c>
      <c r="AA328" s="86" t="e">
        <f t="shared" si="128"/>
        <v>#N/A</v>
      </c>
      <c r="AB328" s="86" t="e">
        <f t="shared" si="129"/>
        <v>#N/A</v>
      </c>
      <c r="AC328" s="86" t="e">
        <f t="shared" si="130"/>
        <v>#N/A</v>
      </c>
      <c r="AD328" s="86" t="e">
        <f t="shared" si="131"/>
        <v>#N/A</v>
      </c>
      <c r="AE328" s="86" t="e">
        <f t="shared" si="132"/>
        <v>#N/A</v>
      </c>
      <c r="AF328" s="86" t="e">
        <f t="shared" si="133"/>
        <v>#N/A</v>
      </c>
      <c r="AG328" s="86" t="e">
        <f t="shared" si="134"/>
        <v>#N/A</v>
      </c>
      <c r="AH328" s="86" t="e">
        <f t="shared" si="135"/>
        <v>#N/A</v>
      </c>
      <c r="AI328" s="86" t="e">
        <f t="shared" si="136"/>
        <v>#N/A</v>
      </c>
      <c r="AJ328" s="86" t="e">
        <f t="shared" si="137"/>
        <v>#N/A</v>
      </c>
      <c r="AK328" s="86">
        <f t="shared" si="123"/>
        <v>95.4946442498712</v>
      </c>
      <c r="AL328" s="86">
        <f t="shared" si="123"/>
        <v>0</v>
      </c>
    </row>
    <row r="329" spans="2:38" x14ac:dyDescent="0.25">
      <c r="B329" s="77">
        <v>34455</v>
      </c>
      <c r="C329" s="78">
        <v>12.0632555112666</v>
      </c>
      <c r="D329" s="79"/>
      <c r="E329" s="80" t="e">
        <f t="shared" si="124"/>
        <v>#N/A</v>
      </c>
      <c r="F329" s="75"/>
      <c r="G329" s="75"/>
      <c r="H329" s="81">
        <f t="shared" si="125"/>
        <v>34455</v>
      </c>
      <c r="I329" s="82"/>
      <c r="J329" s="87">
        <f t="shared" si="121"/>
        <v>4.0144126329196492</v>
      </c>
      <c r="K329" s="82"/>
      <c r="L329" s="82"/>
      <c r="M329" s="36">
        <f t="shared" si="138"/>
        <v>378.26427647738166</v>
      </c>
      <c r="N329" s="36">
        <f t="shared" si="139"/>
        <v>5.7237836352568365</v>
      </c>
      <c r="O329" s="36">
        <f t="shared" si="122"/>
        <v>378.26427647738166</v>
      </c>
      <c r="P329" s="36">
        <f t="shared" si="140"/>
        <v>343.52121263723586</v>
      </c>
      <c r="Q329" s="36">
        <f t="shared" si="141"/>
        <v>34.743063840145794</v>
      </c>
      <c r="R329" s="36">
        <f t="shared" si="142"/>
        <v>40.466847475402631</v>
      </c>
      <c r="S329" s="36">
        <f t="shared" si="143"/>
        <v>84.866923038307149</v>
      </c>
      <c r="T329" s="36">
        <f t="shared" si="144"/>
        <v>12.730038455746065</v>
      </c>
      <c r="U329" s="36">
        <f t="shared" si="145"/>
        <v>97.596961494053218</v>
      </c>
      <c r="V329" s="36">
        <f t="shared" si="146"/>
        <v>37.156919994705348</v>
      </c>
      <c r="W329" s="36">
        <f t="shared" si="147"/>
        <v>60.440041499347871</v>
      </c>
      <c r="Y329" s="86" t="e">
        <f t="shared" si="126"/>
        <v>#N/A</v>
      </c>
      <c r="Z329" s="86" t="e">
        <f t="shared" si="127"/>
        <v>#N/A</v>
      </c>
      <c r="AA329" s="86" t="e">
        <f t="shared" si="128"/>
        <v>#N/A</v>
      </c>
      <c r="AB329" s="86" t="e">
        <f t="shared" si="129"/>
        <v>#N/A</v>
      </c>
      <c r="AC329" s="86" t="e">
        <f t="shared" si="130"/>
        <v>#N/A</v>
      </c>
      <c r="AD329" s="86" t="e">
        <f t="shared" si="131"/>
        <v>#N/A</v>
      </c>
      <c r="AE329" s="86" t="e">
        <f t="shared" si="132"/>
        <v>#N/A</v>
      </c>
      <c r="AF329" s="86" t="e">
        <f t="shared" si="133"/>
        <v>#N/A</v>
      </c>
      <c r="AG329" s="86" t="e">
        <f t="shared" si="134"/>
        <v>#N/A</v>
      </c>
      <c r="AH329" s="86" t="e">
        <f t="shared" si="135"/>
        <v>#N/A</v>
      </c>
      <c r="AI329" s="86" t="e">
        <f t="shared" si="136"/>
        <v>#N/A</v>
      </c>
      <c r="AJ329" s="86" t="e">
        <f t="shared" si="137"/>
        <v>#N/A</v>
      </c>
      <c r="AK329" s="86">
        <f t="shared" si="123"/>
        <v>12.0632555112666</v>
      </c>
      <c r="AL329" s="86">
        <f t="shared" si="123"/>
        <v>0</v>
      </c>
    </row>
    <row r="330" spans="2:38" x14ac:dyDescent="0.25">
      <c r="B330" s="77">
        <v>34486</v>
      </c>
      <c r="C330" s="78">
        <v>3.9830802198825999</v>
      </c>
      <c r="D330" s="79"/>
      <c r="E330" s="80" t="e">
        <f t="shared" si="124"/>
        <v>#N/A</v>
      </c>
      <c r="F330" s="75"/>
      <c r="G330" s="75"/>
      <c r="H330" s="81">
        <f t="shared" si="125"/>
        <v>34486</v>
      </c>
      <c r="I330" s="82"/>
      <c r="J330" s="87">
        <f t="shared" si="121"/>
        <v>2.6982154770192261</v>
      </c>
      <c r="K330" s="82"/>
      <c r="L330" s="82"/>
      <c r="M330" s="36">
        <f t="shared" si="138"/>
        <v>345.90828623040466</v>
      </c>
      <c r="N330" s="36">
        <f t="shared" si="139"/>
        <v>1.5960066267138018</v>
      </c>
      <c r="O330" s="36">
        <f t="shared" si="122"/>
        <v>345.90828623040466</v>
      </c>
      <c r="P330" s="36">
        <f t="shared" si="140"/>
        <v>320.57672080186398</v>
      </c>
      <c r="Q330" s="36">
        <f t="shared" si="141"/>
        <v>25.331565428540671</v>
      </c>
      <c r="R330" s="36">
        <f t="shared" si="142"/>
        <v>26.927572055254473</v>
      </c>
      <c r="S330" s="36">
        <f t="shared" si="143"/>
        <v>64.08449204995982</v>
      </c>
      <c r="T330" s="36">
        <f t="shared" si="144"/>
        <v>9.6126738074939677</v>
      </c>
      <c r="U330" s="36">
        <f t="shared" si="145"/>
        <v>73.697165857453783</v>
      </c>
      <c r="V330" s="36">
        <f t="shared" si="146"/>
        <v>33.073475590063943</v>
      </c>
      <c r="W330" s="36">
        <f t="shared" si="147"/>
        <v>40.62369026738984</v>
      </c>
      <c r="Y330" s="86" t="e">
        <f t="shared" si="126"/>
        <v>#N/A</v>
      </c>
      <c r="Z330" s="86" t="e">
        <f t="shared" si="127"/>
        <v>#N/A</v>
      </c>
      <c r="AA330" s="86" t="e">
        <f t="shared" si="128"/>
        <v>#N/A</v>
      </c>
      <c r="AB330" s="86" t="e">
        <f t="shared" si="129"/>
        <v>#N/A</v>
      </c>
      <c r="AC330" s="86" t="e">
        <f t="shared" si="130"/>
        <v>#N/A</v>
      </c>
      <c r="AD330" s="86" t="e">
        <f t="shared" si="131"/>
        <v>#N/A</v>
      </c>
      <c r="AE330" s="86" t="e">
        <f t="shared" si="132"/>
        <v>#N/A</v>
      </c>
      <c r="AF330" s="86" t="e">
        <f t="shared" si="133"/>
        <v>#N/A</v>
      </c>
      <c r="AG330" s="86" t="e">
        <f t="shared" si="134"/>
        <v>#N/A</v>
      </c>
      <c r="AH330" s="86" t="e">
        <f t="shared" si="135"/>
        <v>#N/A</v>
      </c>
      <c r="AI330" s="86" t="e">
        <f t="shared" si="136"/>
        <v>#N/A</v>
      </c>
      <c r="AJ330" s="86" t="e">
        <f t="shared" si="137"/>
        <v>#N/A</v>
      </c>
      <c r="AK330" s="86">
        <f t="shared" si="123"/>
        <v>3.9830802198825999</v>
      </c>
      <c r="AL330" s="86">
        <f t="shared" si="123"/>
        <v>0</v>
      </c>
    </row>
    <row r="331" spans="2:38" x14ac:dyDescent="0.25">
      <c r="B331" s="77">
        <v>34516</v>
      </c>
      <c r="C331" s="78">
        <v>2.8693907601986801</v>
      </c>
      <c r="D331" s="79"/>
      <c r="E331" s="80" t="e">
        <f t="shared" si="124"/>
        <v>#N/A</v>
      </c>
      <c r="F331" s="75"/>
      <c r="G331" s="75"/>
      <c r="H331" s="81">
        <f t="shared" si="125"/>
        <v>34516</v>
      </c>
      <c r="I331" s="82"/>
      <c r="J331" s="87">
        <f t="shared" si="121"/>
        <v>2.0817876047159056</v>
      </c>
      <c r="K331" s="82"/>
      <c r="L331" s="82"/>
      <c r="M331" s="36">
        <f t="shared" si="138"/>
        <v>322.44593741034191</v>
      </c>
      <c r="N331" s="36">
        <f t="shared" si="139"/>
        <v>1.0001741517207279</v>
      </c>
      <c r="O331" s="36">
        <f t="shared" si="122"/>
        <v>322.44593741034191</v>
      </c>
      <c r="P331" s="36">
        <f t="shared" si="140"/>
        <v>302.79624667401379</v>
      </c>
      <c r="Q331" s="36">
        <f t="shared" si="141"/>
        <v>19.649690736328125</v>
      </c>
      <c r="R331" s="36">
        <f t="shared" si="142"/>
        <v>20.649864888048853</v>
      </c>
      <c r="S331" s="36">
        <f t="shared" si="143"/>
        <v>53.723340478112796</v>
      </c>
      <c r="T331" s="36">
        <f t="shared" si="144"/>
        <v>8.0585010717169148</v>
      </c>
      <c r="U331" s="36">
        <f t="shared" si="145"/>
        <v>61.781841549829707</v>
      </c>
      <c r="V331" s="36">
        <f t="shared" si="146"/>
        <v>30.438942668419237</v>
      </c>
      <c r="W331" s="36">
        <f t="shared" si="147"/>
        <v>31.34289888141047</v>
      </c>
      <c r="Y331" s="86" t="e">
        <f t="shared" si="126"/>
        <v>#N/A</v>
      </c>
      <c r="Z331" s="86" t="e">
        <f t="shared" si="127"/>
        <v>#N/A</v>
      </c>
      <c r="AA331" s="86" t="e">
        <f t="shared" si="128"/>
        <v>#N/A</v>
      </c>
      <c r="AB331" s="86" t="e">
        <f t="shared" si="129"/>
        <v>#N/A</v>
      </c>
      <c r="AC331" s="86" t="e">
        <f t="shared" si="130"/>
        <v>#N/A</v>
      </c>
      <c r="AD331" s="86" t="e">
        <f t="shared" si="131"/>
        <v>#N/A</v>
      </c>
      <c r="AE331" s="86" t="e">
        <f t="shared" si="132"/>
        <v>#N/A</v>
      </c>
      <c r="AF331" s="86" t="e">
        <f t="shared" si="133"/>
        <v>#N/A</v>
      </c>
      <c r="AG331" s="86" t="e">
        <f t="shared" si="134"/>
        <v>#N/A</v>
      </c>
      <c r="AH331" s="86" t="e">
        <f t="shared" si="135"/>
        <v>#N/A</v>
      </c>
      <c r="AI331" s="86" t="e">
        <f t="shared" si="136"/>
        <v>#N/A</v>
      </c>
      <c r="AJ331" s="86" t="e">
        <f t="shared" si="137"/>
        <v>#N/A</v>
      </c>
      <c r="AK331" s="86">
        <f t="shared" si="123"/>
        <v>2.8693907601986801</v>
      </c>
      <c r="AL331" s="86">
        <f t="shared" si="123"/>
        <v>0</v>
      </c>
    </row>
    <row r="332" spans="2:38" x14ac:dyDescent="0.25">
      <c r="B332" s="77">
        <v>34547</v>
      </c>
      <c r="C332" s="78">
        <v>4.8174025892381902</v>
      </c>
      <c r="D332" s="79"/>
      <c r="E332" s="80" t="e">
        <f t="shared" si="124"/>
        <v>#N/A</v>
      </c>
      <c r="F332" s="75"/>
      <c r="G332" s="75"/>
      <c r="H332" s="81">
        <f t="shared" si="125"/>
        <v>34547</v>
      </c>
      <c r="I332" s="82"/>
      <c r="J332" s="87">
        <f t="shared" si="121"/>
        <v>1.7668023243133268</v>
      </c>
      <c r="K332" s="82"/>
      <c r="L332" s="82"/>
      <c r="M332" s="36">
        <f t="shared" si="138"/>
        <v>306.10790085539031</v>
      </c>
      <c r="N332" s="36">
        <f t="shared" si="139"/>
        <v>1.5057484078616881</v>
      </c>
      <c r="O332" s="36">
        <f t="shared" si="122"/>
        <v>306.10790085539031</v>
      </c>
      <c r="P332" s="36">
        <f t="shared" si="140"/>
        <v>289.87306017848994</v>
      </c>
      <c r="Q332" s="36">
        <f t="shared" si="141"/>
        <v>16.234840676900376</v>
      </c>
      <c r="R332" s="36">
        <f t="shared" si="142"/>
        <v>17.740589084762064</v>
      </c>
      <c r="S332" s="36">
        <f t="shared" si="143"/>
        <v>48.179531753181301</v>
      </c>
      <c r="T332" s="36">
        <f t="shared" si="144"/>
        <v>7.2269297629771909</v>
      </c>
      <c r="U332" s="36">
        <f t="shared" si="145"/>
        <v>55.406461516158494</v>
      </c>
      <c r="V332" s="36">
        <f t="shared" si="146"/>
        <v>28.805906075753388</v>
      </c>
      <c r="W332" s="36">
        <f t="shared" si="147"/>
        <v>26.600555440405106</v>
      </c>
      <c r="Y332" s="86" t="e">
        <f t="shared" si="126"/>
        <v>#N/A</v>
      </c>
      <c r="Z332" s="86" t="e">
        <f t="shared" si="127"/>
        <v>#N/A</v>
      </c>
      <c r="AA332" s="86" t="e">
        <f t="shared" si="128"/>
        <v>#N/A</v>
      </c>
      <c r="AB332" s="86" t="e">
        <f t="shared" si="129"/>
        <v>#N/A</v>
      </c>
      <c r="AC332" s="86" t="e">
        <f t="shared" si="130"/>
        <v>#N/A</v>
      </c>
      <c r="AD332" s="86" t="e">
        <f t="shared" si="131"/>
        <v>#N/A</v>
      </c>
      <c r="AE332" s="86" t="e">
        <f t="shared" si="132"/>
        <v>#N/A</v>
      </c>
      <c r="AF332" s="86" t="e">
        <f t="shared" si="133"/>
        <v>#N/A</v>
      </c>
      <c r="AG332" s="86" t="e">
        <f t="shared" si="134"/>
        <v>#N/A</v>
      </c>
      <c r="AH332" s="86" t="e">
        <f t="shared" si="135"/>
        <v>#N/A</v>
      </c>
      <c r="AI332" s="86" t="e">
        <f t="shared" si="136"/>
        <v>#N/A</v>
      </c>
      <c r="AJ332" s="86" t="e">
        <f t="shared" si="137"/>
        <v>#N/A</v>
      </c>
      <c r="AK332" s="86">
        <f t="shared" si="123"/>
        <v>4.8174025892381902</v>
      </c>
      <c r="AL332" s="86">
        <f t="shared" si="123"/>
        <v>0</v>
      </c>
    </row>
    <row r="333" spans="2:38" x14ac:dyDescent="0.25">
      <c r="B333" s="77">
        <v>34578</v>
      </c>
      <c r="C333" s="78">
        <v>12.5892537584594</v>
      </c>
      <c r="D333" s="79"/>
      <c r="E333" s="80" t="e">
        <f t="shared" si="124"/>
        <v>#N/A</v>
      </c>
      <c r="F333" s="75"/>
      <c r="G333" s="75"/>
      <c r="H333" s="81">
        <f t="shared" si="125"/>
        <v>34578</v>
      </c>
      <c r="I333" s="82"/>
      <c r="J333" s="87">
        <f t="shared" si="121"/>
        <v>1.719422388784837</v>
      </c>
      <c r="K333" s="82"/>
      <c r="L333" s="82"/>
      <c r="M333" s="36">
        <f t="shared" si="138"/>
        <v>298.78405540256756</v>
      </c>
      <c r="N333" s="36">
        <f t="shared" si="139"/>
        <v>3.6782585343817686</v>
      </c>
      <c r="O333" s="36">
        <f t="shared" si="122"/>
        <v>298.78405540256756</v>
      </c>
      <c r="P333" s="36">
        <f t="shared" si="140"/>
        <v>283.94146347840234</v>
      </c>
      <c r="Q333" s="36">
        <f t="shared" si="141"/>
        <v>14.84259192416522</v>
      </c>
      <c r="R333" s="36">
        <f t="shared" si="142"/>
        <v>18.520850458546988</v>
      </c>
      <c r="S333" s="36">
        <f t="shared" si="143"/>
        <v>47.326756534300372</v>
      </c>
      <c r="T333" s="36">
        <f t="shared" si="144"/>
        <v>7.099013480145052</v>
      </c>
      <c r="U333" s="36">
        <f t="shared" si="145"/>
        <v>54.425770014445426</v>
      </c>
      <c r="V333" s="36">
        <f t="shared" si="146"/>
        <v>28.538555610807546</v>
      </c>
      <c r="W333" s="36">
        <f t="shared" si="147"/>
        <v>25.887214403637881</v>
      </c>
      <c r="Y333" s="86" t="e">
        <f t="shared" si="126"/>
        <v>#N/A</v>
      </c>
      <c r="Z333" s="86" t="e">
        <f t="shared" si="127"/>
        <v>#N/A</v>
      </c>
      <c r="AA333" s="86" t="e">
        <f t="shared" si="128"/>
        <v>#N/A</v>
      </c>
      <c r="AB333" s="86" t="e">
        <f t="shared" si="129"/>
        <v>#N/A</v>
      </c>
      <c r="AC333" s="86" t="e">
        <f t="shared" si="130"/>
        <v>#N/A</v>
      </c>
      <c r="AD333" s="86" t="e">
        <f t="shared" si="131"/>
        <v>#N/A</v>
      </c>
      <c r="AE333" s="86" t="e">
        <f t="shared" si="132"/>
        <v>#N/A</v>
      </c>
      <c r="AF333" s="86" t="e">
        <f t="shared" si="133"/>
        <v>#N/A</v>
      </c>
      <c r="AG333" s="86" t="e">
        <f t="shared" si="134"/>
        <v>#N/A</v>
      </c>
      <c r="AH333" s="86" t="e">
        <f t="shared" si="135"/>
        <v>#N/A</v>
      </c>
      <c r="AI333" s="86" t="e">
        <f t="shared" si="136"/>
        <v>#N/A</v>
      </c>
      <c r="AJ333" s="86" t="e">
        <f t="shared" si="137"/>
        <v>#N/A</v>
      </c>
      <c r="AK333" s="86">
        <f t="shared" si="123"/>
        <v>12.5892537584594</v>
      </c>
      <c r="AL333" s="86">
        <f t="shared" si="123"/>
        <v>0</v>
      </c>
    </row>
    <row r="334" spans="2:38" x14ac:dyDescent="0.25">
      <c r="B334" s="77">
        <v>34608</v>
      </c>
      <c r="C334" s="78">
        <v>57.397272137690202</v>
      </c>
      <c r="D334" s="79"/>
      <c r="E334" s="80" t="e">
        <f t="shared" si="124"/>
        <v>#N/A</v>
      </c>
      <c r="F334" s="75"/>
      <c r="G334" s="75"/>
      <c r="H334" s="81">
        <f t="shared" si="125"/>
        <v>34608</v>
      </c>
      <c r="I334" s="82"/>
      <c r="J334" s="87">
        <f t="shared" si="121"/>
        <v>2.8355422950590694</v>
      </c>
      <c r="K334" s="82"/>
      <c r="L334" s="82"/>
      <c r="M334" s="36">
        <f t="shared" si="138"/>
        <v>323.41906677282373</v>
      </c>
      <c r="N334" s="36">
        <f t="shared" si="139"/>
        <v>17.919668843268823</v>
      </c>
      <c r="O334" s="36">
        <f t="shared" si="122"/>
        <v>323.41906677282373</v>
      </c>
      <c r="P334" s="36">
        <f t="shared" si="140"/>
        <v>303.55219771810249</v>
      </c>
      <c r="Q334" s="36">
        <f t="shared" si="141"/>
        <v>19.866869054721235</v>
      </c>
      <c r="R334" s="36">
        <f t="shared" si="142"/>
        <v>37.786537897990058</v>
      </c>
      <c r="S334" s="36">
        <f t="shared" si="143"/>
        <v>66.325093508797607</v>
      </c>
      <c r="T334" s="36">
        <f t="shared" si="144"/>
        <v>9.9487640263196351</v>
      </c>
      <c r="U334" s="36">
        <f t="shared" si="145"/>
        <v>76.273857535117244</v>
      </c>
      <c r="V334" s="36">
        <f t="shared" si="146"/>
        <v>33.582607367871027</v>
      </c>
      <c r="W334" s="36">
        <f t="shared" si="147"/>
        <v>42.691250167246217</v>
      </c>
      <c r="Y334" s="86" t="e">
        <f t="shared" si="126"/>
        <v>#N/A</v>
      </c>
      <c r="Z334" s="86" t="e">
        <f t="shared" si="127"/>
        <v>#N/A</v>
      </c>
      <c r="AA334" s="86" t="e">
        <f t="shared" si="128"/>
        <v>#N/A</v>
      </c>
      <c r="AB334" s="86" t="e">
        <f t="shared" si="129"/>
        <v>#N/A</v>
      </c>
      <c r="AC334" s="86" t="e">
        <f t="shared" si="130"/>
        <v>#N/A</v>
      </c>
      <c r="AD334" s="86" t="e">
        <f t="shared" si="131"/>
        <v>#N/A</v>
      </c>
      <c r="AE334" s="86" t="e">
        <f t="shared" si="132"/>
        <v>#N/A</v>
      </c>
      <c r="AF334" s="86" t="e">
        <f t="shared" si="133"/>
        <v>#N/A</v>
      </c>
      <c r="AG334" s="86" t="e">
        <f t="shared" si="134"/>
        <v>#N/A</v>
      </c>
      <c r="AH334" s="86" t="e">
        <f t="shared" si="135"/>
        <v>#N/A</v>
      </c>
      <c r="AI334" s="86" t="e">
        <f t="shared" si="136"/>
        <v>#N/A</v>
      </c>
      <c r="AJ334" s="86" t="e">
        <f t="shared" si="137"/>
        <v>#N/A</v>
      </c>
      <c r="AK334" s="86">
        <f t="shared" si="123"/>
        <v>57.397272137690202</v>
      </c>
      <c r="AL334" s="86">
        <f t="shared" si="123"/>
        <v>0</v>
      </c>
    </row>
    <row r="335" spans="2:38" x14ac:dyDescent="0.25">
      <c r="B335" s="77">
        <v>34639</v>
      </c>
      <c r="C335" s="78">
        <v>117.44317225738</v>
      </c>
      <c r="D335" s="79"/>
      <c r="E335" s="80" t="e">
        <f t="shared" si="124"/>
        <v>#N/A</v>
      </c>
      <c r="F335" s="75"/>
      <c r="G335" s="75"/>
      <c r="H335" s="81">
        <f t="shared" si="125"/>
        <v>34639</v>
      </c>
      <c r="I335" s="82"/>
      <c r="J335" s="87">
        <f t="shared" si="121"/>
        <v>5.9324348437067052</v>
      </c>
      <c r="K335" s="82"/>
      <c r="L335" s="82"/>
      <c r="M335" s="36">
        <f t="shared" si="138"/>
        <v>374.83385692407069</v>
      </c>
      <c r="N335" s="36">
        <f t="shared" si="139"/>
        <v>46.161513051411816</v>
      </c>
      <c r="O335" s="36">
        <f t="shared" si="122"/>
        <v>374.83385692407069</v>
      </c>
      <c r="P335" s="36">
        <f t="shared" si="140"/>
        <v>341.1772459952407</v>
      </c>
      <c r="Q335" s="36">
        <f t="shared" si="141"/>
        <v>33.656610928829991</v>
      </c>
      <c r="R335" s="36">
        <f t="shared" si="142"/>
        <v>79.818123980241808</v>
      </c>
      <c r="S335" s="36">
        <f t="shared" si="143"/>
        <v>113.40073134811283</v>
      </c>
      <c r="T335" s="36">
        <f t="shared" si="144"/>
        <v>17.010109702216916</v>
      </c>
      <c r="U335" s="36">
        <f t="shared" si="145"/>
        <v>130.41084105032974</v>
      </c>
      <c r="V335" s="36">
        <f t="shared" si="146"/>
        <v>41.093513477793834</v>
      </c>
      <c r="W335" s="36">
        <f t="shared" si="147"/>
        <v>89.317327572535902</v>
      </c>
      <c r="Y335" s="86" t="e">
        <f t="shared" si="126"/>
        <v>#N/A</v>
      </c>
      <c r="Z335" s="86" t="e">
        <f t="shared" si="127"/>
        <v>#N/A</v>
      </c>
      <c r="AA335" s="86" t="e">
        <f t="shared" si="128"/>
        <v>#N/A</v>
      </c>
      <c r="AB335" s="86" t="e">
        <f t="shared" si="129"/>
        <v>#N/A</v>
      </c>
      <c r="AC335" s="86" t="e">
        <f t="shared" si="130"/>
        <v>#N/A</v>
      </c>
      <c r="AD335" s="86" t="e">
        <f t="shared" si="131"/>
        <v>#N/A</v>
      </c>
      <c r="AE335" s="86" t="e">
        <f t="shared" si="132"/>
        <v>#N/A</v>
      </c>
      <c r="AF335" s="86" t="e">
        <f t="shared" si="133"/>
        <v>#N/A</v>
      </c>
      <c r="AG335" s="86" t="e">
        <f t="shared" si="134"/>
        <v>#N/A</v>
      </c>
      <c r="AH335" s="86" t="e">
        <f t="shared" si="135"/>
        <v>#N/A</v>
      </c>
      <c r="AI335" s="86" t="e">
        <f t="shared" si="136"/>
        <v>#N/A</v>
      </c>
      <c r="AJ335" s="86" t="e">
        <f t="shared" si="137"/>
        <v>#N/A</v>
      </c>
      <c r="AK335" s="86">
        <f t="shared" si="123"/>
        <v>117.44317225738</v>
      </c>
      <c r="AL335" s="86">
        <f t="shared" si="123"/>
        <v>0</v>
      </c>
    </row>
    <row r="336" spans="2:38" x14ac:dyDescent="0.25">
      <c r="B336" s="77">
        <v>34669</v>
      </c>
      <c r="C336" s="78">
        <v>85.647795271803901</v>
      </c>
      <c r="D336" s="79"/>
      <c r="E336" s="80" t="e">
        <f t="shared" si="124"/>
        <v>#N/A</v>
      </c>
      <c r="F336" s="75"/>
      <c r="G336" s="75"/>
      <c r="H336" s="81">
        <f t="shared" si="125"/>
        <v>34669</v>
      </c>
      <c r="I336" s="82"/>
      <c r="J336" s="87">
        <f t="shared" si="121"/>
        <v>6.2315421765154717</v>
      </c>
      <c r="K336" s="82"/>
      <c r="L336" s="82"/>
      <c r="M336" s="36">
        <f t="shared" si="138"/>
        <v>388.18834313200892</v>
      </c>
      <c r="N336" s="36">
        <f t="shared" si="139"/>
        <v>38.636698135035658</v>
      </c>
      <c r="O336" s="36">
        <f t="shared" si="122"/>
        <v>388.18834313200892</v>
      </c>
      <c r="P336" s="36">
        <f t="shared" si="140"/>
        <v>350.18242915522569</v>
      </c>
      <c r="Q336" s="36">
        <f t="shared" si="141"/>
        <v>38.005913976783233</v>
      </c>
      <c r="R336" s="36">
        <f t="shared" si="142"/>
        <v>76.642612111818892</v>
      </c>
      <c r="S336" s="36">
        <f t="shared" si="143"/>
        <v>117.73612558961273</v>
      </c>
      <c r="T336" s="36">
        <f t="shared" si="144"/>
        <v>17.660418838441899</v>
      </c>
      <c r="U336" s="36">
        <f t="shared" si="145"/>
        <v>135.39654442805463</v>
      </c>
      <c r="V336" s="36">
        <f t="shared" si="146"/>
        <v>41.575928015832829</v>
      </c>
      <c r="W336" s="36">
        <f t="shared" si="147"/>
        <v>93.820616412221796</v>
      </c>
      <c r="Y336" s="86" t="e">
        <f t="shared" si="126"/>
        <v>#N/A</v>
      </c>
      <c r="Z336" s="86" t="e">
        <f t="shared" si="127"/>
        <v>#N/A</v>
      </c>
      <c r="AA336" s="86" t="e">
        <f t="shared" si="128"/>
        <v>#N/A</v>
      </c>
      <c r="AB336" s="86" t="e">
        <f t="shared" si="129"/>
        <v>#N/A</v>
      </c>
      <c r="AC336" s="86" t="e">
        <f t="shared" si="130"/>
        <v>#N/A</v>
      </c>
      <c r="AD336" s="86" t="e">
        <f t="shared" si="131"/>
        <v>#N/A</v>
      </c>
      <c r="AE336" s="86" t="e">
        <f t="shared" si="132"/>
        <v>#N/A</v>
      </c>
      <c r="AF336" s="86" t="e">
        <f t="shared" si="133"/>
        <v>#N/A</v>
      </c>
      <c r="AG336" s="86" t="e">
        <f t="shared" si="134"/>
        <v>#N/A</v>
      </c>
      <c r="AH336" s="86" t="e">
        <f t="shared" si="135"/>
        <v>#N/A</v>
      </c>
      <c r="AI336" s="86" t="e">
        <f t="shared" si="136"/>
        <v>#N/A</v>
      </c>
      <c r="AJ336" s="86" t="e">
        <f t="shared" si="137"/>
        <v>#N/A</v>
      </c>
      <c r="AK336" s="86">
        <f t="shared" si="123"/>
        <v>85.647795271803901</v>
      </c>
      <c r="AL336" s="86">
        <f t="shared" si="123"/>
        <v>0</v>
      </c>
    </row>
    <row r="337" spans="2:38" x14ac:dyDescent="0.25">
      <c r="B337" s="77">
        <v>34700</v>
      </c>
      <c r="C337" s="78">
        <v>35.763925017883103</v>
      </c>
      <c r="D337" s="79"/>
      <c r="E337" s="80" t="e">
        <f t="shared" si="124"/>
        <v>#N/A</v>
      </c>
      <c r="F337" s="75"/>
      <c r="G337" s="75"/>
      <c r="H337" s="81">
        <f t="shared" si="125"/>
        <v>34700</v>
      </c>
      <c r="I337" s="82"/>
      <c r="J337" s="87">
        <f t="shared" si="121"/>
        <v>4.3179693452871559</v>
      </c>
      <c r="K337" s="82"/>
      <c r="L337" s="82"/>
      <c r="M337" s="36">
        <f t="shared" si="138"/>
        <v>370.28024659008861</v>
      </c>
      <c r="N337" s="36">
        <f t="shared" si="139"/>
        <v>15.666107583020164</v>
      </c>
      <c r="O337" s="36">
        <f t="shared" si="122"/>
        <v>370.28024659008861</v>
      </c>
      <c r="P337" s="36">
        <f t="shared" si="140"/>
        <v>338.03308407044551</v>
      </c>
      <c r="Q337" s="36">
        <f t="shared" si="141"/>
        <v>32.247162519643098</v>
      </c>
      <c r="R337" s="36">
        <f t="shared" si="142"/>
        <v>47.913270102663262</v>
      </c>
      <c r="S337" s="36">
        <f t="shared" si="143"/>
        <v>89.489198118496091</v>
      </c>
      <c r="T337" s="36">
        <f t="shared" si="144"/>
        <v>13.423379717774406</v>
      </c>
      <c r="U337" s="36">
        <f t="shared" si="145"/>
        <v>102.9125778362705</v>
      </c>
      <c r="V337" s="36">
        <f t="shared" si="146"/>
        <v>37.902258697188785</v>
      </c>
      <c r="W337" s="36">
        <f t="shared" si="147"/>
        <v>65.010319139081716</v>
      </c>
      <c r="Y337" s="86" t="e">
        <f t="shared" si="126"/>
        <v>#N/A</v>
      </c>
      <c r="Z337" s="86" t="e">
        <f t="shared" si="127"/>
        <v>#N/A</v>
      </c>
      <c r="AA337" s="86" t="e">
        <f t="shared" si="128"/>
        <v>#N/A</v>
      </c>
      <c r="AB337" s="86" t="e">
        <f t="shared" si="129"/>
        <v>#N/A</v>
      </c>
      <c r="AC337" s="86" t="e">
        <f t="shared" si="130"/>
        <v>#N/A</v>
      </c>
      <c r="AD337" s="86" t="e">
        <f t="shared" si="131"/>
        <v>#N/A</v>
      </c>
      <c r="AE337" s="86" t="e">
        <f t="shared" si="132"/>
        <v>#N/A</v>
      </c>
      <c r="AF337" s="86" t="e">
        <f t="shared" si="133"/>
        <v>#N/A</v>
      </c>
      <c r="AG337" s="86" t="e">
        <f t="shared" si="134"/>
        <v>#N/A</v>
      </c>
      <c r="AH337" s="86" t="e">
        <f t="shared" si="135"/>
        <v>#N/A</v>
      </c>
      <c r="AI337" s="86" t="e">
        <f t="shared" si="136"/>
        <v>#N/A</v>
      </c>
      <c r="AJ337" s="86" t="e">
        <f t="shared" si="137"/>
        <v>#N/A</v>
      </c>
      <c r="AK337" s="86">
        <f t="shared" si="123"/>
        <v>35.763925017883103</v>
      </c>
      <c r="AL337" s="86">
        <f t="shared" si="123"/>
        <v>0</v>
      </c>
    </row>
    <row r="338" spans="2:38" x14ac:dyDescent="0.25">
      <c r="B338" s="77">
        <v>34731</v>
      </c>
      <c r="C338" s="78">
        <v>94.353495175315203</v>
      </c>
      <c r="D338" s="79"/>
      <c r="E338" s="80" t="e">
        <f t="shared" si="124"/>
        <v>#N/A</v>
      </c>
      <c r="F338" s="75"/>
      <c r="G338" s="75"/>
      <c r="H338" s="81">
        <f t="shared" si="125"/>
        <v>34731</v>
      </c>
      <c r="I338" s="82"/>
      <c r="J338" s="87">
        <f t="shared" si="121"/>
        <v>6.3159125580361986</v>
      </c>
      <c r="K338" s="82"/>
      <c r="L338" s="82"/>
      <c r="M338" s="36">
        <f t="shared" si="138"/>
        <v>389.93151324098238</v>
      </c>
      <c r="N338" s="36">
        <f t="shared" si="139"/>
        <v>42.455066004778303</v>
      </c>
      <c r="O338" s="36">
        <f t="shared" si="122"/>
        <v>389.93151324098238</v>
      </c>
      <c r="P338" s="36">
        <f t="shared" si="140"/>
        <v>351.33404769055312</v>
      </c>
      <c r="Q338" s="36">
        <f t="shared" si="141"/>
        <v>38.597465550429263</v>
      </c>
      <c r="R338" s="36">
        <f t="shared" si="142"/>
        <v>81.052531555207565</v>
      </c>
      <c r="S338" s="36">
        <f t="shared" si="143"/>
        <v>118.95479025239635</v>
      </c>
      <c r="T338" s="36">
        <f t="shared" si="144"/>
        <v>17.843218537859443</v>
      </c>
      <c r="U338" s="36">
        <f t="shared" si="145"/>
        <v>136.79800879025578</v>
      </c>
      <c r="V338" s="36">
        <f t="shared" si="146"/>
        <v>41.707131987108554</v>
      </c>
      <c r="W338" s="36">
        <f t="shared" si="147"/>
        <v>95.090876803147225</v>
      </c>
      <c r="Y338" s="86" t="e">
        <f t="shared" si="126"/>
        <v>#N/A</v>
      </c>
      <c r="Z338" s="86" t="e">
        <f t="shared" si="127"/>
        <v>#N/A</v>
      </c>
      <c r="AA338" s="86" t="e">
        <f t="shared" si="128"/>
        <v>#N/A</v>
      </c>
      <c r="AB338" s="86" t="e">
        <f t="shared" si="129"/>
        <v>#N/A</v>
      </c>
      <c r="AC338" s="86" t="e">
        <f t="shared" si="130"/>
        <v>#N/A</v>
      </c>
      <c r="AD338" s="86" t="e">
        <f t="shared" si="131"/>
        <v>#N/A</v>
      </c>
      <c r="AE338" s="86" t="e">
        <f t="shared" si="132"/>
        <v>#N/A</v>
      </c>
      <c r="AF338" s="86" t="e">
        <f t="shared" si="133"/>
        <v>#N/A</v>
      </c>
      <c r="AG338" s="86" t="e">
        <f t="shared" si="134"/>
        <v>#N/A</v>
      </c>
      <c r="AH338" s="86" t="e">
        <f t="shared" si="135"/>
        <v>#N/A</v>
      </c>
      <c r="AI338" s="86" t="e">
        <f t="shared" si="136"/>
        <v>#N/A</v>
      </c>
      <c r="AJ338" s="86" t="e">
        <f t="shared" si="137"/>
        <v>#N/A</v>
      </c>
      <c r="AK338" s="86">
        <f t="shared" si="123"/>
        <v>94.353495175315203</v>
      </c>
      <c r="AL338" s="86">
        <f t="shared" si="123"/>
        <v>0</v>
      </c>
    </row>
    <row r="339" spans="2:38" x14ac:dyDescent="0.25">
      <c r="B339" s="77">
        <v>34759</v>
      </c>
      <c r="C339" s="78">
        <v>81.763337627393099</v>
      </c>
      <c r="D339" s="79"/>
      <c r="E339" s="80" t="e">
        <f t="shared" si="124"/>
        <v>#N/A</v>
      </c>
      <c r="F339" s="75"/>
      <c r="G339" s="75"/>
      <c r="H339" s="81">
        <f t="shared" si="125"/>
        <v>34759</v>
      </c>
      <c r="I339" s="82"/>
      <c r="J339" s="87">
        <f t="shared" si="121"/>
        <v>6.4191153211935923</v>
      </c>
      <c r="K339" s="82"/>
      <c r="L339" s="82"/>
      <c r="M339" s="36">
        <f t="shared" si="138"/>
        <v>394.55445464136909</v>
      </c>
      <c r="N339" s="36">
        <f t="shared" si="139"/>
        <v>38.5429306765771</v>
      </c>
      <c r="O339" s="36">
        <f t="shared" si="122"/>
        <v>394.55445464136909</v>
      </c>
      <c r="P339" s="36">
        <f t="shared" si="140"/>
        <v>354.36145389311804</v>
      </c>
      <c r="Q339" s="36">
        <f t="shared" si="141"/>
        <v>40.193000748251052</v>
      </c>
      <c r="R339" s="36">
        <f t="shared" si="142"/>
        <v>78.735931424828152</v>
      </c>
      <c r="S339" s="36">
        <f t="shared" si="143"/>
        <v>120.44306341193671</v>
      </c>
      <c r="T339" s="36">
        <f t="shared" si="144"/>
        <v>18.066459511790494</v>
      </c>
      <c r="U339" s="36">
        <f t="shared" si="145"/>
        <v>138.50952292372719</v>
      </c>
      <c r="V339" s="36">
        <f t="shared" si="146"/>
        <v>41.864849872299487</v>
      </c>
      <c r="W339" s="36">
        <f t="shared" si="147"/>
        <v>96.644673051427702</v>
      </c>
      <c r="Y339" s="86" t="e">
        <f t="shared" si="126"/>
        <v>#N/A</v>
      </c>
      <c r="Z339" s="86" t="e">
        <f t="shared" si="127"/>
        <v>#N/A</v>
      </c>
      <c r="AA339" s="86" t="e">
        <f t="shared" si="128"/>
        <v>#N/A</v>
      </c>
      <c r="AB339" s="86" t="e">
        <f t="shared" si="129"/>
        <v>#N/A</v>
      </c>
      <c r="AC339" s="86" t="e">
        <f t="shared" si="130"/>
        <v>#N/A</v>
      </c>
      <c r="AD339" s="86" t="e">
        <f t="shared" si="131"/>
        <v>#N/A</v>
      </c>
      <c r="AE339" s="86" t="e">
        <f t="shared" si="132"/>
        <v>#N/A</v>
      </c>
      <c r="AF339" s="86" t="e">
        <f t="shared" si="133"/>
        <v>#N/A</v>
      </c>
      <c r="AG339" s="86" t="e">
        <f t="shared" si="134"/>
        <v>#N/A</v>
      </c>
      <c r="AH339" s="86" t="e">
        <f t="shared" si="135"/>
        <v>#N/A</v>
      </c>
      <c r="AI339" s="86" t="e">
        <f t="shared" si="136"/>
        <v>#N/A</v>
      </c>
      <c r="AJ339" s="86" t="e">
        <f t="shared" si="137"/>
        <v>#N/A</v>
      </c>
      <c r="AK339" s="86">
        <f t="shared" si="123"/>
        <v>81.763337627393099</v>
      </c>
      <c r="AL339" s="86">
        <f t="shared" si="123"/>
        <v>0</v>
      </c>
    </row>
    <row r="340" spans="2:38" x14ac:dyDescent="0.25">
      <c r="B340" s="77">
        <v>34790</v>
      </c>
      <c r="C340" s="78">
        <v>66.455821391409103</v>
      </c>
      <c r="D340" s="79"/>
      <c r="E340" s="80" t="e">
        <f t="shared" si="124"/>
        <v>#N/A</v>
      </c>
      <c r="F340" s="75"/>
      <c r="G340" s="75"/>
      <c r="H340" s="81">
        <f t="shared" si="125"/>
        <v>34790</v>
      </c>
      <c r="I340" s="82"/>
      <c r="J340" s="87">
        <f t="shared" si="121"/>
        <v>5.8020341693879578</v>
      </c>
      <c r="K340" s="82"/>
      <c r="L340" s="82"/>
      <c r="M340" s="36">
        <f t="shared" si="138"/>
        <v>389.69667065112765</v>
      </c>
      <c r="N340" s="36">
        <f t="shared" si="139"/>
        <v>31.120604633399466</v>
      </c>
      <c r="O340" s="36">
        <f t="shared" si="122"/>
        <v>389.69667065112765</v>
      </c>
      <c r="P340" s="36">
        <f t="shared" si="140"/>
        <v>351.17922132260833</v>
      </c>
      <c r="Q340" s="36">
        <f t="shared" si="141"/>
        <v>38.517449328519319</v>
      </c>
      <c r="R340" s="36">
        <f t="shared" si="142"/>
        <v>69.638053961918786</v>
      </c>
      <c r="S340" s="36">
        <f t="shared" si="143"/>
        <v>111.50290383421827</v>
      </c>
      <c r="T340" s="36">
        <f t="shared" si="144"/>
        <v>16.725435575132732</v>
      </c>
      <c r="U340" s="36">
        <f t="shared" si="145"/>
        <v>128.22833940935101</v>
      </c>
      <c r="V340" s="36">
        <f t="shared" si="146"/>
        <v>40.874293364662421</v>
      </c>
      <c r="W340" s="36">
        <f t="shared" si="147"/>
        <v>87.354046044688587</v>
      </c>
      <c r="Y340" s="86" t="e">
        <f t="shared" si="126"/>
        <v>#N/A</v>
      </c>
      <c r="Z340" s="86" t="e">
        <f t="shared" si="127"/>
        <v>#N/A</v>
      </c>
      <c r="AA340" s="86" t="e">
        <f t="shared" si="128"/>
        <v>#N/A</v>
      </c>
      <c r="AB340" s="86" t="e">
        <f t="shared" si="129"/>
        <v>#N/A</v>
      </c>
      <c r="AC340" s="86" t="e">
        <f t="shared" si="130"/>
        <v>#N/A</v>
      </c>
      <c r="AD340" s="86" t="e">
        <f t="shared" si="131"/>
        <v>#N/A</v>
      </c>
      <c r="AE340" s="86" t="e">
        <f t="shared" si="132"/>
        <v>#N/A</v>
      </c>
      <c r="AF340" s="86" t="e">
        <f t="shared" si="133"/>
        <v>#N/A</v>
      </c>
      <c r="AG340" s="86" t="e">
        <f t="shared" si="134"/>
        <v>#N/A</v>
      </c>
      <c r="AH340" s="86" t="e">
        <f t="shared" si="135"/>
        <v>#N/A</v>
      </c>
      <c r="AI340" s="86" t="e">
        <f t="shared" si="136"/>
        <v>#N/A</v>
      </c>
      <c r="AJ340" s="86" t="e">
        <f t="shared" si="137"/>
        <v>#N/A</v>
      </c>
      <c r="AK340" s="86">
        <f t="shared" si="123"/>
        <v>66.455821391409103</v>
      </c>
      <c r="AL340" s="86">
        <f t="shared" si="123"/>
        <v>0</v>
      </c>
    </row>
    <row r="341" spans="2:38" x14ac:dyDescent="0.25">
      <c r="B341" s="77">
        <v>34820</v>
      </c>
      <c r="C341" s="78">
        <v>19.106078391134801</v>
      </c>
      <c r="D341" s="79"/>
      <c r="E341" s="80" t="e">
        <f t="shared" si="124"/>
        <v>#N/A</v>
      </c>
      <c r="F341" s="75"/>
      <c r="G341" s="75"/>
      <c r="H341" s="81">
        <f t="shared" si="125"/>
        <v>34820</v>
      </c>
      <c r="I341" s="82"/>
      <c r="J341" s="87">
        <f t="shared" si="121"/>
        <v>3.6261861412666665</v>
      </c>
      <c r="K341" s="82"/>
      <c r="L341" s="82"/>
      <c r="M341" s="36">
        <f t="shared" si="138"/>
        <v>362.08854587909394</v>
      </c>
      <c r="N341" s="36">
        <f t="shared" si="139"/>
        <v>8.1967538346492006</v>
      </c>
      <c r="O341" s="36">
        <f t="shared" si="122"/>
        <v>362.08854587909394</v>
      </c>
      <c r="P341" s="36">
        <f t="shared" si="140"/>
        <v>332.28333625208683</v>
      </c>
      <c r="Q341" s="36">
        <f t="shared" si="141"/>
        <v>29.805209627007116</v>
      </c>
      <c r="R341" s="36">
        <f t="shared" si="142"/>
        <v>38.001963461656317</v>
      </c>
      <c r="S341" s="36">
        <f t="shared" si="143"/>
        <v>78.876256826318738</v>
      </c>
      <c r="T341" s="36">
        <f t="shared" si="144"/>
        <v>11.831438523947803</v>
      </c>
      <c r="U341" s="36">
        <f t="shared" si="145"/>
        <v>90.707695350266548</v>
      </c>
      <c r="V341" s="36">
        <f t="shared" si="146"/>
        <v>36.112699543091821</v>
      </c>
      <c r="W341" s="36">
        <f t="shared" si="147"/>
        <v>54.594995807174726</v>
      </c>
      <c r="Y341" s="86" t="e">
        <f t="shared" si="126"/>
        <v>#N/A</v>
      </c>
      <c r="Z341" s="86" t="e">
        <f t="shared" si="127"/>
        <v>#N/A</v>
      </c>
      <c r="AA341" s="86" t="e">
        <f t="shared" si="128"/>
        <v>#N/A</v>
      </c>
      <c r="AB341" s="86" t="e">
        <f t="shared" si="129"/>
        <v>#N/A</v>
      </c>
      <c r="AC341" s="86" t="e">
        <f t="shared" si="130"/>
        <v>#N/A</v>
      </c>
      <c r="AD341" s="86" t="e">
        <f t="shared" si="131"/>
        <v>#N/A</v>
      </c>
      <c r="AE341" s="86" t="e">
        <f t="shared" si="132"/>
        <v>#N/A</v>
      </c>
      <c r="AF341" s="86" t="e">
        <f t="shared" si="133"/>
        <v>#N/A</v>
      </c>
      <c r="AG341" s="86" t="e">
        <f t="shared" si="134"/>
        <v>#N/A</v>
      </c>
      <c r="AH341" s="86" t="e">
        <f t="shared" si="135"/>
        <v>#N/A</v>
      </c>
      <c r="AI341" s="86" t="e">
        <f t="shared" si="136"/>
        <v>#N/A</v>
      </c>
      <c r="AJ341" s="86" t="e">
        <f t="shared" si="137"/>
        <v>#N/A</v>
      </c>
      <c r="AK341" s="86">
        <f t="shared" si="123"/>
        <v>19.106078391134801</v>
      </c>
      <c r="AL341" s="86">
        <f t="shared" si="123"/>
        <v>0</v>
      </c>
    </row>
    <row r="342" spans="2:38" x14ac:dyDescent="0.25">
      <c r="B342" s="77">
        <v>34851</v>
      </c>
      <c r="C342" s="78">
        <v>21.852434956637801</v>
      </c>
      <c r="D342" s="79"/>
      <c r="E342" s="80" t="e">
        <f t="shared" si="124"/>
        <v>#N/A</v>
      </c>
      <c r="F342" s="75"/>
      <c r="G342" s="75"/>
      <c r="H342" s="81">
        <f t="shared" si="125"/>
        <v>34851</v>
      </c>
      <c r="I342" s="82"/>
      <c r="J342" s="87">
        <f t="shared" si="121"/>
        <v>3.0541765265882272</v>
      </c>
      <c r="K342" s="82"/>
      <c r="L342" s="82"/>
      <c r="M342" s="36">
        <f t="shared" si="138"/>
        <v>345.66502383723787</v>
      </c>
      <c r="N342" s="36">
        <f t="shared" si="139"/>
        <v>8.470747371486766</v>
      </c>
      <c r="O342" s="36">
        <f t="shared" si="122"/>
        <v>345.66502383723787</v>
      </c>
      <c r="P342" s="36">
        <f t="shared" si="140"/>
        <v>320.39721288049964</v>
      </c>
      <c r="Q342" s="36">
        <f t="shared" si="141"/>
        <v>25.267810956738231</v>
      </c>
      <c r="R342" s="36">
        <f t="shared" si="142"/>
        <v>33.738558328224997</v>
      </c>
      <c r="S342" s="36">
        <f t="shared" si="143"/>
        <v>69.851257871316818</v>
      </c>
      <c r="T342" s="36">
        <f t="shared" si="144"/>
        <v>10.477688680697517</v>
      </c>
      <c r="U342" s="36">
        <f t="shared" si="145"/>
        <v>80.32894655201433</v>
      </c>
      <c r="V342" s="36">
        <f t="shared" si="146"/>
        <v>34.345991411931358</v>
      </c>
      <c r="W342" s="36">
        <f t="shared" si="147"/>
        <v>45.982955140082971</v>
      </c>
      <c r="Y342" s="86" t="e">
        <f t="shared" si="126"/>
        <v>#N/A</v>
      </c>
      <c r="Z342" s="86" t="e">
        <f t="shared" si="127"/>
        <v>#N/A</v>
      </c>
      <c r="AA342" s="86" t="e">
        <f t="shared" si="128"/>
        <v>#N/A</v>
      </c>
      <c r="AB342" s="86" t="e">
        <f t="shared" si="129"/>
        <v>#N/A</v>
      </c>
      <c r="AC342" s="86" t="e">
        <f t="shared" si="130"/>
        <v>#N/A</v>
      </c>
      <c r="AD342" s="86" t="e">
        <f t="shared" si="131"/>
        <v>#N/A</v>
      </c>
      <c r="AE342" s="86" t="e">
        <f t="shared" si="132"/>
        <v>#N/A</v>
      </c>
      <c r="AF342" s="86" t="e">
        <f t="shared" si="133"/>
        <v>#N/A</v>
      </c>
      <c r="AG342" s="86" t="e">
        <f t="shared" si="134"/>
        <v>#N/A</v>
      </c>
      <c r="AH342" s="86" t="e">
        <f t="shared" si="135"/>
        <v>#N/A</v>
      </c>
      <c r="AI342" s="86" t="e">
        <f t="shared" si="136"/>
        <v>#N/A</v>
      </c>
      <c r="AJ342" s="86" t="e">
        <f t="shared" si="137"/>
        <v>#N/A</v>
      </c>
      <c r="AK342" s="86">
        <f t="shared" si="123"/>
        <v>21.852434956637801</v>
      </c>
      <c r="AL342" s="86">
        <f t="shared" si="123"/>
        <v>0</v>
      </c>
    </row>
    <row r="343" spans="2:38" x14ac:dyDescent="0.25">
      <c r="B343" s="77">
        <v>34881</v>
      </c>
      <c r="C343" s="78">
        <v>4.7177879425304798</v>
      </c>
      <c r="D343" s="79"/>
      <c r="E343" s="80" t="e">
        <f t="shared" si="124"/>
        <v>#N/A</v>
      </c>
      <c r="F343" s="75"/>
      <c r="G343" s="75"/>
      <c r="H343" s="81">
        <f t="shared" si="125"/>
        <v>34881</v>
      </c>
      <c r="I343" s="82"/>
      <c r="J343" s="87">
        <f t="shared" si="121"/>
        <v>2.2068745478844751</v>
      </c>
      <c r="K343" s="82"/>
      <c r="L343" s="82"/>
      <c r="M343" s="36">
        <f t="shared" si="138"/>
        <v>323.4662090324872</v>
      </c>
      <c r="N343" s="36">
        <f t="shared" si="139"/>
        <v>1.6487917905429299</v>
      </c>
      <c r="O343" s="36">
        <f t="shared" si="122"/>
        <v>323.4662090324872</v>
      </c>
      <c r="P343" s="36">
        <f t="shared" si="140"/>
        <v>303.58877905003089</v>
      </c>
      <c r="Q343" s="36">
        <f t="shared" si="141"/>
        <v>19.877429982456306</v>
      </c>
      <c r="R343" s="36">
        <f t="shared" si="142"/>
        <v>21.526221772999236</v>
      </c>
      <c r="S343" s="36">
        <f t="shared" si="143"/>
        <v>55.872213184930594</v>
      </c>
      <c r="T343" s="36">
        <f t="shared" si="144"/>
        <v>8.3808319777395841</v>
      </c>
      <c r="U343" s="36">
        <f t="shared" si="145"/>
        <v>64.253045162670176</v>
      </c>
      <c r="V343" s="36">
        <f t="shared" si="146"/>
        <v>31.026867025376035</v>
      </c>
      <c r="W343" s="36">
        <f t="shared" si="147"/>
        <v>33.226178137294141</v>
      </c>
      <c r="Y343" s="86" t="e">
        <f t="shared" si="126"/>
        <v>#N/A</v>
      </c>
      <c r="Z343" s="86" t="e">
        <f t="shared" si="127"/>
        <v>#N/A</v>
      </c>
      <c r="AA343" s="86" t="e">
        <f t="shared" si="128"/>
        <v>#N/A</v>
      </c>
      <c r="AB343" s="86" t="e">
        <f t="shared" si="129"/>
        <v>#N/A</v>
      </c>
      <c r="AC343" s="86" t="e">
        <f t="shared" si="130"/>
        <v>#N/A</v>
      </c>
      <c r="AD343" s="86" t="e">
        <f t="shared" si="131"/>
        <v>#N/A</v>
      </c>
      <c r="AE343" s="86" t="e">
        <f t="shared" si="132"/>
        <v>#N/A</v>
      </c>
      <c r="AF343" s="86" t="e">
        <f t="shared" si="133"/>
        <v>#N/A</v>
      </c>
      <c r="AG343" s="86" t="e">
        <f t="shared" si="134"/>
        <v>#N/A</v>
      </c>
      <c r="AH343" s="86" t="e">
        <f t="shared" si="135"/>
        <v>#N/A</v>
      </c>
      <c r="AI343" s="86" t="e">
        <f t="shared" si="136"/>
        <v>#N/A</v>
      </c>
      <c r="AJ343" s="86" t="e">
        <f t="shared" si="137"/>
        <v>#N/A</v>
      </c>
      <c r="AK343" s="86">
        <f t="shared" si="123"/>
        <v>4.7177879425304798</v>
      </c>
      <c r="AL343" s="86">
        <f t="shared" si="123"/>
        <v>0</v>
      </c>
    </row>
    <row r="344" spans="2:38" x14ac:dyDescent="0.25">
      <c r="B344" s="77">
        <v>34912</v>
      </c>
      <c r="C344" s="78">
        <v>0.52732932883144601</v>
      </c>
      <c r="D344" s="79"/>
      <c r="E344" s="80" t="e">
        <f t="shared" si="124"/>
        <v>#N/A</v>
      </c>
      <c r="F344" s="75"/>
      <c r="G344" s="75"/>
      <c r="H344" s="81">
        <f t="shared" si="125"/>
        <v>34912</v>
      </c>
      <c r="I344" s="82"/>
      <c r="J344" s="87">
        <f t="shared" si="121"/>
        <v>1.7017477757611159</v>
      </c>
      <c r="K344" s="82"/>
      <c r="L344" s="82"/>
      <c r="M344" s="36">
        <f t="shared" si="138"/>
        <v>303.95202578503859</v>
      </c>
      <c r="N344" s="36">
        <f t="shared" si="139"/>
        <v>0.164082593823764</v>
      </c>
      <c r="O344" s="36">
        <f t="shared" si="122"/>
        <v>303.95202578503859</v>
      </c>
      <c r="P344" s="36">
        <f t="shared" si="140"/>
        <v>288.13575368912325</v>
      </c>
      <c r="Q344" s="36">
        <f t="shared" si="141"/>
        <v>15.816272095915338</v>
      </c>
      <c r="R344" s="36">
        <f t="shared" si="142"/>
        <v>15.980354689739102</v>
      </c>
      <c r="S344" s="36">
        <f t="shared" si="143"/>
        <v>47.007221715115136</v>
      </c>
      <c r="T344" s="36">
        <f t="shared" si="144"/>
        <v>7.0510832572672664</v>
      </c>
      <c r="U344" s="36">
        <f t="shared" si="145"/>
        <v>54.058304972382402</v>
      </c>
      <c r="V344" s="36">
        <f t="shared" si="146"/>
        <v>28.43719533731727</v>
      </c>
      <c r="W344" s="36">
        <f t="shared" si="147"/>
        <v>25.621109635065132</v>
      </c>
      <c r="Y344" s="86" t="e">
        <f t="shared" si="126"/>
        <v>#N/A</v>
      </c>
      <c r="Z344" s="86" t="e">
        <f t="shared" si="127"/>
        <v>#N/A</v>
      </c>
      <c r="AA344" s="86" t="e">
        <f t="shared" si="128"/>
        <v>#N/A</v>
      </c>
      <c r="AB344" s="86" t="e">
        <f t="shared" si="129"/>
        <v>#N/A</v>
      </c>
      <c r="AC344" s="86" t="e">
        <f t="shared" si="130"/>
        <v>#N/A</v>
      </c>
      <c r="AD344" s="86" t="e">
        <f t="shared" si="131"/>
        <v>#N/A</v>
      </c>
      <c r="AE344" s="86" t="e">
        <f t="shared" si="132"/>
        <v>#N/A</v>
      </c>
      <c r="AF344" s="86" t="e">
        <f t="shared" si="133"/>
        <v>#N/A</v>
      </c>
      <c r="AG344" s="86" t="e">
        <f t="shared" si="134"/>
        <v>#N/A</v>
      </c>
      <c r="AH344" s="86" t="e">
        <f t="shared" si="135"/>
        <v>#N/A</v>
      </c>
      <c r="AI344" s="86" t="e">
        <f t="shared" si="136"/>
        <v>#N/A</v>
      </c>
      <c r="AJ344" s="86" t="e">
        <f t="shared" si="137"/>
        <v>#N/A</v>
      </c>
      <c r="AK344" s="86">
        <f t="shared" si="123"/>
        <v>0.52732932883144601</v>
      </c>
      <c r="AL344" s="86">
        <f t="shared" si="123"/>
        <v>0</v>
      </c>
    </row>
    <row r="345" spans="2:38" x14ac:dyDescent="0.25">
      <c r="B345" s="77">
        <v>34943</v>
      </c>
      <c r="C345" s="78">
        <v>5.6717560007218903</v>
      </c>
      <c r="D345" s="79"/>
      <c r="E345" s="80" t="e">
        <f t="shared" si="124"/>
        <v>#N/A</v>
      </c>
      <c r="F345" s="75"/>
      <c r="G345" s="75"/>
      <c r="H345" s="81">
        <f t="shared" si="125"/>
        <v>34943</v>
      </c>
      <c r="I345" s="82"/>
      <c r="J345" s="87">
        <f t="shared" si="121"/>
        <v>1.5219301087477399</v>
      </c>
      <c r="K345" s="82"/>
      <c r="L345" s="82"/>
      <c r="M345" s="36">
        <f t="shared" si="138"/>
        <v>292.19716139623318</v>
      </c>
      <c r="N345" s="36">
        <f t="shared" si="139"/>
        <v>1.6103482936119349</v>
      </c>
      <c r="O345" s="36">
        <f t="shared" si="122"/>
        <v>292.19716139623318</v>
      </c>
      <c r="P345" s="36">
        <f t="shared" si="140"/>
        <v>278.53576429996775</v>
      </c>
      <c r="Q345" s="36">
        <f t="shared" si="141"/>
        <v>13.661397096265432</v>
      </c>
      <c r="R345" s="36">
        <f t="shared" si="142"/>
        <v>15.271745389877367</v>
      </c>
      <c r="S345" s="36">
        <f t="shared" si="143"/>
        <v>43.708940727194637</v>
      </c>
      <c r="T345" s="36">
        <f t="shared" si="144"/>
        <v>6.5563411090791917</v>
      </c>
      <c r="U345" s="36">
        <f t="shared" si="145"/>
        <v>50.265281836273829</v>
      </c>
      <c r="V345" s="36">
        <f t="shared" si="146"/>
        <v>27.351464213863618</v>
      </c>
      <c r="W345" s="36">
        <f t="shared" si="147"/>
        <v>22.91381762241021</v>
      </c>
      <c r="Y345" s="86" t="e">
        <f t="shared" si="126"/>
        <v>#N/A</v>
      </c>
      <c r="Z345" s="86" t="e">
        <f t="shared" si="127"/>
        <v>#N/A</v>
      </c>
      <c r="AA345" s="86" t="e">
        <f t="shared" si="128"/>
        <v>#N/A</v>
      </c>
      <c r="AB345" s="86" t="e">
        <f t="shared" si="129"/>
        <v>#N/A</v>
      </c>
      <c r="AC345" s="86" t="e">
        <f t="shared" si="130"/>
        <v>#N/A</v>
      </c>
      <c r="AD345" s="86" t="e">
        <f t="shared" si="131"/>
        <v>#N/A</v>
      </c>
      <c r="AE345" s="86" t="e">
        <f t="shared" si="132"/>
        <v>#N/A</v>
      </c>
      <c r="AF345" s="86" t="e">
        <f t="shared" si="133"/>
        <v>#N/A</v>
      </c>
      <c r="AG345" s="86" t="e">
        <f t="shared" si="134"/>
        <v>#N/A</v>
      </c>
      <c r="AH345" s="86" t="e">
        <f t="shared" si="135"/>
        <v>#N/A</v>
      </c>
      <c r="AI345" s="86" t="e">
        <f t="shared" si="136"/>
        <v>#N/A</v>
      </c>
      <c r="AJ345" s="86" t="e">
        <f t="shared" si="137"/>
        <v>#N/A</v>
      </c>
      <c r="AK345" s="86">
        <f t="shared" si="123"/>
        <v>5.6717560007218903</v>
      </c>
      <c r="AL345" s="86">
        <f t="shared" si="123"/>
        <v>0</v>
      </c>
    </row>
    <row r="346" spans="2:38" x14ac:dyDescent="0.25">
      <c r="B346" s="77">
        <v>34973</v>
      </c>
      <c r="C346" s="78">
        <v>66.708955582232903</v>
      </c>
      <c r="D346" s="79"/>
      <c r="E346" s="80" t="e">
        <f t="shared" si="124"/>
        <v>#N/A</v>
      </c>
      <c r="F346" s="75"/>
      <c r="G346" s="75"/>
      <c r="H346" s="81">
        <f t="shared" si="125"/>
        <v>34973</v>
      </c>
      <c r="I346" s="82"/>
      <c r="J346" s="87">
        <f t="shared" si="121"/>
        <v>2.9435506272776797</v>
      </c>
      <c r="K346" s="82"/>
      <c r="L346" s="82"/>
      <c r="M346" s="36">
        <f t="shared" si="138"/>
        <v>324.67191385128234</v>
      </c>
      <c r="N346" s="36">
        <f t="shared" si="139"/>
        <v>20.572806030918343</v>
      </c>
      <c r="O346" s="36">
        <f t="shared" si="122"/>
        <v>324.67191385128234</v>
      </c>
      <c r="P346" s="36">
        <f t="shared" si="140"/>
        <v>304.52312204161916</v>
      </c>
      <c r="Q346" s="36">
        <f t="shared" si="141"/>
        <v>20.14879180966318</v>
      </c>
      <c r="R346" s="36">
        <f t="shared" si="142"/>
        <v>40.721597840581524</v>
      </c>
      <c r="S346" s="36">
        <f t="shared" si="143"/>
        <v>68.073062054445145</v>
      </c>
      <c r="T346" s="36">
        <f t="shared" si="144"/>
        <v>10.210959308166766</v>
      </c>
      <c r="U346" s="36">
        <f t="shared" si="145"/>
        <v>78.284021362611909</v>
      </c>
      <c r="V346" s="36">
        <f t="shared" si="146"/>
        <v>33.96662344263197</v>
      </c>
      <c r="W346" s="36">
        <f t="shared" si="147"/>
        <v>44.317397919979939</v>
      </c>
      <c r="Y346" s="86" t="e">
        <f t="shared" si="126"/>
        <v>#N/A</v>
      </c>
      <c r="Z346" s="86" t="e">
        <f t="shared" si="127"/>
        <v>#N/A</v>
      </c>
      <c r="AA346" s="86" t="e">
        <f t="shared" si="128"/>
        <v>#N/A</v>
      </c>
      <c r="AB346" s="86" t="e">
        <f t="shared" si="129"/>
        <v>#N/A</v>
      </c>
      <c r="AC346" s="86" t="e">
        <f t="shared" si="130"/>
        <v>#N/A</v>
      </c>
      <c r="AD346" s="86" t="e">
        <f t="shared" si="131"/>
        <v>#N/A</v>
      </c>
      <c r="AE346" s="86" t="e">
        <f t="shared" si="132"/>
        <v>#N/A</v>
      </c>
      <c r="AF346" s="86" t="e">
        <f t="shared" si="133"/>
        <v>#N/A</v>
      </c>
      <c r="AG346" s="86" t="e">
        <f t="shared" si="134"/>
        <v>#N/A</v>
      </c>
      <c r="AH346" s="86" t="e">
        <f t="shared" si="135"/>
        <v>#N/A</v>
      </c>
      <c r="AI346" s="86" t="e">
        <f t="shared" si="136"/>
        <v>#N/A</v>
      </c>
      <c r="AJ346" s="86" t="e">
        <f t="shared" si="137"/>
        <v>#N/A</v>
      </c>
      <c r="AK346" s="86">
        <f t="shared" si="123"/>
        <v>66.708955582232903</v>
      </c>
      <c r="AL346" s="86">
        <f t="shared" si="123"/>
        <v>0</v>
      </c>
    </row>
    <row r="347" spans="2:38" x14ac:dyDescent="0.25">
      <c r="B347" s="77">
        <v>35004</v>
      </c>
      <c r="C347" s="78">
        <v>80.459313823321295</v>
      </c>
      <c r="D347" s="79"/>
      <c r="E347" s="80" t="e">
        <f t="shared" si="124"/>
        <v>#N/A</v>
      </c>
      <c r="F347" s="75"/>
      <c r="G347" s="75"/>
      <c r="H347" s="81">
        <f t="shared" si="125"/>
        <v>35004</v>
      </c>
      <c r="I347" s="82"/>
      <c r="J347" s="87">
        <f t="shared" si="121"/>
        <v>4.4542386946183514</v>
      </c>
      <c r="K347" s="82"/>
      <c r="L347" s="82"/>
      <c r="M347" s="36">
        <f t="shared" si="138"/>
        <v>355.26196541332217</v>
      </c>
      <c r="N347" s="36">
        <f t="shared" si="139"/>
        <v>29.720470451618269</v>
      </c>
      <c r="O347" s="36">
        <f t="shared" si="122"/>
        <v>355.26196541332217</v>
      </c>
      <c r="P347" s="36">
        <f t="shared" si="140"/>
        <v>327.40049378073627</v>
      </c>
      <c r="Q347" s="36">
        <f t="shared" si="141"/>
        <v>27.861471632585904</v>
      </c>
      <c r="R347" s="36">
        <f t="shared" si="142"/>
        <v>57.581942084204172</v>
      </c>
      <c r="S347" s="36">
        <f t="shared" si="143"/>
        <v>91.548565526836143</v>
      </c>
      <c r="T347" s="36">
        <f t="shared" si="144"/>
        <v>13.732284829025414</v>
      </c>
      <c r="U347" s="36">
        <f t="shared" si="145"/>
        <v>105.28085035586156</v>
      </c>
      <c r="V347" s="36">
        <f t="shared" si="146"/>
        <v>38.218892314209782</v>
      </c>
      <c r="W347" s="36">
        <f t="shared" si="147"/>
        <v>67.061958041651778</v>
      </c>
      <c r="Y347" s="86" t="e">
        <f t="shared" si="126"/>
        <v>#N/A</v>
      </c>
      <c r="Z347" s="86" t="e">
        <f t="shared" si="127"/>
        <v>#N/A</v>
      </c>
      <c r="AA347" s="86" t="e">
        <f t="shared" si="128"/>
        <v>#N/A</v>
      </c>
      <c r="AB347" s="86" t="e">
        <f t="shared" si="129"/>
        <v>#N/A</v>
      </c>
      <c r="AC347" s="86" t="e">
        <f t="shared" si="130"/>
        <v>#N/A</v>
      </c>
      <c r="AD347" s="86" t="e">
        <f t="shared" si="131"/>
        <v>#N/A</v>
      </c>
      <c r="AE347" s="86" t="e">
        <f t="shared" si="132"/>
        <v>#N/A</v>
      </c>
      <c r="AF347" s="86" t="e">
        <f t="shared" si="133"/>
        <v>#N/A</v>
      </c>
      <c r="AG347" s="86" t="e">
        <f t="shared" si="134"/>
        <v>#N/A</v>
      </c>
      <c r="AH347" s="86" t="e">
        <f t="shared" si="135"/>
        <v>#N/A</v>
      </c>
      <c r="AI347" s="86" t="e">
        <f t="shared" si="136"/>
        <v>#N/A</v>
      </c>
      <c r="AJ347" s="86" t="e">
        <f t="shared" si="137"/>
        <v>#N/A</v>
      </c>
      <c r="AK347" s="86">
        <f t="shared" si="123"/>
        <v>80.459313823321295</v>
      </c>
      <c r="AL347" s="86">
        <f t="shared" si="123"/>
        <v>0</v>
      </c>
    </row>
    <row r="348" spans="2:38" x14ac:dyDescent="0.25">
      <c r="B348" s="77">
        <v>35034</v>
      </c>
      <c r="C348" s="78">
        <v>74.566301493815899</v>
      </c>
      <c r="D348" s="79"/>
      <c r="E348" s="80" t="e">
        <f t="shared" si="124"/>
        <v>#N/A</v>
      </c>
      <c r="F348" s="75"/>
      <c r="G348" s="75"/>
      <c r="H348" s="81">
        <f t="shared" si="125"/>
        <v>35034</v>
      </c>
      <c r="I348" s="82"/>
      <c r="J348" s="87">
        <f t="shared" si="121"/>
        <v>5.1244172105992289</v>
      </c>
      <c r="K348" s="82"/>
      <c r="L348" s="82"/>
      <c r="M348" s="36">
        <f t="shared" si="138"/>
        <v>371.14101719196282</v>
      </c>
      <c r="N348" s="36">
        <f t="shared" si="139"/>
        <v>30.825778082589352</v>
      </c>
      <c r="O348" s="36">
        <f t="shared" si="122"/>
        <v>371.14101719196282</v>
      </c>
      <c r="P348" s="36">
        <f t="shared" si="140"/>
        <v>338.63028264332121</v>
      </c>
      <c r="Q348" s="36">
        <f t="shared" si="141"/>
        <v>32.510734548641608</v>
      </c>
      <c r="R348" s="36">
        <f t="shared" si="142"/>
        <v>63.33651263123096</v>
      </c>
      <c r="S348" s="36">
        <f t="shared" si="143"/>
        <v>101.55540494544074</v>
      </c>
      <c r="T348" s="36">
        <f t="shared" si="144"/>
        <v>15.233310741816103</v>
      </c>
      <c r="U348" s="36">
        <f t="shared" si="145"/>
        <v>116.78871568725684</v>
      </c>
      <c r="V348" s="36">
        <f t="shared" si="146"/>
        <v>39.636709356673649</v>
      </c>
      <c r="W348" s="36">
        <f t="shared" si="147"/>
        <v>77.152006330583191</v>
      </c>
      <c r="Y348" s="86" t="e">
        <f t="shared" si="126"/>
        <v>#N/A</v>
      </c>
      <c r="Z348" s="86" t="e">
        <f t="shared" si="127"/>
        <v>#N/A</v>
      </c>
      <c r="AA348" s="86" t="e">
        <f t="shared" si="128"/>
        <v>#N/A</v>
      </c>
      <c r="AB348" s="86" t="e">
        <f t="shared" si="129"/>
        <v>#N/A</v>
      </c>
      <c r="AC348" s="86" t="e">
        <f t="shared" si="130"/>
        <v>#N/A</v>
      </c>
      <c r="AD348" s="86" t="e">
        <f t="shared" si="131"/>
        <v>#N/A</v>
      </c>
      <c r="AE348" s="86" t="e">
        <f t="shared" si="132"/>
        <v>#N/A</v>
      </c>
      <c r="AF348" s="86" t="e">
        <f t="shared" si="133"/>
        <v>#N/A</v>
      </c>
      <c r="AG348" s="86" t="e">
        <f t="shared" si="134"/>
        <v>#N/A</v>
      </c>
      <c r="AH348" s="86" t="e">
        <f t="shared" si="135"/>
        <v>#N/A</v>
      </c>
      <c r="AI348" s="86" t="e">
        <f t="shared" si="136"/>
        <v>#N/A</v>
      </c>
      <c r="AJ348" s="86" t="e">
        <f t="shared" si="137"/>
        <v>#N/A</v>
      </c>
      <c r="AK348" s="86">
        <f t="shared" si="123"/>
        <v>74.566301493815899</v>
      </c>
      <c r="AL348" s="86">
        <f t="shared" si="123"/>
        <v>0</v>
      </c>
    </row>
    <row r="349" spans="2:38" x14ac:dyDescent="0.25">
      <c r="B349" s="77">
        <v>35065</v>
      </c>
      <c r="C349" s="78">
        <v>50.5240832505405</v>
      </c>
      <c r="D349" s="79"/>
      <c r="E349" s="80" t="e">
        <f t="shared" si="124"/>
        <v>#N/A</v>
      </c>
      <c r="F349" s="75"/>
      <c r="G349" s="75"/>
      <c r="H349" s="81">
        <f t="shared" si="125"/>
        <v>35065</v>
      </c>
      <c r="I349" s="82"/>
      <c r="J349" s="87">
        <f t="shared" si="121"/>
        <v>4.5142176195706369</v>
      </c>
      <c r="K349" s="82"/>
      <c r="L349" s="82"/>
      <c r="M349" s="36">
        <f t="shared" si="138"/>
        <v>367.84873955078064</v>
      </c>
      <c r="N349" s="36">
        <f t="shared" si="139"/>
        <v>21.305626343081087</v>
      </c>
      <c r="O349" s="36">
        <f t="shared" si="122"/>
        <v>367.84873955078064</v>
      </c>
      <c r="P349" s="36">
        <f t="shared" si="140"/>
        <v>336.33893650497174</v>
      </c>
      <c r="Q349" s="36">
        <f t="shared" si="141"/>
        <v>31.509803045808894</v>
      </c>
      <c r="R349" s="36">
        <f t="shared" si="142"/>
        <v>52.815429388889982</v>
      </c>
      <c r="S349" s="36">
        <f t="shared" si="143"/>
        <v>92.45213874556363</v>
      </c>
      <c r="T349" s="36">
        <f t="shared" si="144"/>
        <v>13.867820811834536</v>
      </c>
      <c r="U349" s="36">
        <f t="shared" si="145"/>
        <v>106.31995955739816</v>
      </c>
      <c r="V349" s="36">
        <f t="shared" si="146"/>
        <v>38.354973091743602</v>
      </c>
      <c r="W349" s="36">
        <f t="shared" si="147"/>
        <v>67.964986465654562</v>
      </c>
      <c r="Y349" s="86" t="e">
        <f t="shared" si="126"/>
        <v>#N/A</v>
      </c>
      <c r="Z349" s="86" t="e">
        <f t="shared" si="127"/>
        <v>#N/A</v>
      </c>
      <c r="AA349" s="86" t="e">
        <f t="shared" si="128"/>
        <v>#N/A</v>
      </c>
      <c r="AB349" s="86" t="e">
        <f t="shared" si="129"/>
        <v>#N/A</v>
      </c>
      <c r="AC349" s="86" t="e">
        <f t="shared" si="130"/>
        <v>#N/A</v>
      </c>
      <c r="AD349" s="86" t="e">
        <f t="shared" si="131"/>
        <v>#N/A</v>
      </c>
      <c r="AE349" s="86" t="e">
        <f t="shared" si="132"/>
        <v>#N/A</v>
      </c>
      <c r="AF349" s="86" t="e">
        <f t="shared" si="133"/>
        <v>#N/A</v>
      </c>
      <c r="AG349" s="86" t="e">
        <f t="shared" si="134"/>
        <v>#N/A</v>
      </c>
      <c r="AH349" s="86" t="e">
        <f t="shared" si="135"/>
        <v>#N/A</v>
      </c>
      <c r="AI349" s="86" t="e">
        <f t="shared" si="136"/>
        <v>#N/A</v>
      </c>
      <c r="AJ349" s="86" t="e">
        <f t="shared" si="137"/>
        <v>#N/A</v>
      </c>
      <c r="AK349" s="86">
        <f t="shared" si="123"/>
        <v>50.5240832505405</v>
      </c>
      <c r="AL349" s="86">
        <f t="shared" si="123"/>
        <v>0</v>
      </c>
    </row>
    <row r="350" spans="2:38" x14ac:dyDescent="0.25">
      <c r="B350" s="77">
        <v>35096</v>
      </c>
      <c r="C350" s="78">
        <v>118.22066180263801</v>
      </c>
      <c r="D350" s="79"/>
      <c r="E350" s="80" t="e">
        <f t="shared" si="124"/>
        <v>#N/A</v>
      </c>
      <c r="F350" s="75"/>
      <c r="G350" s="75"/>
      <c r="H350" s="81">
        <f t="shared" si="125"/>
        <v>35096</v>
      </c>
      <c r="I350" s="82"/>
      <c r="J350" s="87">
        <f t="shared" si="121"/>
        <v>7.4426336550843715</v>
      </c>
      <c r="K350" s="82"/>
      <c r="L350" s="82"/>
      <c r="M350" s="36">
        <f t="shared" si="138"/>
        <v>399.94011362874215</v>
      </c>
      <c r="N350" s="36">
        <f t="shared" si="139"/>
        <v>54.619484678867593</v>
      </c>
      <c r="O350" s="36">
        <f t="shared" si="122"/>
        <v>399.94011362874215</v>
      </c>
      <c r="P350" s="36">
        <f t="shared" si="140"/>
        <v>357.83935290294556</v>
      </c>
      <c r="Q350" s="36">
        <f t="shared" si="141"/>
        <v>42.10076072579659</v>
      </c>
      <c r="R350" s="36">
        <f t="shared" si="142"/>
        <v>96.720245404664183</v>
      </c>
      <c r="S350" s="36">
        <f t="shared" si="143"/>
        <v>135.07521849640779</v>
      </c>
      <c r="T350" s="36">
        <f t="shared" si="144"/>
        <v>20.261282774461154</v>
      </c>
      <c r="U350" s="36">
        <f t="shared" si="145"/>
        <v>155.33650127086895</v>
      </c>
      <c r="V350" s="36">
        <f t="shared" si="146"/>
        <v>43.281979698037318</v>
      </c>
      <c r="W350" s="36">
        <f t="shared" si="147"/>
        <v>112.05452157283163</v>
      </c>
      <c r="Y350" s="86" t="e">
        <f t="shared" si="126"/>
        <v>#N/A</v>
      </c>
      <c r="Z350" s="86" t="e">
        <f t="shared" si="127"/>
        <v>#N/A</v>
      </c>
      <c r="AA350" s="86" t="e">
        <f t="shared" si="128"/>
        <v>#N/A</v>
      </c>
      <c r="AB350" s="86" t="e">
        <f t="shared" si="129"/>
        <v>#N/A</v>
      </c>
      <c r="AC350" s="86" t="e">
        <f t="shared" si="130"/>
        <v>#N/A</v>
      </c>
      <c r="AD350" s="86" t="e">
        <f t="shared" si="131"/>
        <v>#N/A</v>
      </c>
      <c r="AE350" s="86" t="e">
        <f t="shared" si="132"/>
        <v>#N/A</v>
      </c>
      <c r="AF350" s="86" t="e">
        <f t="shared" si="133"/>
        <v>#N/A</v>
      </c>
      <c r="AG350" s="86" t="e">
        <f t="shared" si="134"/>
        <v>#N/A</v>
      </c>
      <c r="AH350" s="86" t="e">
        <f t="shared" si="135"/>
        <v>#N/A</v>
      </c>
      <c r="AI350" s="86" t="e">
        <f t="shared" si="136"/>
        <v>#N/A</v>
      </c>
      <c r="AJ350" s="86" t="e">
        <f t="shared" si="137"/>
        <v>#N/A</v>
      </c>
      <c r="AK350" s="86">
        <f t="shared" si="123"/>
        <v>118.22066180263801</v>
      </c>
      <c r="AL350" s="86">
        <f t="shared" si="123"/>
        <v>0</v>
      </c>
    </row>
    <row r="351" spans="2:38" x14ac:dyDescent="0.25">
      <c r="B351" s="77">
        <v>35125</v>
      </c>
      <c r="C351" s="78">
        <v>141.52097884243199</v>
      </c>
      <c r="D351" s="79"/>
      <c r="E351" s="80" t="e">
        <f t="shared" si="124"/>
        <v>#N/A</v>
      </c>
      <c r="F351" s="75"/>
      <c r="G351" s="75"/>
      <c r="H351" s="81">
        <f t="shared" si="125"/>
        <v>35125</v>
      </c>
      <c r="I351" s="82"/>
      <c r="J351" s="87">
        <f t="shared" si="121"/>
        <v>9.8760901856322043</v>
      </c>
      <c r="K351" s="82"/>
      <c r="L351" s="82"/>
      <c r="M351" s="36">
        <f t="shared" si="138"/>
        <v>425.23477933833993</v>
      </c>
      <c r="N351" s="36">
        <f t="shared" si="139"/>
        <v>74.125552407037617</v>
      </c>
      <c r="O351" s="36">
        <f t="shared" si="122"/>
        <v>425.23477933833993</v>
      </c>
      <c r="P351" s="36">
        <f t="shared" si="140"/>
        <v>373.46889601514073</v>
      </c>
      <c r="Q351" s="36">
        <f t="shared" si="141"/>
        <v>51.765883323199205</v>
      </c>
      <c r="R351" s="36">
        <f t="shared" si="142"/>
        <v>125.89143573023682</v>
      </c>
      <c r="S351" s="36">
        <f t="shared" si="143"/>
        <v>169.17341542827415</v>
      </c>
      <c r="T351" s="36">
        <f t="shared" si="144"/>
        <v>25.376012314241109</v>
      </c>
      <c r="U351" s="36">
        <f t="shared" si="145"/>
        <v>194.54942774251526</v>
      </c>
      <c r="V351" s="36">
        <f t="shared" si="146"/>
        <v>45.857363609390973</v>
      </c>
      <c r="W351" s="36">
        <f t="shared" si="147"/>
        <v>148.69206413312429</v>
      </c>
      <c r="Y351" s="86" t="e">
        <f t="shared" si="126"/>
        <v>#N/A</v>
      </c>
      <c r="Z351" s="86" t="e">
        <f t="shared" si="127"/>
        <v>#N/A</v>
      </c>
      <c r="AA351" s="86" t="e">
        <f t="shared" si="128"/>
        <v>#N/A</v>
      </c>
      <c r="AB351" s="86" t="e">
        <f t="shared" si="129"/>
        <v>#N/A</v>
      </c>
      <c r="AC351" s="86" t="e">
        <f t="shared" si="130"/>
        <v>#N/A</v>
      </c>
      <c r="AD351" s="86" t="e">
        <f t="shared" si="131"/>
        <v>#N/A</v>
      </c>
      <c r="AE351" s="86" t="e">
        <f t="shared" si="132"/>
        <v>#N/A</v>
      </c>
      <c r="AF351" s="86" t="e">
        <f t="shared" si="133"/>
        <v>#N/A</v>
      </c>
      <c r="AG351" s="86" t="e">
        <f t="shared" si="134"/>
        <v>#N/A</v>
      </c>
      <c r="AH351" s="86" t="e">
        <f t="shared" si="135"/>
        <v>#N/A</v>
      </c>
      <c r="AI351" s="86" t="e">
        <f t="shared" si="136"/>
        <v>#N/A</v>
      </c>
      <c r="AJ351" s="86" t="e">
        <f t="shared" si="137"/>
        <v>#N/A</v>
      </c>
      <c r="AK351" s="86">
        <f t="shared" si="123"/>
        <v>141.52097884243199</v>
      </c>
      <c r="AL351" s="86">
        <f t="shared" si="123"/>
        <v>0</v>
      </c>
    </row>
    <row r="352" spans="2:38" x14ac:dyDescent="0.25">
      <c r="B352" s="77">
        <v>35156</v>
      </c>
      <c r="C352" s="78">
        <v>75.435108508691698</v>
      </c>
      <c r="D352" s="79"/>
      <c r="E352" s="80" t="e">
        <f t="shared" si="124"/>
        <v>#N/A</v>
      </c>
      <c r="F352" s="75"/>
      <c r="G352" s="75"/>
      <c r="H352" s="81">
        <f t="shared" si="125"/>
        <v>35156</v>
      </c>
      <c r="I352" s="82"/>
      <c r="J352" s="87">
        <f t="shared" si="121"/>
        <v>7.1367327148576658</v>
      </c>
      <c r="K352" s="82"/>
      <c r="L352" s="82"/>
      <c r="M352" s="36">
        <f t="shared" si="138"/>
        <v>409.74686011179705</v>
      </c>
      <c r="N352" s="36">
        <f t="shared" si="139"/>
        <v>39.157144412035393</v>
      </c>
      <c r="O352" s="36">
        <f t="shared" si="122"/>
        <v>409.74686011179705</v>
      </c>
      <c r="P352" s="36">
        <f t="shared" si="140"/>
        <v>364.03679947679018</v>
      </c>
      <c r="Q352" s="36">
        <f t="shared" si="141"/>
        <v>45.710060635006869</v>
      </c>
      <c r="R352" s="36">
        <f t="shared" si="142"/>
        <v>84.867205047042262</v>
      </c>
      <c r="S352" s="36">
        <f t="shared" si="143"/>
        <v>130.72456865643323</v>
      </c>
      <c r="T352" s="36">
        <f t="shared" si="144"/>
        <v>19.608685298464973</v>
      </c>
      <c r="U352" s="36">
        <f t="shared" si="145"/>
        <v>150.3332539548982</v>
      </c>
      <c r="V352" s="36">
        <f t="shared" si="146"/>
        <v>42.884304158714016</v>
      </c>
      <c r="W352" s="36">
        <f t="shared" si="147"/>
        <v>107.44894979618418</v>
      </c>
      <c r="Y352" s="86" t="e">
        <f t="shared" si="126"/>
        <v>#N/A</v>
      </c>
      <c r="Z352" s="86" t="e">
        <f t="shared" si="127"/>
        <v>#N/A</v>
      </c>
      <c r="AA352" s="86" t="e">
        <f t="shared" si="128"/>
        <v>#N/A</v>
      </c>
      <c r="AB352" s="86" t="e">
        <f t="shared" si="129"/>
        <v>#N/A</v>
      </c>
      <c r="AC352" s="86" t="e">
        <f t="shared" si="130"/>
        <v>#N/A</v>
      </c>
      <c r="AD352" s="86" t="e">
        <f t="shared" si="131"/>
        <v>#N/A</v>
      </c>
      <c r="AE352" s="86" t="e">
        <f t="shared" si="132"/>
        <v>#N/A</v>
      </c>
      <c r="AF352" s="86" t="e">
        <f t="shared" si="133"/>
        <v>#N/A</v>
      </c>
      <c r="AG352" s="86" t="e">
        <f t="shared" si="134"/>
        <v>#N/A</v>
      </c>
      <c r="AH352" s="86" t="e">
        <f t="shared" si="135"/>
        <v>#N/A</v>
      </c>
      <c r="AI352" s="86" t="e">
        <f t="shared" si="136"/>
        <v>#N/A</v>
      </c>
      <c r="AJ352" s="86" t="e">
        <f t="shared" si="137"/>
        <v>#N/A</v>
      </c>
      <c r="AK352" s="86">
        <f t="shared" si="123"/>
        <v>75.435108508691698</v>
      </c>
      <c r="AL352" s="86">
        <f t="shared" si="123"/>
        <v>0</v>
      </c>
    </row>
    <row r="353" spans="2:38" x14ac:dyDescent="0.25">
      <c r="B353" s="77">
        <v>35186</v>
      </c>
      <c r="C353" s="78">
        <v>10.2044065733414</v>
      </c>
      <c r="D353" s="79"/>
      <c r="E353" s="80" t="e">
        <f t="shared" si="124"/>
        <v>#N/A</v>
      </c>
      <c r="F353" s="75"/>
      <c r="G353" s="75"/>
      <c r="H353" s="81">
        <f t="shared" si="125"/>
        <v>35186</v>
      </c>
      <c r="I353" s="82"/>
      <c r="J353" s="87">
        <f t="shared" si="121"/>
        <v>3.6700403700890822</v>
      </c>
      <c r="K353" s="82"/>
      <c r="L353" s="82"/>
      <c r="M353" s="36">
        <f t="shared" si="138"/>
        <v>369.61070170017047</v>
      </c>
      <c r="N353" s="36">
        <f t="shared" si="139"/>
        <v>4.6305043499610861</v>
      </c>
      <c r="O353" s="36">
        <f t="shared" si="122"/>
        <v>369.61070170017047</v>
      </c>
      <c r="P353" s="36">
        <f t="shared" si="140"/>
        <v>337.56763757970577</v>
      </c>
      <c r="Q353" s="36">
        <f t="shared" si="141"/>
        <v>32.043064120464692</v>
      </c>
      <c r="R353" s="36">
        <f t="shared" si="142"/>
        <v>36.673568470425778</v>
      </c>
      <c r="S353" s="36">
        <f t="shared" si="143"/>
        <v>79.557872629139794</v>
      </c>
      <c r="T353" s="36">
        <f t="shared" si="144"/>
        <v>11.933680894370962</v>
      </c>
      <c r="U353" s="36">
        <f t="shared" si="145"/>
        <v>91.49155352351076</v>
      </c>
      <c r="V353" s="36">
        <f t="shared" si="146"/>
        <v>36.236298880905615</v>
      </c>
      <c r="W353" s="36">
        <f t="shared" si="147"/>
        <v>55.255254642605145</v>
      </c>
      <c r="Y353" s="86" t="e">
        <f t="shared" si="126"/>
        <v>#N/A</v>
      </c>
      <c r="Z353" s="86" t="e">
        <f t="shared" si="127"/>
        <v>#N/A</v>
      </c>
      <c r="AA353" s="86" t="e">
        <f t="shared" si="128"/>
        <v>#N/A</v>
      </c>
      <c r="AB353" s="86" t="e">
        <f t="shared" si="129"/>
        <v>#N/A</v>
      </c>
      <c r="AC353" s="86" t="e">
        <f t="shared" si="130"/>
        <v>#N/A</v>
      </c>
      <c r="AD353" s="86" t="e">
        <f t="shared" si="131"/>
        <v>#N/A</v>
      </c>
      <c r="AE353" s="86" t="e">
        <f t="shared" si="132"/>
        <v>#N/A</v>
      </c>
      <c r="AF353" s="86" t="e">
        <f t="shared" si="133"/>
        <v>#N/A</v>
      </c>
      <c r="AG353" s="86" t="e">
        <f t="shared" si="134"/>
        <v>#N/A</v>
      </c>
      <c r="AH353" s="86" t="e">
        <f t="shared" si="135"/>
        <v>#N/A</v>
      </c>
      <c r="AI353" s="86" t="e">
        <f t="shared" si="136"/>
        <v>#N/A</v>
      </c>
      <c r="AJ353" s="86" t="e">
        <f t="shared" si="137"/>
        <v>#N/A</v>
      </c>
      <c r="AK353" s="86">
        <f t="shared" si="123"/>
        <v>10.2044065733414</v>
      </c>
      <c r="AL353" s="86">
        <f t="shared" si="123"/>
        <v>0</v>
      </c>
    </row>
    <row r="354" spans="2:38" x14ac:dyDescent="0.25">
      <c r="B354" s="77">
        <v>35217</v>
      </c>
      <c r="C354" s="78">
        <v>4.63874673629243</v>
      </c>
      <c r="D354" s="79"/>
      <c r="E354" s="80" t="e">
        <f t="shared" si="124"/>
        <v>#N/A</v>
      </c>
      <c r="F354" s="75"/>
      <c r="G354" s="75"/>
      <c r="H354" s="81">
        <f t="shared" si="125"/>
        <v>35217</v>
      </c>
      <c r="I354" s="82"/>
      <c r="J354" s="87">
        <f t="shared" si="121"/>
        <v>2.5685753932701156</v>
      </c>
      <c r="K354" s="82"/>
      <c r="L354" s="82"/>
      <c r="M354" s="36">
        <f t="shared" si="138"/>
        <v>340.40888602510887</v>
      </c>
      <c r="N354" s="36">
        <f t="shared" si="139"/>
        <v>1.7974982908893367</v>
      </c>
      <c r="O354" s="36">
        <f t="shared" si="122"/>
        <v>340.40888602510887</v>
      </c>
      <c r="P354" s="36">
        <f t="shared" si="140"/>
        <v>316.4935394161588</v>
      </c>
      <c r="Q354" s="36">
        <f t="shared" si="141"/>
        <v>23.915346608950074</v>
      </c>
      <c r="R354" s="36">
        <f t="shared" si="142"/>
        <v>25.712844899839411</v>
      </c>
      <c r="S354" s="36">
        <f t="shared" si="143"/>
        <v>61.949143780745025</v>
      </c>
      <c r="T354" s="36">
        <f t="shared" si="144"/>
        <v>9.2923715671117488</v>
      </c>
      <c r="U354" s="36">
        <f t="shared" si="145"/>
        <v>71.241515347856776</v>
      </c>
      <c r="V354" s="36">
        <f t="shared" si="146"/>
        <v>32.569655337656151</v>
      </c>
      <c r="W354" s="36">
        <f t="shared" si="147"/>
        <v>38.671860010200625</v>
      </c>
      <c r="Y354" s="86" t="e">
        <f t="shared" si="126"/>
        <v>#N/A</v>
      </c>
      <c r="Z354" s="86" t="e">
        <f t="shared" si="127"/>
        <v>#N/A</v>
      </c>
      <c r="AA354" s="86" t="e">
        <f t="shared" si="128"/>
        <v>#N/A</v>
      </c>
      <c r="AB354" s="86" t="e">
        <f t="shared" si="129"/>
        <v>#N/A</v>
      </c>
      <c r="AC354" s="86" t="e">
        <f t="shared" si="130"/>
        <v>#N/A</v>
      </c>
      <c r="AD354" s="86" t="e">
        <f t="shared" si="131"/>
        <v>#N/A</v>
      </c>
      <c r="AE354" s="86" t="e">
        <f t="shared" si="132"/>
        <v>#N/A</v>
      </c>
      <c r="AF354" s="86" t="e">
        <f t="shared" si="133"/>
        <v>#N/A</v>
      </c>
      <c r="AG354" s="86" t="e">
        <f t="shared" si="134"/>
        <v>#N/A</v>
      </c>
      <c r="AH354" s="86" t="e">
        <f t="shared" si="135"/>
        <v>#N/A</v>
      </c>
      <c r="AI354" s="86" t="e">
        <f t="shared" si="136"/>
        <v>#N/A</v>
      </c>
      <c r="AJ354" s="86" t="e">
        <f t="shared" si="137"/>
        <v>#N/A</v>
      </c>
      <c r="AK354" s="86">
        <f t="shared" si="123"/>
        <v>4.63874673629243</v>
      </c>
      <c r="AL354" s="86">
        <f t="shared" si="123"/>
        <v>0</v>
      </c>
    </row>
    <row r="355" spans="2:38" x14ac:dyDescent="0.25">
      <c r="B355" s="77">
        <v>35247</v>
      </c>
      <c r="C355" s="78">
        <v>2.1786611251519199</v>
      </c>
      <c r="D355" s="79"/>
      <c r="E355" s="80" t="e">
        <f t="shared" si="124"/>
        <v>#N/A</v>
      </c>
      <c r="F355" s="75"/>
      <c r="G355" s="75"/>
      <c r="H355" s="81">
        <f t="shared" si="125"/>
        <v>35247</v>
      </c>
      <c r="I355" s="82"/>
      <c r="J355" s="87">
        <f t="shared" si="121"/>
        <v>1.9810255051695194</v>
      </c>
      <c r="K355" s="82"/>
      <c r="L355" s="82"/>
      <c r="M355" s="36">
        <f t="shared" si="138"/>
        <v>317.93296280191288</v>
      </c>
      <c r="N355" s="36">
        <f t="shared" si="139"/>
        <v>0.73923773939782222</v>
      </c>
      <c r="O355" s="36">
        <f t="shared" si="122"/>
        <v>317.93296280191288</v>
      </c>
      <c r="P355" s="36">
        <f t="shared" si="140"/>
        <v>299.2699880624935</v>
      </c>
      <c r="Q355" s="36">
        <f t="shared" si="141"/>
        <v>18.662974739419383</v>
      </c>
      <c r="R355" s="36">
        <f t="shared" si="142"/>
        <v>19.402212478817205</v>
      </c>
      <c r="S355" s="36">
        <f t="shared" si="143"/>
        <v>51.971867816473356</v>
      </c>
      <c r="T355" s="36">
        <f t="shared" si="144"/>
        <v>7.795780172470999</v>
      </c>
      <c r="U355" s="36">
        <f t="shared" si="145"/>
        <v>59.767647988944354</v>
      </c>
      <c r="V355" s="36">
        <f t="shared" si="146"/>
        <v>29.941799305165343</v>
      </c>
      <c r="W355" s="36">
        <f t="shared" si="147"/>
        <v>29.825848683779011</v>
      </c>
      <c r="Y355" s="86" t="e">
        <f t="shared" si="126"/>
        <v>#N/A</v>
      </c>
      <c r="Z355" s="86" t="e">
        <f t="shared" si="127"/>
        <v>#N/A</v>
      </c>
      <c r="AA355" s="86" t="e">
        <f t="shared" si="128"/>
        <v>#N/A</v>
      </c>
      <c r="AB355" s="86" t="e">
        <f t="shared" si="129"/>
        <v>#N/A</v>
      </c>
      <c r="AC355" s="86" t="e">
        <f t="shared" si="130"/>
        <v>#N/A</v>
      </c>
      <c r="AD355" s="86" t="e">
        <f t="shared" si="131"/>
        <v>#N/A</v>
      </c>
      <c r="AE355" s="86" t="e">
        <f t="shared" si="132"/>
        <v>#N/A</v>
      </c>
      <c r="AF355" s="86" t="e">
        <f t="shared" si="133"/>
        <v>#N/A</v>
      </c>
      <c r="AG355" s="86" t="e">
        <f t="shared" si="134"/>
        <v>#N/A</v>
      </c>
      <c r="AH355" s="86" t="e">
        <f t="shared" si="135"/>
        <v>#N/A</v>
      </c>
      <c r="AI355" s="86" t="e">
        <f t="shared" si="136"/>
        <v>#N/A</v>
      </c>
      <c r="AJ355" s="86" t="e">
        <f t="shared" si="137"/>
        <v>#N/A</v>
      </c>
      <c r="AK355" s="86">
        <f t="shared" si="123"/>
        <v>2.1786611251519199</v>
      </c>
      <c r="AL355" s="86">
        <f t="shared" si="123"/>
        <v>0</v>
      </c>
    </row>
    <row r="356" spans="2:38" x14ac:dyDescent="0.25">
      <c r="B356" s="77">
        <v>35278</v>
      </c>
      <c r="C356" s="78">
        <v>4.0418711772822702</v>
      </c>
      <c r="D356" s="79"/>
      <c r="E356" s="80" t="e">
        <f t="shared" si="124"/>
        <v>#N/A</v>
      </c>
      <c r="F356" s="75"/>
      <c r="G356" s="75"/>
      <c r="H356" s="81">
        <f t="shared" si="125"/>
        <v>35278</v>
      </c>
      <c r="I356" s="82"/>
      <c r="J356" s="87">
        <f t="shared" si="121"/>
        <v>1.6810854315009258</v>
      </c>
      <c r="K356" s="82"/>
      <c r="L356" s="82"/>
      <c r="M356" s="36">
        <f t="shared" si="138"/>
        <v>302.07967725380013</v>
      </c>
      <c r="N356" s="36">
        <f t="shared" si="139"/>
        <v>1.2321819859756147</v>
      </c>
      <c r="O356" s="36">
        <f t="shared" si="122"/>
        <v>302.07967725380013</v>
      </c>
      <c r="P356" s="36">
        <f t="shared" si="140"/>
        <v>286.62098827918817</v>
      </c>
      <c r="Q356" s="36">
        <f t="shared" si="141"/>
        <v>15.45868897461196</v>
      </c>
      <c r="R356" s="36">
        <f t="shared" si="142"/>
        <v>16.690870960587574</v>
      </c>
      <c r="S356" s="36">
        <f t="shared" si="143"/>
        <v>46.632670265752921</v>
      </c>
      <c r="T356" s="36">
        <f t="shared" si="144"/>
        <v>6.9949005398629343</v>
      </c>
      <c r="U356" s="36">
        <f t="shared" si="145"/>
        <v>53.627570805615854</v>
      </c>
      <c r="V356" s="36">
        <f t="shared" si="146"/>
        <v>28.317548509784068</v>
      </c>
      <c r="W356" s="36">
        <f t="shared" si="147"/>
        <v>25.310022295831786</v>
      </c>
      <c r="Y356" s="86" t="e">
        <f t="shared" si="126"/>
        <v>#N/A</v>
      </c>
      <c r="Z356" s="86" t="e">
        <f t="shared" si="127"/>
        <v>#N/A</v>
      </c>
      <c r="AA356" s="86" t="e">
        <f t="shared" si="128"/>
        <v>#N/A</v>
      </c>
      <c r="AB356" s="86" t="e">
        <f t="shared" si="129"/>
        <v>#N/A</v>
      </c>
      <c r="AC356" s="86" t="e">
        <f t="shared" si="130"/>
        <v>#N/A</v>
      </c>
      <c r="AD356" s="86" t="e">
        <f t="shared" si="131"/>
        <v>#N/A</v>
      </c>
      <c r="AE356" s="86" t="e">
        <f t="shared" si="132"/>
        <v>#N/A</v>
      </c>
      <c r="AF356" s="86" t="e">
        <f t="shared" si="133"/>
        <v>#N/A</v>
      </c>
      <c r="AG356" s="86" t="e">
        <f t="shared" si="134"/>
        <v>#N/A</v>
      </c>
      <c r="AH356" s="86" t="e">
        <f t="shared" si="135"/>
        <v>#N/A</v>
      </c>
      <c r="AI356" s="86" t="e">
        <f t="shared" si="136"/>
        <v>#N/A</v>
      </c>
      <c r="AJ356" s="86" t="e">
        <f t="shared" si="137"/>
        <v>#N/A</v>
      </c>
      <c r="AK356" s="86">
        <f t="shared" si="123"/>
        <v>4.0418711772822702</v>
      </c>
      <c r="AL356" s="86">
        <f t="shared" si="123"/>
        <v>0</v>
      </c>
    </row>
    <row r="357" spans="2:38" x14ac:dyDescent="0.25">
      <c r="B357" s="77">
        <v>35309</v>
      </c>
      <c r="C357" s="78">
        <v>12.4471571298819</v>
      </c>
      <c r="D357" s="79"/>
      <c r="E357" s="80" t="e">
        <f t="shared" si="124"/>
        <v>#N/A</v>
      </c>
      <c r="F357" s="75"/>
      <c r="G357" s="75"/>
      <c r="H357" s="81">
        <f t="shared" si="125"/>
        <v>35309</v>
      </c>
      <c r="I357" s="82"/>
      <c r="J357" s="87">
        <f t="shared" si="121"/>
        <v>1.6529881667880424</v>
      </c>
      <c r="K357" s="82"/>
      <c r="L357" s="82"/>
      <c r="M357" s="36">
        <f t="shared" si="138"/>
        <v>295.5115760823366</v>
      </c>
      <c r="N357" s="36">
        <f t="shared" si="139"/>
        <v>3.5565693267334382</v>
      </c>
      <c r="O357" s="36">
        <f t="shared" si="122"/>
        <v>295.5115760823366</v>
      </c>
      <c r="P357" s="36">
        <f t="shared" si="140"/>
        <v>281.26412088257905</v>
      </c>
      <c r="Q357" s="36">
        <f t="shared" si="141"/>
        <v>14.247455199757553</v>
      </c>
      <c r="R357" s="36">
        <f t="shared" si="142"/>
        <v>17.804024526490991</v>
      </c>
      <c r="S357" s="36">
        <f t="shared" si="143"/>
        <v>46.121573036275059</v>
      </c>
      <c r="T357" s="36">
        <f t="shared" si="144"/>
        <v>6.9182359554412551</v>
      </c>
      <c r="U357" s="36">
        <f t="shared" si="145"/>
        <v>53.039808991716313</v>
      </c>
      <c r="V357" s="36">
        <f t="shared" si="146"/>
        <v>28.152812428550618</v>
      </c>
      <c r="W357" s="36">
        <f t="shared" si="147"/>
        <v>24.886996563165695</v>
      </c>
      <c r="Y357" s="86" t="e">
        <f t="shared" si="126"/>
        <v>#N/A</v>
      </c>
      <c r="Z357" s="86" t="e">
        <f t="shared" si="127"/>
        <v>#N/A</v>
      </c>
      <c r="AA357" s="86" t="e">
        <f t="shared" si="128"/>
        <v>#N/A</v>
      </c>
      <c r="AB357" s="86" t="e">
        <f t="shared" si="129"/>
        <v>#N/A</v>
      </c>
      <c r="AC357" s="86" t="e">
        <f t="shared" si="130"/>
        <v>#N/A</v>
      </c>
      <c r="AD357" s="86" t="e">
        <f t="shared" si="131"/>
        <v>#N/A</v>
      </c>
      <c r="AE357" s="86" t="e">
        <f t="shared" si="132"/>
        <v>#N/A</v>
      </c>
      <c r="AF357" s="86" t="e">
        <f t="shared" si="133"/>
        <v>#N/A</v>
      </c>
      <c r="AG357" s="86" t="e">
        <f t="shared" si="134"/>
        <v>#N/A</v>
      </c>
      <c r="AH357" s="86" t="e">
        <f t="shared" si="135"/>
        <v>#N/A</v>
      </c>
      <c r="AI357" s="86" t="e">
        <f t="shared" si="136"/>
        <v>#N/A</v>
      </c>
      <c r="AJ357" s="86" t="e">
        <f t="shared" si="137"/>
        <v>#N/A</v>
      </c>
      <c r="AK357" s="86">
        <f t="shared" si="123"/>
        <v>12.4471571298819</v>
      </c>
      <c r="AL357" s="86">
        <f t="shared" si="123"/>
        <v>0</v>
      </c>
    </row>
    <row r="358" spans="2:38" x14ac:dyDescent="0.25">
      <c r="B358" s="77">
        <v>35339</v>
      </c>
      <c r="C358" s="78">
        <v>92.676804004232693</v>
      </c>
      <c r="D358" s="79"/>
      <c r="E358" s="80" t="e">
        <f t="shared" si="124"/>
        <v>#N/A</v>
      </c>
      <c r="F358" s="75"/>
      <c r="G358" s="75"/>
      <c r="H358" s="81">
        <f t="shared" si="125"/>
        <v>35339</v>
      </c>
      <c r="I358" s="82"/>
      <c r="J358" s="87">
        <f t="shared" si="121"/>
        <v>3.9276527379736641</v>
      </c>
      <c r="K358" s="82"/>
      <c r="L358" s="82"/>
      <c r="M358" s="36">
        <f t="shared" si="138"/>
        <v>343.17980278123622</v>
      </c>
      <c r="N358" s="36">
        <f t="shared" si="139"/>
        <v>30.76112210557551</v>
      </c>
      <c r="O358" s="36">
        <f t="shared" si="122"/>
        <v>343.17980278123622</v>
      </c>
      <c r="P358" s="36">
        <f t="shared" si="140"/>
        <v>318.55743080127439</v>
      </c>
      <c r="Q358" s="36">
        <f t="shared" si="141"/>
        <v>24.622371979961827</v>
      </c>
      <c r="R358" s="36">
        <f t="shared" si="142"/>
        <v>55.383494085537336</v>
      </c>
      <c r="S358" s="36">
        <f t="shared" si="143"/>
        <v>83.536306514087954</v>
      </c>
      <c r="T358" s="36">
        <f t="shared" si="144"/>
        <v>12.530445977113185</v>
      </c>
      <c r="U358" s="36">
        <f t="shared" si="145"/>
        <v>96.066752491201143</v>
      </c>
      <c r="V358" s="36">
        <f t="shared" si="146"/>
        <v>36.932947328400623</v>
      </c>
      <c r="W358" s="36">
        <f t="shared" si="147"/>
        <v>59.13380516280052</v>
      </c>
      <c r="Y358" s="86" t="e">
        <f t="shared" si="126"/>
        <v>#N/A</v>
      </c>
      <c r="Z358" s="86" t="e">
        <f t="shared" si="127"/>
        <v>#N/A</v>
      </c>
      <c r="AA358" s="86" t="e">
        <f t="shared" si="128"/>
        <v>#N/A</v>
      </c>
      <c r="AB358" s="86" t="e">
        <f t="shared" si="129"/>
        <v>#N/A</v>
      </c>
      <c r="AC358" s="86" t="e">
        <f t="shared" si="130"/>
        <v>#N/A</v>
      </c>
      <c r="AD358" s="86" t="e">
        <f t="shared" si="131"/>
        <v>#N/A</v>
      </c>
      <c r="AE358" s="86" t="e">
        <f t="shared" si="132"/>
        <v>#N/A</v>
      </c>
      <c r="AF358" s="86" t="e">
        <f t="shared" si="133"/>
        <v>#N/A</v>
      </c>
      <c r="AG358" s="86" t="e">
        <f t="shared" si="134"/>
        <v>#N/A</v>
      </c>
      <c r="AH358" s="86" t="e">
        <f t="shared" si="135"/>
        <v>#N/A</v>
      </c>
      <c r="AI358" s="86" t="e">
        <f t="shared" si="136"/>
        <v>#N/A</v>
      </c>
      <c r="AJ358" s="86" t="e">
        <f t="shared" si="137"/>
        <v>#N/A</v>
      </c>
      <c r="AK358" s="86">
        <f t="shared" si="123"/>
        <v>92.676804004232693</v>
      </c>
      <c r="AL358" s="86">
        <f t="shared" si="123"/>
        <v>0</v>
      </c>
    </row>
    <row r="359" spans="2:38" x14ac:dyDescent="0.25">
      <c r="B359" s="77">
        <v>35370</v>
      </c>
      <c r="C359" s="78">
        <v>55.749607521157799</v>
      </c>
      <c r="D359" s="79"/>
      <c r="E359" s="80" t="e">
        <f t="shared" si="124"/>
        <v>#N/A</v>
      </c>
      <c r="F359" s="75"/>
      <c r="G359" s="75"/>
      <c r="H359" s="81">
        <f t="shared" si="125"/>
        <v>35370</v>
      </c>
      <c r="I359" s="82"/>
      <c r="J359" s="87">
        <f t="shared" si="121"/>
        <v>4.0520827669976285</v>
      </c>
      <c r="K359" s="82"/>
      <c r="L359" s="82"/>
      <c r="M359" s="36">
        <f t="shared" si="138"/>
        <v>353.04452289132939</v>
      </c>
      <c r="N359" s="36">
        <f t="shared" si="139"/>
        <v>21.26251543110277</v>
      </c>
      <c r="O359" s="36">
        <f t="shared" si="122"/>
        <v>353.04452289132939</v>
      </c>
      <c r="P359" s="36">
        <f t="shared" si="140"/>
        <v>325.79669389978193</v>
      </c>
      <c r="Q359" s="36">
        <f t="shared" si="141"/>
        <v>27.247828991547465</v>
      </c>
      <c r="R359" s="36">
        <f t="shared" si="142"/>
        <v>48.510344422650235</v>
      </c>
      <c r="S359" s="36">
        <f t="shared" si="143"/>
        <v>85.44329175105085</v>
      </c>
      <c r="T359" s="36">
        <f t="shared" si="144"/>
        <v>12.81649376265762</v>
      </c>
      <c r="U359" s="36">
        <f t="shared" si="145"/>
        <v>98.259785513708465</v>
      </c>
      <c r="V359" s="36">
        <f t="shared" si="146"/>
        <v>37.25259143809361</v>
      </c>
      <c r="W359" s="36">
        <f t="shared" si="147"/>
        <v>61.007194075614855</v>
      </c>
      <c r="Y359" s="86" t="e">
        <f t="shared" si="126"/>
        <v>#N/A</v>
      </c>
      <c r="Z359" s="86" t="e">
        <f t="shared" si="127"/>
        <v>#N/A</v>
      </c>
      <c r="AA359" s="86" t="e">
        <f t="shared" si="128"/>
        <v>#N/A</v>
      </c>
      <c r="AB359" s="86" t="e">
        <f t="shared" si="129"/>
        <v>#N/A</v>
      </c>
      <c r="AC359" s="86" t="e">
        <f t="shared" si="130"/>
        <v>#N/A</v>
      </c>
      <c r="AD359" s="86" t="e">
        <f t="shared" si="131"/>
        <v>#N/A</v>
      </c>
      <c r="AE359" s="86" t="e">
        <f t="shared" si="132"/>
        <v>#N/A</v>
      </c>
      <c r="AF359" s="86" t="e">
        <f t="shared" si="133"/>
        <v>#N/A</v>
      </c>
      <c r="AG359" s="86" t="e">
        <f t="shared" si="134"/>
        <v>#N/A</v>
      </c>
      <c r="AH359" s="86" t="e">
        <f t="shared" si="135"/>
        <v>#N/A</v>
      </c>
      <c r="AI359" s="86" t="e">
        <f t="shared" si="136"/>
        <v>#N/A</v>
      </c>
      <c r="AJ359" s="86" t="e">
        <f t="shared" si="137"/>
        <v>#N/A</v>
      </c>
      <c r="AK359" s="86">
        <f t="shared" si="123"/>
        <v>55.749607521157799</v>
      </c>
      <c r="AL359" s="86">
        <f t="shared" si="123"/>
        <v>0</v>
      </c>
    </row>
    <row r="360" spans="2:38" x14ac:dyDescent="0.25">
      <c r="B360" s="77">
        <v>35400</v>
      </c>
      <c r="C360" s="78">
        <v>41.900633079312499</v>
      </c>
      <c r="D360" s="79"/>
      <c r="E360" s="80" t="e">
        <f t="shared" si="124"/>
        <v>#N/A</v>
      </c>
      <c r="F360" s="75"/>
      <c r="G360" s="75"/>
      <c r="H360" s="81">
        <f t="shared" si="125"/>
        <v>35400</v>
      </c>
      <c r="I360" s="82"/>
      <c r="J360" s="87">
        <f t="shared" si="121"/>
        <v>3.7178009021339173</v>
      </c>
      <c r="K360" s="82"/>
      <c r="L360" s="82"/>
      <c r="M360" s="36">
        <f t="shared" si="138"/>
        <v>351.4680256139643</v>
      </c>
      <c r="N360" s="36">
        <f t="shared" si="139"/>
        <v>16.229301365130141</v>
      </c>
      <c r="O360" s="36">
        <f t="shared" si="122"/>
        <v>351.4680256139643</v>
      </c>
      <c r="P360" s="36">
        <f t="shared" si="140"/>
        <v>324.65120440342446</v>
      </c>
      <c r="Q360" s="36">
        <f t="shared" si="141"/>
        <v>26.816821210539842</v>
      </c>
      <c r="R360" s="36">
        <f t="shared" si="142"/>
        <v>43.046122575669983</v>
      </c>
      <c r="S360" s="36">
        <f t="shared" si="143"/>
        <v>80.2987140137636</v>
      </c>
      <c r="T360" s="36">
        <f t="shared" si="144"/>
        <v>12.044807102064533</v>
      </c>
      <c r="U360" s="36">
        <f t="shared" si="145"/>
        <v>92.343521115828139</v>
      </c>
      <c r="V360" s="36">
        <f t="shared" si="146"/>
        <v>36.369195265856511</v>
      </c>
      <c r="W360" s="36">
        <f t="shared" si="147"/>
        <v>55.974325849971628</v>
      </c>
      <c r="Y360" s="86" t="e">
        <f t="shared" si="126"/>
        <v>#N/A</v>
      </c>
      <c r="Z360" s="86" t="e">
        <f t="shared" si="127"/>
        <v>#N/A</v>
      </c>
      <c r="AA360" s="86" t="e">
        <f t="shared" si="128"/>
        <v>#N/A</v>
      </c>
      <c r="AB360" s="86" t="e">
        <f t="shared" si="129"/>
        <v>#N/A</v>
      </c>
      <c r="AC360" s="86" t="e">
        <f t="shared" si="130"/>
        <v>#N/A</v>
      </c>
      <c r="AD360" s="86" t="e">
        <f t="shared" si="131"/>
        <v>#N/A</v>
      </c>
      <c r="AE360" s="86" t="e">
        <f t="shared" si="132"/>
        <v>#N/A</v>
      </c>
      <c r="AF360" s="86" t="e">
        <f t="shared" si="133"/>
        <v>#N/A</v>
      </c>
      <c r="AG360" s="86" t="e">
        <f t="shared" si="134"/>
        <v>#N/A</v>
      </c>
      <c r="AH360" s="86" t="e">
        <f t="shared" si="135"/>
        <v>#N/A</v>
      </c>
      <c r="AI360" s="86" t="e">
        <f t="shared" si="136"/>
        <v>#N/A</v>
      </c>
      <c r="AJ360" s="86" t="e">
        <f t="shared" si="137"/>
        <v>#N/A</v>
      </c>
      <c r="AK360" s="86">
        <f t="shared" si="123"/>
        <v>41.900633079312499</v>
      </c>
      <c r="AL360" s="86">
        <f t="shared" si="123"/>
        <v>0</v>
      </c>
    </row>
    <row r="361" spans="2:38" x14ac:dyDescent="0.25">
      <c r="B361" s="77">
        <v>35431</v>
      </c>
      <c r="C361" s="78">
        <v>67.431748922386504</v>
      </c>
      <c r="D361" s="79"/>
      <c r="E361" s="80" t="e">
        <f t="shared" si="124"/>
        <v>#N/A</v>
      </c>
      <c r="F361" s="75"/>
      <c r="G361" s="75"/>
      <c r="H361" s="81">
        <f t="shared" si="125"/>
        <v>35431</v>
      </c>
      <c r="I361" s="82"/>
      <c r="J361" s="87">
        <f t="shared" si="121"/>
        <v>4.6275804455923604</v>
      </c>
      <c r="K361" s="82"/>
      <c r="L361" s="82"/>
      <c r="M361" s="36">
        <f t="shared" si="138"/>
        <v>364.93774895976202</v>
      </c>
      <c r="N361" s="36">
        <f t="shared" si="139"/>
        <v>27.145204366048972</v>
      </c>
      <c r="O361" s="36">
        <f t="shared" si="122"/>
        <v>364.93774895976202</v>
      </c>
      <c r="P361" s="36">
        <f t="shared" si="140"/>
        <v>334.29678879825252</v>
      </c>
      <c r="Q361" s="36">
        <f t="shared" si="141"/>
        <v>30.640960161509497</v>
      </c>
      <c r="R361" s="36">
        <f t="shared" si="142"/>
        <v>57.786164527558469</v>
      </c>
      <c r="S361" s="36">
        <f t="shared" si="143"/>
        <v>94.155359793414988</v>
      </c>
      <c r="T361" s="36">
        <f t="shared" si="144"/>
        <v>14.123303969012239</v>
      </c>
      <c r="U361" s="36">
        <f t="shared" si="145"/>
        <v>108.27866376242723</v>
      </c>
      <c r="V361" s="36">
        <f t="shared" si="146"/>
        <v>38.606913559270865</v>
      </c>
      <c r="W361" s="36">
        <f t="shared" si="147"/>
        <v>69.671750203156364</v>
      </c>
      <c r="Y361" s="86" t="e">
        <f t="shared" si="126"/>
        <v>#N/A</v>
      </c>
      <c r="Z361" s="86" t="e">
        <f t="shared" si="127"/>
        <v>#N/A</v>
      </c>
      <c r="AA361" s="86" t="e">
        <f t="shared" si="128"/>
        <v>#N/A</v>
      </c>
      <c r="AB361" s="86" t="e">
        <f t="shared" si="129"/>
        <v>#N/A</v>
      </c>
      <c r="AC361" s="86" t="e">
        <f t="shared" si="130"/>
        <v>#N/A</v>
      </c>
      <c r="AD361" s="86" t="e">
        <f t="shared" si="131"/>
        <v>#N/A</v>
      </c>
      <c r="AE361" s="86" t="e">
        <f t="shared" si="132"/>
        <v>#N/A</v>
      </c>
      <c r="AF361" s="86" t="e">
        <f t="shared" si="133"/>
        <v>#N/A</v>
      </c>
      <c r="AG361" s="86" t="e">
        <f t="shared" si="134"/>
        <v>#N/A</v>
      </c>
      <c r="AH361" s="86" t="e">
        <f t="shared" si="135"/>
        <v>#N/A</v>
      </c>
      <c r="AI361" s="86" t="e">
        <f t="shared" si="136"/>
        <v>#N/A</v>
      </c>
      <c r="AJ361" s="86" t="e">
        <f t="shared" si="137"/>
        <v>#N/A</v>
      </c>
      <c r="AK361" s="86">
        <f t="shared" si="123"/>
        <v>67.431748922386504</v>
      </c>
      <c r="AL361" s="86">
        <f t="shared" si="123"/>
        <v>0</v>
      </c>
    </row>
    <row r="362" spans="2:38" x14ac:dyDescent="0.25">
      <c r="B362" s="77">
        <v>35462</v>
      </c>
      <c r="C362" s="78">
        <v>84.743473568550897</v>
      </c>
      <c r="D362" s="79"/>
      <c r="E362" s="80" t="e">
        <f t="shared" si="124"/>
        <v>#N/A</v>
      </c>
      <c r="F362" s="75"/>
      <c r="G362" s="75"/>
      <c r="H362" s="81">
        <f t="shared" si="125"/>
        <v>35462</v>
      </c>
      <c r="I362" s="82"/>
      <c r="J362" s="87">
        <f t="shared" si="121"/>
        <v>5.8016483120599824</v>
      </c>
      <c r="K362" s="82"/>
      <c r="L362" s="82"/>
      <c r="M362" s="36">
        <f t="shared" si="138"/>
        <v>382.14892598153443</v>
      </c>
      <c r="N362" s="36">
        <f t="shared" si="139"/>
        <v>36.891336385268971</v>
      </c>
      <c r="O362" s="36">
        <f t="shared" si="122"/>
        <v>382.14892598153443</v>
      </c>
      <c r="P362" s="36">
        <f t="shared" si="140"/>
        <v>346.14989509057409</v>
      </c>
      <c r="Q362" s="36">
        <f t="shared" si="141"/>
        <v>35.999030890960341</v>
      </c>
      <c r="R362" s="36">
        <f t="shared" si="142"/>
        <v>72.890367276229313</v>
      </c>
      <c r="S362" s="36">
        <f t="shared" si="143"/>
        <v>111.49728083550018</v>
      </c>
      <c r="T362" s="36">
        <f t="shared" si="144"/>
        <v>16.724592125325017</v>
      </c>
      <c r="U362" s="36">
        <f t="shared" si="145"/>
        <v>128.22187296082518</v>
      </c>
      <c r="V362" s="36">
        <f t="shared" si="146"/>
        <v>40.873636292264109</v>
      </c>
      <c r="W362" s="36">
        <f t="shared" si="147"/>
        <v>87.348236668561071</v>
      </c>
      <c r="Y362" s="86" t="e">
        <f t="shared" si="126"/>
        <v>#N/A</v>
      </c>
      <c r="Z362" s="86" t="e">
        <f t="shared" si="127"/>
        <v>#N/A</v>
      </c>
      <c r="AA362" s="86" t="e">
        <f t="shared" si="128"/>
        <v>#N/A</v>
      </c>
      <c r="AB362" s="86" t="e">
        <f t="shared" si="129"/>
        <v>#N/A</v>
      </c>
      <c r="AC362" s="86" t="e">
        <f t="shared" si="130"/>
        <v>#N/A</v>
      </c>
      <c r="AD362" s="86" t="e">
        <f t="shared" si="131"/>
        <v>#N/A</v>
      </c>
      <c r="AE362" s="86" t="e">
        <f t="shared" si="132"/>
        <v>#N/A</v>
      </c>
      <c r="AF362" s="86" t="e">
        <f t="shared" si="133"/>
        <v>#N/A</v>
      </c>
      <c r="AG362" s="86" t="e">
        <f t="shared" si="134"/>
        <v>#N/A</v>
      </c>
      <c r="AH362" s="86" t="e">
        <f t="shared" si="135"/>
        <v>#N/A</v>
      </c>
      <c r="AI362" s="86" t="e">
        <f t="shared" si="136"/>
        <v>#N/A</v>
      </c>
      <c r="AJ362" s="86" t="e">
        <f t="shared" si="137"/>
        <v>#N/A</v>
      </c>
      <c r="AK362" s="86">
        <f t="shared" si="123"/>
        <v>84.743473568550897</v>
      </c>
      <c r="AL362" s="86">
        <f t="shared" si="123"/>
        <v>0</v>
      </c>
    </row>
    <row r="363" spans="2:38" x14ac:dyDescent="0.25">
      <c r="B363" s="77">
        <v>35490</v>
      </c>
      <c r="C363" s="78">
        <v>71.691920513106197</v>
      </c>
      <c r="D363" s="79"/>
      <c r="E363" s="80" t="e">
        <f t="shared" si="124"/>
        <v>#N/A</v>
      </c>
      <c r="F363" s="75"/>
      <c r="G363" s="75"/>
      <c r="H363" s="81">
        <f t="shared" si="125"/>
        <v>35490</v>
      </c>
      <c r="I363" s="82"/>
      <c r="J363" s="87">
        <f t="shared" si="121"/>
        <v>5.7269643301663962</v>
      </c>
      <c r="K363" s="82"/>
      <c r="L363" s="82"/>
      <c r="M363" s="36">
        <f t="shared" si="138"/>
        <v>385.3677681922818</v>
      </c>
      <c r="N363" s="36">
        <f t="shared" si="139"/>
        <v>32.474047411398487</v>
      </c>
      <c r="O363" s="36">
        <f t="shared" si="122"/>
        <v>385.3677681922818</v>
      </c>
      <c r="P363" s="36">
        <f t="shared" si="140"/>
        <v>348.30735090751068</v>
      </c>
      <c r="Q363" s="36">
        <f t="shared" si="141"/>
        <v>37.06041728477112</v>
      </c>
      <c r="R363" s="36">
        <f t="shared" si="142"/>
        <v>69.534464696169607</v>
      </c>
      <c r="S363" s="36">
        <f t="shared" si="143"/>
        <v>110.40810098843372</v>
      </c>
      <c r="T363" s="36">
        <f t="shared" si="144"/>
        <v>16.561215148265049</v>
      </c>
      <c r="U363" s="36">
        <f t="shared" si="145"/>
        <v>126.96931613669877</v>
      </c>
      <c r="V363" s="36">
        <f t="shared" si="146"/>
        <v>40.745503730847815</v>
      </c>
      <c r="W363" s="36">
        <f t="shared" si="147"/>
        <v>86.22381240585095</v>
      </c>
      <c r="Y363" s="86" t="e">
        <f t="shared" si="126"/>
        <v>#N/A</v>
      </c>
      <c r="Z363" s="86" t="e">
        <f t="shared" si="127"/>
        <v>#N/A</v>
      </c>
      <c r="AA363" s="86" t="e">
        <f t="shared" si="128"/>
        <v>#N/A</v>
      </c>
      <c r="AB363" s="86" t="e">
        <f t="shared" si="129"/>
        <v>#N/A</v>
      </c>
      <c r="AC363" s="86" t="e">
        <f t="shared" si="130"/>
        <v>#N/A</v>
      </c>
      <c r="AD363" s="86" t="e">
        <f t="shared" si="131"/>
        <v>#N/A</v>
      </c>
      <c r="AE363" s="86" t="e">
        <f t="shared" si="132"/>
        <v>#N/A</v>
      </c>
      <c r="AF363" s="86" t="e">
        <f t="shared" si="133"/>
        <v>#N/A</v>
      </c>
      <c r="AG363" s="86" t="e">
        <f t="shared" si="134"/>
        <v>#N/A</v>
      </c>
      <c r="AH363" s="86" t="e">
        <f t="shared" si="135"/>
        <v>#N/A</v>
      </c>
      <c r="AI363" s="86" t="e">
        <f t="shared" si="136"/>
        <v>#N/A</v>
      </c>
      <c r="AJ363" s="86" t="e">
        <f t="shared" si="137"/>
        <v>#N/A</v>
      </c>
      <c r="AK363" s="86">
        <f t="shared" si="123"/>
        <v>71.691920513106197</v>
      </c>
      <c r="AL363" s="86">
        <f t="shared" si="123"/>
        <v>0</v>
      </c>
    </row>
    <row r="364" spans="2:38" x14ac:dyDescent="0.25">
      <c r="B364" s="77">
        <v>35521</v>
      </c>
      <c r="C364" s="78">
        <v>40.3177816454549</v>
      </c>
      <c r="D364" s="79"/>
      <c r="E364" s="80" t="e">
        <f t="shared" si="124"/>
        <v>#N/A</v>
      </c>
      <c r="F364" s="75"/>
      <c r="G364" s="75"/>
      <c r="H364" s="81">
        <f t="shared" si="125"/>
        <v>35521</v>
      </c>
      <c r="I364" s="82"/>
      <c r="J364" s="87">
        <f t="shared" si="121"/>
        <v>4.4064727468999481</v>
      </c>
      <c r="K364" s="82"/>
      <c r="L364" s="82"/>
      <c r="M364" s="36">
        <f t="shared" si="138"/>
        <v>371.01493597344876</v>
      </c>
      <c r="N364" s="36">
        <f t="shared" si="139"/>
        <v>17.61019657951681</v>
      </c>
      <c r="O364" s="36">
        <f t="shared" si="122"/>
        <v>371.01493597344876</v>
      </c>
      <c r="P364" s="36">
        <f t="shared" si="140"/>
        <v>338.54289124382063</v>
      </c>
      <c r="Q364" s="36">
        <f t="shared" si="141"/>
        <v>32.472044729628124</v>
      </c>
      <c r="R364" s="36">
        <f t="shared" si="142"/>
        <v>50.082241309144933</v>
      </c>
      <c r="S364" s="36">
        <f t="shared" si="143"/>
        <v>90.827745039992749</v>
      </c>
      <c r="T364" s="36">
        <f t="shared" si="144"/>
        <v>13.624161755998903</v>
      </c>
      <c r="U364" s="36">
        <f t="shared" si="145"/>
        <v>104.45190679599165</v>
      </c>
      <c r="V364" s="36">
        <f t="shared" si="146"/>
        <v>38.10910149879912</v>
      </c>
      <c r="W364" s="36">
        <f t="shared" si="147"/>
        <v>66.342805297192527</v>
      </c>
      <c r="Y364" s="86" t="e">
        <f t="shared" si="126"/>
        <v>#N/A</v>
      </c>
      <c r="Z364" s="86" t="e">
        <f t="shared" si="127"/>
        <v>#N/A</v>
      </c>
      <c r="AA364" s="86" t="e">
        <f t="shared" si="128"/>
        <v>#N/A</v>
      </c>
      <c r="AB364" s="86" t="e">
        <f t="shared" si="129"/>
        <v>#N/A</v>
      </c>
      <c r="AC364" s="86" t="e">
        <f t="shared" si="130"/>
        <v>#N/A</v>
      </c>
      <c r="AD364" s="86" t="e">
        <f t="shared" si="131"/>
        <v>#N/A</v>
      </c>
      <c r="AE364" s="86" t="e">
        <f t="shared" si="132"/>
        <v>#N/A</v>
      </c>
      <c r="AF364" s="86" t="e">
        <f t="shared" si="133"/>
        <v>#N/A</v>
      </c>
      <c r="AG364" s="86" t="e">
        <f t="shared" si="134"/>
        <v>#N/A</v>
      </c>
      <c r="AH364" s="86" t="e">
        <f t="shared" si="135"/>
        <v>#N/A</v>
      </c>
      <c r="AI364" s="86" t="e">
        <f t="shared" si="136"/>
        <v>#N/A</v>
      </c>
      <c r="AJ364" s="86" t="e">
        <f t="shared" si="137"/>
        <v>#N/A</v>
      </c>
      <c r="AK364" s="86">
        <f t="shared" si="123"/>
        <v>40.3177816454549</v>
      </c>
      <c r="AL364" s="86">
        <f t="shared" si="123"/>
        <v>0</v>
      </c>
    </row>
    <row r="365" spans="2:38" x14ac:dyDescent="0.25">
      <c r="B365" s="77">
        <v>35551</v>
      </c>
      <c r="C365" s="78">
        <v>16.4141682686408</v>
      </c>
      <c r="D365" s="79"/>
      <c r="E365" s="80" t="e">
        <f t="shared" si="124"/>
        <v>#N/A</v>
      </c>
      <c r="F365" s="75"/>
      <c r="G365" s="75"/>
      <c r="H365" s="81">
        <f t="shared" si="125"/>
        <v>35551</v>
      </c>
      <c r="I365" s="82"/>
      <c r="J365" s="87">
        <f t="shared" si="121"/>
        <v>3.1033637552305833</v>
      </c>
      <c r="K365" s="82"/>
      <c r="L365" s="82"/>
      <c r="M365" s="36">
        <f t="shared" si="138"/>
        <v>348.42529079296571</v>
      </c>
      <c r="N365" s="36">
        <f t="shared" si="139"/>
        <v>6.5317687194957443</v>
      </c>
      <c r="O365" s="36">
        <f t="shared" si="122"/>
        <v>348.42529079296571</v>
      </c>
      <c r="P365" s="36">
        <f t="shared" si="140"/>
        <v>322.4280132837157</v>
      </c>
      <c r="Q365" s="36">
        <f t="shared" si="141"/>
        <v>25.997277509250011</v>
      </c>
      <c r="R365" s="36">
        <f t="shared" si="142"/>
        <v>32.529046228745756</v>
      </c>
      <c r="S365" s="36">
        <f t="shared" si="143"/>
        <v>70.638147727544876</v>
      </c>
      <c r="T365" s="36">
        <f t="shared" si="144"/>
        <v>10.595722159131725</v>
      </c>
      <c r="U365" s="36">
        <f t="shared" si="145"/>
        <v>81.233869886676601</v>
      </c>
      <c r="V365" s="36">
        <f t="shared" si="146"/>
        <v>34.510363534691976</v>
      </c>
      <c r="W365" s="36">
        <f t="shared" si="147"/>
        <v>46.723506351984625</v>
      </c>
      <c r="Y365" s="86" t="e">
        <f t="shared" si="126"/>
        <v>#N/A</v>
      </c>
      <c r="Z365" s="86" t="e">
        <f t="shared" si="127"/>
        <v>#N/A</v>
      </c>
      <c r="AA365" s="86" t="e">
        <f t="shared" si="128"/>
        <v>#N/A</v>
      </c>
      <c r="AB365" s="86" t="e">
        <f t="shared" si="129"/>
        <v>#N/A</v>
      </c>
      <c r="AC365" s="86" t="e">
        <f t="shared" si="130"/>
        <v>#N/A</v>
      </c>
      <c r="AD365" s="86" t="e">
        <f t="shared" si="131"/>
        <v>#N/A</v>
      </c>
      <c r="AE365" s="86" t="e">
        <f t="shared" si="132"/>
        <v>#N/A</v>
      </c>
      <c r="AF365" s="86" t="e">
        <f t="shared" si="133"/>
        <v>#N/A</v>
      </c>
      <c r="AG365" s="86" t="e">
        <f t="shared" si="134"/>
        <v>#N/A</v>
      </c>
      <c r="AH365" s="86" t="e">
        <f t="shared" si="135"/>
        <v>#N/A</v>
      </c>
      <c r="AI365" s="86" t="e">
        <f t="shared" si="136"/>
        <v>#N/A</v>
      </c>
      <c r="AJ365" s="86" t="e">
        <f t="shared" si="137"/>
        <v>#N/A</v>
      </c>
      <c r="AK365" s="86">
        <f t="shared" si="123"/>
        <v>16.4141682686408</v>
      </c>
      <c r="AL365" s="86">
        <f t="shared" si="123"/>
        <v>0</v>
      </c>
    </row>
    <row r="366" spans="2:38" x14ac:dyDescent="0.25">
      <c r="B366" s="77">
        <v>35582</v>
      </c>
      <c r="C366" s="78">
        <v>19.271404958677699</v>
      </c>
      <c r="D366" s="79"/>
      <c r="E366" s="80" t="e">
        <f t="shared" si="124"/>
        <v>#N/A</v>
      </c>
      <c r="F366" s="75"/>
      <c r="G366" s="75"/>
      <c r="H366" s="81">
        <f t="shared" si="125"/>
        <v>35582</v>
      </c>
      <c r="I366" s="82"/>
      <c r="J366" s="87">
        <f t="shared" si="121"/>
        <v>2.6945143986817084</v>
      </c>
      <c r="K366" s="82"/>
      <c r="L366" s="82"/>
      <c r="M366" s="36">
        <f t="shared" si="138"/>
        <v>334.68188407613735</v>
      </c>
      <c r="N366" s="36">
        <f t="shared" si="139"/>
        <v>7.0175341662560413</v>
      </c>
      <c r="O366" s="36">
        <f t="shared" si="122"/>
        <v>334.68188407613735</v>
      </c>
      <c r="P366" s="36">
        <f t="shared" si="140"/>
        <v>312.18597184513834</v>
      </c>
      <c r="Q366" s="36">
        <f t="shared" si="141"/>
        <v>22.495912230999011</v>
      </c>
      <c r="R366" s="36">
        <f t="shared" si="142"/>
        <v>29.513446397255052</v>
      </c>
      <c r="S366" s="36">
        <f t="shared" si="143"/>
        <v>64.023809931947028</v>
      </c>
      <c r="T366" s="36">
        <f t="shared" si="144"/>
        <v>9.6035714897920492</v>
      </c>
      <c r="U366" s="36">
        <f t="shared" si="145"/>
        <v>73.627381421739074</v>
      </c>
      <c r="V366" s="36">
        <f t="shared" si="146"/>
        <v>33.05941370924495</v>
      </c>
      <c r="W366" s="36">
        <f t="shared" si="147"/>
        <v>40.567967712494124</v>
      </c>
      <c r="Y366" s="86" t="e">
        <f t="shared" si="126"/>
        <v>#N/A</v>
      </c>
      <c r="Z366" s="86" t="e">
        <f t="shared" si="127"/>
        <v>#N/A</v>
      </c>
      <c r="AA366" s="86" t="e">
        <f t="shared" si="128"/>
        <v>#N/A</v>
      </c>
      <c r="AB366" s="86" t="e">
        <f t="shared" si="129"/>
        <v>#N/A</v>
      </c>
      <c r="AC366" s="86" t="e">
        <f t="shared" si="130"/>
        <v>#N/A</v>
      </c>
      <c r="AD366" s="86" t="e">
        <f t="shared" si="131"/>
        <v>#N/A</v>
      </c>
      <c r="AE366" s="86" t="e">
        <f t="shared" si="132"/>
        <v>#N/A</v>
      </c>
      <c r="AF366" s="86" t="e">
        <f t="shared" si="133"/>
        <v>#N/A</v>
      </c>
      <c r="AG366" s="86" t="e">
        <f t="shared" si="134"/>
        <v>#N/A</v>
      </c>
      <c r="AH366" s="86" t="e">
        <f t="shared" si="135"/>
        <v>#N/A</v>
      </c>
      <c r="AI366" s="86" t="e">
        <f t="shared" si="136"/>
        <v>#N/A</v>
      </c>
      <c r="AJ366" s="86" t="e">
        <f t="shared" si="137"/>
        <v>#N/A</v>
      </c>
      <c r="AK366" s="86">
        <f t="shared" si="123"/>
        <v>19.271404958677699</v>
      </c>
      <c r="AL366" s="86">
        <f t="shared" si="123"/>
        <v>0</v>
      </c>
    </row>
    <row r="367" spans="2:38" x14ac:dyDescent="0.25">
      <c r="B367" s="77">
        <v>35612</v>
      </c>
      <c r="C367" s="78">
        <v>0</v>
      </c>
      <c r="D367" s="79"/>
      <c r="E367" s="80" t="e">
        <f t="shared" si="124"/>
        <v>#N/A</v>
      </c>
      <c r="F367" s="75"/>
      <c r="G367" s="75"/>
      <c r="H367" s="81">
        <f t="shared" si="125"/>
        <v>35612</v>
      </c>
      <c r="I367" s="82"/>
      <c r="J367" s="87">
        <f t="shared" si="121"/>
        <v>1.8980214784298068</v>
      </c>
      <c r="K367" s="82"/>
      <c r="L367" s="82"/>
      <c r="M367" s="36">
        <f t="shared" si="138"/>
        <v>312.18597184513834</v>
      </c>
      <c r="N367" s="36">
        <f t="shared" si="139"/>
        <v>0</v>
      </c>
      <c r="O367" s="36">
        <f t="shared" si="122"/>
        <v>312.18597184513834</v>
      </c>
      <c r="P367" s="36">
        <f t="shared" si="140"/>
        <v>294.73124415105201</v>
      </c>
      <c r="Q367" s="36">
        <f t="shared" si="141"/>
        <v>17.45472769408633</v>
      </c>
      <c r="R367" s="36">
        <f t="shared" si="142"/>
        <v>17.45472769408633</v>
      </c>
      <c r="S367" s="36">
        <f t="shared" si="143"/>
        <v>50.51414140333128</v>
      </c>
      <c r="T367" s="36">
        <f t="shared" si="144"/>
        <v>7.5771212104996879</v>
      </c>
      <c r="U367" s="36">
        <f t="shared" si="145"/>
        <v>58.09126261383097</v>
      </c>
      <c r="V367" s="36">
        <f t="shared" si="146"/>
        <v>29.515102808475142</v>
      </c>
      <c r="W367" s="36">
        <f t="shared" si="147"/>
        <v>28.576159805355829</v>
      </c>
      <c r="Y367" s="86" t="e">
        <f t="shared" si="126"/>
        <v>#N/A</v>
      </c>
      <c r="Z367" s="86" t="e">
        <f t="shared" si="127"/>
        <v>#N/A</v>
      </c>
      <c r="AA367" s="86" t="e">
        <f t="shared" si="128"/>
        <v>#N/A</v>
      </c>
      <c r="AB367" s="86" t="e">
        <f t="shared" si="129"/>
        <v>#N/A</v>
      </c>
      <c r="AC367" s="86" t="e">
        <f t="shared" si="130"/>
        <v>#N/A</v>
      </c>
      <c r="AD367" s="86" t="e">
        <f t="shared" si="131"/>
        <v>#N/A</v>
      </c>
      <c r="AE367" s="86" t="e">
        <f t="shared" si="132"/>
        <v>#N/A</v>
      </c>
      <c r="AF367" s="86" t="e">
        <f t="shared" si="133"/>
        <v>#N/A</v>
      </c>
      <c r="AG367" s="86" t="e">
        <f t="shared" si="134"/>
        <v>#N/A</v>
      </c>
      <c r="AH367" s="86" t="e">
        <f t="shared" si="135"/>
        <v>#N/A</v>
      </c>
      <c r="AI367" s="86" t="e">
        <f t="shared" si="136"/>
        <v>#N/A</v>
      </c>
      <c r="AJ367" s="86" t="e">
        <f t="shared" si="137"/>
        <v>#N/A</v>
      </c>
      <c r="AK367" s="86">
        <f t="shared" si="123"/>
        <v>0</v>
      </c>
      <c r="AL367" s="86">
        <f t="shared" si="123"/>
        <v>0</v>
      </c>
    </row>
    <row r="368" spans="2:38" x14ac:dyDescent="0.25">
      <c r="B368" s="77">
        <v>35643</v>
      </c>
      <c r="C368" s="78">
        <v>5.2067338395915996</v>
      </c>
      <c r="D368" s="79"/>
      <c r="E368" s="80" t="e">
        <f t="shared" si="124"/>
        <v>#N/A</v>
      </c>
      <c r="F368" s="75"/>
      <c r="G368" s="75"/>
      <c r="H368" s="81">
        <f t="shared" si="125"/>
        <v>35643</v>
      </c>
      <c r="I368" s="82"/>
      <c r="J368" s="87">
        <f t="shared" si="121"/>
        <v>1.6370128509487689</v>
      </c>
      <c r="K368" s="82"/>
      <c r="L368" s="82"/>
      <c r="M368" s="36">
        <f t="shared" si="138"/>
        <v>298.39378263480643</v>
      </c>
      <c r="N368" s="36">
        <f t="shared" si="139"/>
        <v>1.5441953558371893</v>
      </c>
      <c r="O368" s="36">
        <f t="shared" si="122"/>
        <v>298.39378263480643</v>
      </c>
      <c r="P368" s="36">
        <f t="shared" si="140"/>
        <v>283.62303304698321</v>
      </c>
      <c r="Q368" s="36">
        <f t="shared" si="141"/>
        <v>14.770749587823218</v>
      </c>
      <c r="R368" s="36">
        <f t="shared" si="142"/>
        <v>16.314944943660407</v>
      </c>
      <c r="S368" s="36">
        <f t="shared" si="143"/>
        <v>45.830047752135549</v>
      </c>
      <c r="T368" s="36">
        <f t="shared" si="144"/>
        <v>6.8745071628203283</v>
      </c>
      <c r="U368" s="36">
        <f t="shared" si="145"/>
        <v>52.704554914955878</v>
      </c>
      <c r="V368" s="36">
        <f t="shared" si="146"/>
        <v>28.058078906247644</v>
      </c>
      <c r="W368" s="36">
        <f t="shared" si="147"/>
        <v>24.646476008708234</v>
      </c>
      <c r="Y368" s="86" t="e">
        <f t="shared" si="126"/>
        <v>#N/A</v>
      </c>
      <c r="Z368" s="86" t="e">
        <f t="shared" si="127"/>
        <v>#N/A</v>
      </c>
      <c r="AA368" s="86" t="e">
        <f t="shared" si="128"/>
        <v>#N/A</v>
      </c>
      <c r="AB368" s="86" t="e">
        <f t="shared" si="129"/>
        <v>#N/A</v>
      </c>
      <c r="AC368" s="86" t="e">
        <f t="shared" si="130"/>
        <v>#N/A</v>
      </c>
      <c r="AD368" s="86" t="e">
        <f t="shared" si="131"/>
        <v>#N/A</v>
      </c>
      <c r="AE368" s="86" t="e">
        <f t="shared" si="132"/>
        <v>#N/A</v>
      </c>
      <c r="AF368" s="86" t="e">
        <f t="shared" si="133"/>
        <v>#N/A</v>
      </c>
      <c r="AG368" s="86" t="e">
        <f t="shared" si="134"/>
        <v>#N/A</v>
      </c>
      <c r="AH368" s="86" t="e">
        <f t="shared" si="135"/>
        <v>#N/A</v>
      </c>
      <c r="AI368" s="86" t="e">
        <f t="shared" si="136"/>
        <v>#N/A</v>
      </c>
      <c r="AJ368" s="86" t="e">
        <f t="shared" si="137"/>
        <v>#N/A</v>
      </c>
      <c r="AK368" s="86">
        <f t="shared" si="123"/>
        <v>5.2067338395915996</v>
      </c>
      <c r="AL368" s="86">
        <f t="shared" si="123"/>
        <v>0</v>
      </c>
    </row>
    <row r="369" spans="1:38" x14ac:dyDescent="0.25">
      <c r="B369" s="77">
        <v>35674</v>
      </c>
      <c r="C369" s="78">
        <v>32.8724174653887</v>
      </c>
      <c r="D369" s="79"/>
      <c r="E369" s="80" t="e">
        <f t="shared" si="124"/>
        <v>#N/A</v>
      </c>
      <c r="F369" s="75"/>
      <c r="G369" s="75"/>
      <c r="H369" s="81">
        <f t="shared" si="125"/>
        <v>35674</v>
      </c>
      <c r="I369" s="82"/>
      <c r="J369" s="87">
        <f t="shared" ref="J369:J432" si="148">W369*10^3*$F$9/(3600*24*30)</f>
        <v>2.1040180744191765</v>
      </c>
      <c r="K369" s="82"/>
      <c r="L369" s="82"/>
      <c r="M369" s="36">
        <f t="shared" si="138"/>
        <v>306.82126173730978</v>
      </c>
      <c r="N369" s="36">
        <f t="shared" si="139"/>
        <v>9.6741887750621345</v>
      </c>
      <c r="O369" s="36">
        <f t="shared" ref="O369:O432" si="149">M369*(1-TANH(D369/$F$12))/(1+(1-M369/$F$12)*TANH(D369/$F$12))</f>
        <v>306.82126173730978</v>
      </c>
      <c r="P369" s="36">
        <f t="shared" si="140"/>
        <v>290.44630077364241</v>
      </c>
      <c r="Q369" s="36">
        <f t="shared" si="141"/>
        <v>16.374960963667377</v>
      </c>
      <c r="R369" s="36">
        <f t="shared" si="142"/>
        <v>26.049149738729511</v>
      </c>
      <c r="S369" s="36">
        <f t="shared" si="143"/>
        <v>54.107228644977155</v>
      </c>
      <c r="T369" s="36">
        <f t="shared" si="144"/>
        <v>8.1160842967465676</v>
      </c>
      <c r="U369" s="36">
        <f t="shared" si="145"/>
        <v>62.223312941723727</v>
      </c>
      <c r="V369" s="36">
        <f t="shared" si="146"/>
        <v>30.545717397494485</v>
      </c>
      <c r="W369" s="36">
        <f t="shared" si="147"/>
        <v>31.677595544229241</v>
      </c>
      <c r="Y369" s="86" t="e">
        <f t="shared" si="126"/>
        <v>#N/A</v>
      </c>
      <c r="Z369" s="86" t="e">
        <f t="shared" si="127"/>
        <v>#N/A</v>
      </c>
      <c r="AA369" s="86" t="e">
        <f t="shared" si="128"/>
        <v>#N/A</v>
      </c>
      <c r="AB369" s="86" t="e">
        <f t="shared" si="129"/>
        <v>#N/A</v>
      </c>
      <c r="AC369" s="86" t="e">
        <f t="shared" si="130"/>
        <v>#N/A</v>
      </c>
      <c r="AD369" s="86" t="e">
        <f t="shared" si="131"/>
        <v>#N/A</v>
      </c>
      <c r="AE369" s="86" t="e">
        <f t="shared" si="132"/>
        <v>#N/A</v>
      </c>
      <c r="AF369" s="86" t="e">
        <f t="shared" si="133"/>
        <v>#N/A</v>
      </c>
      <c r="AG369" s="86" t="e">
        <f t="shared" si="134"/>
        <v>#N/A</v>
      </c>
      <c r="AH369" s="86" t="e">
        <f t="shared" si="135"/>
        <v>#N/A</v>
      </c>
      <c r="AI369" s="86" t="e">
        <f t="shared" si="136"/>
        <v>#N/A</v>
      </c>
      <c r="AJ369" s="86" t="e">
        <f t="shared" si="137"/>
        <v>#N/A</v>
      </c>
      <c r="AK369" s="86">
        <f t="shared" ref="AK369:AL432" si="150">IF(C369&gt;=0,C369,"")</f>
        <v>32.8724174653887</v>
      </c>
      <c r="AL369" s="86">
        <f t="shared" si="150"/>
        <v>0</v>
      </c>
    </row>
    <row r="370" spans="1:38" x14ac:dyDescent="0.25">
      <c r="B370" s="77">
        <v>35704</v>
      </c>
      <c r="C370" s="78">
        <v>58.858109465978998</v>
      </c>
      <c r="D370" s="79"/>
      <c r="E370" s="80" t="e">
        <f t="shared" ref="E370:E388" si="151">IF(I370="",NA(),(I370*3600*24*30)/($F$9*1000))</f>
        <v>#N/A</v>
      </c>
      <c r="F370" s="75"/>
      <c r="G370" s="75"/>
      <c r="H370" s="81">
        <f t="shared" ref="H370:H433" si="152">+B370</f>
        <v>35704</v>
      </c>
      <c r="I370" s="82"/>
      <c r="J370" s="87">
        <f t="shared" si="148"/>
        <v>3.1345063245161144</v>
      </c>
      <c r="K370" s="82"/>
      <c r="L370" s="82"/>
      <c r="M370" s="36">
        <f t="shared" si="138"/>
        <v>330.12026106338197</v>
      </c>
      <c r="N370" s="36">
        <f t="shared" si="139"/>
        <v>19.18414917623943</v>
      </c>
      <c r="O370" s="36">
        <f t="shared" si="149"/>
        <v>330.12026106338197</v>
      </c>
      <c r="P370" s="36">
        <f t="shared" si="140"/>
        <v>308.71491458029499</v>
      </c>
      <c r="Q370" s="36">
        <f t="shared" si="141"/>
        <v>21.405346483086987</v>
      </c>
      <c r="R370" s="36">
        <f t="shared" si="142"/>
        <v>40.589495659326417</v>
      </c>
      <c r="S370" s="36">
        <f t="shared" si="143"/>
        <v>71.135213056820902</v>
      </c>
      <c r="T370" s="36">
        <f t="shared" si="144"/>
        <v>10.670281958523129</v>
      </c>
      <c r="U370" s="36">
        <f t="shared" si="145"/>
        <v>81.805495015344036</v>
      </c>
      <c r="V370" s="36">
        <f t="shared" si="146"/>
        <v>34.613113549580973</v>
      </c>
      <c r="W370" s="36">
        <f t="shared" si="147"/>
        <v>47.192381465763063</v>
      </c>
      <c r="Y370" s="86" t="e">
        <f t="shared" si="126"/>
        <v>#N/A</v>
      </c>
      <c r="Z370" s="86" t="e">
        <f t="shared" si="127"/>
        <v>#N/A</v>
      </c>
      <c r="AA370" s="86" t="e">
        <f t="shared" si="128"/>
        <v>#N/A</v>
      </c>
      <c r="AB370" s="86" t="e">
        <f t="shared" si="129"/>
        <v>#N/A</v>
      </c>
      <c r="AC370" s="86" t="e">
        <f t="shared" si="130"/>
        <v>#N/A</v>
      </c>
      <c r="AD370" s="86" t="e">
        <f t="shared" si="131"/>
        <v>#N/A</v>
      </c>
      <c r="AE370" s="86" t="e">
        <f t="shared" si="132"/>
        <v>#N/A</v>
      </c>
      <c r="AF370" s="86" t="e">
        <f t="shared" si="133"/>
        <v>#N/A</v>
      </c>
      <c r="AG370" s="86" t="e">
        <f t="shared" si="134"/>
        <v>#N/A</v>
      </c>
      <c r="AH370" s="86" t="e">
        <f t="shared" si="135"/>
        <v>#N/A</v>
      </c>
      <c r="AI370" s="86" t="e">
        <f t="shared" si="136"/>
        <v>#N/A</v>
      </c>
      <c r="AJ370" s="86" t="e">
        <f t="shared" si="137"/>
        <v>#N/A</v>
      </c>
      <c r="AK370" s="86">
        <f t="shared" si="150"/>
        <v>58.858109465978998</v>
      </c>
      <c r="AL370" s="86">
        <f t="shared" si="150"/>
        <v>0</v>
      </c>
    </row>
    <row r="371" spans="1:38" x14ac:dyDescent="0.25">
      <c r="B371" s="77">
        <v>35735</v>
      </c>
      <c r="C371" s="78">
        <v>71.120478001086397</v>
      </c>
      <c r="D371" s="79"/>
      <c r="E371" s="80" t="e">
        <f t="shared" si="151"/>
        <v>#N/A</v>
      </c>
      <c r="F371" s="75"/>
      <c r="G371" s="75"/>
      <c r="H371" s="81">
        <f t="shared" si="152"/>
        <v>35735</v>
      </c>
      <c r="I371" s="82"/>
      <c r="J371" s="87">
        <f t="shared" si="148"/>
        <v>4.2449907740571433</v>
      </c>
      <c r="K371" s="82"/>
      <c r="L371" s="82"/>
      <c r="M371" s="36">
        <f t="shared" si="138"/>
        <v>353.4160937888031</v>
      </c>
      <c r="N371" s="36">
        <f t="shared" si="139"/>
        <v>26.419298792578275</v>
      </c>
      <c r="O371" s="36">
        <f t="shared" si="149"/>
        <v>353.4160937888031</v>
      </c>
      <c r="P371" s="36">
        <f t="shared" si="140"/>
        <v>326.06604244973164</v>
      </c>
      <c r="Q371" s="36">
        <f t="shared" si="141"/>
        <v>27.350051339071456</v>
      </c>
      <c r="R371" s="36">
        <f t="shared" si="142"/>
        <v>53.76935013164973</v>
      </c>
      <c r="S371" s="36">
        <f t="shared" si="143"/>
        <v>88.382463681230703</v>
      </c>
      <c r="T371" s="36">
        <f t="shared" si="144"/>
        <v>13.257369552184597</v>
      </c>
      <c r="U371" s="36">
        <f t="shared" si="145"/>
        <v>101.6398332334153</v>
      </c>
      <c r="V371" s="36">
        <f t="shared" si="146"/>
        <v>37.728262099841217</v>
      </c>
      <c r="W371" s="36">
        <f t="shared" si="147"/>
        <v>63.911571133574085</v>
      </c>
      <c r="Y371" s="86" t="e">
        <f t="shared" ref="Y371:Y434" si="153">IF(E371&gt;=0,E371,"")</f>
        <v>#N/A</v>
      </c>
      <c r="Z371" s="86" t="e">
        <f t="shared" ref="Z371:Z434" si="154">IF(E371&gt;=0,E371^0.5,"")</f>
        <v>#N/A</v>
      </c>
      <c r="AA371" s="86" t="e">
        <f t="shared" ref="AA371:AA434" si="155">IF(E371&gt;=0,LN(E371+$F$27/40),"")</f>
        <v>#N/A</v>
      </c>
      <c r="AB371" s="86" t="e">
        <f t="shared" ref="AB371:AB434" si="156">IF(E371&gt;=0,W371,"")</f>
        <v>#N/A</v>
      </c>
      <c r="AC371" s="86" t="e">
        <f t="shared" ref="AC371:AC434" si="157">IF(E371&gt;=0,W371^0.5,"")</f>
        <v>#N/A</v>
      </c>
      <c r="AD371" s="86" t="e">
        <f t="shared" ref="AD371:AD434" si="158">IF(E371&gt;=0,LN(W371+$F$27/40),"")</f>
        <v>#N/A</v>
      </c>
      <c r="AE371" s="86" t="e">
        <f t="shared" ref="AE371:AE434" si="159">IF(E371&gt;=0,(Y371-AB371)^2,"")</f>
        <v>#N/A</v>
      </c>
      <c r="AF371" s="86" t="e">
        <f t="shared" ref="AF371:AF434" si="160">IF(E371&gt;=0,(Z371-AC371)^2,"")</f>
        <v>#N/A</v>
      </c>
      <c r="AG371" s="86" t="e">
        <f t="shared" ref="AG371:AG434" si="161">IF(E371&gt;=0,(AA371-AD371)^2,"")</f>
        <v>#N/A</v>
      </c>
      <c r="AH371" s="86" t="e">
        <f t="shared" ref="AH371:AH434" si="162">IF(E371&gt;=0,($F$27-Y371)^2,"")</f>
        <v>#N/A</v>
      </c>
      <c r="AI371" s="86" t="e">
        <f t="shared" ref="AI371:AI434" si="163">IF(E371&gt;=0,($F$28-Z371)^2,"")</f>
        <v>#N/A</v>
      </c>
      <c r="AJ371" s="86" t="e">
        <f t="shared" ref="AJ371:AJ434" si="164">IF(E371&gt;=0,($F$29-AA371)^2,"")</f>
        <v>#N/A</v>
      </c>
      <c r="AK371" s="86">
        <f t="shared" si="150"/>
        <v>71.120478001086397</v>
      </c>
      <c r="AL371" s="86">
        <f t="shared" si="150"/>
        <v>0</v>
      </c>
    </row>
    <row r="372" spans="1:38" x14ac:dyDescent="0.25">
      <c r="B372" s="77">
        <v>35765</v>
      </c>
      <c r="C372" s="78">
        <v>160.04557772365999</v>
      </c>
      <c r="D372" s="79"/>
      <c r="E372" s="80" t="e">
        <f t="shared" si="151"/>
        <v>#N/A</v>
      </c>
      <c r="F372" s="75"/>
      <c r="G372" s="75"/>
      <c r="H372" s="81">
        <f t="shared" si="152"/>
        <v>35765</v>
      </c>
      <c r="I372" s="82"/>
      <c r="J372" s="87">
        <f t="shared" si="148"/>
        <v>9.132801756016212</v>
      </c>
      <c r="K372" s="82"/>
      <c r="L372" s="82"/>
      <c r="M372" s="36">
        <f t="shared" si="138"/>
        <v>411.29600333295133</v>
      </c>
      <c r="N372" s="36">
        <f t="shared" si="139"/>
        <v>74.815616840440327</v>
      </c>
      <c r="O372" s="36">
        <f t="shared" si="149"/>
        <v>411.29600333295133</v>
      </c>
      <c r="P372" s="36">
        <f t="shared" si="140"/>
        <v>364.99980374419545</v>
      </c>
      <c r="Q372" s="36">
        <f t="shared" si="141"/>
        <v>46.296199588755883</v>
      </c>
      <c r="R372" s="36">
        <f t="shared" si="142"/>
        <v>121.11181642919621</v>
      </c>
      <c r="S372" s="36">
        <f t="shared" si="143"/>
        <v>158.84007852903744</v>
      </c>
      <c r="T372" s="36">
        <f t="shared" si="144"/>
        <v>23.826011779355603</v>
      </c>
      <c r="U372" s="36">
        <f t="shared" si="145"/>
        <v>182.66609030839305</v>
      </c>
      <c r="V372" s="36">
        <f t="shared" si="146"/>
        <v>45.164799929710313</v>
      </c>
      <c r="W372" s="36">
        <f t="shared" si="147"/>
        <v>137.50129037868274</v>
      </c>
      <c r="Y372" s="86" t="e">
        <f t="shared" si="153"/>
        <v>#N/A</v>
      </c>
      <c r="Z372" s="86" t="e">
        <f t="shared" si="154"/>
        <v>#N/A</v>
      </c>
      <c r="AA372" s="86" t="e">
        <f t="shared" si="155"/>
        <v>#N/A</v>
      </c>
      <c r="AB372" s="86" t="e">
        <f t="shared" si="156"/>
        <v>#N/A</v>
      </c>
      <c r="AC372" s="86" t="e">
        <f t="shared" si="157"/>
        <v>#N/A</v>
      </c>
      <c r="AD372" s="86" t="e">
        <f t="shared" si="158"/>
        <v>#N/A</v>
      </c>
      <c r="AE372" s="86" t="e">
        <f t="shared" si="159"/>
        <v>#N/A</v>
      </c>
      <c r="AF372" s="86" t="e">
        <f t="shared" si="160"/>
        <v>#N/A</v>
      </c>
      <c r="AG372" s="86" t="e">
        <f t="shared" si="161"/>
        <v>#N/A</v>
      </c>
      <c r="AH372" s="86" t="e">
        <f t="shared" si="162"/>
        <v>#N/A</v>
      </c>
      <c r="AI372" s="86" t="e">
        <f t="shared" si="163"/>
        <v>#N/A</v>
      </c>
      <c r="AJ372" s="86" t="e">
        <f t="shared" si="164"/>
        <v>#N/A</v>
      </c>
      <c r="AK372" s="86">
        <f t="shared" si="150"/>
        <v>160.04557772365999</v>
      </c>
      <c r="AL372" s="86">
        <f t="shared" si="150"/>
        <v>0</v>
      </c>
    </row>
    <row r="373" spans="1:38" x14ac:dyDescent="0.25">
      <c r="A373" s="13" t="s">
        <v>143</v>
      </c>
      <c r="B373" s="77">
        <v>35796</v>
      </c>
      <c r="C373" s="78">
        <v>106.732287053779</v>
      </c>
      <c r="D373" s="79"/>
      <c r="E373" s="80" t="e">
        <f t="shared" si="151"/>
        <v>#N/A</v>
      </c>
      <c r="F373" s="75"/>
      <c r="G373" s="75"/>
      <c r="H373" s="81">
        <f t="shared" si="152"/>
        <v>35796</v>
      </c>
      <c r="I373" s="82"/>
      <c r="J373" s="87">
        <f t="shared" si="148"/>
        <v>8.4128728135130686</v>
      </c>
      <c r="K373" s="82"/>
      <c r="L373" s="82"/>
      <c r="M373" s="36">
        <f t="shared" si="138"/>
        <v>416.3785409977915</v>
      </c>
      <c r="N373" s="36">
        <f t="shared" si="139"/>
        <v>55.353549800182975</v>
      </c>
      <c r="O373" s="36">
        <f t="shared" si="149"/>
        <v>416.3785409977915</v>
      </c>
      <c r="P373" s="36">
        <f t="shared" si="140"/>
        <v>368.12869772725003</v>
      </c>
      <c r="Q373" s="36">
        <f t="shared" si="141"/>
        <v>48.249843270541476</v>
      </c>
      <c r="R373" s="36">
        <f t="shared" si="142"/>
        <v>103.60339307072445</v>
      </c>
      <c r="S373" s="36">
        <f t="shared" si="143"/>
        <v>148.76819300043476</v>
      </c>
      <c r="T373" s="36">
        <f t="shared" si="144"/>
        <v>22.315228950065201</v>
      </c>
      <c r="U373" s="36">
        <f t="shared" si="145"/>
        <v>171.08342195049997</v>
      </c>
      <c r="V373" s="36">
        <f t="shared" si="146"/>
        <v>44.421210445935188</v>
      </c>
      <c r="W373" s="36">
        <f t="shared" si="147"/>
        <v>126.66221150456478</v>
      </c>
      <c r="Y373" s="86" t="e">
        <f t="shared" si="153"/>
        <v>#N/A</v>
      </c>
      <c r="Z373" s="86" t="e">
        <f t="shared" si="154"/>
        <v>#N/A</v>
      </c>
      <c r="AA373" s="86" t="e">
        <f t="shared" si="155"/>
        <v>#N/A</v>
      </c>
      <c r="AB373" s="86" t="e">
        <f t="shared" si="156"/>
        <v>#N/A</v>
      </c>
      <c r="AC373" s="86" t="e">
        <f t="shared" si="157"/>
        <v>#N/A</v>
      </c>
      <c r="AD373" s="86" t="e">
        <f t="shared" si="158"/>
        <v>#N/A</v>
      </c>
      <c r="AE373" s="86" t="e">
        <f t="shared" si="159"/>
        <v>#N/A</v>
      </c>
      <c r="AF373" s="86" t="e">
        <f t="shared" si="160"/>
        <v>#N/A</v>
      </c>
      <c r="AG373" s="86" t="e">
        <f t="shared" si="161"/>
        <v>#N/A</v>
      </c>
      <c r="AH373" s="86" t="e">
        <f t="shared" si="162"/>
        <v>#N/A</v>
      </c>
      <c r="AI373" s="86" t="e">
        <f t="shared" si="163"/>
        <v>#N/A</v>
      </c>
      <c r="AJ373" s="86" t="e">
        <f t="shared" si="164"/>
        <v>#N/A</v>
      </c>
      <c r="AK373" s="86">
        <f t="shared" si="150"/>
        <v>106.732287053779</v>
      </c>
      <c r="AL373" s="86">
        <f t="shared" si="150"/>
        <v>0</v>
      </c>
    </row>
    <row r="374" spans="1:38" x14ac:dyDescent="0.25">
      <c r="B374" s="77">
        <v>35827</v>
      </c>
      <c r="C374" s="78">
        <v>152.24574225122299</v>
      </c>
      <c r="D374" s="79"/>
      <c r="E374" s="80" t="e">
        <f t="shared" si="151"/>
        <v>#N/A</v>
      </c>
      <c r="F374" s="75"/>
      <c r="G374" s="75"/>
      <c r="H374" s="81">
        <f t="shared" si="152"/>
        <v>35827</v>
      </c>
      <c r="I374" s="82"/>
      <c r="J374" s="87">
        <f t="shared" si="148"/>
        <v>11.016720566339693</v>
      </c>
      <c r="K374" s="82"/>
      <c r="L374" s="82"/>
      <c r="M374" s="36">
        <f t="shared" si="138"/>
        <v>436.17823479957735</v>
      </c>
      <c r="N374" s="36">
        <f t="shared" si="139"/>
        <v>84.196205178895639</v>
      </c>
      <c r="O374" s="36">
        <f t="shared" si="149"/>
        <v>436.17823479957735</v>
      </c>
      <c r="P374" s="36">
        <f t="shared" si="140"/>
        <v>379.87220523265159</v>
      </c>
      <c r="Q374" s="36">
        <f t="shared" si="141"/>
        <v>56.306029566925758</v>
      </c>
      <c r="R374" s="36">
        <f t="shared" si="142"/>
        <v>140.5022347458214</v>
      </c>
      <c r="S374" s="36">
        <f t="shared" si="143"/>
        <v>184.92344519175657</v>
      </c>
      <c r="T374" s="36">
        <f t="shared" si="144"/>
        <v>27.738516778763469</v>
      </c>
      <c r="U374" s="36">
        <f t="shared" si="145"/>
        <v>212.66196197052005</v>
      </c>
      <c r="V374" s="36">
        <f t="shared" si="146"/>
        <v>46.796838202208676</v>
      </c>
      <c r="W374" s="36">
        <f t="shared" si="147"/>
        <v>165.86512376831138</v>
      </c>
      <c r="Y374" s="86" t="e">
        <f t="shared" si="153"/>
        <v>#N/A</v>
      </c>
      <c r="Z374" s="86" t="e">
        <f t="shared" si="154"/>
        <v>#N/A</v>
      </c>
      <c r="AA374" s="86" t="e">
        <f t="shared" si="155"/>
        <v>#N/A</v>
      </c>
      <c r="AB374" s="86" t="e">
        <f t="shared" si="156"/>
        <v>#N/A</v>
      </c>
      <c r="AC374" s="86" t="e">
        <f t="shared" si="157"/>
        <v>#N/A</v>
      </c>
      <c r="AD374" s="86" t="e">
        <f t="shared" si="158"/>
        <v>#N/A</v>
      </c>
      <c r="AE374" s="86" t="e">
        <f t="shared" si="159"/>
        <v>#N/A</v>
      </c>
      <c r="AF374" s="86" t="e">
        <f t="shared" si="160"/>
        <v>#N/A</v>
      </c>
      <c r="AG374" s="86" t="e">
        <f t="shared" si="161"/>
        <v>#N/A</v>
      </c>
      <c r="AH374" s="86" t="e">
        <f t="shared" si="162"/>
        <v>#N/A</v>
      </c>
      <c r="AI374" s="86" t="e">
        <f t="shared" si="163"/>
        <v>#N/A</v>
      </c>
      <c r="AJ374" s="86" t="e">
        <f t="shared" si="164"/>
        <v>#N/A</v>
      </c>
      <c r="AK374" s="86">
        <f t="shared" si="150"/>
        <v>152.24574225122299</v>
      </c>
      <c r="AL374" s="86">
        <f t="shared" si="150"/>
        <v>0</v>
      </c>
    </row>
    <row r="375" spans="1:38" x14ac:dyDescent="0.25">
      <c r="B375" s="77">
        <v>35855</v>
      </c>
      <c r="C375" s="78">
        <v>147.734660516888</v>
      </c>
      <c r="D375" s="79"/>
      <c r="E375" s="80" t="e">
        <f t="shared" si="151"/>
        <v>#N/A</v>
      </c>
      <c r="F375" s="75"/>
      <c r="G375" s="75"/>
      <c r="H375" s="81">
        <f t="shared" si="152"/>
        <v>35855</v>
      </c>
      <c r="I375" s="82"/>
      <c r="J375" s="87">
        <f t="shared" si="148"/>
        <v>11.459293431351986</v>
      </c>
      <c r="K375" s="82"/>
      <c r="L375" s="82"/>
      <c r="M375" s="36">
        <f t="shared" si="138"/>
        <v>442.36811679595951</v>
      </c>
      <c r="N375" s="36">
        <f t="shared" si="139"/>
        <v>85.238748953580057</v>
      </c>
      <c r="O375" s="36">
        <f t="shared" si="149"/>
        <v>442.36811679595951</v>
      </c>
      <c r="P375" s="36">
        <f t="shared" si="140"/>
        <v>383.39899945497086</v>
      </c>
      <c r="Q375" s="36">
        <f t="shared" si="141"/>
        <v>58.969117340988646</v>
      </c>
      <c r="R375" s="36">
        <f t="shared" si="142"/>
        <v>144.2078662945687</v>
      </c>
      <c r="S375" s="36">
        <f t="shared" si="143"/>
        <v>191.00470449677738</v>
      </c>
      <c r="T375" s="36">
        <f t="shared" si="144"/>
        <v>28.65070567451659</v>
      </c>
      <c r="U375" s="36">
        <f t="shared" si="145"/>
        <v>219.65541017129397</v>
      </c>
      <c r="V375" s="36">
        <f t="shared" si="146"/>
        <v>47.127014643503827</v>
      </c>
      <c r="W375" s="36">
        <f t="shared" si="147"/>
        <v>172.52839552779014</v>
      </c>
      <c r="Y375" s="86" t="e">
        <f t="shared" si="153"/>
        <v>#N/A</v>
      </c>
      <c r="Z375" s="86" t="e">
        <f t="shared" si="154"/>
        <v>#N/A</v>
      </c>
      <c r="AA375" s="86" t="e">
        <f t="shared" si="155"/>
        <v>#N/A</v>
      </c>
      <c r="AB375" s="86" t="e">
        <f t="shared" si="156"/>
        <v>#N/A</v>
      </c>
      <c r="AC375" s="86" t="e">
        <f t="shared" si="157"/>
        <v>#N/A</v>
      </c>
      <c r="AD375" s="86" t="e">
        <f t="shared" si="158"/>
        <v>#N/A</v>
      </c>
      <c r="AE375" s="86" t="e">
        <f t="shared" si="159"/>
        <v>#N/A</v>
      </c>
      <c r="AF375" s="86" t="e">
        <f t="shared" si="160"/>
        <v>#N/A</v>
      </c>
      <c r="AG375" s="86" t="e">
        <f t="shared" si="161"/>
        <v>#N/A</v>
      </c>
      <c r="AH375" s="86" t="e">
        <f t="shared" si="162"/>
        <v>#N/A</v>
      </c>
      <c r="AI375" s="86" t="e">
        <f t="shared" si="163"/>
        <v>#N/A</v>
      </c>
      <c r="AJ375" s="86" t="e">
        <f t="shared" si="164"/>
        <v>#N/A</v>
      </c>
      <c r="AK375" s="86">
        <f t="shared" si="150"/>
        <v>147.734660516888</v>
      </c>
      <c r="AL375" s="86">
        <f t="shared" si="150"/>
        <v>0</v>
      </c>
    </row>
    <row r="376" spans="1:38" x14ac:dyDescent="0.25">
      <c r="B376" s="77">
        <v>35886</v>
      </c>
      <c r="C376" s="78">
        <v>89.440600183654695</v>
      </c>
      <c r="D376" s="79"/>
      <c r="E376" s="80" t="e">
        <f t="shared" si="151"/>
        <v>#N/A</v>
      </c>
      <c r="F376" s="75"/>
      <c r="G376" s="75"/>
      <c r="H376" s="81">
        <f t="shared" si="152"/>
        <v>35886</v>
      </c>
      <c r="I376" s="82"/>
      <c r="J376" s="87">
        <f t="shared" si="148"/>
        <v>8.3245240302685879</v>
      </c>
      <c r="K376" s="82"/>
      <c r="L376" s="82"/>
      <c r="M376" s="36">
        <f t="shared" si="138"/>
        <v>423.50875033919721</v>
      </c>
      <c r="N376" s="36">
        <f t="shared" si="139"/>
        <v>49.330849299428337</v>
      </c>
      <c r="O376" s="36">
        <f t="shared" si="149"/>
        <v>423.50875033919721</v>
      </c>
      <c r="P376" s="36">
        <f t="shared" si="140"/>
        <v>372.43925266942</v>
      </c>
      <c r="Q376" s="36">
        <f t="shared" si="141"/>
        <v>51.069497669777206</v>
      </c>
      <c r="R376" s="36">
        <f t="shared" si="142"/>
        <v>100.40034696920554</v>
      </c>
      <c r="S376" s="36">
        <f t="shared" si="143"/>
        <v>147.52736161270937</v>
      </c>
      <c r="T376" s="36">
        <f t="shared" si="144"/>
        <v>22.129104241906393</v>
      </c>
      <c r="U376" s="36">
        <f t="shared" si="145"/>
        <v>169.65646585461576</v>
      </c>
      <c r="V376" s="36">
        <f t="shared" si="146"/>
        <v>44.324412610795022</v>
      </c>
      <c r="W376" s="36">
        <f t="shared" si="147"/>
        <v>125.33205324382074</v>
      </c>
      <c r="Y376" s="86" t="e">
        <f t="shared" si="153"/>
        <v>#N/A</v>
      </c>
      <c r="Z376" s="86" t="e">
        <f t="shared" si="154"/>
        <v>#N/A</v>
      </c>
      <c r="AA376" s="86" t="e">
        <f t="shared" si="155"/>
        <v>#N/A</v>
      </c>
      <c r="AB376" s="86" t="e">
        <f t="shared" si="156"/>
        <v>#N/A</v>
      </c>
      <c r="AC376" s="86" t="e">
        <f t="shared" si="157"/>
        <v>#N/A</v>
      </c>
      <c r="AD376" s="86" t="e">
        <f t="shared" si="158"/>
        <v>#N/A</v>
      </c>
      <c r="AE376" s="86" t="e">
        <f t="shared" si="159"/>
        <v>#N/A</v>
      </c>
      <c r="AF376" s="86" t="e">
        <f t="shared" si="160"/>
        <v>#N/A</v>
      </c>
      <c r="AG376" s="86" t="e">
        <f t="shared" si="161"/>
        <v>#N/A</v>
      </c>
      <c r="AH376" s="86" t="e">
        <f t="shared" si="162"/>
        <v>#N/A</v>
      </c>
      <c r="AI376" s="86" t="e">
        <f t="shared" si="163"/>
        <v>#N/A</v>
      </c>
      <c r="AJ376" s="86" t="e">
        <f t="shared" si="164"/>
        <v>#N/A</v>
      </c>
      <c r="AK376" s="86">
        <f t="shared" si="150"/>
        <v>89.440600183654695</v>
      </c>
      <c r="AL376" s="86">
        <f t="shared" si="150"/>
        <v>0</v>
      </c>
    </row>
    <row r="377" spans="1:38" x14ac:dyDescent="0.25">
      <c r="B377" s="77">
        <v>35916</v>
      </c>
      <c r="C377" s="78">
        <v>6.4821515102568199</v>
      </c>
      <c r="D377" s="79"/>
      <c r="E377" s="80" t="e">
        <f t="shared" si="151"/>
        <v>#N/A</v>
      </c>
      <c r="F377" s="75"/>
      <c r="G377" s="75"/>
      <c r="H377" s="81">
        <f t="shared" si="152"/>
        <v>35916</v>
      </c>
      <c r="I377" s="88"/>
      <c r="J377" s="87">
        <f t="shared" si="148"/>
        <v>3.7866624507766633</v>
      </c>
      <c r="K377" s="82"/>
      <c r="L377" s="82"/>
      <c r="M377" s="36">
        <f t="shared" si="138"/>
        <v>375.86145032434649</v>
      </c>
      <c r="N377" s="36">
        <f t="shared" si="139"/>
        <v>3.0599538553303205</v>
      </c>
      <c r="O377" s="36">
        <f t="shared" si="149"/>
        <v>375.86145032434649</v>
      </c>
      <c r="P377" s="36">
        <f t="shared" si="140"/>
        <v>341.88161492993373</v>
      </c>
      <c r="Q377" s="36">
        <f t="shared" si="141"/>
        <v>33.97983539441276</v>
      </c>
      <c r="R377" s="36">
        <f t="shared" si="142"/>
        <v>37.03978924974308</v>
      </c>
      <c r="S377" s="36">
        <f t="shared" si="143"/>
        <v>81.364201860538103</v>
      </c>
      <c r="T377" s="36">
        <f t="shared" si="144"/>
        <v>12.204630279080709</v>
      </c>
      <c r="U377" s="36">
        <f t="shared" si="145"/>
        <v>93.568832139618806</v>
      </c>
      <c r="V377" s="36">
        <f t="shared" si="146"/>
        <v>36.55774319669878</v>
      </c>
      <c r="W377" s="36">
        <f t="shared" si="147"/>
        <v>57.011088942920026</v>
      </c>
      <c r="Y377" s="86" t="e">
        <f t="shared" si="153"/>
        <v>#N/A</v>
      </c>
      <c r="Z377" s="86" t="e">
        <f t="shared" si="154"/>
        <v>#N/A</v>
      </c>
      <c r="AA377" s="86" t="e">
        <f t="shared" si="155"/>
        <v>#N/A</v>
      </c>
      <c r="AB377" s="86" t="e">
        <f t="shared" si="156"/>
        <v>#N/A</v>
      </c>
      <c r="AC377" s="86" t="e">
        <f t="shared" si="157"/>
        <v>#N/A</v>
      </c>
      <c r="AD377" s="86" t="e">
        <f t="shared" si="158"/>
        <v>#N/A</v>
      </c>
      <c r="AE377" s="86" t="e">
        <f t="shared" si="159"/>
        <v>#N/A</v>
      </c>
      <c r="AF377" s="86" t="e">
        <f t="shared" si="160"/>
        <v>#N/A</v>
      </c>
      <c r="AG377" s="86" t="e">
        <f t="shared" si="161"/>
        <v>#N/A</v>
      </c>
      <c r="AH377" s="86" t="e">
        <f t="shared" si="162"/>
        <v>#N/A</v>
      </c>
      <c r="AI377" s="86" t="e">
        <f t="shared" si="163"/>
        <v>#N/A</v>
      </c>
      <c r="AJ377" s="86" t="e">
        <f t="shared" si="164"/>
        <v>#N/A</v>
      </c>
      <c r="AK377" s="86">
        <f t="shared" si="150"/>
        <v>6.4821515102568199</v>
      </c>
      <c r="AL377" s="86">
        <f t="shared" si="150"/>
        <v>0</v>
      </c>
    </row>
    <row r="378" spans="1:38" x14ac:dyDescent="0.25">
      <c r="B378" s="77">
        <v>35947</v>
      </c>
      <c r="C378" s="78">
        <v>13.785720754717</v>
      </c>
      <c r="D378" s="79"/>
      <c r="E378" s="80" t="e">
        <f t="shared" si="151"/>
        <v>#N/A</v>
      </c>
      <c r="F378" s="75"/>
      <c r="G378" s="75"/>
      <c r="H378" s="81">
        <f t="shared" si="152"/>
        <v>35947</v>
      </c>
      <c r="I378" s="88"/>
      <c r="J378" s="87">
        <f t="shared" si="148"/>
        <v>2.9744093489078915</v>
      </c>
      <c r="K378" s="82"/>
      <c r="L378" s="82"/>
      <c r="M378" s="36">
        <f t="shared" si="138"/>
        <v>350.10155842123828</v>
      </c>
      <c r="N378" s="36">
        <f t="shared" si="139"/>
        <v>5.5657772634124285</v>
      </c>
      <c r="O378" s="36">
        <f t="shared" si="149"/>
        <v>350.10155842123828</v>
      </c>
      <c r="P378" s="36">
        <f t="shared" si="140"/>
        <v>323.65479359271916</v>
      </c>
      <c r="Q378" s="36">
        <f t="shared" si="141"/>
        <v>26.446764828519122</v>
      </c>
      <c r="R378" s="36">
        <f t="shared" si="142"/>
        <v>32.01254209193155</v>
      </c>
      <c r="S378" s="36">
        <f t="shared" si="143"/>
        <v>68.57028528863033</v>
      </c>
      <c r="T378" s="36">
        <f t="shared" si="144"/>
        <v>10.285542793294544</v>
      </c>
      <c r="U378" s="36">
        <f t="shared" si="145"/>
        <v>78.855828081924869</v>
      </c>
      <c r="V378" s="36">
        <f t="shared" si="146"/>
        <v>34.07382859093245</v>
      </c>
      <c r="W378" s="36">
        <f t="shared" si="147"/>
        <v>44.781999490992419</v>
      </c>
      <c r="Y378" s="86" t="e">
        <f t="shared" si="153"/>
        <v>#N/A</v>
      </c>
      <c r="Z378" s="86" t="e">
        <f t="shared" si="154"/>
        <v>#N/A</v>
      </c>
      <c r="AA378" s="86" t="e">
        <f t="shared" si="155"/>
        <v>#N/A</v>
      </c>
      <c r="AB378" s="86" t="e">
        <f t="shared" si="156"/>
        <v>#N/A</v>
      </c>
      <c r="AC378" s="86" t="e">
        <f t="shared" si="157"/>
        <v>#N/A</v>
      </c>
      <c r="AD378" s="86" t="e">
        <f t="shared" si="158"/>
        <v>#N/A</v>
      </c>
      <c r="AE378" s="86" t="e">
        <f t="shared" si="159"/>
        <v>#N/A</v>
      </c>
      <c r="AF378" s="86" t="e">
        <f t="shared" si="160"/>
        <v>#N/A</v>
      </c>
      <c r="AG378" s="86" t="e">
        <f t="shared" si="161"/>
        <v>#N/A</v>
      </c>
      <c r="AH378" s="86" t="e">
        <f t="shared" si="162"/>
        <v>#N/A</v>
      </c>
      <c r="AI378" s="86" t="e">
        <f t="shared" si="163"/>
        <v>#N/A</v>
      </c>
      <c r="AJ378" s="86" t="e">
        <f t="shared" si="164"/>
        <v>#N/A</v>
      </c>
      <c r="AK378" s="86">
        <f t="shared" si="150"/>
        <v>13.785720754717</v>
      </c>
      <c r="AL378" s="86">
        <f t="shared" si="150"/>
        <v>0</v>
      </c>
    </row>
    <row r="379" spans="1:38" x14ac:dyDescent="0.25">
      <c r="B379" s="77">
        <v>35977</v>
      </c>
      <c r="C379" s="78">
        <v>0.91573290180786104</v>
      </c>
      <c r="D379" s="79"/>
      <c r="E379" s="80" t="e">
        <f t="shared" si="151"/>
        <v>#N/A</v>
      </c>
      <c r="F379" s="75"/>
      <c r="G379" s="75"/>
      <c r="H379" s="81">
        <f t="shared" si="152"/>
        <v>35977</v>
      </c>
      <c r="I379" s="82"/>
      <c r="J379" s="87">
        <f t="shared" si="148"/>
        <v>2.1239481804704243</v>
      </c>
      <c r="K379" s="82"/>
      <c r="L379" s="82"/>
      <c r="M379" s="36">
        <f t="shared" si="138"/>
        <v>324.2464732317444</v>
      </c>
      <c r="N379" s="36">
        <f t="shared" si="139"/>
        <v>0.32405326278262692</v>
      </c>
      <c r="O379" s="36">
        <f t="shared" si="149"/>
        <v>324.2464732317444</v>
      </c>
      <c r="P379" s="36">
        <f t="shared" si="140"/>
        <v>304.19370954334755</v>
      </c>
      <c r="Q379" s="36">
        <f t="shared" si="141"/>
        <v>20.052763688396851</v>
      </c>
      <c r="R379" s="36">
        <f t="shared" si="142"/>
        <v>20.376816951179478</v>
      </c>
      <c r="S379" s="36">
        <f t="shared" si="143"/>
        <v>54.450645542111928</v>
      </c>
      <c r="T379" s="36">
        <f t="shared" si="144"/>
        <v>8.1675968313167839</v>
      </c>
      <c r="U379" s="36">
        <f t="shared" si="145"/>
        <v>62.618242373428714</v>
      </c>
      <c r="V379" s="36">
        <f t="shared" si="146"/>
        <v>30.640583894227163</v>
      </c>
      <c r="W379" s="36">
        <f t="shared" si="147"/>
        <v>31.977658479201551</v>
      </c>
      <c r="Y379" s="86" t="e">
        <f t="shared" si="153"/>
        <v>#N/A</v>
      </c>
      <c r="Z379" s="86" t="e">
        <f t="shared" si="154"/>
        <v>#N/A</v>
      </c>
      <c r="AA379" s="86" t="e">
        <f t="shared" si="155"/>
        <v>#N/A</v>
      </c>
      <c r="AB379" s="86" t="e">
        <f t="shared" si="156"/>
        <v>#N/A</v>
      </c>
      <c r="AC379" s="86" t="e">
        <f t="shared" si="157"/>
        <v>#N/A</v>
      </c>
      <c r="AD379" s="86" t="e">
        <f t="shared" si="158"/>
        <v>#N/A</v>
      </c>
      <c r="AE379" s="86" t="e">
        <f t="shared" si="159"/>
        <v>#N/A</v>
      </c>
      <c r="AF379" s="86" t="e">
        <f t="shared" si="160"/>
        <v>#N/A</v>
      </c>
      <c r="AG379" s="86" t="e">
        <f t="shared" si="161"/>
        <v>#N/A</v>
      </c>
      <c r="AH379" s="86" t="e">
        <f t="shared" si="162"/>
        <v>#N/A</v>
      </c>
      <c r="AI379" s="86" t="e">
        <f t="shared" si="163"/>
        <v>#N/A</v>
      </c>
      <c r="AJ379" s="86" t="e">
        <f t="shared" si="164"/>
        <v>#N/A</v>
      </c>
      <c r="AK379" s="86">
        <f t="shared" si="150"/>
        <v>0.91573290180786104</v>
      </c>
      <c r="AL379" s="86">
        <f t="shared" si="150"/>
        <v>0</v>
      </c>
    </row>
    <row r="380" spans="1:38" x14ac:dyDescent="0.25">
      <c r="B380" s="77">
        <v>36008</v>
      </c>
      <c r="C380" s="78">
        <v>2.3502524104499201</v>
      </c>
      <c r="D380" s="79"/>
      <c r="E380" s="80" t="e">
        <f t="shared" si="151"/>
        <v>#N/A</v>
      </c>
      <c r="F380" s="75"/>
      <c r="G380" s="75"/>
      <c r="H380" s="81">
        <f t="shared" si="152"/>
        <v>36008</v>
      </c>
      <c r="I380" s="82"/>
      <c r="J380" s="87">
        <f t="shared" si="148"/>
        <v>1.7320042019660953</v>
      </c>
      <c r="K380" s="82"/>
      <c r="L380" s="82"/>
      <c r="M380" s="36">
        <f t="shared" si="138"/>
        <v>305.8067248322576</v>
      </c>
      <c r="N380" s="36">
        <f t="shared" si="139"/>
        <v>0.73723712153986298</v>
      </c>
      <c r="O380" s="36">
        <f t="shared" si="149"/>
        <v>305.8067248322576</v>
      </c>
      <c r="P380" s="36">
        <f t="shared" si="140"/>
        <v>289.63079974515472</v>
      </c>
      <c r="Q380" s="36">
        <f t="shared" si="141"/>
        <v>16.175925087102883</v>
      </c>
      <c r="R380" s="36">
        <f t="shared" si="142"/>
        <v>16.913162208642746</v>
      </c>
      <c r="S380" s="36">
        <f t="shared" si="143"/>
        <v>47.553746102869908</v>
      </c>
      <c r="T380" s="36">
        <f t="shared" si="144"/>
        <v>7.1330619154304822</v>
      </c>
      <c r="U380" s="36">
        <f t="shared" si="145"/>
        <v>54.68680801830039</v>
      </c>
      <c r="V380" s="36">
        <f t="shared" si="146"/>
        <v>28.610164828848024</v>
      </c>
      <c r="W380" s="36">
        <f t="shared" si="147"/>
        <v>26.076643189452366</v>
      </c>
      <c r="Y380" s="86" t="e">
        <f t="shared" si="153"/>
        <v>#N/A</v>
      </c>
      <c r="Z380" s="86" t="e">
        <f t="shared" si="154"/>
        <v>#N/A</v>
      </c>
      <c r="AA380" s="86" t="e">
        <f t="shared" si="155"/>
        <v>#N/A</v>
      </c>
      <c r="AB380" s="86" t="e">
        <f t="shared" si="156"/>
        <v>#N/A</v>
      </c>
      <c r="AC380" s="86" t="e">
        <f t="shared" si="157"/>
        <v>#N/A</v>
      </c>
      <c r="AD380" s="86" t="e">
        <f t="shared" si="158"/>
        <v>#N/A</v>
      </c>
      <c r="AE380" s="86" t="e">
        <f t="shared" si="159"/>
        <v>#N/A</v>
      </c>
      <c r="AF380" s="86" t="e">
        <f t="shared" si="160"/>
        <v>#N/A</v>
      </c>
      <c r="AG380" s="86" t="e">
        <f t="shared" si="161"/>
        <v>#N/A</v>
      </c>
      <c r="AH380" s="86" t="e">
        <f t="shared" si="162"/>
        <v>#N/A</v>
      </c>
      <c r="AI380" s="86" t="e">
        <f t="shared" si="163"/>
        <v>#N/A</v>
      </c>
      <c r="AJ380" s="86" t="e">
        <f t="shared" si="164"/>
        <v>#N/A</v>
      </c>
      <c r="AK380" s="86">
        <f t="shared" si="150"/>
        <v>2.3502524104499201</v>
      </c>
      <c r="AL380" s="86">
        <f t="shared" si="150"/>
        <v>0</v>
      </c>
    </row>
    <row r="381" spans="1:38" x14ac:dyDescent="0.25">
      <c r="B381" s="77">
        <v>36039</v>
      </c>
      <c r="C381" s="78">
        <v>9.33079779045549</v>
      </c>
      <c r="D381" s="79"/>
      <c r="E381" s="80" t="e">
        <f t="shared" si="151"/>
        <v>#N/A</v>
      </c>
      <c r="F381" s="75"/>
      <c r="G381" s="75"/>
      <c r="H381" s="81">
        <f t="shared" si="152"/>
        <v>36039</v>
      </c>
      <c r="I381" s="82"/>
      <c r="J381" s="87">
        <f t="shared" si="148"/>
        <v>1.6295109960662948</v>
      </c>
      <c r="K381" s="82"/>
      <c r="L381" s="82"/>
      <c r="M381" s="36">
        <f t="shared" ref="M381:M444" si="165">(P380+$F$12*TANH(C381/$F$12))/(1+P380/$F$12*TANH(C381/$F$12))</f>
        <v>296.26117236270841</v>
      </c>
      <c r="N381" s="36">
        <f t="shared" ref="N381:N444" si="166">C381+P380-M381</f>
        <v>2.7004251729018165</v>
      </c>
      <c r="O381" s="36">
        <f t="shared" si="149"/>
        <v>296.26117236270841</v>
      </c>
      <c r="P381" s="36">
        <f t="shared" ref="P381:P444" si="167">O381/(1+(O381/$F$12)^3)^(1/3)</f>
        <v>281.87884866336054</v>
      </c>
      <c r="Q381" s="36">
        <f t="shared" ref="Q381:Q444" si="168">O381-P381</f>
        <v>14.382323699347864</v>
      </c>
      <c r="R381" s="36">
        <f t="shared" ref="R381:R444" si="169">N381+Q381</f>
        <v>17.082748872249681</v>
      </c>
      <c r="S381" s="36">
        <f t="shared" ref="S381:S444" si="170">V380+R381</f>
        <v>45.692913701097709</v>
      </c>
      <c r="T381" s="36">
        <f t="shared" ref="T381:T444" si="171">($F$13-1)*S381</f>
        <v>6.8539370551646526</v>
      </c>
      <c r="U381" s="36">
        <f t="shared" ref="U381:U444" si="172">$F$13*S381</f>
        <v>52.546850756262359</v>
      </c>
      <c r="V381" s="36">
        <f t="shared" ref="V381:V444" si="173">U381-W381</f>
        <v>28.013320889836734</v>
      </c>
      <c r="W381" s="36">
        <f t="shared" ref="W381:W444" si="174">U381*U381/(U381+60)</f>
        <v>24.533529866425624</v>
      </c>
      <c r="Y381" s="86" t="e">
        <f t="shared" si="153"/>
        <v>#N/A</v>
      </c>
      <c r="Z381" s="86" t="e">
        <f t="shared" si="154"/>
        <v>#N/A</v>
      </c>
      <c r="AA381" s="86" t="e">
        <f t="shared" si="155"/>
        <v>#N/A</v>
      </c>
      <c r="AB381" s="86" t="e">
        <f t="shared" si="156"/>
        <v>#N/A</v>
      </c>
      <c r="AC381" s="86" t="e">
        <f t="shared" si="157"/>
        <v>#N/A</v>
      </c>
      <c r="AD381" s="86" t="e">
        <f t="shared" si="158"/>
        <v>#N/A</v>
      </c>
      <c r="AE381" s="86" t="e">
        <f t="shared" si="159"/>
        <v>#N/A</v>
      </c>
      <c r="AF381" s="86" t="e">
        <f t="shared" si="160"/>
        <v>#N/A</v>
      </c>
      <c r="AG381" s="86" t="e">
        <f t="shared" si="161"/>
        <v>#N/A</v>
      </c>
      <c r="AH381" s="86" t="e">
        <f t="shared" si="162"/>
        <v>#N/A</v>
      </c>
      <c r="AI381" s="86" t="e">
        <f t="shared" si="163"/>
        <v>#N/A</v>
      </c>
      <c r="AJ381" s="86" t="e">
        <f t="shared" si="164"/>
        <v>#N/A</v>
      </c>
      <c r="AK381" s="86">
        <f t="shared" si="150"/>
        <v>9.33079779045549</v>
      </c>
      <c r="AL381" s="86">
        <f t="shared" si="150"/>
        <v>0</v>
      </c>
    </row>
    <row r="382" spans="1:38" x14ac:dyDescent="0.25">
      <c r="B382" s="77">
        <v>36069</v>
      </c>
      <c r="C382" s="78">
        <v>66.239263803680998</v>
      </c>
      <c r="D382" s="79"/>
      <c r="E382" s="80" t="e">
        <f t="shared" si="151"/>
        <v>#N/A</v>
      </c>
      <c r="F382" s="75"/>
      <c r="G382" s="75"/>
      <c r="H382" s="81">
        <f t="shared" si="152"/>
        <v>36069</v>
      </c>
      <c r="I382" s="88"/>
      <c r="J382" s="87">
        <f t="shared" si="148"/>
        <v>3.0378278216708234</v>
      </c>
      <c r="K382" s="82"/>
      <c r="L382" s="82"/>
      <c r="M382" s="36">
        <f t="shared" si="165"/>
        <v>327.28818944634531</v>
      </c>
      <c r="N382" s="36">
        <f t="shared" si="166"/>
        <v>20.829923020696242</v>
      </c>
      <c r="O382" s="36">
        <f t="shared" si="149"/>
        <v>327.28818944634531</v>
      </c>
      <c r="P382" s="36">
        <f t="shared" si="167"/>
        <v>306.54222064916019</v>
      </c>
      <c r="Q382" s="36">
        <f t="shared" si="168"/>
        <v>20.745968797185128</v>
      </c>
      <c r="R382" s="36">
        <f t="shared" si="169"/>
        <v>41.57589181788137</v>
      </c>
      <c r="S382" s="36">
        <f t="shared" si="170"/>
        <v>69.589212707718104</v>
      </c>
      <c r="T382" s="36">
        <f t="shared" si="171"/>
        <v>10.43838190615771</v>
      </c>
      <c r="U382" s="36">
        <f t="shared" si="172"/>
        <v>80.02759461387582</v>
      </c>
      <c r="V382" s="36">
        <f t="shared" si="173"/>
        <v>34.290781685374576</v>
      </c>
      <c r="W382" s="36">
        <f t="shared" si="174"/>
        <v>45.736812928501244</v>
      </c>
      <c r="Y382" s="86" t="e">
        <f t="shared" si="153"/>
        <v>#N/A</v>
      </c>
      <c r="Z382" s="86" t="e">
        <f t="shared" si="154"/>
        <v>#N/A</v>
      </c>
      <c r="AA382" s="86" t="e">
        <f t="shared" si="155"/>
        <v>#N/A</v>
      </c>
      <c r="AB382" s="86" t="e">
        <f t="shared" si="156"/>
        <v>#N/A</v>
      </c>
      <c r="AC382" s="86" t="e">
        <f t="shared" si="157"/>
        <v>#N/A</v>
      </c>
      <c r="AD382" s="86" t="e">
        <f t="shared" si="158"/>
        <v>#N/A</v>
      </c>
      <c r="AE382" s="86" t="e">
        <f t="shared" si="159"/>
        <v>#N/A</v>
      </c>
      <c r="AF382" s="86" t="e">
        <f t="shared" si="160"/>
        <v>#N/A</v>
      </c>
      <c r="AG382" s="86" t="e">
        <f t="shared" si="161"/>
        <v>#N/A</v>
      </c>
      <c r="AH382" s="86" t="e">
        <f t="shared" si="162"/>
        <v>#N/A</v>
      </c>
      <c r="AI382" s="86" t="e">
        <f t="shared" si="163"/>
        <v>#N/A</v>
      </c>
      <c r="AJ382" s="86" t="e">
        <f t="shared" si="164"/>
        <v>#N/A</v>
      </c>
      <c r="AK382" s="86">
        <f t="shared" si="150"/>
        <v>66.239263803680998</v>
      </c>
      <c r="AL382" s="86">
        <f t="shared" si="150"/>
        <v>0</v>
      </c>
    </row>
    <row r="383" spans="1:38" x14ac:dyDescent="0.25">
      <c r="B383" s="77">
        <v>36100</v>
      </c>
      <c r="C383" s="78">
        <v>97.916768353761796</v>
      </c>
      <c r="D383" s="79"/>
      <c r="E383" s="80" t="e">
        <f t="shared" si="151"/>
        <v>#N/A</v>
      </c>
      <c r="F383" s="75"/>
      <c r="G383" s="75"/>
      <c r="H383" s="81">
        <f t="shared" si="152"/>
        <v>36100</v>
      </c>
      <c r="I383" s="82"/>
      <c r="J383" s="87">
        <f t="shared" si="148"/>
        <v>5.2368479669505934</v>
      </c>
      <c r="K383" s="82"/>
      <c r="L383" s="82"/>
      <c r="M383" s="36">
        <f t="shared" si="165"/>
        <v>366.69750553587676</v>
      </c>
      <c r="N383" s="36">
        <f t="shared" si="166"/>
        <v>37.761483467045196</v>
      </c>
      <c r="O383" s="36">
        <f t="shared" si="149"/>
        <v>366.69750553587676</v>
      </c>
      <c r="P383" s="36">
        <f t="shared" si="167"/>
        <v>335.53312245277755</v>
      </c>
      <c r="Q383" s="36">
        <f t="shared" si="168"/>
        <v>31.16438308309921</v>
      </c>
      <c r="R383" s="36">
        <f t="shared" si="169"/>
        <v>68.925866550144406</v>
      </c>
      <c r="S383" s="36">
        <f t="shared" si="170"/>
        <v>103.21664823551899</v>
      </c>
      <c r="T383" s="36">
        <f t="shared" si="171"/>
        <v>15.482497235327839</v>
      </c>
      <c r="U383" s="36">
        <f t="shared" si="172"/>
        <v>118.69914547084683</v>
      </c>
      <c r="V383" s="36">
        <f t="shared" si="173"/>
        <v>39.854408421962432</v>
      </c>
      <c r="W383" s="36">
        <f t="shared" si="174"/>
        <v>78.844737048884397</v>
      </c>
      <c r="Y383" s="86" t="e">
        <f t="shared" si="153"/>
        <v>#N/A</v>
      </c>
      <c r="Z383" s="86" t="e">
        <f t="shared" si="154"/>
        <v>#N/A</v>
      </c>
      <c r="AA383" s="86" t="e">
        <f t="shared" si="155"/>
        <v>#N/A</v>
      </c>
      <c r="AB383" s="86" t="e">
        <f t="shared" si="156"/>
        <v>#N/A</v>
      </c>
      <c r="AC383" s="86" t="e">
        <f t="shared" si="157"/>
        <v>#N/A</v>
      </c>
      <c r="AD383" s="86" t="e">
        <f t="shared" si="158"/>
        <v>#N/A</v>
      </c>
      <c r="AE383" s="86" t="e">
        <f t="shared" si="159"/>
        <v>#N/A</v>
      </c>
      <c r="AF383" s="86" t="e">
        <f t="shared" si="160"/>
        <v>#N/A</v>
      </c>
      <c r="AG383" s="86" t="e">
        <f t="shared" si="161"/>
        <v>#N/A</v>
      </c>
      <c r="AH383" s="86" t="e">
        <f t="shared" si="162"/>
        <v>#N/A</v>
      </c>
      <c r="AI383" s="86" t="e">
        <f t="shared" si="163"/>
        <v>#N/A</v>
      </c>
      <c r="AJ383" s="86" t="e">
        <f t="shared" si="164"/>
        <v>#N/A</v>
      </c>
      <c r="AK383" s="86">
        <f t="shared" si="150"/>
        <v>97.916768353761796</v>
      </c>
      <c r="AL383" s="86">
        <f t="shared" si="150"/>
        <v>0</v>
      </c>
    </row>
    <row r="384" spans="1:38" x14ac:dyDescent="0.25">
      <c r="B384" s="77">
        <v>36130</v>
      </c>
      <c r="C384" s="78">
        <v>43.237608178300199</v>
      </c>
      <c r="D384" s="79"/>
      <c r="E384" s="80" t="e">
        <f t="shared" si="151"/>
        <v>#N/A</v>
      </c>
      <c r="F384" s="75"/>
      <c r="G384" s="75"/>
      <c r="H384" s="81">
        <f t="shared" si="152"/>
        <v>36130</v>
      </c>
      <c r="I384" s="82"/>
      <c r="J384" s="87">
        <f t="shared" si="148"/>
        <v>4.1590930424350878</v>
      </c>
      <c r="K384" s="82"/>
      <c r="L384" s="82"/>
      <c r="M384" s="36">
        <f t="shared" si="165"/>
        <v>361.05434094386169</v>
      </c>
      <c r="N384" s="36">
        <f t="shared" si="166"/>
        <v>17.716389687216065</v>
      </c>
      <c r="O384" s="36">
        <f t="shared" si="149"/>
        <v>361.05434094386169</v>
      </c>
      <c r="P384" s="36">
        <f t="shared" si="167"/>
        <v>331.54891588021428</v>
      </c>
      <c r="Q384" s="36">
        <f t="shared" si="168"/>
        <v>29.505425063647408</v>
      </c>
      <c r="R384" s="36">
        <f t="shared" si="169"/>
        <v>47.221814750863473</v>
      </c>
      <c r="S384" s="36">
        <f t="shared" si="170"/>
        <v>87.076223172825905</v>
      </c>
      <c r="T384" s="36">
        <f t="shared" si="171"/>
        <v>13.061433475923877</v>
      </c>
      <c r="U384" s="36">
        <f t="shared" si="172"/>
        <v>100.13765664874978</v>
      </c>
      <c r="V384" s="36">
        <f t="shared" si="173"/>
        <v>37.519341325842326</v>
      </c>
      <c r="W384" s="36">
        <f t="shared" si="174"/>
        <v>62.618315322907456</v>
      </c>
      <c r="Y384" s="86" t="e">
        <f t="shared" si="153"/>
        <v>#N/A</v>
      </c>
      <c r="Z384" s="86" t="e">
        <f t="shared" si="154"/>
        <v>#N/A</v>
      </c>
      <c r="AA384" s="86" t="e">
        <f t="shared" si="155"/>
        <v>#N/A</v>
      </c>
      <c r="AB384" s="86" t="e">
        <f t="shared" si="156"/>
        <v>#N/A</v>
      </c>
      <c r="AC384" s="86" t="e">
        <f t="shared" si="157"/>
        <v>#N/A</v>
      </c>
      <c r="AD384" s="86" t="e">
        <f t="shared" si="158"/>
        <v>#N/A</v>
      </c>
      <c r="AE384" s="86" t="e">
        <f t="shared" si="159"/>
        <v>#N/A</v>
      </c>
      <c r="AF384" s="86" t="e">
        <f t="shared" si="160"/>
        <v>#N/A</v>
      </c>
      <c r="AG384" s="86" t="e">
        <f t="shared" si="161"/>
        <v>#N/A</v>
      </c>
      <c r="AH384" s="86" t="e">
        <f t="shared" si="162"/>
        <v>#N/A</v>
      </c>
      <c r="AI384" s="86" t="e">
        <f t="shared" si="163"/>
        <v>#N/A</v>
      </c>
      <c r="AJ384" s="86" t="e">
        <f t="shared" si="164"/>
        <v>#N/A</v>
      </c>
      <c r="AK384" s="86">
        <f t="shared" si="150"/>
        <v>43.237608178300199</v>
      </c>
      <c r="AL384" s="86">
        <f t="shared" si="150"/>
        <v>0</v>
      </c>
    </row>
    <row r="385" spans="2:38" x14ac:dyDescent="0.25">
      <c r="B385" s="77">
        <v>36161</v>
      </c>
      <c r="C385" s="78">
        <v>109.27027697538399</v>
      </c>
      <c r="D385" s="79"/>
      <c r="E385" s="80" t="e">
        <f t="shared" si="151"/>
        <v>#N/A</v>
      </c>
      <c r="F385" s="75"/>
      <c r="G385" s="75"/>
      <c r="H385" s="81">
        <f t="shared" si="152"/>
        <v>36161</v>
      </c>
      <c r="I385" s="88"/>
      <c r="J385" s="87">
        <f t="shared" si="148"/>
        <v>6.7763001158702671</v>
      </c>
      <c r="K385" s="82"/>
      <c r="L385" s="82"/>
      <c r="M385" s="36">
        <f t="shared" si="165"/>
        <v>392.10764078072987</v>
      </c>
      <c r="N385" s="36">
        <f t="shared" si="166"/>
        <v>48.711552074868393</v>
      </c>
      <c r="O385" s="36">
        <f t="shared" si="149"/>
        <v>392.10764078072987</v>
      </c>
      <c r="P385" s="36">
        <f t="shared" si="167"/>
        <v>352.76395552488697</v>
      </c>
      <c r="Q385" s="36">
        <f t="shared" si="168"/>
        <v>39.3436852558429</v>
      </c>
      <c r="R385" s="36">
        <f t="shared" si="169"/>
        <v>88.055237330711293</v>
      </c>
      <c r="S385" s="36">
        <f t="shared" si="170"/>
        <v>125.57457865655363</v>
      </c>
      <c r="T385" s="36">
        <f t="shared" si="171"/>
        <v>18.836186798483034</v>
      </c>
      <c r="U385" s="36">
        <f t="shared" si="172"/>
        <v>144.41076545503665</v>
      </c>
      <c r="V385" s="36">
        <f t="shared" si="173"/>
        <v>42.388403115725936</v>
      </c>
      <c r="W385" s="36">
        <f t="shared" si="174"/>
        <v>102.02236233931072</v>
      </c>
      <c r="Y385" s="86" t="e">
        <f t="shared" si="153"/>
        <v>#N/A</v>
      </c>
      <c r="Z385" s="86" t="e">
        <f t="shared" si="154"/>
        <v>#N/A</v>
      </c>
      <c r="AA385" s="86" t="e">
        <f t="shared" si="155"/>
        <v>#N/A</v>
      </c>
      <c r="AB385" s="86" t="e">
        <f t="shared" si="156"/>
        <v>#N/A</v>
      </c>
      <c r="AC385" s="86" t="e">
        <f t="shared" si="157"/>
        <v>#N/A</v>
      </c>
      <c r="AD385" s="86" t="e">
        <f t="shared" si="158"/>
        <v>#N/A</v>
      </c>
      <c r="AE385" s="86" t="e">
        <f t="shared" si="159"/>
        <v>#N/A</v>
      </c>
      <c r="AF385" s="86" t="e">
        <f t="shared" si="160"/>
        <v>#N/A</v>
      </c>
      <c r="AG385" s="86" t="e">
        <f t="shared" si="161"/>
        <v>#N/A</v>
      </c>
      <c r="AH385" s="86" t="e">
        <f t="shared" si="162"/>
        <v>#N/A</v>
      </c>
      <c r="AI385" s="86" t="e">
        <f t="shared" si="163"/>
        <v>#N/A</v>
      </c>
      <c r="AJ385" s="86" t="e">
        <f t="shared" si="164"/>
        <v>#N/A</v>
      </c>
      <c r="AK385" s="86">
        <f t="shared" si="150"/>
        <v>109.27027697538399</v>
      </c>
      <c r="AL385" s="86">
        <f t="shared" si="150"/>
        <v>0</v>
      </c>
    </row>
    <row r="386" spans="2:38" x14ac:dyDescent="0.25">
      <c r="B386" s="77">
        <v>36192</v>
      </c>
      <c r="C386" s="78">
        <v>262.952789240833</v>
      </c>
      <c r="D386" s="79"/>
      <c r="E386" s="80" t="e">
        <f t="shared" si="151"/>
        <v>#N/A</v>
      </c>
      <c r="F386" s="75"/>
      <c r="G386" s="75"/>
      <c r="H386" s="81">
        <f t="shared" si="152"/>
        <v>36192</v>
      </c>
      <c r="I386" s="82"/>
      <c r="J386" s="87">
        <f t="shared" si="148"/>
        <v>16.811224127716521</v>
      </c>
      <c r="K386" s="82"/>
      <c r="L386" s="82"/>
      <c r="M386" s="36">
        <f t="shared" si="165"/>
        <v>462.6101229258835</v>
      </c>
      <c r="N386" s="36">
        <f t="shared" si="166"/>
        <v>153.10662183983652</v>
      </c>
      <c r="O386" s="36">
        <f t="shared" si="149"/>
        <v>462.6101229258835</v>
      </c>
      <c r="P386" s="36">
        <f t="shared" si="167"/>
        <v>394.45843026956163</v>
      </c>
      <c r="Q386" s="36">
        <f t="shared" si="168"/>
        <v>68.15169265632187</v>
      </c>
      <c r="R386" s="36">
        <f t="shared" si="169"/>
        <v>221.25831449615839</v>
      </c>
      <c r="S386" s="36">
        <f t="shared" si="170"/>
        <v>263.64671761188436</v>
      </c>
      <c r="T386" s="36">
        <f t="shared" si="171"/>
        <v>39.547007641782628</v>
      </c>
      <c r="U386" s="36">
        <f t="shared" si="172"/>
        <v>303.19372525366697</v>
      </c>
      <c r="V386" s="36">
        <f t="shared" si="173"/>
        <v>50.087934483213786</v>
      </c>
      <c r="W386" s="36">
        <f t="shared" si="174"/>
        <v>253.10579077045318</v>
      </c>
      <c r="Y386" s="86" t="e">
        <f t="shared" si="153"/>
        <v>#N/A</v>
      </c>
      <c r="Z386" s="86" t="e">
        <f t="shared" si="154"/>
        <v>#N/A</v>
      </c>
      <c r="AA386" s="86" t="e">
        <f t="shared" si="155"/>
        <v>#N/A</v>
      </c>
      <c r="AB386" s="86" t="e">
        <f t="shared" si="156"/>
        <v>#N/A</v>
      </c>
      <c r="AC386" s="86" t="e">
        <f t="shared" si="157"/>
        <v>#N/A</v>
      </c>
      <c r="AD386" s="86" t="e">
        <f t="shared" si="158"/>
        <v>#N/A</v>
      </c>
      <c r="AE386" s="86" t="e">
        <f t="shared" si="159"/>
        <v>#N/A</v>
      </c>
      <c r="AF386" s="86" t="e">
        <f t="shared" si="160"/>
        <v>#N/A</v>
      </c>
      <c r="AG386" s="86" t="e">
        <f t="shared" si="161"/>
        <v>#N/A</v>
      </c>
      <c r="AH386" s="86" t="e">
        <f t="shared" si="162"/>
        <v>#N/A</v>
      </c>
      <c r="AI386" s="86" t="e">
        <f t="shared" si="163"/>
        <v>#N/A</v>
      </c>
      <c r="AJ386" s="86" t="e">
        <f t="shared" si="164"/>
        <v>#N/A</v>
      </c>
      <c r="AK386" s="86">
        <f t="shared" si="150"/>
        <v>262.952789240833</v>
      </c>
      <c r="AL386" s="86">
        <f t="shared" si="150"/>
        <v>0</v>
      </c>
    </row>
    <row r="387" spans="2:38" x14ac:dyDescent="0.25">
      <c r="B387" s="77">
        <v>36220</v>
      </c>
      <c r="C387" s="78">
        <v>98.132116151791607</v>
      </c>
      <c r="D387" s="79"/>
      <c r="E387" s="80" t="e">
        <f t="shared" si="151"/>
        <v>#N/A</v>
      </c>
      <c r="F387" s="75"/>
      <c r="G387" s="75"/>
      <c r="H387" s="81">
        <f t="shared" si="152"/>
        <v>36220</v>
      </c>
      <c r="I387" s="82"/>
      <c r="J387" s="87">
        <f t="shared" si="148"/>
        <v>9.4528259654647222</v>
      </c>
      <c r="K387" s="82"/>
      <c r="L387" s="82"/>
      <c r="M387" s="36">
        <f t="shared" si="165"/>
        <v>435.32700267465668</v>
      </c>
      <c r="N387" s="36">
        <f t="shared" si="166"/>
        <v>57.263543746696541</v>
      </c>
      <c r="O387" s="36">
        <f t="shared" si="149"/>
        <v>435.32700267465668</v>
      </c>
      <c r="P387" s="36">
        <f t="shared" si="167"/>
        <v>379.38184274347111</v>
      </c>
      <c r="Q387" s="36">
        <f t="shared" si="168"/>
        <v>55.945159931185572</v>
      </c>
      <c r="R387" s="36">
        <f t="shared" si="169"/>
        <v>113.20870367788211</v>
      </c>
      <c r="S387" s="36">
        <f t="shared" si="170"/>
        <v>163.2966381610959</v>
      </c>
      <c r="T387" s="36">
        <f t="shared" si="171"/>
        <v>24.49449572416437</v>
      </c>
      <c r="U387" s="36">
        <f t="shared" si="172"/>
        <v>187.79113388526028</v>
      </c>
      <c r="V387" s="36">
        <f t="shared" si="173"/>
        <v>45.471635148709623</v>
      </c>
      <c r="W387" s="36">
        <f t="shared" si="174"/>
        <v>142.31949873655066</v>
      </c>
      <c r="Y387" s="86" t="e">
        <f t="shared" si="153"/>
        <v>#N/A</v>
      </c>
      <c r="Z387" s="86" t="e">
        <f t="shared" si="154"/>
        <v>#N/A</v>
      </c>
      <c r="AA387" s="86" t="e">
        <f t="shared" si="155"/>
        <v>#N/A</v>
      </c>
      <c r="AB387" s="86" t="e">
        <f t="shared" si="156"/>
        <v>#N/A</v>
      </c>
      <c r="AC387" s="86" t="e">
        <f t="shared" si="157"/>
        <v>#N/A</v>
      </c>
      <c r="AD387" s="86" t="e">
        <f t="shared" si="158"/>
        <v>#N/A</v>
      </c>
      <c r="AE387" s="86" t="e">
        <f t="shared" si="159"/>
        <v>#N/A</v>
      </c>
      <c r="AF387" s="86" t="e">
        <f t="shared" si="160"/>
        <v>#N/A</v>
      </c>
      <c r="AG387" s="86" t="e">
        <f t="shared" si="161"/>
        <v>#N/A</v>
      </c>
      <c r="AH387" s="86" t="e">
        <f t="shared" si="162"/>
        <v>#N/A</v>
      </c>
      <c r="AI387" s="86" t="e">
        <f t="shared" si="163"/>
        <v>#N/A</v>
      </c>
      <c r="AJ387" s="86" t="e">
        <f t="shared" si="164"/>
        <v>#N/A</v>
      </c>
      <c r="AK387" s="86">
        <f t="shared" si="150"/>
        <v>98.132116151791607</v>
      </c>
      <c r="AL387" s="86">
        <f t="shared" si="150"/>
        <v>0</v>
      </c>
    </row>
    <row r="388" spans="2:38" x14ac:dyDescent="0.25">
      <c r="B388" s="77">
        <v>36251</v>
      </c>
      <c r="C388" s="78">
        <v>37.580089858328201</v>
      </c>
      <c r="D388" s="79"/>
      <c r="E388" s="80" t="e">
        <f t="shared" si="151"/>
        <v>#N/A</v>
      </c>
      <c r="F388" s="75"/>
      <c r="G388" s="75"/>
      <c r="H388" s="81">
        <f t="shared" si="152"/>
        <v>36251</v>
      </c>
      <c r="I388" s="88"/>
      <c r="J388" s="87">
        <f t="shared" si="148"/>
        <v>5.4235091874348198</v>
      </c>
      <c r="K388" s="82"/>
      <c r="L388" s="82"/>
      <c r="M388" s="36">
        <f t="shared" si="165"/>
        <v>397.80787672040083</v>
      </c>
      <c r="N388" s="36">
        <f t="shared" si="166"/>
        <v>19.154055881398506</v>
      </c>
      <c r="O388" s="36">
        <f t="shared" si="149"/>
        <v>397.80787672040083</v>
      </c>
      <c r="P388" s="36">
        <f t="shared" si="167"/>
        <v>356.46872415356057</v>
      </c>
      <c r="Q388" s="36">
        <f t="shared" si="168"/>
        <v>41.339152566840255</v>
      </c>
      <c r="R388" s="36">
        <f t="shared" si="169"/>
        <v>60.493208448238761</v>
      </c>
      <c r="S388" s="36">
        <f t="shared" si="170"/>
        <v>105.96484359694838</v>
      </c>
      <c r="T388" s="36">
        <f t="shared" si="171"/>
        <v>15.894726539542248</v>
      </c>
      <c r="U388" s="36">
        <f t="shared" si="172"/>
        <v>121.85957013649063</v>
      </c>
      <c r="V388" s="36">
        <f t="shared" si="173"/>
        <v>40.20450616210023</v>
      </c>
      <c r="W388" s="36">
        <f t="shared" si="174"/>
        <v>81.655063974390401</v>
      </c>
      <c r="Y388" s="86" t="e">
        <f t="shared" si="153"/>
        <v>#N/A</v>
      </c>
      <c r="Z388" s="86" t="e">
        <f t="shared" si="154"/>
        <v>#N/A</v>
      </c>
      <c r="AA388" s="86" t="e">
        <f t="shared" si="155"/>
        <v>#N/A</v>
      </c>
      <c r="AB388" s="86" t="e">
        <f t="shared" si="156"/>
        <v>#N/A</v>
      </c>
      <c r="AC388" s="86" t="e">
        <f t="shared" si="157"/>
        <v>#N/A</v>
      </c>
      <c r="AD388" s="86" t="e">
        <f t="shared" si="158"/>
        <v>#N/A</v>
      </c>
      <c r="AE388" s="86" t="e">
        <f t="shared" si="159"/>
        <v>#N/A</v>
      </c>
      <c r="AF388" s="86" t="e">
        <f t="shared" si="160"/>
        <v>#N/A</v>
      </c>
      <c r="AG388" s="86" t="e">
        <f t="shared" si="161"/>
        <v>#N/A</v>
      </c>
      <c r="AH388" s="86" t="e">
        <f t="shared" si="162"/>
        <v>#N/A</v>
      </c>
      <c r="AI388" s="86" t="e">
        <f t="shared" si="163"/>
        <v>#N/A</v>
      </c>
      <c r="AJ388" s="86" t="e">
        <f t="shared" si="164"/>
        <v>#N/A</v>
      </c>
      <c r="AK388" s="86">
        <f t="shared" si="150"/>
        <v>37.580089858328201</v>
      </c>
      <c r="AL388" s="86">
        <f t="shared" si="150"/>
        <v>0</v>
      </c>
    </row>
    <row r="389" spans="2:38" x14ac:dyDescent="0.25">
      <c r="B389" s="77">
        <v>36281</v>
      </c>
      <c r="C389" s="78">
        <v>12.126423690205</v>
      </c>
      <c r="D389" s="79"/>
      <c r="E389" s="80">
        <f t="shared" ref="E389:E452" si="175">IF(I509="",NA(),(I509*3600*24*30)/($F$9*1000))</f>
        <v>134.97193086965498</v>
      </c>
      <c r="F389" s="75"/>
      <c r="G389" s="89"/>
      <c r="H389" s="81">
        <f t="shared" si="152"/>
        <v>36281</v>
      </c>
      <c r="J389" s="87">
        <f t="shared" si="148"/>
        <v>3.4204058128132342</v>
      </c>
      <c r="K389" s="82">
        <f t="shared" ref="K389:K452" si="176">(J389-I509)^2</f>
        <v>30.740332650636624</v>
      </c>
      <c r="L389" s="82" t="e">
        <f>(I509-#REF!)^2</f>
        <v>#REF!</v>
      </c>
      <c r="M389" s="36">
        <f t="shared" si="165"/>
        <v>363.29851477574232</v>
      </c>
      <c r="N389" s="36">
        <f t="shared" si="166"/>
        <v>5.2966330680232545</v>
      </c>
      <c r="O389" s="36">
        <f t="shared" si="149"/>
        <v>363.29851477574232</v>
      </c>
      <c r="P389" s="36">
        <f t="shared" si="167"/>
        <v>333.14015533730367</v>
      </c>
      <c r="Q389" s="36">
        <f t="shared" si="168"/>
        <v>30.158359438438652</v>
      </c>
      <c r="R389" s="36">
        <f t="shared" si="169"/>
        <v>35.454992506461906</v>
      </c>
      <c r="S389" s="36">
        <f t="shared" si="170"/>
        <v>75.659498668562136</v>
      </c>
      <c r="T389" s="36">
        <f t="shared" si="171"/>
        <v>11.348924800284314</v>
      </c>
      <c r="U389" s="36">
        <f t="shared" si="172"/>
        <v>87.008423468846445</v>
      </c>
      <c r="V389" s="36">
        <f t="shared" si="173"/>
        <v>35.511607327978041</v>
      </c>
      <c r="W389" s="36">
        <f t="shared" si="174"/>
        <v>51.496816140868404</v>
      </c>
      <c r="Y389" s="86">
        <f t="shared" si="153"/>
        <v>134.97193086965498</v>
      </c>
      <c r="Z389" s="86">
        <f t="shared" si="154"/>
        <v>11.617742072780535</v>
      </c>
      <c r="AA389" s="86" t="e">
        <f t="shared" ca="1" si="155"/>
        <v>#N/A</v>
      </c>
      <c r="AB389" s="86">
        <f t="shared" si="156"/>
        <v>51.496816140868404</v>
      </c>
      <c r="AC389" s="86">
        <f t="shared" si="157"/>
        <v>7.1761282137980507</v>
      </c>
      <c r="AD389" s="86" t="e">
        <f t="shared" ca="1" si="158"/>
        <v>#N/A</v>
      </c>
      <c r="AE389" s="86">
        <f t="shared" si="159"/>
        <v>6968.094778984082</v>
      </c>
      <c r="AF389" s="86">
        <f t="shared" si="160"/>
        <v>19.727933672305277</v>
      </c>
      <c r="AG389" s="86" t="e">
        <f t="shared" ca="1" si="161"/>
        <v>#N/A</v>
      </c>
      <c r="AH389" s="86" t="e">
        <f t="shared" ca="1" si="162"/>
        <v>#N/A</v>
      </c>
      <c r="AI389" s="86" t="e">
        <f t="shared" ca="1" si="163"/>
        <v>#N/A</v>
      </c>
      <c r="AJ389" s="86" t="e">
        <f t="shared" ca="1" si="164"/>
        <v>#N/A</v>
      </c>
      <c r="AK389" s="86">
        <f t="shared" si="150"/>
        <v>12.126423690205</v>
      </c>
      <c r="AL389" s="86">
        <f t="shared" si="150"/>
        <v>0</v>
      </c>
    </row>
    <row r="390" spans="2:38" x14ac:dyDescent="0.25">
      <c r="B390" s="77">
        <v>36312</v>
      </c>
      <c r="C390" s="78">
        <v>37.855281423155397</v>
      </c>
      <c r="D390" s="79"/>
      <c r="E390" s="80">
        <f t="shared" si="175"/>
        <v>55.61720208780158</v>
      </c>
      <c r="F390" s="75"/>
      <c r="G390" s="89"/>
      <c r="H390" s="81">
        <f t="shared" si="152"/>
        <v>36312</v>
      </c>
      <c r="J390" s="87">
        <f t="shared" si="148"/>
        <v>3.6147946647721807</v>
      </c>
      <c r="K390" s="82">
        <f t="shared" si="176"/>
        <v>6.2862960011776806E-3</v>
      </c>
      <c r="L390" s="82" t="e">
        <f>(I510-#REF!)^2</f>
        <v>#REF!</v>
      </c>
      <c r="M390" s="36">
        <f t="shared" si="165"/>
        <v>355.82739217085179</v>
      </c>
      <c r="N390" s="36">
        <f t="shared" si="166"/>
        <v>15.168044589607291</v>
      </c>
      <c r="O390" s="36">
        <f t="shared" si="149"/>
        <v>355.82739217085179</v>
      </c>
      <c r="P390" s="36">
        <f t="shared" si="167"/>
        <v>327.80806004668551</v>
      </c>
      <c r="Q390" s="36">
        <f t="shared" si="168"/>
        <v>28.019332124166283</v>
      </c>
      <c r="R390" s="36">
        <f t="shared" si="169"/>
        <v>43.187376713773574</v>
      </c>
      <c r="S390" s="36">
        <f t="shared" si="170"/>
        <v>78.698984041751615</v>
      </c>
      <c r="T390" s="36">
        <f t="shared" si="171"/>
        <v>11.804847606262735</v>
      </c>
      <c r="U390" s="36">
        <f t="shared" si="172"/>
        <v>90.503831648014355</v>
      </c>
      <c r="V390" s="36">
        <f t="shared" si="173"/>
        <v>36.080343200700852</v>
      </c>
      <c r="W390" s="36">
        <f t="shared" si="174"/>
        <v>54.423488447313503</v>
      </c>
      <c r="Y390" s="86">
        <f t="shared" si="153"/>
        <v>55.61720208780158</v>
      </c>
      <c r="Z390" s="86">
        <f t="shared" si="154"/>
        <v>7.4576941535438133</v>
      </c>
      <c r="AA390" s="86" t="e">
        <f t="shared" ca="1" si="155"/>
        <v>#N/A</v>
      </c>
      <c r="AB390" s="86">
        <f t="shared" si="156"/>
        <v>54.423488447313503</v>
      </c>
      <c r="AC390" s="86">
        <f t="shared" si="157"/>
        <v>7.3772276938775248</v>
      </c>
      <c r="AD390" s="86" t="e">
        <f t="shared" ca="1" si="158"/>
        <v>#N/A</v>
      </c>
      <c r="AE390" s="86">
        <f t="shared" si="159"/>
        <v>1.4249522554872991</v>
      </c>
      <c r="AF390" s="86">
        <f t="shared" si="160"/>
        <v>6.4748511312264362E-3</v>
      </c>
      <c r="AG390" s="86" t="e">
        <f t="shared" ca="1" si="161"/>
        <v>#N/A</v>
      </c>
      <c r="AH390" s="86" t="e">
        <f t="shared" ca="1" si="162"/>
        <v>#N/A</v>
      </c>
      <c r="AI390" s="86" t="e">
        <f t="shared" ca="1" si="163"/>
        <v>#N/A</v>
      </c>
      <c r="AJ390" s="86" t="e">
        <f t="shared" ca="1" si="164"/>
        <v>#N/A</v>
      </c>
      <c r="AK390" s="86">
        <f t="shared" si="150"/>
        <v>37.855281423155397</v>
      </c>
      <c r="AL390" s="86">
        <f t="shared" si="150"/>
        <v>0</v>
      </c>
    </row>
    <row r="391" spans="2:38" x14ac:dyDescent="0.25">
      <c r="B391" s="77">
        <v>36342</v>
      </c>
      <c r="C391" s="78">
        <v>2.5238614872993201</v>
      </c>
      <c r="D391" s="79"/>
      <c r="E391" s="80">
        <f t="shared" si="175"/>
        <v>41.207556928572934</v>
      </c>
      <c r="F391" s="75"/>
      <c r="G391" s="89"/>
      <c r="H391" s="81">
        <f t="shared" si="152"/>
        <v>36342</v>
      </c>
      <c r="J391" s="87">
        <f t="shared" si="148"/>
        <v>2.3463903398783592</v>
      </c>
      <c r="K391" s="82">
        <f t="shared" si="176"/>
        <v>0.15257259148666591</v>
      </c>
      <c r="L391" s="82" t="e">
        <f>(I511-#REF!)^2</f>
        <v>#REF!</v>
      </c>
      <c r="M391" s="36">
        <f t="shared" si="165"/>
        <v>329.41291051519704</v>
      </c>
      <c r="N391" s="36">
        <f t="shared" si="166"/>
        <v>0.91901101878778491</v>
      </c>
      <c r="O391" s="36">
        <f t="shared" si="149"/>
        <v>329.41291051519704</v>
      </c>
      <c r="P391" s="36">
        <f t="shared" si="167"/>
        <v>308.17351841072508</v>
      </c>
      <c r="Q391" s="36">
        <f t="shared" si="168"/>
        <v>21.23939210447196</v>
      </c>
      <c r="R391" s="36">
        <f t="shared" si="169"/>
        <v>22.158403123259745</v>
      </c>
      <c r="S391" s="36">
        <f t="shared" si="170"/>
        <v>58.238746323960598</v>
      </c>
      <c r="T391" s="36">
        <f t="shared" si="171"/>
        <v>8.7358119485940851</v>
      </c>
      <c r="U391" s="36">
        <f t="shared" si="172"/>
        <v>66.974558272554688</v>
      </c>
      <c r="V391" s="36">
        <f t="shared" si="173"/>
        <v>31.64786356434891</v>
      </c>
      <c r="W391" s="36">
        <f t="shared" si="174"/>
        <v>35.326694708205778</v>
      </c>
      <c r="Y391" s="86">
        <f t="shared" si="153"/>
        <v>41.207556928572934</v>
      </c>
      <c r="Z391" s="86">
        <f t="shared" si="154"/>
        <v>6.4193112503268557</v>
      </c>
      <c r="AA391" s="86" t="e">
        <f t="shared" ca="1" si="155"/>
        <v>#N/A</v>
      </c>
      <c r="AB391" s="86">
        <f t="shared" si="156"/>
        <v>35.326694708205778</v>
      </c>
      <c r="AC391" s="86">
        <f t="shared" si="157"/>
        <v>5.9436263937267944</v>
      </c>
      <c r="AD391" s="86" t="e">
        <f t="shared" ca="1" si="158"/>
        <v>#N/A</v>
      </c>
      <c r="AE391" s="86">
        <f t="shared" si="159"/>
        <v>34.584540454941717</v>
      </c>
      <c r="AF391" s="86">
        <f t="shared" si="160"/>
        <v>0.22627608279862091</v>
      </c>
      <c r="AG391" s="86" t="e">
        <f t="shared" ca="1" si="161"/>
        <v>#N/A</v>
      </c>
      <c r="AH391" s="86" t="e">
        <f t="shared" ca="1" si="162"/>
        <v>#N/A</v>
      </c>
      <c r="AI391" s="86" t="e">
        <f t="shared" ca="1" si="163"/>
        <v>#N/A</v>
      </c>
      <c r="AJ391" s="86" t="e">
        <f t="shared" ca="1" si="164"/>
        <v>#N/A</v>
      </c>
      <c r="AK391" s="86">
        <f t="shared" si="150"/>
        <v>2.5238614872993201</v>
      </c>
      <c r="AL391" s="86">
        <f t="shared" si="150"/>
        <v>0</v>
      </c>
    </row>
    <row r="392" spans="2:38" x14ac:dyDescent="0.25">
      <c r="B392" s="77">
        <v>36373</v>
      </c>
      <c r="C392" s="78">
        <v>2.65634247223697</v>
      </c>
      <c r="D392" s="79"/>
      <c r="E392" s="80">
        <f t="shared" si="175"/>
        <v>38.32940056183471</v>
      </c>
      <c r="F392" s="75"/>
      <c r="G392" s="89"/>
      <c r="H392" s="81">
        <f t="shared" si="152"/>
        <v>36373</v>
      </c>
      <c r="J392" s="87">
        <f t="shared" si="148"/>
        <v>1.8411768283021832</v>
      </c>
      <c r="K392" s="82">
        <f t="shared" si="176"/>
        <v>0.49653513584229225</v>
      </c>
      <c r="L392" s="82" t="e">
        <f>(I512-#REF!)^2</f>
        <v>#REF!</v>
      </c>
      <c r="M392" s="36">
        <f t="shared" si="165"/>
        <v>309.97419994285212</v>
      </c>
      <c r="N392" s="36">
        <f t="shared" si="166"/>
        <v>0.8556609401099422</v>
      </c>
      <c r="O392" s="36">
        <f t="shared" si="149"/>
        <v>309.97419994285212</v>
      </c>
      <c r="P392" s="36">
        <f t="shared" si="167"/>
        <v>292.97022565295418</v>
      </c>
      <c r="Q392" s="36">
        <f t="shared" si="168"/>
        <v>17.00397428989794</v>
      </c>
      <c r="R392" s="36">
        <f t="shared" si="169"/>
        <v>17.859635230007882</v>
      </c>
      <c r="S392" s="36">
        <f t="shared" si="170"/>
        <v>49.507498794356792</v>
      </c>
      <c r="T392" s="36">
        <f t="shared" si="171"/>
        <v>7.4261248191535145</v>
      </c>
      <c r="U392" s="36">
        <f t="shared" si="172"/>
        <v>56.933623613510306</v>
      </c>
      <c r="V392" s="36">
        <f t="shared" si="173"/>
        <v>29.213303336098253</v>
      </c>
      <c r="W392" s="36">
        <f t="shared" si="174"/>
        <v>27.720320277412053</v>
      </c>
      <c r="Y392" s="86">
        <f t="shared" si="153"/>
        <v>38.32940056183471</v>
      </c>
      <c r="Z392" s="86">
        <f t="shared" si="154"/>
        <v>6.1910742655725519</v>
      </c>
      <c r="AA392" s="86" t="e">
        <f t="shared" ca="1" si="155"/>
        <v>#N/A</v>
      </c>
      <c r="AB392" s="86">
        <f t="shared" si="156"/>
        <v>27.720320277412053</v>
      </c>
      <c r="AC392" s="86">
        <f t="shared" si="157"/>
        <v>5.2650090481795049</v>
      </c>
      <c r="AD392" s="86" t="e">
        <f t="shared" ca="1" si="158"/>
        <v>#N/A</v>
      </c>
      <c r="AE392" s="86">
        <f t="shared" si="159"/>
        <v>112.55258448132551</v>
      </c>
      <c r="AF392" s="86">
        <f t="shared" si="160"/>
        <v>0.85759678686523144</v>
      </c>
      <c r="AG392" s="86" t="e">
        <f t="shared" ca="1" si="161"/>
        <v>#N/A</v>
      </c>
      <c r="AH392" s="86" t="e">
        <f t="shared" ca="1" si="162"/>
        <v>#N/A</v>
      </c>
      <c r="AI392" s="86" t="e">
        <f t="shared" ca="1" si="163"/>
        <v>#N/A</v>
      </c>
      <c r="AJ392" s="86" t="e">
        <f t="shared" ca="1" si="164"/>
        <v>#N/A</v>
      </c>
      <c r="AK392" s="86">
        <f t="shared" si="150"/>
        <v>2.65634247223697</v>
      </c>
      <c r="AL392" s="86">
        <f t="shared" si="150"/>
        <v>0</v>
      </c>
    </row>
    <row r="393" spans="2:38" x14ac:dyDescent="0.25">
      <c r="B393" s="77">
        <v>36404</v>
      </c>
      <c r="C393" s="78">
        <v>43.614049857349997</v>
      </c>
      <c r="D393" s="79"/>
      <c r="E393" s="80">
        <f t="shared" si="175"/>
        <v>56.269572345187086</v>
      </c>
      <c r="F393" s="75"/>
      <c r="G393" s="89"/>
      <c r="H393" s="81">
        <f t="shared" si="152"/>
        <v>36404</v>
      </c>
      <c r="J393" s="87">
        <f t="shared" si="148"/>
        <v>2.6240688603598876</v>
      </c>
      <c r="K393" s="82">
        <f t="shared" si="176"/>
        <v>1.2395309457861128</v>
      </c>
      <c r="L393" s="82" t="e">
        <f>(I513-#REF!)^2</f>
        <v>#REF!</v>
      </c>
      <c r="M393" s="36">
        <f t="shared" si="165"/>
        <v>322.6203827075239</v>
      </c>
      <c r="N393" s="36">
        <f t="shared" si="166"/>
        <v>13.963892802780265</v>
      </c>
      <c r="O393" s="36">
        <f t="shared" si="149"/>
        <v>322.6203827075239</v>
      </c>
      <c r="P393" s="36">
        <f t="shared" si="167"/>
        <v>302.9318757425745</v>
      </c>
      <c r="Q393" s="36">
        <f t="shared" si="168"/>
        <v>19.688506964949397</v>
      </c>
      <c r="R393" s="36">
        <f t="shared" si="169"/>
        <v>33.652399767729662</v>
      </c>
      <c r="S393" s="36">
        <f t="shared" si="170"/>
        <v>62.865703103827911</v>
      </c>
      <c r="T393" s="36">
        <f t="shared" si="171"/>
        <v>9.4298554655741817</v>
      </c>
      <c r="U393" s="36">
        <f t="shared" si="172"/>
        <v>72.29555856940209</v>
      </c>
      <c r="V393" s="36">
        <f t="shared" si="173"/>
        <v>32.78820212160452</v>
      </c>
      <c r="W393" s="36">
        <f t="shared" si="174"/>
        <v>39.507356447797569</v>
      </c>
      <c r="Y393" s="86">
        <f t="shared" si="153"/>
        <v>56.269572345187086</v>
      </c>
      <c r="Z393" s="86">
        <f t="shared" si="154"/>
        <v>7.501304709528009</v>
      </c>
      <c r="AA393" s="86" t="e">
        <f t="shared" ca="1" si="155"/>
        <v>#N/A</v>
      </c>
      <c r="AB393" s="86">
        <f t="shared" si="156"/>
        <v>39.507356447797569</v>
      </c>
      <c r="AC393" s="86">
        <f t="shared" si="157"/>
        <v>6.2854877653048984</v>
      </c>
      <c r="AD393" s="86" t="e">
        <f t="shared" ca="1" si="158"/>
        <v>#N/A</v>
      </c>
      <c r="AE393" s="86">
        <f t="shared" si="159"/>
        <v>280.97188179069786</v>
      </c>
      <c r="AF393" s="86">
        <f t="shared" si="160"/>
        <v>1.4782108418600224</v>
      </c>
      <c r="AG393" s="86" t="e">
        <f t="shared" ca="1" si="161"/>
        <v>#N/A</v>
      </c>
      <c r="AH393" s="86" t="e">
        <f t="shared" ca="1" si="162"/>
        <v>#N/A</v>
      </c>
      <c r="AI393" s="86" t="e">
        <f t="shared" ca="1" si="163"/>
        <v>#N/A</v>
      </c>
      <c r="AJ393" s="86" t="e">
        <f t="shared" ca="1" si="164"/>
        <v>#N/A</v>
      </c>
      <c r="AK393" s="86">
        <f t="shared" si="150"/>
        <v>43.614049857349997</v>
      </c>
      <c r="AL393" s="86">
        <f t="shared" si="150"/>
        <v>0</v>
      </c>
    </row>
    <row r="394" spans="2:38" x14ac:dyDescent="0.25">
      <c r="B394" s="77">
        <v>36434</v>
      </c>
      <c r="C394" s="78">
        <v>14.186978516523199</v>
      </c>
      <c r="D394" s="79"/>
      <c r="E394" s="80">
        <f t="shared" si="175"/>
        <v>65.097192973117444</v>
      </c>
      <c r="F394" s="75"/>
      <c r="G394" s="89"/>
      <c r="H394" s="81">
        <f t="shared" si="152"/>
        <v>36434</v>
      </c>
      <c r="J394" s="87">
        <f t="shared" si="148"/>
        <v>2.1476175021643331</v>
      </c>
      <c r="K394" s="82">
        <f t="shared" si="176"/>
        <v>4.7355068793647881</v>
      </c>
      <c r="L394" s="82" t="e">
        <f>(I514-#REF!)^2</f>
        <v>#REF!</v>
      </c>
      <c r="M394" s="36">
        <f t="shared" si="165"/>
        <v>312.58670444340373</v>
      </c>
      <c r="N394" s="36">
        <f t="shared" si="166"/>
        <v>4.5321498156939697</v>
      </c>
      <c r="O394" s="36">
        <f t="shared" si="149"/>
        <v>312.58670444340373</v>
      </c>
      <c r="P394" s="36">
        <f t="shared" si="167"/>
        <v>295.04946526289251</v>
      </c>
      <c r="Q394" s="36">
        <f t="shared" si="168"/>
        <v>17.537239180511222</v>
      </c>
      <c r="R394" s="36">
        <f t="shared" si="169"/>
        <v>22.069388996205191</v>
      </c>
      <c r="S394" s="36">
        <f t="shared" si="170"/>
        <v>54.857591117809712</v>
      </c>
      <c r="T394" s="36">
        <f t="shared" si="171"/>
        <v>8.2286386676714525</v>
      </c>
      <c r="U394" s="36">
        <f t="shared" si="172"/>
        <v>63.086229785481166</v>
      </c>
      <c r="V394" s="36">
        <f t="shared" si="173"/>
        <v>30.752211630218902</v>
      </c>
      <c r="W394" s="36">
        <f t="shared" si="174"/>
        <v>32.334018155262264</v>
      </c>
      <c r="Y394" s="86">
        <f t="shared" si="153"/>
        <v>65.097192973117444</v>
      </c>
      <c r="Z394" s="86">
        <f t="shared" si="154"/>
        <v>8.0682831490421449</v>
      </c>
      <c r="AA394" s="86" t="e">
        <f t="shared" ca="1" si="155"/>
        <v>#N/A</v>
      </c>
      <c r="AB394" s="86">
        <f t="shared" si="156"/>
        <v>32.334018155262264</v>
      </c>
      <c r="AC394" s="86">
        <f t="shared" si="157"/>
        <v>5.6863009202171373</v>
      </c>
      <c r="AD394" s="86" t="e">
        <f t="shared" ca="1" si="158"/>
        <v>#N/A</v>
      </c>
      <c r="AE394" s="86">
        <f t="shared" si="159"/>
        <v>1073.4256241453397</v>
      </c>
      <c r="AF394" s="86">
        <f t="shared" si="160"/>
        <v>5.6738393384381514</v>
      </c>
      <c r="AG394" s="86" t="e">
        <f t="shared" ca="1" si="161"/>
        <v>#N/A</v>
      </c>
      <c r="AH394" s="86" t="e">
        <f t="shared" ca="1" si="162"/>
        <v>#N/A</v>
      </c>
      <c r="AI394" s="86" t="e">
        <f t="shared" ca="1" si="163"/>
        <v>#N/A</v>
      </c>
      <c r="AJ394" s="86" t="e">
        <f t="shared" ca="1" si="164"/>
        <v>#N/A</v>
      </c>
      <c r="AK394" s="86">
        <f t="shared" si="150"/>
        <v>14.186978516523199</v>
      </c>
      <c r="AL394" s="86">
        <f t="shared" si="150"/>
        <v>0</v>
      </c>
    </row>
    <row r="395" spans="2:38" x14ac:dyDescent="0.25">
      <c r="B395" s="77">
        <v>36465</v>
      </c>
      <c r="C395" s="78">
        <v>96.6653799934452</v>
      </c>
      <c r="D395" s="79"/>
      <c r="E395" s="80">
        <f t="shared" si="175"/>
        <v>103.19623357065989</v>
      </c>
      <c r="F395" s="75"/>
      <c r="G395" s="89"/>
      <c r="H395" s="81">
        <f t="shared" si="152"/>
        <v>36465</v>
      </c>
      <c r="J395" s="87">
        <f t="shared" si="148"/>
        <v>4.6165444787967358</v>
      </c>
      <c r="K395" s="82">
        <f t="shared" si="176"/>
        <v>5.0074081381268538</v>
      </c>
      <c r="L395" s="82" t="e">
        <f>(I515-#REF!)^2</f>
        <v>#REF!</v>
      </c>
      <c r="M395" s="36">
        <f t="shared" si="165"/>
        <v>356.7574803357308</v>
      </c>
      <c r="N395" s="36">
        <f t="shared" si="166"/>
        <v>34.957364920606892</v>
      </c>
      <c r="O395" s="36">
        <f t="shared" si="149"/>
        <v>356.7574803357308</v>
      </c>
      <c r="P395" s="36">
        <f t="shared" si="167"/>
        <v>328.47725001020319</v>
      </c>
      <c r="Q395" s="36">
        <f t="shared" si="168"/>
        <v>28.280230325527612</v>
      </c>
      <c r="R395" s="36">
        <f t="shared" si="169"/>
        <v>63.237595246134504</v>
      </c>
      <c r="S395" s="36">
        <f t="shared" si="170"/>
        <v>93.989806876353413</v>
      </c>
      <c r="T395" s="36">
        <f t="shared" si="171"/>
        <v>14.098471031453004</v>
      </c>
      <c r="U395" s="36">
        <f t="shared" si="172"/>
        <v>108.08827790780641</v>
      </c>
      <c r="V395" s="36">
        <f t="shared" si="173"/>
        <v>38.582682595067453</v>
      </c>
      <c r="W395" s="36">
        <f t="shared" si="174"/>
        <v>69.505595312738961</v>
      </c>
      <c r="Y395" s="86">
        <f t="shared" si="153"/>
        <v>103.19623357065989</v>
      </c>
      <c r="Z395" s="86">
        <f t="shared" si="154"/>
        <v>10.158554698905739</v>
      </c>
      <c r="AA395" s="86" t="e">
        <f t="shared" ca="1" si="155"/>
        <v>#N/A</v>
      </c>
      <c r="AB395" s="86">
        <f t="shared" si="156"/>
        <v>69.505595312738961</v>
      </c>
      <c r="AC395" s="86">
        <f t="shared" si="157"/>
        <v>8.3370015780698381</v>
      </c>
      <c r="AD395" s="86" t="e">
        <f t="shared" ca="1" si="158"/>
        <v>#N/A</v>
      </c>
      <c r="AE395" s="86">
        <f t="shared" si="159"/>
        <v>1135.0591062260851</v>
      </c>
      <c r="AF395" s="86">
        <f t="shared" si="160"/>
        <v>3.3180557720270105</v>
      </c>
      <c r="AG395" s="86" t="e">
        <f t="shared" ca="1" si="161"/>
        <v>#N/A</v>
      </c>
      <c r="AH395" s="86" t="e">
        <f t="shared" ca="1" si="162"/>
        <v>#N/A</v>
      </c>
      <c r="AI395" s="86" t="e">
        <f t="shared" ca="1" si="163"/>
        <v>#N/A</v>
      </c>
      <c r="AJ395" s="86" t="e">
        <f t="shared" ca="1" si="164"/>
        <v>#N/A</v>
      </c>
      <c r="AK395" s="86">
        <f t="shared" si="150"/>
        <v>96.6653799934452</v>
      </c>
      <c r="AL395" s="86">
        <f t="shared" si="150"/>
        <v>0</v>
      </c>
    </row>
    <row r="396" spans="2:38" x14ac:dyDescent="0.25">
      <c r="B396" s="77">
        <v>36495</v>
      </c>
      <c r="C396" s="78">
        <v>84.769224714731905</v>
      </c>
      <c r="D396" s="79"/>
      <c r="E396" s="80">
        <f t="shared" si="175"/>
        <v>117.33837593905126</v>
      </c>
      <c r="F396" s="75"/>
      <c r="G396" s="89"/>
      <c r="H396" s="81">
        <f t="shared" si="152"/>
        <v>36495</v>
      </c>
      <c r="J396" s="87">
        <f t="shared" si="148"/>
        <v>5.6227966455274938</v>
      </c>
      <c r="K396" s="82">
        <f t="shared" si="176"/>
        <v>4.7123262366843983</v>
      </c>
      <c r="L396" s="82" t="e">
        <f>(I516-#REF!)^2</f>
        <v>#REF!</v>
      </c>
      <c r="M396" s="36">
        <f t="shared" si="165"/>
        <v>377.41521285900433</v>
      </c>
      <c r="N396" s="36">
        <f t="shared" si="166"/>
        <v>35.831261865930742</v>
      </c>
      <c r="O396" s="36">
        <f t="shared" si="149"/>
        <v>377.41521285900433</v>
      </c>
      <c r="P396" s="36">
        <f t="shared" si="167"/>
        <v>342.9430338100376</v>
      </c>
      <c r="Q396" s="36">
        <f t="shared" si="168"/>
        <v>34.472179048966723</v>
      </c>
      <c r="R396" s="36">
        <f t="shared" si="169"/>
        <v>70.303440914897465</v>
      </c>
      <c r="S396" s="36">
        <f t="shared" si="170"/>
        <v>108.88612350996492</v>
      </c>
      <c r="T396" s="36">
        <f t="shared" si="171"/>
        <v>16.332918526494726</v>
      </c>
      <c r="U396" s="36">
        <f t="shared" si="172"/>
        <v>125.21904203645964</v>
      </c>
      <c r="V396" s="36">
        <f t="shared" si="173"/>
        <v>40.563553507142359</v>
      </c>
      <c r="W396" s="36">
        <f t="shared" si="174"/>
        <v>84.655488529317282</v>
      </c>
      <c r="Y396" s="86">
        <f t="shared" si="153"/>
        <v>117.33837593905126</v>
      </c>
      <c r="Z396" s="86">
        <f t="shared" si="154"/>
        <v>10.832283966876572</v>
      </c>
      <c r="AA396" s="86" t="e">
        <f t="shared" ca="1" si="155"/>
        <v>#N/A</v>
      </c>
      <c r="AB396" s="86">
        <f t="shared" si="156"/>
        <v>84.655488529317282</v>
      </c>
      <c r="AC396" s="86">
        <f t="shared" si="157"/>
        <v>9.2008417293917883</v>
      </c>
      <c r="AD396" s="86" t="e">
        <f t="shared" ca="1" si="158"/>
        <v>#N/A</v>
      </c>
      <c r="AE396" s="86">
        <f t="shared" si="159"/>
        <v>1068.1711294373479</v>
      </c>
      <c r="AF396" s="86">
        <f t="shared" si="160"/>
        <v>2.6616037742493575</v>
      </c>
      <c r="AG396" s="86" t="e">
        <f t="shared" ca="1" si="161"/>
        <v>#N/A</v>
      </c>
      <c r="AH396" s="86" t="e">
        <f t="shared" ca="1" si="162"/>
        <v>#N/A</v>
      </c>
      <c r="AI396" s="86" t="e">
        <f t="shared" ca="1" si="163"/>
        <v>#N/A</v>
      </c>
      <c r="AJ396" s="86" t="e">
        <f t="shared" ca="1" si="164"/>
        <v>#N/A</v>
      </c>
      <c r="AK396" s="86">
        <f t="shared" si="150"/>
        <v>84.769224714731905</v>
      </c>
      <c r="AL396" s="86">
        <f t="shared" si="150"/>
        <v>0</v>
      </c>
    </row>
    <row r="397" spans="2:38" x14ac:dyDescent="0.25">
      <c r="B397" s="77">
        <v>36526</v>
      </c>
      <c r="C397" s="78">
        <v>68.389310112256496</v>
      </c>
      <c r="D397" s="79"/>
      <c r="E397" s="80">
        <f t="shared" si="175"/>
        <v>67.417425850138926</v>
      </c>
      <c r="F397" s="75"/>
      <c r="G397" s="89"/>
      <c r="H397" s="81">
        <f t="shared" si="152"/>
        <v>36526</v>
      </c>
      <c r="J397" s="87">
        <f t="shared" si="148"/>
        <v>5.4613261548462466</v>
      </c>
      <c r="K397" s="82">
        <f t="shared" si="176"/>
        <v>0.96722774941463741</v>
      </c>
      <c r="L397" s="82" t="e">
        <f>(I517-#REF!)^2</f>
        <v>#REF!</v>
      </c>
      <c r="M397" s="36">
        <f t="shared" si="165"/>
        <v>381.00065538218644</v>
      </c>
      <c r="N397" s="36">
        <f t="shared" si="166"/>
        <v>30.331688540107677</v>
      </c>
      <c r="O397" s="36">
        <f t="shared" si="149"/>
        <v>381.00065538218644</v>
      </c>
      <c r="P397" s="36">
        <f t="shared" si="167"/>
        <v>345.37571836756632</v>
      </c>
      <c r="Q397" s="36">
        <f t="shared" si="168"/>
        <v>35.624937014620116</v>
      </c>
      <c r="R397" s="36">
        <f t="shared" si="169"/>
        <v>65.956625554727793</v>
      </c>
      <c r="S397" s="36">
        <f t="shared" si="170"/>
        <v>106.52017906187015</v>
      </c>
      <c r="T397" s="36">
        <f t="shared" si="171"/>
        <v>15.978026859280513</v>
      </c>
      <c r="U397" s="36">
        <f t="shared" si="172"/>
        <v>122.49820592115067</v>
      </c>
      <c r="V397" s="36">
        <f t="shared" si="173"/>
        <v>40.273778682759215</v>
      </c>
      <c r="W397" s="36">
        <f t="shared" si="174"/>
        <v>82.224427238391456</v>
      </c>
      <c r="Y397" s="86">
        <f t="shared" si="153"/>
        <v>67.417425850138926</v>
      </c>
      <c r="Z397" s="86">
        <f t="shared" si="154"/>
        <v>8.2108115220201547</v>
      </c>
      <c r="AA397" s="86" t="e">
        <f t="shared" ca="1" si="155"/>
        <v>#N/A</v>
      </c>
      <c r="AB397" s="86">
        <f t="shared" si="156"/>
        <v>82.224427238391456</v>
      </c>
      <c r="AC397" s="86">
        <f t="shared" si="157"/>
        <v>9.0677685920181847</v>
      </c>
      <c r="AD397" s="86" t="e">
        <f t="shared" ca="1" si="158"/>
        <v>#N/A</v>
      </c>
      <c r="AE397" s="86">
        <f t="shared" si="159"/>
        <v>219.24729011171235</v>
      </c>
      <c r="AF397" s="86">
        <f t="shared" si="160"/>
        <v>0.73437541981960852</v>
      </c>
      <c r="AG397" s="86" t="e">
        <f t="shared" ca="1" si="161"/>
        <v>#N/A</v>
      </c>
      <c r="AH397" s="86" t="e">
        <f t="shared" ca="1" si="162"/>
        <v>#N/A</v>
      </c>
      <c r="AI397" s="86" t="e">
        <f t="shared" ca="1" si="163"/>
        <v>#N/A</v>
      </c>
      <c r="AJ397" s="86" t="e">
        <f t="shared" ca="1" si="164"/>
        <v>#N/A</v>
      </c>
      <c r="AK397" s="86">
        <f t="shared" si="150"/>
        <v>68.389310112256496</v>
      </c>
      <c r="AL397" s="86">
        <f t="shared" si="150"/>
        <v>0</v>
      </c>
    </row>
    <row r="398" spans="2:38" x14ac:dyDescent="0.25">
      <c r="B398" s="77">
        <v>36557</v>
      </c>
      <c r="C398" s="78">
        <v>124.066712571316</v>
      </c>
      <c r="D398" s="79"/>
      <c r="E398" s="80">
        <f t="shared" si="175"/>
        <v>111.97221580659429</v>
      </c>
      <c r="F398" s="75"/>
      <c r="G398" s="89"/>
      <c r="H398" s="81">
        <f t="shared" si="152"/>
        <v>36557</v>
      </c>
      <c r="J398" s="87">
        <f t="shared" si="148"/>
        <v>8.2166914867464786</v>
      </c>
      <c r="K398" s="82">
        <f t="shared" si="176"/>
        <v>0.6076585401626351</v>
      </c>
      <c r="L398" s="82" t="e">
        <f>(I518-#REF!)^2</f>
        <v>#REF!</v>
      </c>
      <c r="M398" s="36">
        <f t="shared" si="165"/>
        <v>409.21449858545066</v>
      </c>
      <c r="N398" s="36">
        <f t="shared" si="166"/>
        <v>60.227932353431697</v>
      </c>
      <c r="O398" s="36">
        <f t="shared" si="149"/>
        <v>409.21449858545066</v>
      </c>
      <c r="P398" s="36">
        <f t="shared" si="167"/>
        <v>363.70485742826924</v>
      </c>
      <c r="Q398" s="36">
        <f t="shared" si="168"/>
        <v>45.50964115718142</v>
      </c>
      <c r="R398" s="36">
        <f t="shared" si="169"/>
        <v>105.73757351061312</v>
      </c>
      <c r="S398" s="36">
        <f t="shared" si="170"/>
        <v>146.01135219337232</v>
      </c>
      <c r="T398" s="36">
        <f t="shared" si="171"/>
        <v>21.901702829005835</v>
      </c>
      <c r="U398" s="36">
        <f t="shared" si="172"/>
        <v>167.91305502237816</v>
      </c>
      <c r="V398" s="36">
        <f t="shared" si="173"/>
        <v>44.204502898499939</v>
      </c>
      <c r="W398" s="36">
        <f t="shared" si="174"/>
        <v>123.70855212387822</v>
      </c>
      <c r="Y398" s="86">
        <f t="shared" si="153"/>
        <v>111.97221580659429</v>
      </c>
      <c r="Z398" s="86">
        <f t="shared" si="154"/>
        <v>10.581692483085789</v>
      </c>
      <c r="AA398" s="86" t="e">
        <f t="shared" ca="1" si="155"/>
        <v>#N/A</v>
      </c>
      <c r="AB398" s="86">
        <f t="shared" si="156"/>
        <v>123.70855212387822</v>
      </c>
      <c r="AC398" s="86">
        <f t="shared" si="157"/>
        <v>11.122434631135317</v>
      </c>
      <c r="AD398" s="86" t="e">
        <f t="shared" ca="1" si="158"/>
        <v>#N/A</v>
      </c>
      <c r="AE398" s="86">
        <f t="shared" si="159"/>
        <v>137.74159015239769</v>
      </c>
      <c r="AF398" s="86">
        <f t="shared" si="160"/>
        <v>0.29240207067721768</v>
      </c>
      <c r="AG398" s="86" t="e">
        <f t="shared" ca="1" si="161"/>
        <v>#N/A</v>
      </c>
      <c r="AH398" s="86" t="e">
        <f t="shared" ca="1" si="162"/>
        <v>#N/A</v>
      </c>
      <c r="AI398" s="86" t="e">
        <f t="shared" ca="1" si="163"/>
        <v>#N/A</v>
      </c>
      <c r="AJ398" s="86" t="e">
        <f t="shared" ca="1" si="164"/>
        <v>#N/A</v>
      </c>
      <c r="AK398" s="86">
        <f t="shared" si="150"/>
        <v>124.066712571316</v>
      </c>
      <c r="AL398" s="86">
        <f t="shared" si="150"/>
        <v>0</v>
      </c>
    </row>
    <row r="399" spans="2:38" x14ac:dyDescent="0.25">
      <c r="B399" s="77">
        <v>36586</v>
      </c>
      <c r="C399" s="78">
        <v>142.112253519181</v>
      </c>
      <c r="D399" s="79"/>
      <c r="E399" s="80">
        <f t="shared" si="175"/>
        <v>123.77947701187698</v>
      </c>
      <c r="F399" s="75"/>
      <c r="G399" s="89"/>
      <c r="H399" s="81">
        <f t="shared" si="152"/>
        <v>36586</v>
      </c>
      <c r="J399" s="87">
        <f t="shared" si="148"/>
        <v>10.227936591003607</v>
      </c>
      <c r="K399" s="82">
        <f t="shared" si="176"/>
        <v>4.0261798597893312</v>
      </c>
      <c r="L399" s="82" t="e">
        <f>(I519-#REF!)^2</f>
        <v>#REF!</v>
      </c>
      <c r="M399" s="36">
        <f t="shared" si="165"/>
        <v>429.47754468346938</v>
      </c>
      <c r="N399" s="36">
        <f t="shared" si="166"/>
        <v>76.339566263980885</v>
      </c>
      <c r="O399" s="36">
        <f t="shared" si="149"/>
        <v>429.47754468346938</v>
      </c>
      <c r="P399" s="36">
        <f t="shared" si="167"/>
        <v>375.97702465202201</v>
      </c>
      <c r="Q399" s="36">
        <f t="shared" si="168"/>
        <v>53.500520031447365</v>
      </c>
      <c r="R399" s="36">
        <f t="shared" si="169"/>
        <v>129.84008629542825</v>
      </c>
      <c r="S399" s="36">
        <f t="shared" si="170"/>
        <v>174.04458919392818</v>
      </c>
      <c r="T399" s="36">
        <f t="shared" si="171"/>
        <v>26.10668837908921</v>
      </c>
      <c r="U399" s="36">
        <f t="shared" si="172"/>
        <v>200.15127757301738</v>
      </c>
      <c r="V399" s="36">
        <f t="shared" si="173"/>
        <v>46.161897671290205</v>
      </c>
      <c r="W399" s="36">
        <f t="shared" si="174"/>
        <v>153.98937990172718</v>
      </c>
      <c r="Y399" s="86">
        <f t="shared" si="153"/>
        <v>123.77947701187698</v>
      </c>
      <c r="Z399" s="86">
        <f t="shared" si="154"/>
        <v>11.125622544913025</v>
      </c>
      <c r="AA399" s="86" t="e">
        <f t="shared" ca="1" si="155"/>
        <v>#N/A</v>
      </c>
      <c r="AB399" s="86">
        <f t="shared" si="156"/>
        <v>153.98937990172718</v>
      </c>
      <c r="AC399" s="86">
        <f t="shared" si="157"/>
        <v>12.409245742660074</v>
      </c>
      <c r="AD399" s="86" t="e">
        <f t="shared" ca="1" si="158"/>
        <v>#N/A</v>
      </c>
      <c r="AE399" s="86">
        <f t="shared" si="159"/>
        <v>912.6382326141794</v>
      </c>
      <c r="AF399" s="86">
        <f t="shared" si="160"/>
        <v>1.6476885137943607</v>
      </c>
      <c r="AG399" s="86" t="e">
        <f t="shared" ca="1" si="161"/>
        <v>#N/A</v>
      </c>
      <c r="AH399" s="86" t="e">
        <f t="shared" ca="1" si="162"/>
        <v>#N/A</v>
      </c>
      <c r="AI399" s="86" t="e">
        <f t="shared" ca="1" si="163"/>
        <v>#N/A</v>
      </c>
      <c r="AJ399" s="86" t="e">
        <f t="shared" ca="1" si="164"/>
        <v>#N/A</v>
      </c>
      <c r="AK399" s="86">
        <f t="shared" si="150"/>
        <v>142.112253519181</v>
      </c>
      <c r="AL399" s="86">
        <f t="shared" si="150"/>
        <v>0</v>
      </c>
    </row>
    <row r="400" spans="2:38" x14ac:dyDescent="0.25">
      <c r="B400" s="77">
        <v>36617</v>
      </c>
      <c r="C400" s="78">
        <v>60.562314814814798</v>
      </c>
      <c r="D400" s="79"/>
      <c r="E400" s="80">
        <f t="shared" si="175"/>
        <v>114.14323458334722</v>
      </c>
      <c r="F400" s="75"/>
      <c r="G400" s="89"/>
      <c r="H400" s="81">
        <f t="shared" si="152"/>
        <v>36617</v>
      </c>
      <c r="J400" s="87">
        <f t="shared" si="148"/>
        <v>6.4892809445825019</v>
      </c>
      <c r="K400" s="82">
        <f t="shared" si="176"/>
        <v>1.1926485833787339</v>
      </c>
      <c r="L400" s="82" t="e">
        <f>(I520-#REF!)^2</f>
        <v>#REF!</v>
      </c>
      <c r="M400" s="36">
        <f t="shared" si="165"/>
        <v>405.29930191455503</v>
      </c>
      <c r="N400" s="36">
        <f t="shared" si="166"/>
        <v>31.240037552281763</v>
      </c>
      <c r="O400" s="36">
        <f t="shared" si="149"/>
        <v>405.29930191455503</v>
      </c>
      <c r="P400" s="36">
        <f t="shared" si="167"/>
        <v>361.2478006079192</v>
      </c>
      <c r="Q400" s="36">
        <f t="shared" si="168"/>
        <v>44.051501306635828</v>
      </c>
      <c r="R400" s="36">
        <f t="shared" si="169"/>
        <v>75.29153885891759</v>
      </c>
      <c r="S400" s="36">
        <f t="shared" si="170"/>
        <v>121.4534365302078</v>
      </c>
      <c r="T400" s="36">
        <f t="shared" si="171"/>
        <v>18.218015479531157</v>
      </c>
      <c r="U400" s="36">
        <f t="shared" si="172"/>
        <v>139.67145200973894</v>
      </c>
      <c r="V400" s="36">
        <f t="shared" si="173"/>
        <v>41.970382026247734</v>
      </c>
      <c r="W400" s="36">
        <f t="shared" si="174"/>
        <v>97.701069983491209</v>
      </c>
      <c r="Y400" s="86">
        <f t="shared" si="153"/>
        <v>114.14323458334722</v>
      </c>
      <c r="Z400" s="86">
        <f t="shared" si="154"/>
        <v>10.683783720356155</v>
      </c>
      <c r="AA400" s="86" t="e">
        <f t="shared" ca="1" si="155"/>
        <v>#N/A</v>
      </c>
      <c r="AB400" s="86">
        <f t="shared" si="156"/>
        <v>97.701069983491209</v>
      </c>
      <c r="AC400" s="86">
        <f t="shared" si="157"/>
        <v>9.884385159608625</v>
      </c>
      <c r="AD400" s="86" t="e">
        <f t="shared" ca="1" si="158"/>
        <v>#N/A</v>
      </c>
      <c r="AE400" s="86">
        <f t="shared" si="159"/>
        <v>270.34477672875829</v>
      </c>
      <c r="AF400" s="86">
        <f t="shared" si="160"/>
        <v>0.63903805892522281</v>
      </c>
      <c r="AG400" s="86" t="e">
        <f t="shared" ca="1" si="161"/>
        <v>#N/A</v>
      </c>
      <c r="AH400" s="86" t="e">
        <f t="shared" ca="1" si="162"/>
        <v>#N/A</v>
      </c>
      <c r="AI400" s="86" t="e">
        <f t="shared" ca="1" si="163"/>
        <v>#N/A</v>
      </c>
      <c r="AJ400" s="86" t="e">
        <f t="shared" ca="1" si="164"/>
        <v>#N/A</v>
      </c>
      <c r="AK400" s="86">
        <f t="shared" si="150"/>
        <v>60.562314814814798</v>
      </c>
      <c r="AL400" s="86">
        <f t="shared" si="150"/>
        <v>0</v>
      </c>
    </row>
    <row r="401" spans="2:38" x14ac:dyDescent="0.25">
      <c r="B401" s="77">
        <v>36647</v>
      </c>
      <c r="C401" s="78">
        <v>21.784235235977299</v>
      </c>
      <c r="D401" s="79"/>
      <c r="E401" s="80">
        <f t="shared" si="175"/>
        <v>96.157925911261302</v>
      </c>
      <c r="F401" s="75"/>
      <c r="G401" s="89"/>
      <c r="H401" s="81">
        <f t="shared" si="152"/>
        <v>36647</v>
      </c>
      <c r="J401" s="87">
        <f t="shared" si="148"/>
        <v>4.0231784321150457</v>
      </c>
      <c r="K401" s="82">
        <f t="shared" si="176"/>
        <v>5.586639299441285</v>
      </c>
      <c r="L401" s="82" t="e">
        <f>(I521-#REF!)^2</f>
        <v>#REF!</v>
      </c>
      <c r="M401" s="36">
        <f t="shared" si="165"/>
        <v>373.12443505585082</v>
      </c>
      <c r="N401" s="36">
        <f t="shared" si="166"/>
        <v>9.90760078804567</v>
      </c>
      <c r="O401" s="36">
        <f t="shared" si="149"/>
        <v>373.12443505585082</v>
      </c>
      <c r="P401" s="36">
        <f t="shared" si="167"/>
        <v>340.00130149169678</v>
      </c>
      <c r="Q401" s="36">
        <f t="shared" si="168"/>
        <v>33.123133564154045</v>
      </c>
      <c r="R401" s="36">
        <f t="shared" si="169"/>
        <v>43.030734352199715</v>
      </c>
      <c r="S401" s="36">
        <f t="shared" si="170"/>
        <v>85.001116378447449</v>
      </c>
      <c r="T401" s="36">
        <f t="shared" si="171"/>
        <v>12.750167456767111</v>
      </c>
      <c r="U401" s="36">
        <f t="shared" si="172"/>
        <v>97.751283835214565</v>
      </c>
      <c r="V401" s="36">
        <f t="shared" si="173"/>
        <v>37.179266548724101</v>
      </c>
      <c r="W401" s="36">
        <f t="shared" si="174"/>
        <v>60.572017286490464</v>
      </c>
      <c r="Y401" s="86">
        <f t="shared" si="153"/>
        <v>96.157925911261302</v>
      </c>
      <c r="Z401" s="86">
        <f t="shared" si="154"/>
        <v>9.8060147823293278</v>
      </c>
      <c r="AA401" s="86" t="e">
        <f t="shared" ca="1" si="155"/>
        <v>#N/A</v>
      </c>
      <c r="AB401" s="86">
        <f t="shared" si="156"/>
        <v>60.572017286490464</v>
      </c>
      <c r="AC401" s="86">
        <f t="shared" si="157"/>
        <v>7.7828026626974465</v>
      </c>
      <c r="AD401" s="86" t="e">
        <f t="shared" ca="1" si="158"/>
        <v>#N/A</v>
      </c>
      <c r="AE401" s="86">
        <f t="shared" si="159"/>
        <v>1266.3568926505395</v>
      </c>
      <c r="AF401" s="86">
        <f t="shared" si="160"/>
        <v>4.09338728102533</v>
      </c>
      <c r="AG401" s="86" t="e">
        <f t="shared" ca="1" si="161"/>
        <v>#N/A</v>
      </c>
      <c r="AH401" s="86" t="e">
        <f t="shared" ca="1" si="162"/>
        <v>#N/A</v>
      </c>
      <c r="AI401" s="86" t="e">
        <f t="shared" ca="1" si="163"/>
        <v>#N/A</v>
      </c>
      <c r="AJ401" s="86" t="e">
        <f t="shared" ca="1" si="164"/>
        <v>#N/A</v>
      </c>
      <c r="AK401" s="86">
        <f t="shared" si="150"/>
        <v>21.784235235977299</v>
      </c>
      <c r="AL401" s="86">
        <f t="shared" si="150"/>
        <v>0</v>
      </c>
    </row>
    <row r="402" spans="2:38" x14ac:dyDescent="0.25">
      <c r="B402" s="77">
        <v>36678</v>
      </c>
      <c r="C402" s="78">
        <v>33.834010446894901</v>
      </c>
      <c r="D402" s="79"/>
      <c r="E402" s="80">
        <f t="shared" si="175"/>
        <v>54.260684963708833</v>
      </c>
      <c r="F402" s="75"/>
      <c r="G402" s="89"/>
      <c r="H402" s="81">
        <f t="shared" si="152"/>
        <v>36678</v>
      </c>
      <c r="J402" s="87">
        <f t="shared" si="148"/>
        <v>3.7193398743820962</v>
      </c>
      <c r="K402" s="82">
        <f t="shared" si="176"/>
        <v>1.3307601239601789E-2</v>
      </c>
      <c r="L402" s="82" t="e">
        <f>(I522-#REF!)^2</f>
        <v>#REF!</v>
      </c>
      <c r="M402" s="36">
        <f t="shared" si="165"/>
        <v>359.85103401033183</v>
      </c>
      <c r="N402" s="36">
        <f t="shared" si="166"/>
        <v>13.984277928259871</v>
      </c>
      <c r="O402" s="36">
        <f t="shared" si="149"/>
        <v>359.85103401033183</v>
      </c>
      <c r="P402" s="36">
        <f t="shared" si="167"/>
        <v>330.69201801589702</v>
      </c>
      <c r="Q402" s="36">
        <f t="shared" si="168"/>
        <v>29.15901599443481</v>
      </c>
      <c r="R402" s="36">
        <f t="shared" si="169"/>
        <v>43.143293922694681</v>
      </c>
      <c r="S402" s="36">
        <f t="shared" si="170"/>
        <v>80.322560471418782</v>
      </c>
      <c r="T402" s="36">
        <f t="shared" si="171"/>
        <v>12.04838407071281</v>
      </c>
      <c r="U402" s="36">
        <f t="shared" si="172"/>
        <v>92.370944542131596</v>
      </c>
      <c r="V402" s="36">
        <f t="shared" si="173"/>
        <v>36.373448292140928</v>
      </c>
      <c r="W402" s="36">
        <f t="shared" si="174"/>
        <v>55.997496249990668</v>
      </c>
      <c r="Y402" s="86">
        <f t="shared" si="153"/>
        <v>54.260684963708833</v>
      </c>
      <c r="Z402" s="86">
        <f t="shared" si="154"/>
        <v>7.3661852382158317</v>
      </c>
      <c r="AA402" s="86" t="e">
        <f t="shared" ca="1" si="155"/>
        <v>#N/A</v>
      </c>
      <c r="AB402" s="86">
        <f t="shared" si="156"/>
        <v>55.997496249990668</v>
      </c>
      <c r="AC402" s="86">
        <f t="shared" si="157"/>
        <v>7.4831474828437443</v>
      </c>
      <c r="AD402" s="86" t="e">
        <f t="shared" ca="1" si="158"/>
        <v>#N/A</v>
      </c>
      <c r="AE402" s="86">
        <f t="shared" si="159"/>
        <v>3.0165134441559625</v>
      </c>
      <c r="AF402" s="86">
        <f t="shared" si="160"/>
        <v>1.3680166668399671E-2</v>
      </c>
      <c r="AG402" s="86" t="e">
        <f t="shared" ca="1" si="161"/>
        <v>#N/A</v>
      </c>
      <c r="AH402" s="86" t="e">
        <f t="shared" ca="1" si="162"/>
        <v>#N/A</v>
      </c>
      <c r="AI402" s="86" t="e">
        <f t="shared" ca="1" si="163"/>
        <v>#N/A</v>
      </c>
      <c r="AJ402" s="86" t="e">
        <f t="shared" ca="1" si="164"/>
        <v>#N/A</v>
      </c>
      <c r="AK402" s="86">
        <f t="shared" si="150"/>
        <v>33.834010446894901</v>
      </c>
      <c r="AL402" s="86">
        <f t="shared" si="150"/>
        <v>0</v>
      </c>
    </row>
    <row r="403" spans="2:38" x14ac:dyDescent="0.25">
      <c r="B403" s="77">
        <v>36708</v>
      </c>
      <c r="C403" s="78">
        <v>6.80852320249807</v>
      </c>
      <c r="D403" s="79"/>
      <c r="E403" s="80">
        <f t="shared" si="175"/>
        <v>25.216396333969129</v>
      </c>
      <c r="F403" s="75"/>
      <c r="G403" s="89"/>
      <c r="H403" s="81">
        <f t="shared" si="152"/>
        <v>36708</v>
      </c>
      <c r="J403" s="87">
        <f t="shared" si="148"/>
        <v>2.5402376651693852</v>
      </c>
      <c r="K403" s="82">
        <f t="shared" si="176"/>
        <v>0.74886670272994071</v>
      </c>
      <c r="L403" s="82" t="e">
        <f>(I523-#REF!)^2</f>
        <v>#REF!</v>
      </c>
      <c r="M403" s="36">
        <f t="shared" si="165"/>
        <v>334.95726508869672</v>
      </c>
      <c r="N403" s="36">
        <f t="shared" si="166"/>
        <v>2.5432761296983699</v>
      </c>
      <c r="O403" s="36">
        <f t="shared" si="149"/>
        <v>334.95726508869672</v>
      </c>
      <c r="P403" s="36">
        <f t="shared" si="167"/>
        <v>312.39438446687342</v>
      </c>
      <c r="Q403" s="36">
        <f t="shared" si="168"/>
        <v>22.562880621823297</v>
      </c>
      <c r="R403" s="36">
        <f t="shared" si="169"/>
        <v>25.106156751521667</v>
      </c>
      <c r="S403" s="36">
        <f t="shared" si="170"/>
        <v>61.479605043662595</v>
      </c>
      <c r="T403" s="36">
        <f t="shared" si="171"/>
        <v>9.2219407565493832</v>
      </c>
      <c r="U403" s="36">
        <f t="shared" si="172"/>
        <v>70.701545800211974</v>
      </c>
      <c r="V403" s="36">
        <f t="shared" si="173"/>
        <v>32.456331882234245</v>
      </c>
      <c r="W403" s="36">
        <f t="shared" si="174"/>
        <v>38.245213917977729</v>
      </c>
      <c r="Y403" s="86">
        <f t="shared" si="153"/>
        <v>25.216396333969129</v>
      </c>
      <c r="Z403" s="86">
        <f t="shared" si="154"/>
        <v>5.0215930075991952</v>
      </c>
      <c r="AA403" s="86" t="e">
        <f t="shared" ca="1" si="155"/>
        <v>#N/A</v>
      </c>
      <c r="AB403" s="86">
        <f t="shared" si="156"/>
        <v>38.245213917977729</v>
      </c>
      <c r="AC403" s="86">
        <f t="shared" si="157"/>
        <v>6.1842714945236459</v>
      </c>
      <c r="AD403" s="86" t="e">
        <f t="shared" ca="1" si="158"/>
        <v>#N/A</v>
      </c>
      <c r="AE403" s="86">
        <f t="shared" si="159"/>
        <v>169.75008763737168</v>
      </c>
      <c r="AF403" s="86">
        <f t="shared" si="160"/>
        <v>1.35182126395693</v>
      </c>
      <c r="AG403" s="86" t="e">
        <f t="shared" ca="1" si="161"/>
        <v>#N/A</v>
      </c>
      <c r="AH403" s="86" t="e">
        <f t="shared" ca="1" si="162"/>
        <v>#N/A</v>
      </c>
      <c r="AI403" s="86" t="e">
        <f t="shared" ca="1" si="163"/>
        <v>#N/A</v>
      </c>
      <c r="AJ403" s="86" t="e">
        <f t="shared" ca="1" si="164"/>
        <v>#N/A</v>
      </c>
      <c r="AK403" s="86">
        <f t="shared" si="150"/>
        <v>6.80852320249807</v>
      </c>
      <c r="AL403" s="86">
        <f t="shared" si="150"/>
        <v>0</v>
      </c>
    </row>
    <row r="404" spans="2:38" x14ac:dyDescent="0.25">
      <c r="B404" s="77">
        <v>36739</v>
      </c>
      <c r="C404" s="78">
        <v>7.0902055891503997</v>
      </c>
      <c r="D404" s="79"/>
      <c r="E404" s="80">
        <f t="shared" si="175"/>
        <v>21.836937076216728</v>
      </c>
      <c r="F404" s="75"/>
      <c r="G404" s="89"/>
      <c r="H404" s="81">
        <f t="shared" si="152"/>
        <v>36739</v>
      </c>
      <c r="J404" s="87">
        <f t="shared" si="148"/>
        <v>2.0580811759683844</v>
      </c>
      <c r="K404" s="82">
        <f t="shared" si="176"/>
        <v>0.36927158815328959</v>
      </c>
      <c r="L404" s="82" t="e">
        <f>(I524-#REF!)^2</f>
        <v>#REF!</v>
      </c>
      <c r="M404" s="36">
        <f t="shared" si="165"/>
        <v>317.11584439336281</v>
      </c>
      <c r="N404" s="36">
        <f t="shared" si="166"/>
        <v>2.3687456626610128</v>
      </c>
      <c r="O404" s="36">
        <f t="shared" si="149"/>
        <v>317.11584439336281</v>
      </c>
      <c r="P404" s="36">
        <f t="shared" si="167"/>
        <v>298.62794300660829</v>
      </c>
      <c r="Q404" s="36">
        <f t="shared" si="168"/>
        <v>18.487901386754515</v>
      </c>
      <c r="R404" s="36">
        <f t="shared" si="169"/>
        <v>20.856647049415528</v>
      </c>
      <c r="S404" s="36">
        <f t="shared" si="170"/>
        <v>53.312978931649774</v>
      </c>
      <c r="T404" s="36">
        <f t="shared" si="171"/>
        <v>7.9969468397474612</v>
      </c>
      <c r="U404" s="36">
        <f t="shared" si="172"/>
        <v>61.309925771397232</v>
      </c>
      <c r="V404" s="36">
        <f t="shared" si="173"/>
        <v>30.323945241018212</v>
      </c>
      <c r="W404" s="36">
        <f t="shared" si="174"/>
        <v>30.98598053037902</v>
      </c>
      <c r="Y404" s="86">
        <f t="shared" si="153"/>
        <v>21.836937076216728</v>
      </c>
      <c r="Z404" s="86">
        <f t="shared" si="154"/>
        <v>4.6730008641360987</v>
      </c>
      <c r="AA404" s="86" t="e">
        <f t="shared" ca="1" si="155"/>
        <v>#N/A</v>
      </c>
      <c r="AB404" s="86">
        <f t="shared" si="156"/>
        <v>30.98598053037902</v>
      </c>
      <c r="AC404" s="86">
        <f t="shared" si="157"/>
        <v>5.5665052349188553</v>
      </c>
      <c r="AD404" s="86" t="e">
        <f t="shared" ca="1" si="158"/>
        <v>#N/A</v>
      </c>
      <c r="AE404" s="86">
        <f t="shared" si="159"/>
        <v>83.704996126149894</v>
      </c>
      <c r="AF404" s="86">
        <f t="shared" si="160"/>
        <v>0.79835006060788971</v>
      </c>
      <c r="AG404" s="86" t="e">
        <f t="shared" ca="1" si="161"/>
        <v>#N/A</v>
      </c>
      <c r="AH404" s="86" t="e">
        <f t="shared" ca="1" si="162"/>
        <v>#N/A</v>
      </c>
      <c r="AI404" s="86" t="e">
        <f t="shared" ca="1" si="163"/>
        <v>#N/A</v>
      </c>
      <c r="AJ404" s="86" t="e">
        <f t="shared" ca="1" si="164"/>
        <v>#N/A</v>
      </c>
      <c r="AK404" s="86">
        <f t="shared" si="150"/>
        <v>7.0902055891503997</v>
      </c>
      <c r="AL404" s="86">
        <f t="shared" si="150"/>
        <v>0</v>
      </c>
    </row>
    <row r="405" spans="2:38" x14ac:dyDescent="0.25">
      <c r="B405" s="77">
        <v>36770</v>
      </c>
      <c r="C405" s="78">
        <v>26.121481481481499</v>
      </c>
      <c r="D405" s="79"/>
      <c r="E405" s="80">
        <f t="shared" si="175"/>
        <v>34.617846779671012</v>
      </c>
      <c r="F405" s="75"/>
      <c r="G405" s="89"/>
      <c r="H405" s="81">
        <f t="shared" si="152"/>
        <v>36770</v>
      </c>
      <c r="J405" s="87">
        <f t="shared" si="148"/>
        <v>2.2730564442142369</v>
      </c>
      <c r="K405" s="82">
        <f t="shared" si="176"/>
        <v>6.8918804765690325E-4</v>
      </c>
      <c r="L405" s="82" t="e">
        <f>(I525-#REF!)^2</f>
        <v>#REF!</v>
      </c>
      <c r="M405" s="36">
        <f t="shared" si="165"/>
        <v>316.41293762012691</v>
      </c>
      <c r="N405" s="36">
        <f t="shared" si="166"/>
        <v>8.3364868679628898</v>
      </c>
      <c r="O405" s="36">
        <f t="shared" si="149"/>
        <v>316.41293762012691</v>
      </c>
      <c r="P405" s="36">
        <f t="shared" si="167"/>
        <v>298.07476500573699</v>
      </c>
      <c r="Q405" s="36">
        <f t="shared" si="168"/>
        <v>18.338172614389919</v>
      </c>
      <c r="R405" s="36">
        <f t="shared" si="169"/>
        <v>26.674659482352808</v>
      </c>
      <c r="S405" s="36">
        <f t="shared" si="170"/>
        <v>56.998604723371017</v>
      </c>
      <c r="T405" s="36">
        <f t="shared" si="171"/>
        <v>8.5497907085056468</v>
      </c>
      <c r="U405" s="36">
        <f t="shared" si="172"/>
        <v>65.548395431876671</v>
      </c>
      <c r="V405" s="36">
        <f t="shared" si="173"/>
        <v>31.325798409320313</v>
      </c>
      <c r="W405" s="36">
        <f t="shared" si="174"/>
        <v>34.222597022556357</v>
      </c>
      <c r="Y405" s="86">
        <f t="shared" si="153"/>
        <v>34.617846779671012</v>
      </c>
      <c r="Z405" s="86">
        <f t="shared" si="154"/>
        <v>5.8836932941538524</v>
      </c>
      <c r="AA405" s="86" t="e">
        <f t="shared" ca="1" si="155"/>
        <v>#N/A</v>
      </c>
      <c r="AB405" s="86">
        <f t="shared" si="156"/>
        <v>34.222597022556357</v>
      </c>
      <c r="AC405" s="86">
        <f t="shared" si="157"/>
        <v>5.8500082925203065</v>
      </c>
      <c r="AD405" s="86" t="e">
        <f t="shared" ca="1" si="158"/>
        <v>#N/A</v>
      </c>
      <c r="AE405" s="86">
        <f t="shared" si="159"/>
        <v>0.15622237049919388</v>
      </c>
      <c r="AF405" s="86">
        <f t="shared" si="160"/>
        <v>1.134679335051992E-3</v>
      </c>
      <c r="AG405" s="86" t="e">
        <f t="shared" ca="1" si="161"/>
        <v>#N/A</v>
      </c>
      <c r="AH405" s="86" t="e">
        <f t="shared" ca="1" si="162"/>
        <v>#N/A</v>
      </c>
      <c r="AI405" s="86" t="e">
        <f t="shared" ca="1" si="163"/>
        <v>#N/A</v>
      </c>
      <c r="AJ405" s="86" t="e">
        <f t="shared" ca="1" si="164"/>
        <v>#N/A</v>
      </c>
      <c r="AK405" s="86">
        <f t="shared" si="150"/>
        <v>26.121481481481499</v>
      </c>
      <c r="AL405" s="86">
        <f t="shared" si="150"/>
        <v>0</v>
      </c>
    </row>
    <row r="406" spans="2:38" x14ac:dyDescent="0.25">
      <c r="B406" s="77">
        <v>36800</v>
      </c>
      <c r="C406" s="78">
        <v>23.270668752573101</v>
      </c>
      <c r="D406" s="79"/>
      <c r="E406" s="80">
        <f t="shared" si="175"/>
        <v>24.99594496920361</v>
      </c>
      <c r="F406" s="75"/>
      <c r="G406" s="89"/>
      <c r="H406" s="81">
        <f t="shared" si="152"/>
        <v>36800</v>
      </c>
      <c r="J406" s="87">
        <f t="shared" si="148"/>
        <v>2.2441915809947965</v>
      </c>
      <c r="K406" s="82">
        <f t="shared" si="176"/>
        <v>0.3410175598421552</v>
      </c>
      <c r="L406" s="82" t="e">
        <f>(I526-#REF!)^2</f>
        <v>#REF!</v>
      </c>
      <c r="M406" s="36">
        <f t="shared" si="165"/>
        <v>313.99159527262839</v>
      </c>
      <c r="N406" s="36">
        <f t="shared" si="166"/>
        <v>7.3538384856817061</v>
      </c>
      <c r="O406" s="36">
        <f t="shared" si="149"/>
        <v>313.99159527262839</v>
      </c>
      <c r="P406" s="36">
        <f t="shared" si="167"/>
        <v>296.16303585756043</v>
      </c>
      <c r="Q406" s="36">
        <f t="shared" si="168"/>
        <v>17.828559415067957</v>
      </c>
      <c r="R406" s="36">
        <f t="shared" si="169"/>
        <v>25.182397900749663</v>
      </c>
      <c r="S406" s="36">
        <f t="shared" si="170"/>
        <v>56.508196310069977</v>
      </c>
      <c r="T406" s="36">
        <f t="shared" si="171"/>
        <v>8.4762294465104908</v>
      </c>
      <c r="U406" s="36">
        <f t="shared" si="172"/>
        <v>64.984425756580464</v>
      </c>
      <c r="V406" s="36">
        <f t="shared" si="173"/>
        <v>31.196411247179256</v>
      </c>
      <c r="W406" s="36">
        <f t="shared" si="174"/>
        <v>33.788014509401208</v>
      </c>
      <c r="Y406" s="86">
        <f t="shared" si="153"/>
        <v>24.99594496920361</v>
      </c>
      <c r="Z406" s="86">
        <f t="shared" si="154"/>
        <v>4.9995944804757526</v>
      </c>
      <c r="AA406" s="86" t="e">
        <f t="shared" ca="1" si="155"/>
        <v>#N/A</v>
      </c>
      <c r="AB406" s="86">
        <f t="shared" si="156"/>
        <v>33.788014509401208</v>
      </c>
      <c r="AC406" s="86">
        <f t="shared" si="157"/>
        <v>5.8127458665764156</v>
      </c>
      <c r="AD406" s="86" t="e">
        <f t="shared" ca="1" si="158"/>
        <v>#N/A</v>
      </c>
      <c r="AE406" s="86">
        <f t="shared" si="159"/>
        <v>77.300486799670409</v>
      </c>
      <c r="AF406" s="86">
        <f t="shared" si="160"/>
        <v>0.66121517671742946</v>
      </c>
      <c r="AG406" s="86" t="e">
        <f t="shared" ca="1" si="161"/>
        <v>#N/A</v>
      </c>
      <c r="AH406" s="86" t="e">
        <f t="shared" ca="1" si="162"/>
        <v>#N/A</v>
      </c>
      <c r="AI406" s="86" t="e">
        <f t="shared" ca="1" si="163"/>
        <v>#N/A</v>
      </c>
      <c r="AJ406" s="86" t="e">
        <f t="shared" ca="1" si="164"/>
        <v>#N/A</v>
      </c>
      <c r="AK406" s="86">
        <f t="shared" si="150"/>
        <v>23.270668752573101</v>
      </c>
      <c r="AL406" s="86">
        <f t="shared" si="150"/>
        <v>0</v>
      </c>
    </row>
    <row r="407" spans="2:38" x14ac:dyDescent="0.25">
      <c r="B407" s="77">
        <v>36831</v>
      </c>
      <c r="C407" s="78">
        <v>44.146726902932002</v>
      </c>
      <c r="D407" s="79"/>
      <c r="E407" s="80">
        <f t="shared" si="175"/>
        <v>83.111657280513995</v>
      </c>
      <c r="F407" s="75"/>
      <c r="G407" s="89"/>
      <c r="H407" s="81">
        <f t="shared" si="152"/>
        <v>36831</v>
      </c>
      <c r="J407" s="87">
        <f t="shared" si="148"/>
        <v>2.8186898178219026</v>
      </c>
      <c r="K407" s="82">
        <f t="shared" si="176"/>
        <v>7.2984585138658691</v>
      </c>
      <c r="L407" s="82" t="e">
        <f>(I527-#REF!)^2</f>
        <v>#REF!</v>
      </c>
      <c r="M407" s="36">
        <f t="shared" si="165"/>
        <v>325.87746277651269</v>
      </c>
      <c r="N407" s="36">
        <f t="shared" si="166"/>
        <v>14.43229998397976</v>
      </c>
      <c r="O407" s="36">
        <f t="shared" si="149"/>
        <v>325.87746277651269</v>
      </c>
      <c r="P407" s="36">
        <f t="shared" si="167"/>
        <v>305.45492091734167</v>
      </c>
      <c r="Q407" s="36">
        <f t="shared" si="168"/>
        <v>20.422541859171019</v>
      </c>
      <c r="R407" s="36">
        <f t="shared" si="169"/>
        <v>34.85484184315078</v>
      </c>
      <c r="S407" s="36">
        <f t="shared" si="170"/>
        <v>66.051253090330036</v>
      </c>
      <c r="T407" s="36">
        <f t="shared" si="171"/>
        <v>9.907687963549499</v>
      </c>
      <c r="U407" s="36">
        <f t="shared" si="172"/>
        <v>75.958941053879542</v>
      </c>
      <c r="V407" s="36">
        <f t="shared" si="173"/>
        <v>33.521417774404796</v>
      </c>
      <c r="W407" s="36">
        <f t="shared" si="174"/>
        <v>42.437523279474746</v>
      </c>
      <c r="Y407" s="86">
        <f t="shared" si="153"/>
        <v>83.111657280513995</v>
      </c>
      <c r="Z407" s="86">
        <f t="shared" si="154"/>
        <v>9.116559508965759</v>
      </c>
      <c r="AA407" s="86" t="e">
        <f t="shared" ca="1" si="155"/>
        <v>#N/A</v>
      </c>
      <c r="AB407" s="86">
        <f t="shared" si="156"/>
        <v>42.437523279474746</v>
      </c>
      <c r="AC407" s="86">
        <f t="shared" si="157"/>
        <v>6.5144088971659393</v>
      </c>
      <c r="AD407" s="86" t="e">
        <f t="shared" ca="1" si="158"/>
        <v>#N/A</v>
      </c>
      <c r="AE407" s="86">
        <f t="shared" si="159"/>
        <v>1654.385176734497</v>
      </c>
      <c r="AF407" s="86">
        <f t="shared" si="160"/>
        <v>6.7711878064901754</v>
      </c>
      <c r="AG407" s="86" t="e">
        <f t="shared" ca="1" si="161"/>
        <v>#N/A</v>
      </c>
      <c r="AH407" s="86" t="e">
        <f t="shared" ca="1" si="162"/>
        <v>#N/A</v>
      </c>
      <c r="AI407" s="86" t="e">
        <f t="shared" ca="1" si="163"/>
        <v>#N/A</v>
      </c>
      <c r="AJ407" s="86" t="e">
        <f t="shared" ca="1" si="164"/>
        <v>#N/A</v>
      </c>
      <c r="AK407" s="86">
        <f t="shared" si="150"/>
        <v>44.146726902932002</v>
      </c>
      <c r="AL407" s="86">
        <f t="shared" si="150"/>
        <v>0</v>
      </c>
    </row>
    <row r="408" spans="2:38" x14ac:dyDescent="0.25">
      <c r="B408" s="77">
        <v>36861</v>
      </c>
      <c r="C408" s="78">
        <v>105.690703035721</v>
      </c>
      <c r="D408" s="79"/>
      <c r="E408" s="80">
        <f t="shared" si="175"/>
        <v>95.51627086304849</v>
      </c>
      <c r="F408" s="75"/>
      <c r="G408" s="89"/>
      <c r="H408" s="81">
        <f t="shared" si="152"/>
        <v>36861</v>
      </c>
      <c r="J408" s="87">
        <f t="shared" si="148"/>
        <v>5.4798740284523584</v>
      </c>
      <c r="K408" s="82">
        <f t="shared" si="176"/>
        <v>0.74700255926238546</v>
      </c>
      <c r="L408" s="82" t="e">
        <f>(I528-#REF!)^2</f>
        <v>#REF!</v>
      </c>
      <c r="M408" s="36">
        <f t="shared" si="165"/>
        <v>370.05222768559645</v>
      </c>
      <c r="N408" s="36">
        <f t="shared" si="166"/>
        <v>41.093396267466233</v>
      </c>
      <c r="O408" s="36">
        <f t="shared" si="149"/>
        <v>370.05222768559645</v>
      </c>
      <c r="P408" s="36">
        <f t="shared" si="167"/>
        <v>337.87466282998673</v>
      </c>
      <c r="Q408" s="36">
        <f t="shared" si="168"/>
        <v>32.177564855609717</v>
      </c>
      <c r="R408" s="36">
        <f t="shared" si="169"/>
        <v>73.270961123075949</v>
      </c>
      <c r="S408" s="36">
        <f t="shared" si="170"/>
        <v>106.79237889748075</v>
      </c>
      <c r="T408" s="36">
        <f t="shared" si="171"/>
        <v>16.018856834622103</v>
      </c>
      <c r="U408" s="36">
        <f t="shared" si="172"/>
        <v>122.81123573210284</v>
      </c>
      <c r="V408" s="36">
        <f t="shared" si="173"/>
        <v>40.307556121574763</v>
      </c>
      <c r="W408" s="36">
        <f t="shared" si="174"/>
        <v>82.503679610528081</v>
      </c>
      <c r="Y408" s="86">
        <f t="shared" si="153"/>
        <v>95.51627086304849</v>
      </c>
      <c r="Z408" s="86">
        <f t="shared" si="154"/>
        <v>9.7732425971654102</v>
      </c>
      <c r="AA408" s="86" t="e">
        <f t="shared" ca="1" si="155"/>
        <v>#N/A</v>
      </c>
      <c r="AB408" s="86">
        <f t="shared" si="156"/>
        <v>82.503679610528081</v>
      </c>
      <c r="AC408" s="86">
        <f t="shared" si="157"/>
        <v>9.083153615927019</v>
      </c>
      <c r="AD408" s="86" t="e">
        <f t="shared" ca="1" si="158"/>
        <v>#N/A</v>
      </c>
      <c r="AE408" s="86">
        <f t="shared" si="159"/>
        <v>169.32753110517066</v>
      </c>
      <c r="AF408" s="86">
        <f t="shared" si="160"/>
        <v>0.47622280202664069</v>
      </c>
      <c r="AG408" s="86" t="e">
        <f t="shared" ca="1" si="161"/>
        <v>#N/A</v>
      </c>
      <c r="AH408" s="86" t="e">
        <f t="shared" ca="1" si="162"/>
        <v>#N/A</v>
      </c>
      <c r="AI408" s="86" t="e">
        <f t="shared" ca="1" si="163"/>
        <v>#N/A</v>
      </c>
      <c r="AJ408" s="86" t="e">
        <f t="shared" ca="1" si="164"/>
        <v>#N/A</v>
      </c>
      <c r="AK408" s="86">
        <f t="shared" si="150"/>
        <v>105.690703035721</v>
      </c>
      <c r="AL408" s="86">
        <f t="shared" si="150"/>
        <v>0</v>
      </c>
    </row>
    <row r="409" spans="2:38" x14ac:dyDescent="0.25">
      <c r="B409" s="77">
        <v>36892</v>
      </c>
      <c r="C409" s="78">
        <v>154.22150713801901</v>
      </c>
      <c r="D409" s="79"/>
      <c r="E409" s="80">
        <f t="shared" si="175"/>
        <v>52.393383055157962</v>
      </c>
      <c r="F409" s="75"/>
      <c r="G409" s="89"/>
      <c r="H409" s="81">
        <f t="shared" si="152"/>
        <v>36892</v>
      </c>
      <c r="J409" s="87">
        <f t="shared" si="148"/>
        <v>9.5060497328820563</v>
      </c>
      <c r="K409" s="82">
        <f t="shared" si="176"/>
        <v>36.313810909506309</v>
      </c>
      <c r="L409" s="82" t="e">
        <f>(I529-#REF!)^2</f>
        <v>#REF!</v>
      </c>
      <c r="M409" s="36">
        <f t="shared" si="165"/>
        <v>416.76885325387138</v>
      </c>
      <c r="N409" s="36">
        <f t="shared" si="166"/>
        <v>75.327316714134327</v>
      </c>
      <c r="O409" s="36">
        <f t="shared" si="149"/>
        <v>416.76885325387138</v>
      </c>
      <c r="P409" s="36">
        <f t="shared" si="167"/>
        <v>368.36704267521509</v>
      </c>
      <c r="Q409" s="36">
        <f t="shared" si="168"/>
        <v>48.401810578656296</v>
      </c>
      <c r="R409" s="36">
        <f t="shared" si="169"/>
        <v>123.72912729279062</v>
      </c>
      <c r="S409" s="36">
        <f t="shared" si="170"/>
        <v>164.03668341436537</v>
      </c>
      <c r="T409" s="36">
        <f t="shared" si="171"/>
        <v>24.605502512154789</v>
      </c>
      <c r="U409" s="36">
        <f t="shared" si="172"/>
        <v>188.64218592652017</v>
      </c>
      <c r="V409" s="36">
        <f t="shared" si="173"/>
        <v>45.521362810637896</v>
      </c>
      <c r="W409" s="36">
        <f t="shared" si="174"/>
        <v>143.12082311588227</v>
      </c>
      <c r="Y409" s="86">
        <f t="shared" si="153"/>
        <v>52.393383055157962</v>
      </c>
      <c r="Z409" s="86">
        <f t="shared" si="154"/>
        <v>7.2383273658461977</v>
      </c>
      <c r="AA409" s="86" t="e">
        <f t="shared" ca="1" si="155"/>
        <v>#N/A</v>
      </c>
      <c r="AB409" s="86">
        <f t="shared" si="156"/>
        <v>143.12082311588227</v>
      </c>
      <c r="AC409" s="86">
        <f t="shared" si="157"/>
        <v>11.963311544713791</v>
      </c>
      <c r="AD409" s="86" t="e">
        <f t="shared" ca="1" si="158"/>
        <v>#N/A</v>
      </c>
      <c r="AE409" s="86">
        <f t="shared" si="159"/>
        <v>8231.4683799723243</v>
      </c>
      <c r="AF409" s="86">
        <f t="shared" si="160"/>
        <v>22.325475490549067</v>
      </c>
      <c r="AG409" s="86" t="e">
        <f t="shared" ca="1" si="161"/>
        <v>#N/A</v>
      </c>
      <c r="AH409" s="86" t="e">
        <f t="shared" ca="1" si="162"/>
        <v>#N/A</v>
      </c>
      <c r="AI409" s="86" t="e">
        <f t="shared" ca="1" si="163"/>
        <v>#N/A</v>
      </c>
      <c r="AJ409" s="86" t="e">
        <f t="shared" ca="1" si="164"/>
        <v>#N/A</v>
      </c>
      <c r="AK409" s="86">
        <f t="shared" si="150"/>
        <v>154.22150713801901</v>
      </c>
      <c r="AL409" s="86">
        <f t="shared" si="150"/>
        <v>0</v>
      </c>
    </row>
    <row r="410" spans="2:38" x14ac:dyDescent="0.25">
      <c r="B410" s="77">
        <v>36923</v>
      </c>
      <c r="C410" s="78">
        <v>89.712298743829095</v>
      </c>
      <c r="D410" s="79"/>
      <c r="E410" s="80">
        <f t="shared" si="175"/>
        <v>92.280132649991558</v>
      </c>
      <c r="F410" s="75"/>
      <c r="G410" s="89"/>
      <c r="H410" s="81">
        <f t="shared" si="152"/>
        <v>36923</v>
      </c>
      <c r="J410" s="87">
        <f t="shared" si="148"/>
        <v>7.6694145393650865</v>
      </c>
      <c r="K410" s="82">
        <f t="shared" si="176"/>
        <v>2.3721880514775497</v>
      </c>
      <c r="L410" s="82" t="e">
        <f>(I530-#REF!)^2</f>
        <v>#REF!</v>
      </c>
      <c r="M410" s="36">
        <f t="shared" si="165"/>
        <v>411.79833881553606</v>
      </c>
      <c r="N410" s="36">
        <f t="shared" si="166"/>
        <v>46.281002603508114</v>
      </c>
      <c r="O410" s="36">
        <f t="shared" si="149"/>
        <v>411.79833881553606</v>
      </c>
      <c r="P410" s="36">
        <f t="shared" si="167"/>
        <v>365.31113799109147</v>
      </c>
      <c r="Q410" s="36">
        <f t="shared" si="168"/>
        <v>46.487200824444585</v>
      </c>
      <c r="R410" s="36">
        <f t="shared" si="169"/>
        <v>92.768203427952699</v>
      </c>
      <c r="S410" s="36">
        <f t="shared" si="170"/>
        <v>138.2895662385906</v>
      </c>
      <c r="T410" s="36">
        <f t="shared" si="171"/>
        <v>20.743434935788578</v>
      </c>
      <c r="U410" s="36">
        <f t="shared" si="172"/>
        <v>159.03300117437917</v>
      </c>
      <c r="V410" s="36">
        <f t="shared" si="173"/>
        <v>43.564120563120412</v>
      </c>
      <c r="W410" s="36">
        <f t="shared" si="174"/>
        <v>115.46888061125875</v>
      </c>
      <c r="Y410" s="86">
        <f t="shared" si="153"/>
        <v>92.280132649991558</v>
      </c>
      <c r="Z410" s="86">
        <f t="shared" si="154"/>
        <v>9.6062548711759437</v>
      </c>
      <c r="AA410" s="86" t="e">
        <f t="shared" ca="1" si="155"/>
        <v>#N/A</v>
      </c>
      <c r="AB410" s="86">
        <f t="shared" si="156"/>
        <v>115.46888061125875</v>
      </c>
      <c r="AC410" s="86">
        <f t="shared" si="157"/>
        <v>10.745644727574923</v>
      </c>
      <c r="AD410" s="86" t="e">
        <f t="shared" ca="1" si="158"/>
        <v>#N/A</v>
      </c>
      <c r="AE410" s="86">
        <f t="shared" si="159"/>
        <v>537.71803201117359</v>
      </c>
      <c r="AF410" s="86">
        <f t="shared" si="160"/>
        <v>1.2982092448648876</v>
      </c>
      <c r="AG410" s="86" t="e">
        <f t="shared" ca="1" si="161"/>
        <v>#N/A</v>
      </c>
      <c r="AH410" s="86" t="e">
        <f t="shared" ca="1" si="162"/>
        <v>#N/A</v>
      </c>
      <c r="AI410" s="86" t="e">
        <f t="shared" ca="1" si="163"/>
        <v>#N/A</v>
      </c>
      <c r="AJ410" s="86" t="e">
        <f t="shared" ca="1" si="164"/>
        <v>#N/A</v>
      </c>
      <c r="AK410" s="86">
        <f t="shared" si="150"/>
        <v>89.712298743829095</v>
      </c>
      <c r="AL410" s="86">
        <f t="shared" si="150"/>
        <v>0</v>
      </c>
    </row>
    <row r="411" spans="2:38" x14ac:dyDescent="0.25">
      <c r="B411" s="77">
        <v>36951</v>
      </c>
      <c r="C411" s="78">
        <v>212.18274419833301</v>
      </c>
      <c r="D411" s="79"/>
      <c r="E411" s="80">
        <f t="shared" si="175"/>
        <v>83.923308063639865</v>
      </c>
      <c r="F411" s="75"/>
      <c r="G411" s="89"/>
      <c r="H411" s="81">
        <f t="shared" si="152"/>
        <v>36951</v>
      </c>
      <c r="J411" s="87">
        <f t="shared" si="148"/>
        <v>14.397571743059892</v>
      </c>
      <c r="K411" s="82">
        <f t="shared" si="176"/>
        <v>77.852499498587704</v>
      </c>
      <c r="L411" s="82" t="e">
        <f>(I531-#REF!)^2</f>
        <v>#REF!</v>
      </c>
      <c r="M411" s="36">
        <f t="shared" si="165"/>
        <v>454.29492152896529</v>
      </c>
      <c r="N411" s="36">
        <f t="shared" si="166"/>
        <v>123.19896066045925</v>
      </c>
      <c r="O411" s="36">
        <f t="shared" si="149"/>
        <v>454.29492152896529</v>
      </c>
      <c r="P411" s="36">
        <f t="shared" si="167"/>
        <v>390.00255450314717</v>
      </c>
      <c r="Q411" s="36">
        <f t="shared" si="168"/>
        <v>64.292367025818123</v>
      </c>
      <c r="R411" s="36">
        <f t="shared" si="169"/>
        <v>187.49132768627737</v>
      </c>
      <c r="S411" s="36">
        <f t="shared" si="170"/>
        <v>231.05544824939778</v>
      </c>
      <c r="T411" s="36">
        <f t="shared" si="171"/>
        <v>34.658317237409648</v>
      </c>
      <c r="U411" s="36">
        <f t="shared" si="172"/>
        <v>265.7137654868074</v>
      </c>
      <c r="V411" s="36">
        <f t="shared" si="173"/>
        <v>48.947350767875918</v>
      </c>
      <c r="W411" s="36">
        <f t="shared" si="174"/>
        <v>216.76641471893149</v>
      </c>
      <c r="Y411" s="86">
        <f t="shared" si="153"/>
        <v>83.923308063639865</v>
      </c>
      <c r="Z411" s="86">
        <f t="shared" si="154"/>
        <v>9.160966546366156</v>
      </c>
      <c r="AA411" s="86" t="e">
        <f t="shared" ca="1" si="155"/>
        <v>#N/A</v>
      </c>
      <c r="AB411" s="86">
        <f t="shared" si="156"/>
        <v>216.76641471893149</v>
      </c>
      <c r="AC411" s="86">
        <f t="shared" si="157"/>
        <v>14.722989326863328</v>
      </c>
      <c r="AD411" s="86" t="e">
        <f t="shared" ca="1" si="158"/>
        <v>#N/A</v>
      </c>
      <c r="AE411" s="86">
        <f t="shared" si="159"/>
        <v>17647.290985829186</v>
      </c>
      <c r="AF411" s="86">
        <f t="shared" si="160"/>
        <v>30.936097410769488</v>
      </c>
      <c r="AG411" s="86" t="e">
        <f t="shared" ca="1" si="161"/>
        <v>#N/A</v>
      </c>
      <c r="AH411" s="86" t="e">
        <f t="shared" ca="1" si="162"/>
        <v>#N/A</v>
      </c>
      <c r="AI411" s="86" t="e">
        <f t="shared" ca="1" si="163"/>
        <v>#N/A</v>
      </c>
      <c r="AJ411" s="86" t="e">
        <f t="shared" ca="1" si="164"/>
        <v>#N/A</v>
      </c>
      <c r="AK411" s="86">
        <f t="shared" si="150"/>
        <v>212.18274419833301</v>
      </c>
      <c r="AL411" s="86">
        <f t="shared" si="150"/>
        <v>0</v>
      </c>
    </row>
    <row r="412" spans="2:38" x14ac:dyDescent="0.25">
      <c r="B412" s="77">
        <v>36982</v>
      </c>
      <c r="C412" s="78">
        <v>20.830135632349801</v>
      </c>
      <c r="D412" s="79"/>
      <c r="E412" s="80">
        <f t="shared" si="175"/>
        <v>136.23073120228062</v>
      </c>
      <c r="F412" s="75"/>
      <c r="G412" s="89"/>
      <c r="H412" s="81">
        <f t="shared" si="152"/>
        <v>36982</v>
      </c>
      <c r="J412" s="87">
        <f t="shared" si="148"/>
        <v>5.1533354150013242</v>
      </c>
      <c r="K412" s="82">
        <f t="shared" si="176"/>
        <v>15.171617935696299</v>
      </c>
      <c r="L412" s="82" t="e">
        <f>(I532-#REF!)^2</f>
        <v>#REF!</v>
      </c>
      <c r="M412" s="36">
        <f t="shared" si="165"/>
        <v>399.87389173497945</v>
      </c>
      <c r="N412" s="36">
        <f t="shared" si="166"/>
        <v>10.958798400517537</v>
      </c>
      <c r="O412" s="36">
        <f t="shared" si="149"/>
        <v>399.87389173497945</v>
      </c>
      <c r="P412" s="36">
        <f t="shared" si="167"/>
        <v>357.7969090367792</v>
      </c>
      <c r="Q412" s="36">
        <f t="shared" si="168"/>
        <v>42.076982698200254</v>
      </c>
      <c r="R412" s="36">
        <f t="shared" si="169"/>
        <v>53.035781098717791</v>
      </c>
      <c r="S412" s="36">
        <f t="shared" si="170"/>
        <v>101.98313186659371</v>
      </c>
      <c r="T412" s="36">
        <f t="shared" si="171"/>
        <v>15.297469779989047</v>
      </c>
      <c r="U412" s="36">
        <f t="shared" si="172"/>
        <v>117.28060164658275</v>
      </c>
      <c r="V412" s="36">
        <f t="shared" si="173"/>
        <v>39.693209710689217</v>
      </c>
      <c r="W412" s="36">
        <f t="shared" si="174"/>
        <v>77.587391935893535</v>
      </c>
      <c r="Y412" s="86">
        <f t="shared" si="153"/>
        <v>136.23073120228062</v>
      </c>
      <c r="Z412" s="86">
        <f t="shared" si="154"/>
        <v>11.671792116135407</v>
      </c>
      <c r="AA412" s="86" t="e">
        <f t="shared" ca="1" si="155"/>
        <v>#N/A</v>
      </c>
      <c r="AB412" s="86">
        <f t="shared" si="156"/>
        <v>77.587391935893535</v>
      </c>
      <c r="AC412" s="86">
        <f t="shared" si="157"/>
        <v>8.8083705607730618</v>
      </c>
      <c r="AD412" s="86" t="e">
        <f t="shared" ca="1" si="158"/>
        <v>#N/A</v>
      </c>
      <c r="AE412" s="86">
        <f t="shared" si="159"/>
        <v>3439.0412403125774</v>
      </c>
      <c r="AF412" s="86">
        <f t="shared" si="160"/>
        <v>8.1991830037137117</v>
      </c>
      <c r="AG412" s="86" t="e">
        <f t="shared" ca="1" si="161"/>
        <v>#N/A</v>
      </c>
      <c r="AH412" s="86" t="e">
        <f t="shared" ca="1" si="162"/>
        <v>#N/A</v>
      </c>
      <c r="AI412" s="86" t="e">
        <f t="shared" ca="1" si="163"/>
        <v>#N/A</v>
      </c>
      <c r="AJ412" s="86" t="e">
        <f t="shared" ca="1" si="164"/>
        <v>#N/A</v>
      </c>
      <c r="AK412" s="86">
        <f t="shared" si="150"/>
        <v>20.830135632349801</v>
      </c>
      <c r="AL412" s="86">
        <f t="shared" si="150"/>
        <v>0</v>
      </c>
    </row>
    <row r="413" spans="2:38" x14ac:dyDescent="0.25">
      <c r="B413" s="77">
        <v>37012</v>
      </c>
      <c r="C413" s="78">
        <v>25.819620829538898</v>
      </c>
      <c r="D413" s="79"/>
      <c r="E413" s="80">
        <f t="shared" si="175"/>
        <v>81.082467289723198</v>
      </c>
      <c r="F413" s="75"/>
      <c r="G413" s="89"/>
      <c r="H413" s="81">
        <f t="shared" si="152"/>
        <v>37012</v>
      </c>
      <c r="J413" s="87">
        <f t="shared" si="148"/>
        <v>3.9626132816455253</v>
      </c>
      <c r="K413" s="82">
        <f t="shared" si="176"/>
        <v>2.0245424615672722</v>
      </c>
      <c r="L413" s="82" t="e">
        <f>(I533-#REF!)^2</f>
        <v>#REF!</v>
      </c>
      <c r="M413" s="36">
        <f t="shared" si="165"/>
        <v>372.01706617135693</v>
      </c>
      <c r="N413" s="36">
        <f t="shared" si="166"/>
        <v>11.599463694961173</v>
      </c>
      <c r="O413" s="36">
        <f t="shared" si="149"/>
        <v>372.01706617135693</v>
      </c>
      <c r="P413" s="36">
        <f t="shared" si="167"/>
        <v>339.23671501944278</v>
      </c>
      <c r="Q413" s="36">
        <f t="shared" si="168"/>
        <v>32.780351151914147</v>
      </c>
      <c r="R413" s="36">
        <f t="shared" si="169"/>
        <v>44.37981484687532</v>
      </c>
      <c r="S413" s="36">
        <f t="shared" si="170"/>
        <v>84.073024557564537</v>
      </c>
      <c r="T413" s="36">
        <f t="shared" si="171"/>
        <v>12.610953683634673</v>
      </c>
      <c r="U413" s="36">
        <f t="shared" si="172"/>
        <v>96.683978241199213</v>
      </c>
      <c r="V413" s="36">
        <f t="shared" si="173"/>
        <v>37.023815450625321</v>
      </c>
      <c r="W413" s="36">
        <f t="shared" si="174"/>
        <v>59.660162790573892</v>
      </c>
      <c r="Y413" s="86">
        <f t="shared" si="153"/>
        <v>81.082467289723198</v>
      </c>
      <c r="Z413" s="86">
        <f t="shared" si="154"/>
        <v>9.0045803505617741</v>
      </c>
      <c r="AA413" s="86" t="e">
        <f t="shared" ca="1" si="155"/>
        <v>#N/A</v>
      </c>
      <c r="AB413" s="86">
        <f t="shared" si="156"/>
        <v>59.660162790573892</v>
      </c>
      <c r="AC413" s="86">
        <f t="shared" si="157"/>
        <v>7.7239991449102252</v>
      </c>
      <c r="AD413" s="86" t="e">
        <f t="shared" ca="1" si="158"/>
        <v>#N/A</v>
      </c>
      <c r="AE413" s="86">
        <f t="shared" si="159"/>
        <v>458.91513005427259</v>
      </c>
      <c r="AF413" s="86">
        <f t="shared" si="160"/>
        <v>1.6398882242679744</v>
      </c>
      <c r="AG413" s="86" t="e">
        <f t="shared" ca="1" si="161"/>
        <v>#N/A</v>
      </c>
      <c r="AH413" s="86" t="e">
        <f t="shared" ca="1" si="162"/>
        <v>#N/A</v>
      </c>
      <c r="AI413" s="86" t="e">
        <f t="shared" ca="1" si="163"/>
        <v>#N/A</v>
      </c>
      <c r="AJ413" s="86" t="e">
        <f t="shared" ca="1" si="164"/>
        <v>#N/A</v>
      </c>
      <c r="AK413" s="86">
        <f t="shared" si="150"/>
        <v>25.819620829538898</v>
      </c>
      <c r="AL413" s="86">
        <f t="shared" si="150"/>
        <v>0</v>
      </c>
    </row>
    <row r="414" spans="2:38" x14ac:dyDescent="0.25">
      <c r="B414" s="77">
        <v>37043</v>
      </c>
      <c r="C414" s="78">
        <v>3.1105667752442998</v>
      </c>
      <c r="D414" s="79"/>
      <c r="E414" s="80">
        <f t="shared" si="175"/>
        <v>34.210059841343508</v>
      </c>
      <c r="F414" s="75"/>
      <c r="G414" s="89"/>
      <c r="H414" s="81">
        <f t="shared" si="152"/>
        <v>37043</v>
      </c>
      <c r="J414" s="87">
        <f t="shared" si="148"/>
        <v>2.5920059310885541</v>
      </c>
      <c r="K414" s="82">
        <f t="shared" si="176"/>
        <v>0.10226065758249817</v>
      </c>
      <c r="L414" s="82" t="e">
        <f>(I534-#REF!)^2</f>
        <v>#REF!</v>
      </c>
      <c r="M414" s="36">
        <f t="shared" si="165"/>
        <v>341.13343584168177</v>
      </c>
      <c r="N414" s="36">
        <f t="shared" si="166"/>
        <v>1.2138459530053183</v>
      </c>
      <c r="O414" s="36">
        <f t="shared" si="149"/>
        <v>341.13343584168177</v>
      </c>
      <c r="P414" s="36">
        <f t="shared" si="167"/>
        <v>317.03449407064892</v>
      </c>
      <c r="Q414" s="36">
        <f t="shared" si="168"/>
        <v>24.098941771032855</v>
      </c>
      <c r="R414" s="36">
        <f t="shared" si="169"/>
        <v>25.312787724038174</v>
      </c>
      <c r="S414" s="36">
        <f t="shared" si="170"/>
        <v>62.336603174663495</v>
      </c>
      <c r="T414" s="36">
        <f t="shared" si="171"/>
        <v>9.3504904761995178</v>
      </c>
      <c r="U414" s="36">
        <f t="shared" si="172"/>
        <v>71.687093650863019</v>
      </c>
      <c r="V414" s="36">
        <f t="shared" si="173"/>
        <v>32.662469037819733</v>
      </c>
      <c r="W414" s="36">
        <f t="shared" si="174"/>
        <v>39.024624613043287</v>
      </c>
      <c r="Y414" s="86">
        <f t="shared" si="153"/>
        <v>34.210059841343508</v>
      </c>
      <c r="Z414" s="86">
        <f t="shared" si="154"/>
        <v>5.8489366419327462</v>
      </c>
      <c r="AA414" s="86" t="e">
        <f t="shared" ca="1" si="155"/>
        <v>#N/A</v>
      </c>
      <c r="AB414" s="86">
        <f t="shared" si="156"/>
        <v>39.024624613043287</v>
      </c>
      <c r="AC414" s="86">
        <f t="shared" si="157"/>
        <v>6.2469692342001562</v>
      </c>
      <c r="AD414" s="86" t="e">
        <f t="shared" ca="1" si="158"/>
        <v>#N/A</v>
      </c>
      <c r="AE414" s="86">
        <f t="shared" si="159"/>
        <v>23.180033940892542</v>
      </c>
      <c r="AF414" s="86">
        <f t="shared" si="160"/>
        <v>0.1584299445071142</v>
      </c>
      <c r="AG414" s="86" t="e">
        <f t="shared" ca="1" si="161"/>
        <v>#N/A</v>
      </c>
      <c r="AH414" s="86" t="e">
        <f t="shared" ca="1" si="162"/>
        <v>#N/A</v>
      </c>
      <c r="AI414" s="86" t="e">
        <f t="shared" ca="1" si="163"/>
        <v>#N/A</v>
      </c>
      <c r="AJ414" s="86" t="e">
        <f t="shared" ca="1" si="164"/>
        <v>#N/A</v>
      </c>
      <c r="AK414" s="86">
        <f t="shared" si="150"/>
        <v>3.1105667752442998</v>
      </c>
      <c r="AL414" s="86">
        <f t="shared" si="150"/>
        <v>0</v>
      </c>
    </row>
    <row r="415" spans="2:38" x14ac:dyDescent="0.25">
      <c r="B415" s="77">
        <v>37073</v>
      </c>
      <c r="C415" s="78">
        <v>11.0262541635995</v>
      </c>
      <c r="D415" s="79"/>
      <c r="E415" s="80">
        <f t="shared" si="175"/>
        <v>45.474152099740799</v>
      </c>
      <c r="F415" s="75"/>
      <c r="G415" s="89"/>
      <c r="H415" s="81">
        <f t="shared" si="152"/>
        <v>37073</v>
      </c>
      <c r="J415" s="87">
        <f t="shared" si="148"/>
        <v>2.245839750083769</v>
      </c>
      <c r="K415" s="82">
        <f t="shared" si="176"/>
        <v>0.59991562607973115</v>
      </c>
      <c r="L415" s="82" t="e">
        <f>(I535-#REF!)^2</f>
        <v>#REF!</v>
      </c>
      <c r="M415" s="36">
        <f t="shared" si="165"/>
        <v>324.23779036508523</v>
      </c>
      <c r="N415" s="36">
        <f t="shared" si="166"/>
        <v>3.82295786916319</v>
      </c>
      <c r="O415" s="36">
        <f t="shared" si="149"/>
        <v>324.23779036508523</v>
      </c>
      <c r="P415" s="36">
        <f t="shared" si="167"/>
        <v>304.18698338546176</v>
      </c>
      <c r="Q415" s="36">
        <f t="shared" si="168"/>
        <v>20.050806979623474</v>
      </c>
      <c r="R415" s="36">
        <f t="shared" si="169"/>
        <v>23.873764848786664</v>
      </c>
      <c r="S415" s="36">
        <f t="shared" si="170"/>
        <v>56.536233886606396</v>
      </c>
      <c r="T415" s="36">
        <f t="shared" si="171"/>
        <v>8.4804350829909545</v>
      </c>
      <c r="U415" s="36">
        <f t="shared" si="172"/>
        <v>65.016668969597347</v>
      </c>
      <c r="V415" s="36">
        <f t="shared" si="173"/>
        <v>31.203840018522015</v>
      </c>
      <c r="W415" s="36">
        <f t="shared" si="174"/>
        <v>33.812828951075332</v>
      </c>
      <c r="Y415" s="86">
        <f t="shared" si="153"/>
        <v>45.474152099740799</v>
      </c>
      <c r="Z415" s="86">
        <f t="shared" si="154"/>
        <v>6.7434525355889319</v>
      </c>
      <c r="AA415" s="86" t="e">
        <f t="shared" ca="1" si="155"/>
        <v>#N/A</v>
      </c>
      <c r="AB415" s="86">
        <f t="shared" si="156"/>
        <v>33.812828951075332</v>
      </c>
      <c r="AC415" s="86">
        <f t="shared" si="157"/>
        <v>5.8148799601604271</v>
      </c>
      <c r="AD415" s="86" t="e">
        <f t="shared" ca="1" si="158"/>
        <v>#N/A</v>
      </c>
      <c r="AE415" s="86">
        <f t="shared" si="159"/>
        <v>135.98645757760107</v>
      </c>
      <c r="AF415" s="86">
        <f t="shared" si="160"/>
        <v>0.86224702783792628</v>
      </c>
      <c r="AG415" s="86" t="e">
        <f t="shared" ca="1" si="161"/>
        <v>#N/A</v>
      </c>
      <c r="AH415" s="86" t="e">
        <f t="shared" ca="1" si="162"/>
        <v>#N/A</v>
      </c>
      <c r="AI415" s="86" t="e">
        <f t="shared" ca="1" si="163"/>
        <v>#N/A</v>
      </c>
      <c r="AJ415" s="86" t="e">
        <f t="shared" ca="1" si="164"/>
        <v>#N/A</v>
      </c>
      <c r="AK415" s="86">
        <f t="shared" si="150"/>
        <v>11.0262541635995</v>
      </c>
      <c r="AL415" s="86">
        <f t="shared" si="150"/>
        <v>0</v>
      </c>
    </row>
    <row r="416" spans="2:38" x14ac:dyDescent="0.25">
      <c r="B416" s="77">
        <v>37104</v>
      </c>
      <c r="C416" s="78">
        <v>0.22575915189103599</v>
      </c>
      <c r="D416" s="79"/>
      <c r="E416" s="80">
        <f t="shared" si="175"/>
        <v>23.260650624957613</v>
      </c>
      <c r="F416" s="75"/>
      <c r="G416" s="89"/>
      <c r="H416" s="81">
        <f t="shared" si="152"/>
        <v>37104</v>
      </c>
      <c r="J416" s="87">
        <f t="shared" si="148"/>
        <v>1.7105144542647899</v>
      </c>
      <c r="K416" s="82">
        <f t="shared" si="176"/>
        <v>2.7406068497810555E-2</v>
      </c>
      <c r="L416" s="82" t="e">
        <f>(I536-#REF!)^2</f>
        <v>#REF!</v>
      </c>
      <c r="M416" s="36">
        <f t="shared" si="165"/>
        <v>304.34226708937337</v>
      </c>
      <c r="N416" s="36">
        <f t="shared" si="166"/>
        <v>7.0475447979447381E-2</v>
      </c>
      <c r="O416" s="36">
        <f t="shared" si="149"/>
        <v>304.34226708937337</v>
      </c>
      <c r="P416" s="36">
        <f t="shared" si="167"/>
        <v>288.45077242796111</v>
      </c>
      <c r="Q416" s="36">
        <f t="shared" si="168"/>
        <v>15.891494661412253</v>
      </c>
      <c r="R416" s="36">
        <f t="shared" si="169"/>
        <v>15.9619701093917</v>
      </c>
      <c r="S416" s="36">
        <f t="shared" si="170"/>
        <v>47.165810127913716</v>
      </c>
      <c r="T416" s="36">
        <f t="shared" si="171"/>
        <v>7.0748715191870533</v>
      </c>
      <c r="U416" s="36">
        <f t="shared" si="172"/>
        <v>54.240681647100772</v>
      </c>
      <c r="V416" s="36">
        <f t="shared" si="173"/>
        <v>28.487582986236831</v>
      </c>
      <c r="W416" s="36">
        <f t="shared" si="174"/>
        <v>25.753098660863941</v>
      </c>
      <c r="Y416" s="86">
        <f t="shared" si="153"/>
        <v>23.260650624957613</v>
      </c>
      <c r="Z416" s="86">
        <f t="shared" si="154"/>
        <v>4.8229296724042756</v>
      </c>
      <c r="AA416" s="86" t="e">
        <f t="shared" ca="1" si="155"/>
        <v>#N/A</v>
      </c>
      <c r="AB416" s="86">
        <f t="shared" si="156"/>
        <v>25.753098660863941</v>
      </c>
      <c r="AC416" s="86">
        <f t="shared" si="157"/>
        <v>5.0747510934886195</v>
      </c>
      <c r="AD416" s="86" t="e">
        <f t="shared" ca="1" si="158"/>
        <v>#N/A</v>
      </c>
      <c r="AE416" s="86">
        <f t="shared" si="159"/>
        <v>6.2122972116933131</v>
      </c>
      <c r="AF416" s="86">
        <f t="shared" si="160"/>
        <v>6.3414028116938442E-2</v>
      </c>
      <c r="AG416" s="86" t="e">
        <f t="shared" ca="1" si="161"/>
        <v>#N/A</v>
      </c>
      <c r="AH416" s="86" t="e">
        <f t="shared" ca="1" si="162"/>
        <v>#N/A</v>
      </c>
      <c r="AI416" s="86" t="e">
        <f t="shared" ca="1" si="163"/>
        <v>#N/A</v>
      </c>
      <c r="AJ416" s="86" t="e">
        <f t="shared" ca="1" si="164"/>
        <v>#N/A</v>
      </c>
      <c r="AK416" s="86">
        <f t="shared" si="150"/>
        <v>0.22575915189103599</v>
      </c>
      <c r="AL416" s="86">
        <f t="shared" si="150"/>
        <v>0</v>
      </c>
    </row>
    <row r="417" spans="2:38" x14ac:dyDescent="0.25">
      <c r="B417" s="77">
        <v>37135</v>
      </c>
      <c r="C417" s="78">
        <v>15.2964663023679</v>
      </c>
      <c r="D417" s="79"/>
      <c r="E417" s="80">
        <f t="shared" si="175"/>
        <v>65.736974885022036</v>
      </c>
      <c r="F417" s="75"/>
      <c r="G417" s="89"/>
      <c r="H417" s="81">
        <f t="shared" si="152"/>
        <v>37135</v>
      </c>
      <c r="J417" s="87">
        <f t="shared" si="148"/>
        <v>1.7501103038857586</v>
      </c>
      <c r="K417" s="82">
        <f t="shared" si="176"/>
        <v>6.8441013124369663</v>
      </c>
      <c r="L417" s="82" t="e">
        <f>(I537-#REF!)^2</f>
        <v>#REF!</v>
      </c>
      <c r="M417" s="36">
        <f t="shared" si="165"/>
        <v>299.29144971222763</v>
      </c>
      <c r="N417" s="36">
        <f t="shared" si="166"/>
        <v>4.4557890181013704</v>
      </c>
      <c r="O417" s="36">
        <f t="shared" si="149"/>
        <v>299.29144971222763</v>
      </c>
      <c r="P417" s="36">
        <f t="shared" si="167"/>
        <v>284.35510291005943</v>
      </c>
      <c r="Q417" s="36">
        <f t="shared" si="168"/>
        <v>14.936346802168202</v>
      </c>
      <c r="R417" s="36">
        <f t="shared" si="169"/>
        <v>19.392135820269573</v>
      </c>
      <c r="S417" s="36">
        <f t="shared" si="170"/>
        <v>47.879718806506403</v>
      </c>
      <c r="T417" s="36">
        <f t="shared" si="171"/>
        <v>7.1819578209759563</v>
      </c>
      <c r="U417" s="36">
        <f t="shared" si="172"/>
        <v>55.061676627482363</v>
      </c>
      <c r="V417" s="36">
        <f t="shared" si="173"/>
        <v>28.712432275299008</v>
      </c>
      <c r="W417" s="36">
        <f t="shared" si="174"/>
        <v>26.349244352183355</v>
      </c>
      <c r="Y417" s="86">
        <f t="shared" si="153"/>
        <v>65.736974885022036</v>
      </c>
      <c r="Z417" s="86">
        <f t="shared" si="154"/>
        <v>8.1078341673360601</v>
      </c>
      <c r="AA417" s="86" t="e">
        <f t="shared" ca="1" si="155"/>
        <v>#N/A</v>
      </c>
      <c r="AB417" s="86">
        <f t="shared" si="156"/>
        <v>26.349244352183355</v>
      </c>
      <c r="AC417" s="86">
        <f t="shared" si="157"/>
        <v>5.1331515029446928</v>
      </c>
      <c r="AD417" s="86" t="e">
        <f t="shared" ca="1" si="158"/>
        <v>#N/A</v>
      </c>
      <c r="AE417" s="86">
        <f t="shared" si="159"/>
        <v>1551.3933165275125</v>
      </c>
      <c r="AF417" s="86">
        <f t="shared" si="160"/>
        <v>8.8487369538305245</v>
      </c>
      <c r="AG417" s="86" t="e">
        <f t="shared" ca="1" si="161"/>
        <v>#N/A</v>
      </c>
      <c r="AH417" s="86" t="e">
        <f t="shared" ca="1" si="162"/>
        <v>#N/A</v>
      </c>
      <c r="AI417" s="86" t="e">
        <f t="shared" ca="1" si="163"/>
        <v>#N/A</v>
      </c>
      <c r="AJ417" s="86" t="e">
        <f t="shared" ca="1" si="164"/>
        <v>#N/A</v>
      </c>
      <c r="AK417" s="86">
        <f t="shared" si="150"/>
        <v>15.2964663023679</v>
      </c>
      <c r="AL417" s="86">
        <f t="shared" si="150"/>
        <v>0</v>
      </c>
    </row>
    <row r="418" spans="2:38" x14ac:dyDescent="0.25">
      <c r="B418" s="77">
        <v>37165</v>
      </c>
      <c r="C418" s="78">
        <v>74.064198091928304</v>
      </c>
      <c r="D418" s="79"/>
      <c r="E418" s="80">
        <f t="shared" si="175"/>
        <v>63.341083006755071</v>
      </c>
      <c r="F418" s="75"/>
      <c r="G418" s="89"/>
      <c r="H418" s="81">
        <f t="shared" si="152"/>
        <v>37165</v>
      </c>
      <c r="J418" s="87">
        <f t="shared" si="148"/>
        <v>3.3902282777299031</v>
      </c>
      <c r="K418" s="82">
        <f t="shared" si="176"/>
        <v>0.66727792971423205</v>
      </c>
      <c r="L418" s="82" t="e">
        <f>(I538-#REF!)^2</f>
        <v>#REF!</v>
      </c>
      <c r="M418" s="36">
        <f t="shared" si="165"/>
        <v>334.36585574951044</v>
      </c>
      <c r="N418" s="36">
        <f t="shared" si="166"/>
        <v>24.053445252477275</v>
      </c>
      <c r="O418" s="36">
        <f t="shared" si="149"/>
        <v>334.36585574951044</v>
      </c>
      <c r="P418" s="36">
        <f t="shared" si="167"/>
        <v>311.94663741176657</v>
      </c>
      <c r="Q418" s="36">
        <f t="shared" si="168"/>
        <v>22.419218337743871</v>
      </c>
      <c r="R418" s="36">
        <f t="shared" si="169"/>
        <v>46.472663590221146</v>
      </c>
      <c r="S418" s="36">
        <f t="shared" si="170"/>
        <v>75.185095865520154</v>
      </c>
      <c r="T418" s="36">
        <f t="shared" si="171"/>
        <v>11.277764379828016</v>
      </c>
      <c r="U418" s="36">
        <f t="shared" si="172"/>
        <v>86.462860245348168</v>
      </c>
      <c r="V418" s="36">
        <f t="shared" si="173"/>
        <v>35.420389892909107</v>
      </c>
      <c r="W418" s="36">
        <f t="shared" si="174"/>
        <v>51.042470352439061</v>
      </c>
      <c r="Y418" s="86">
        <f t="shared" si="153"/>
        <v>63.341083006755071</v>
      </c>
      <c r="Z418" s="86">
        <f t="shared" si="154"/>
        <v>7.9587111397986465</v>
      </c>
      <c r="AA418" s="86" t="e">
        <f t="shared" ca="1" si="155"/>
        <v>#N/A</v>
      </c>
      <c r="AB418" s="86">
        <f t="shared" si="156"/>
        <v>51.042470352439061</v>
      </c>
      <c r="AC418" s="86">
        <f t="shared" si="157"/>
        <v>7.1444013291835073</v>
      </c>
      <c r="AD418" s="86" t="e">
        <f t="shared" ca="1" si="158"/>
        <v>#N/A</v>
      </c>
      <c r="AE418" s="86">
        <f t="shared" si="159"/>
        <v>151.25587322090189</v>
      </c>
      <c r="AF418" s="86">
        <f t="shared" si="160"/>
        <v>0.66310046766406383</v>
      </c>
      <c r="AG418" s="86" t="e">
        <f t="shared" ca="1" si="161"/>
        <v>#N/A</v>
      </c>
      <c r="AH418" s="86" t="e">
        <f t="shared" ca="1" si="162"/>
        <v>#N/A</v>
      </c>
      <c r="AI418" s="86" t="e">
        <f t="shared" ca="1" si="163"/>
        <v>#N/A</v>
      </c>
      <c r="AJ418" s="86" t="e">
        <f t="shared" ca="1" si="164"/>
        <v>#N/A</v>
      </c>
      <c r="AK418" s="86">
        <f t="shared" si="150"/>
        <v>74.064198091928304</v>
      </c>
      <c r="AL418" s="86">
        <f t="shared" si="150"/>
        <v>0</v>
      </c>
    </row>
    <row r="419" spans="2:38" x14ac:dyDescent="0.25">
      <c r="B419" s="77">
        <v>37196</v>
      </c>
      <c r="C419" s="78">
        <v>119.21124183484901</v>
      </c>
      <c r="D419" s="79"/>
      <c r="E419" s="80">
        <f t="shared" si="175"/>
        <v>96.349940482038704</v>
      </c>
      <c r="F419" s="75"/>
      <c r="G419" s="89"/>
      <c r="H419" s="81">
        <f t="shared" si="152"/>
        <v>37196</v>
      </c>
      <c r="J419" s="87">
        <f t="shared" si="148"/>
        <v>6.4192904350350846</v>
      </c>
      <c r="K419" s="82">
        <f t="shared" si="176"/>
        <v>3.9010904529841625E-4</v>
      </c>
      <c r="L419" s="82" t="e">
        <f>(I539-#REF!)^2</f>
        <v>#REF!</v>
      </c>
      <c r="M419" s="36">
        <f t="shared" si="165"/>
        <v>382.12335770939654</v>
      </c>
      <c r="N419" s="36">
        <f t="shared" si="166"/>
        <v>49.034521537219064</v>
      </c>
      <c r="O419" s="36">
        <f t="shared" si="149"/>
        <v>382.12335770939654</v>
      </c>
      <c r="P419" s="36">
        <f t="shared" si="167"/>
        <v>346.1326826462485</v>
      </c>
      <c r="Q419" s="36">
        <f t="shared" si="168"/>
        <v>35.990675063148046</v>
      </c>
      <c r="R419" s="36">
        <f t="shared" si="169"/>
        <v>85.02519660036711</v>
      </c>
      <c r="S419" s="36">
        <f t="shared" si="170"/>
        <v>120.44558649327621</v>
      </c>
      <c r="T419" s="36">
        <f t="shared" si="171"/>
        <v>18.066837973991422</v>
      </c>
      <c r="U419" s="36">
        <f t="shared" si="172"/>
        <v>138.51242446726764</v>
      </c>
      <c r="V419" s="36">
        <f t="shared" si="173"/>
        <v>41.865114943505219</v>
      </c>
      <c r="W419" s="36">
        <f t="shared" si="174"/>
        <v>96.647309523762416</v>
      </c>
      <c r="Y419" s="86">
        <f t="shared" si="153"/>
        <v>96.349940482038704</v>
      </c>
      <c r="Z419" s="86">
        <f t="shared" si="154"/>
        <v>9.8158005522748226</v>
      </c>
      <c r="AA419" s="86" t="e">
        <f t="shared" ca="1" si="155"/>
        <v>#N/A</v>
      </c>
      <c r="AB419" s="86">
        <f t="shared" si="156"/>
        <v>96.647309523762416</v>
      </c>
      <c r="AC419" s="86">
        <f t="shared" si="157"/>
        <v>9.8309363503057234</v>
      </c>
      <c r="AD419" s="86" t="e">
        <f t="shared" ca="1" si="158"/>
        <v>#N/A</v>
      </c>
      <c r="AE419" s="86">
        <f t="shared" si="159"/>
        <v>8.8428346975678918E-2</v>
      </c>
      <c r="AF419" s="86">
        <f t="shared" si="160"/>
        <v>2.2909238203222101E-4</v>
      </c>
      <c r="AG419" s="86" t="e">
        <f t="shared" ca="1" si="161"/>
        <v>#N/A</v>
      </c>
      <c r="AH419" s="86" t="e">
        <f t="shared" ca="1" si="162"/>
        <v>#N/A</v>
      </c>
      <c r="AI419" s="86" t="e">
        <f t="shared" ca="1" si="163"/>
        <v>#N/A</v>
      </c>
      <c r="AJ419" s="86" t="e">
        <f t="shared" ca="1" si="164"/>
        <v>#N/A</v>
      </c>
      <c r="AK419" s="86">
        <f t="shared" si="150"/>
        <v>119.21124183484901</v>
      </c>
      <c r="AL419" s="86">
        <f t="shared" si="150"/>
        <v>0</v>
      </c>
    </row>
    <row r="420" spans="2:38" x14ac:dyDescent="0.25">
      <c r="B420" s="77">
        <v>37226</v>
      </c>
      <c r="C420" s="78">
        <v>144.255992749401</v>
      </c>
      <c r="D420" s="79"/>
      <c r="E420" s="80">
        <f t="shared" si="175"/>
        <v>114.97036714160784</v>
      </c>
      <c r="F420" s="75"/>
      <c r="G420" s="89"/>
      <c r="H420" s="81">
        <f t="shared" si="152"/>
        <v>37226</v>
      </c>
      <c r="J420" s="87">
        <f t="shared" si="148"/>
        <v>9.4289863416843378</v>
      </c>
      <c r="K420" s="82">
        <f t="shared" si="176"/>
        <v>3.2137121372915933</v>
      </c>
      <c r="L420" s="82" t="e">
        <f>(I540-#REF!)^2</f>
        <v>#REF!</v>
      </c>
      <c r="M420" s="36">
        <f t="shared" si="165"/>
        <v>418.28248120872291</v>
      </c>
      <c r="N420" s="36">
        <f t="shared" si="166"/>
        <v>72.106194186926587</v>
      </c>
      <c r="O420" s="36">
        <f t="shared" si="149"/>
        <v>418.28248120872291</v>
      </c>
      <c r="P420" s="36">
        <f t="shared" si="167"/>
        <v>369.28873065139169</v>
      </c>
      <c r="Q420" s="36">
        <f t="shared" si="168"/>
        <v>48.993750557331225</v>
      </c>
      <c r="R420" s="36">
        <f t="shared" si="169"/>
        <v>121.09994474425781</v>
      </c>
      <c r="S420" s="36">
        <f t="shared" si="170"/>
        <v>162.96505968776302</v>
      </c>
      <c r="T420" s="36">
        <f t="shared" si="171"/>
        <v>24.444758953164438</v>
      </c>
      <c r="U420" s="36">
        <f t="shared" si="172"/>
        <v>187.40981864092745</v>
      </c>
      <c r="V420" s="36">
        <f t="shared" si="173"/>
        <v>45.449243608133514</v>
      </c>
      <c r="W420" s="36">
        <f t="shared" si="174"/>
        <v>141.96057503279394</v>
      </c>
      <c r="Y420" s="86">
        <f t="shared" si="153"/>
        <v>114.97036714160784</v>
      </c>
      <c r="Z420" s="86">
        <f t="shared" si="154"/>
        <v>10.722423566601341</v>
      </c>
      <c r="AA420" s="86" t="e">
        <f t="shared" ca="1" si="155"/>
        <v>#N/A</v>
      </c>
      <c r="AB420" s="86">
        <f t="shared" si="156"/>
        <v>141.96057503279394</v>
      </c>
      <c r="AC420" s="86">
        <f t="shared" si="157"/>
        <v>11.914720938099807</v>
      </c>
      <c r="AD420" s="86" t="e">
        <f t="shared" ca="1" si="158"/>
        <v>#N/A</v>
      </c>
      <c r="AE420" s="86">
        <f t="shared" si="159"/>
        <v>728.47132200944452</v>
      </c>
      <c r="AF420" s="86">
        <f t="shared" si="160"/>
        <v>1.4215730220821503</v>
      </c>
      <c r="AG420" s="86" t="e">
        <f t="shared" ca="1" si="161"/>
        <v>#N/A</v>
      </c>
      <c r="AH420" s="86" t="e">
        <f t="shared" ca="1" si="162"/>
        <v>#N/A</v>
      </c>
      <c r="AI420" s="86" t="e">
        <f t="shared" ca="1" si="163"/>
        <v>#N/A</v>
      </c>
      <c r="AJ420" s="86" t="e">
        <f t="shared" ca="1" si="164"/>
        <v>#N/A</v>
      </c>
      <c r="AK420" s="86">
        <f t="shared" si="150"/>
        <v>144.255992749401</v>
      </c>
      <c r="AL420" s="86">
        <f t="shared" si="150"/>
        <v>0</v>
      </c>
    </row>
    <row r="421" spans="2:38" x14ac:dyDescent="0.25">
      <c r="B421" s="77">
        <v>37257</v>
      </c>
      <c r="C421" s="78">
        <v>49.954428663325899</v>
      </c>
      <c r="D421" s="79"/>
      <c r="E421" s="80">
        <f t="shared" si="175"/>
        <v>143.41736289572287</v>
      </c>
      <c r="F421" s="75"/>
      <c r="G421" s="89"/>
      <c r="H421" s="81">
        <f t="shared" si="152"/>
        <v>37257</v>
      </c>
      <c r="J421" s="87">
        <f t="shared" si="148"/>
        <v>5.7185658261930419</v>
      </c>
      <c r="K421" s="82">
        <f t="shared" si="176"/>
        <v>14.494619595393171</v>
      </c>
      <c r="L421" s="82" t="e">
        <f>(I541-#REF!)^2</f>
        <v>#REF!</v>
      </c>
      <c r="M421" s="36">
        <f t="shared" si="165"/>
        <v>394.62428951267759</v>
      </c>
      <c r="N421" s="36">
        <f t="shared" si="166"/>
        <v>24.618869802039967</v>
      </c>
      <c r="O421" s="36">
        <f t="shared" si="149"/>
        <v>394.62428951267759</v>
      </c>
      <c r="P421" s="36">
        <f t="shared" si="167"/>
        <v>354.40688863554692</v>
      </c>
      <c r="Q421" s="36">
        <f t="shared" si="168"/>
        <v>40.217400877130672</v>
      </c>
      <c r="R421" s="36">
        <f t="shared" si="169"/>
        <v>64.836270679170639</v>
      </c>
      <c r="S421" s="36">
        <f t="shared" si="170"/>
        <v>110.28551428730415</v>
      </c>
      <c r="T421" s="36">
        <f t="shared" si="171"/>
        <v>16.542827143095614</v>
      </c>
      <c r="U421" s="36">
        <f t="shared" si="172"/>
        <v>126.82834143039976</v>
      </c>
      <c r="V421" s="36">
        <f t="shared" si="173"/>
        <v>40.730974902214555</v>
      </c>
      <c r="W421" s="36">
        <f t="shared" si="174"/>
        <v>86.097366528185205</v>
      </c>
      <c r="Y421" s="86">
        <f t="shared" si="153"/>
        <v>143.41736289572287</v>
      </c>
      <c r="Z421" s="86">
        <f t="shared" si="154"/>
        <v>11.975698847905406</v>
      </c>
      <c r="AA421" s="86" t="e">
        <f t="shared" ca="1" si="155"/>
        <v>#N/A</v>
      </c>
      <c r="AB421" s="86">
        <f t="shared" si="156"/>
        <v>86.097366528185205</v>
      </c>
      <c r="AC421" s="86">
        <f t="shared" si="157"/>
        <v>9.2788666618388902</v>
      </c>
      <c r="AD421" s="86" t="e">
        <f t="shared" ca="1" si="158"/>
        <v>#N/A</v>
      </c>
      <c r="AE421" s="86">
        <f t="shared" si="159"/>
        <v>3285.5819835745315</v>
      </c>
      <c r="AF421" s="86">
        <f t="shared" si="160"/>
        <v>7.272903839804302</v>
      </c>
      <c r="AG421" s="86" t="e">
        <f t="shared" ca="1" si="161"/>
        <v>#N/A</v>
      </c>
      <c r="AH421" s="86" t="e">
        <f t="shared" ca="1" si="162"/>
        <v>#N/A</v>
      </c>
      <c r="AI421" s="86" t="e">
        <f t="shared" ca="1" si="163"/>
        <v>#N/A</v>
      </c>
      <c r="AJ421" s="86" t="e">
        <f t="shared" ca="1" si="164"/>
        <v>#N/A</v>
      </c>
      <c r="AK421" s="86">
        <f t="shared" si="150"/>
        <v>49.954428663325899</v>
      </c>
      <c r="AL421" s="86">
        <f t="shared" si="150"/>
        <v>0</v>
      </c>
    </row>
    <row r="422" spans="2:38" x14ac:dyDescent="0.25">
      <c r="B422" s="77">
        <v>37288</v>
      </c>
      <c r="C422" s="78">
        <v>80.721282420397699</v>
      </c>
      <c r="D422" s="79"/>
      <c r="E422" s="80">
        <f t="shared" si="175"/>
        <v>108.66958816721137</v>
      </c>
      <c r="F422" s="75"/>
      <c r="G422" s="89"/>
      <c r="H422" s="81">
        <f t="shared" si="152"/>
        <v>37288</v>
      </c>
      <c r="J422" s="87">
        <f t="shared" si="148"/>
        <v>6.40180116424761</v>
      </c>
      <c r="K422" s="82">
        <f t="shared" si="176"/>
        <v>0.6658658733452717</v>
      </c>
      <c r="L422" s="82" t="e">
        <f>(I542-#REF!)^2</f>
        <v>#REF!</v>
      </c>
      <c r="M422" s="36">
        <f t="shared" si="165"/>
        <v>396.56440070791518</v>
      </c>
      <c r="N422" s="36">
        <f t="shared" si="166"/>
        <v>38.563770348029436</v>
      </c>
      <c r="O422" s="36">
        <f t="shared" si="149"/>
        <v>396.56440070791518</v>
      </c>
      <c r="P422" s="36">
        <f t="shared" si="167"/>
        <v>355.66558566233283</v>
      </c>
      <c r="Q422" s="36">
        <f t="shared" si="168"/>
        <v>40.898815045582353</v>
      </c>
      <c r="R422" s="36">
        <f t="shared" si="169"/>
        <v>79.462585393611789</v>
      </c>
      <c r="S422" s="36">
        <f t="shared" si="170"/>
        <v>120.19356029582634</v>
      </c>
      <c r="T422" s="36">
        <f t="shared" si="171"/>
        <v>18.02903404437394</v>
      </c>
      <c r="U422" s="36">
        <f t="shared" si="172"/>
        <v>138.22259434020029</v>
      </c>
      <c r="V422" s="36">
        <f t="shared" si="173"/>
        <v>41.838599116397972</v>
      </c>
      <c r="W422" s="36">
        <f t="shared" si="174"/>
        <v>96.383995223802316</v>
      </c>
      <c r="Y422" s="86">
        <f t="shared" si="153"/>
        <v>108.66958816721137</v>
      </c>
      <c r="Z422" s="86">
        <f t="shared" si="154"/>
        <v>10.424470642061944</v>
      </c>
      <c r="AA422" s="86" t="e">
        <f t="shared" ca="1" si="155"/>
        <v>#N/A</v>
      </c>
      <c r="AB422" s="86">
        <f t="shared" si="156"/>
        <v>96.383995223802316</v>
      </c>
      <c r="AC422" s="86">
        <f t="shared" si="157"/>
        <v>9.8175350890028561</v>
      </c>
      <c r="AD422" s="86" t="e">
        <f t="shared" ca="1" si="158"/>
        <v>#N/A</v>
      </c>
      <c r="AE422" s="86">
        <f t="shared" si="159"/>
        <v>150.9357939711424</v>
      </c>
      <c r="AF422" s="86">
        <f t="shared" si="160"/>
        <v>0.36837076556714138</v>
      </c>
      <c r="AG422" s="86" t="e">
        <f t="shared" ca="1" si="161"/>
        <v>#N/A</v>
      </c>
      <c r="AH422" s="86" t="e">
        <f t="shared" ca="1" si="162"/>
        <v>#N/A</v>
      </c>
      <c r="AI422" s="86" t="e">
        <f t="shared" ca="1" si="163"/>
        <v>#N/A</v>
      </c>
      <c r="AJ422" s="86" t="e">
        <f t="shared" ca="1" si="164"/>
        <v>#N/A</v>
      </c>
      <c r="AK422" s="86">
        <f t="shared" si="150"/>
        <v>80.721282420397699</v>
      </c>
      <c r="AL422" s="86">
        <f t="shared" si="150"/>
        <v>0</v>
      </c>
    </row>
    <row r="423" spans="2:38" x14ac:dyDescent="0.25">
      <c r="B423" s="77">
        <v>37316</v>
      </c>
      <c r="C423" s="78">
        <v>137.82791497463401</v>
      </c>
      <c r="D423" s="79"/>
      <c r="E423" s="80">
        <f t="shared" si="175"/>
        <v>145.93990783433614</v>
      </c>
      <c r="F423" s="75"/>
      <c r="G423" s="89"/>
      <c r="H423" s="81">
        <f t="shared" si="152"/>
        <v>37316</v>
      </c>
      <c r="J423" s="87">
        <f t="shared" si="148"/>
        <v>9.4769181142001546</v>
      </c>
      <c r="K423" s="82">
        <f t="shared" si="176"/>
        <v>4.6817937064513933E-2</v>
      </c>
      <c r="L423" s="82" t="e">
        <f>(I543-#REF!)^2</f>
        <v>#REF!</v>
      </c>
      <c r="M423" s="36">
        <f t="shared" si="165"/>
        <v>422.27576913737715</v>
      </c>
      <c r="N423" s="36">
        <f t="shared" si="166"/>
        <v>71.217731499589661</v>
      </c>
      <c r="O423" s="36">
        <f t="shared" si="149"/>
        <v>422.27576913737715</v>
      </c>
      <c r="P423" s="36">
        <f t="shared" si="167"/>
        <v>371.7004353823516</v>
      </c>
      <c r="Q423" s="36">
        <f t="shared" si="168"/>
        <v>50.575333755025554</v>
      </c>
      <c r="R423" s="36">
        <f t="shared" si="169"/>
        <v>121.79306525461521</v>
      </c>
      <c r="S423" s="36">
        <f t="shared" si="170"/>
        <v>163.63166437101319</v>
      </c>
      <c r="T423" s="36">
        <f t="shared" si="171"/>
        <v>24.544749655651962</v>
      </c>
      <c r="U423" s="36">
        <f t="shared" si="172"/>
        <v>188.17641402666516</v>
      </c>
      <c r="V423" s="36">
        <f t="shared" si="173"/>
        <v>45.494189630714857</v>
      </c>
      <c r="W423" s="36">
        <f t="shared" si="174"/>
        <v>142.6822243959503</v>
      </c>
      <c r="Y423" s="86">
        <f t="shared" si="153"/>
        <v>145.93990783433614</v>
      </c>
      <c r="Z423" s="86">
        <f t="shared" si="154"/>
        <v>12.080559086165513</v>
      </c>
      <c r="AA423" s="86" t="e">
        <f t="shared" ca="1" si="155"/>
        <v>#N/A</v>
      </c>
      <c r="AB423" s="86">
        <f t="shared" si="156"/>
        <v>142.6822243959503</v>
      </c>
      <c r="AC423" s="86">
        <f t="shared" si="157"/>
        <v>11.944966487853797</v>
      </c>
      <c r="AD423" s="86" t="e">
        <f t="shared" ca="1" si="158"/>
        <v>#N/A</v>
      </c>
      <c r="AE423" s="86">
        <f t="shared" si="159"/>
        <v>10.612501384733386</v>
      </c>
      <c r="AF423" s="86">
        <f t="shared" si="160"/>
        <v>1.8385352716922276E-2</v>
      </c>
      <c r="AG423" s="86" t="e">
        <f t="shared" ca="1" si="161"/>
        <v>#N/A</v>
      </c>
      <c r="AH423" s="86" t="e">
        <f t="shared" ca="1" si="162"/>
        <v>#N/A</v>
      </c>
      <c r="AI423" s="86" t="e">
        <f t="shared" ca="1" si="163"/>
        <v>#N/A</v>
      </c>
      <c r="AJ423" s="86" t="e">
        <f t="shared" ca="1" si="164"/>
        <v>#N/A</v>
      </c>
      <c r="AK423" s="86">
        <f t="shared" si="150"/>
        <v>137.82791497463401</v>
      </c>
      <c r="AL423" s="86">
        <f t="shared" si="150"/>
        <v>0</v>
      </c>
    </row>
    <row r="424" spans="2:38" x14ac:dyDescent="0.25">
      <c r="B424" s="77">
        <v>37347</v>
      </c>
      <c r="C424" s="78">
        <v>95.283134254235094</v>
      </c>
      <c r="D424" s="79"/>
      <c r="E424" s="80">
        <f t="shared" si="175"/>
        <v>160.13955352417648</v>
      </c>
      <c r="F424" s="75"/>
      <c r="G424" s="89"/>
      <c r="H424" s="81">
        <f t="shared" si="152"/>
        <v>37347</v>
      </c>
      <c r="J424" s="87">
        <f t="shared" si="148"/>
        <v>8.0823367721280626</v>
      </c>
      <c r="K424" s="82">
        <f t="shared" si="176"/>
        <v>6.523390196094291</v>
      </c>
      <c r="L424" s="82" t="e">
        <f>(I544-#REF!)^2</f>
        <v>#REF!</v>
      </c>
      <c r="M424" s="36">
        <f t="shared" si="165"/>
        <v>416.75356884436655</v>
      </c>
      <c r="N424" s="36">
        <f t="shared" si="166"/>
        <v>50.230000792220153</v>
      </c>
      <c r="O424" s="36">
        <f t="shared" si="149"/>
        <v>416.75356884436655</v>
      </c>
      <c r="P424" s="36">
        <f t="shared" si="167"/>
        <v>368.35771441668186</v>
      </c>
      <c r="Q424" s="36">
        <f t="shared" si="168"/>
        <v>48.395854427684696</v>
      </c>
      <c r="R424" s="36">
        <f t="shared" si="169"/>
        <v>98.625855219904849</v>
      </c>
      <c r="S424" s="36">
        <f t="shared" si="170"/>
        <v>144.12004485061971</v>
      </c>
      <c r="T424" s="36">
        <f t="shared" si="171"/>
        <v>21.618006727592942</v>
      </c>
      <c r="U424" s="36">
        <f t="shared" si="172"/>
        <v>165.73805157821266</v>
      </c>
      <c r="V424" s="36">
        <f t="shared" si="173"/>
        <v>44.052312072195363</v>
      </c>
      <c r="W424" s="36">
        <f t="shared" si="174"/>
        <v>121.6857395060173</v>
      </c>
      <c r="Y424" s="86">
        <f t="shared" si="153"/>
        <v>160.13955352417648</v>
      </c>
      <c r="Z424" s="86">
        <f t="shared" si="154"/>
        <v>12.654625775746057</v>
      </c>
      <c r="AA424" s="86" t="e">
        <f t="shared" ca="1" si="155"/>
        <v>#N/A</v>
      </c>
      <c r="AB424" s="86">
        <f t="shared" si="156"/>
        <v>121.6857395060173</v>
      </c>
      <c r="AC424" s="86">
        <f t="shared" si="157"/>
        <v>11.031125940085051</v>
      </c>
      <c r="AD424" s="86" t="e">
        <f t="shared" ca="1" si="158"/>
        <v>#N/A</v>
      </c>
      <c r="AE424" s="86">
        <f t="shared" si="159"/>
        <v>1478.6958125431754</v>
      </c>
      <c r="AF424" s="86">
        <f t="shared" si="160"/>
        <v>2.6357517163913133</v>
      </c>
      <c r="AG424" s="86" t="e">
        <f t="shared" ca="1" si="161"/>
        <v>#N/A</v>
      </c>
      <c r="AH424" s="86" t="e">
        <f t="shared" ca="1" si="162"/>
        <v>#N/A</v>
      </c>
      <c r="AI424" s="86" t="e">
        <f t="shared" ca="1" si="163"/>
        <v>#N/A</v>
      </c>
      <c r="AJ424" s="86" t="e">
        <f t="shared" ca="1" si="164"/>
        <v>#N/A</v>
      </c>
      <c r="AK424" s="86">
        <f t="shared" si="150"/>
        <v>95.283134254235094</v>
      </c>
      <c r="AL424" s="86">
        <f t="shared" si="150"/>
        <v>0</v>
      </c>
    </row>
    <row r="425" spans="2:38" x14ac:dyDescent="0.25">
      <c r="B425" s="77">
        <v>37377</v>
      </c>
      <c r="C425" s="78">
        <v>6.0154969934218503</v>
      </c>
      <c r="D425" s="79"/>
      <c r="E425" s="80">
        <f t="shared" si="175"/>
        <v>74.121614767455071</v>
      </c>
      <c r="F425" s="75"/>
      <c r="G425" s="89"/>
      <c r="H425" s="81">
        <f t="shared" si="152"/>
        <v>37377</v>
      </c>
      <c r="J425" s="87">
        <f t="shared" si="148"/>
        <v>3.6650086862731879</v>
      </c>
      <c r="K425" s="82">
        <f t="shared" si="176"/>
        <v>1.5828927700822513</v>
      </c>
      <c r="L425" s="82" t="e">
        <f>(I545-#REF!)^2</f>
        <v>#REF!</v>
      </c>
      <c r="M425" s="36">
        <f t="shared" si="165"/>
        <v>371.59654895169081</v>
      </c>
      <c r="N425" s="36">
        <f t="shared" si="166"/>
        <v>2.7766624584128863</v>
      </c>
      <c r="O425" s="36">
        <f t="shared" si="149"/>
        <v>371.59654895169081</v>
      </c>
      <c r="P425" s="36">
        <f t="shared" si="167"/>
        <v>338.94579006280384</v>
      </c>
      <c r="Q425" s="36">
        <f t="shared" si="168"/>
        <v>32.650758888886969</v>
      </c>
      <c r="R425" s="36">
        <f t="shared" si="169"/>
        <v>35.427421347299855</v>
      </c>
      <c r="S425" s="36">
        <f t="shared" si="170"/>
        <v>79.479733419495219</v>
      </c>
      <c r="T425" s="36">
        <f t="shared" si="171"/>
        <v>11.921960012924275</v>
      </c>
      <c r="U425" s="36">
        <f t="shared" si="172"/>
        <v>91.401693432419492</v>
      </c>
      <c r="V425" s="36">
        <f t="shared" si="173"/>
        <v>36.222194624217224</v>
      </c>
      <c r="W425" s="36">
        <f t="shared" si="174"/>
        <v>55.179498808202268</v>
      </c>
      <c r="Y425" s="86">
        <f t="shared" si="153"/>
        <v>74.121614767455071</v>
      </c>
      <c r="Z425" s="86">
        <f t="shared" si="154"/>
        <v>8.6093910799460769</v>
      </c>
      <c r="AA425" s="86" t="e">
        <f t="shared" ca="1" si="155"/>
        <v>#N/A</v>
      </c>
      <c r="AB425" s="86">
        <f t="shared" si="156"/>
        <v>55.179498808202268</v>
      </c>
      <c r="AC425" s="86">
        <f t="shared" si="157"/>
        <v>7.4282904364464821</v>
      </c>
      <c r="AD425" s="86" t="e">
        <f t="shared" ca="1" si="158"/>
        <v>#N/A</v>
      </c>
      <c r="AE425" s="86">
        <f t="shared" si="159"/>
        <v>358.80375701377972</v>
      </c>
      <c r="AF425" s="86">
        <f t="shared" si="160"/>
        <v>1.3949987300751567</v>
      </c>
      <c r="AG425" s="86" t="e">
        <f t="shared" ca="1" si="161"/>
        <v>#N/A</v>
      </c>
      <c r="AH425" s="86" t="e">
        <f t="shared" ca="1" si="162"/>
        <v>#N/A</v>
      </c>
      <c r="AI425" s="86" t="e">
        <f t="shared" ca="1" si="163"/>
        <v>#N/A</v>
      </c>
      <c r="AJ425" s="86" t="e">
        <f t="shared" ca="1" si="164"/>
        <v>#N/A</v>
      </c>
      <c r="AK425" s="86">
        <f t="shared" si="150"/>
        <v>6.0154969934218503</v>
      </c>
      <c r="AL425" s="86">
        <f t="shared" si="150"/>
        <v>0</v>
      </c>
    </row>
    <row r="426" spans="2:38" x14ac:dyDescent="0.25">
      <c r="B426" s="77">
        <v>37408</v>
      </c>
      <c r="C426" s="78">
        <v>14.233747404191</v>
      </c>
      <c r="D426" s="79"/>
      <c r="E426" s="80">
        <f t="shared" si="175"/>
        <v>63.262843740705577</v>
      </c>
      <c r="F426" s="75"/>
      <c r="G426" s="89"/>
      <c r="H426" s="81">
        <f t="shared" si="152"/>
        <v>37408</v>
      </c>
      <c r="J426" s="87">
        <f t="shared" si="148"/>
        <v>2.9164348738200032</v>
      </c>
      <c r="K426" s="82">
        <f t="shared" si="176"/>
        <v>1.6524269171823966</v>
      </c>
      <c r="L426" s="82" t="e">
        <f>(I546-#REF!)^2</f>
        <v>#REF!</v>
      </c>
      <c r="M426" s="36">
        <f t="shared" si="165"/>
        <v>347.52400036009902</v>
      </c>
      <c r="N426" s="36">
        <f t="shared" si="166"/>
        <v>5.6555371068957925</v>
      </c>
      <c r="O426" s="36">
        <f t="shared" si="149"/>
        <v>347.52400036009902</v>
      </c>
      <c r="P426" s="36">
        <f t="shared" si="167"/>
        <v>321.76637136281545</v>
      </c>
      <c r="Q426" s="36">
        <f t="shared" si="168"/>
        <v>25.757628997283575</v>
      </c>
      <c r="R426" s="36">
        <f t="shared" si="169"/>
        <v>31.413166104179368</v>
      </c>
      <c r="S426" s="36">
        <f t="shared" si="170"/>
        <v>67.635360728396591</v>
      </c>
      <c r="T426" s="36">
        <f t="shared" si="171"/>
        <v>10.145304109259483</v>
      </c>
      <c r="U426" s="36">
        <f t="shared" si="172"/>
        <v>77.780664837656076</v>
      </c>
      <c r="V426" s="36">
        <f t="shared" si="173"/>
        <v>33.871515250403235</v>
      </c>
      <c r="W426" s="36">
        <f t="shared" si="174"/>
        <v>43.909149587252841</v>
      </c>
      <c r="Y426" s="86">
        <f t="shared" si="153"/>
        <v>63.262843740705577</v>
      </c>
      <c r="Z426" s="86">
        <f t="shared" si="154"/>
        <v>7.9537942983651257</v>
      </c>
      <c r="AA426" s="86" t="e">
        <f t="shared" ca="1" si="155"/>
        <v>#N/A</v>
      </c>
      <c r="AB426" s="86">
        <f t="shared" si="156"/>
        <v>43.909149587252841</v>
      </c>
      <c r="AC426" s="86">
        <f t="shared" si="157"/>
        <v>6.6263979345684367</v>
      </c>
      <c r="AD426" s="86" t="e">
        <f t="shared" ca="1" si="158"/>
        <v>#N/A</v>
      </c>
      <c r="AE426" s="86">
        <f t="shared" si="159"/>
        <v>374.56547738539064</v>
      </c>
      <c r="AF426" s="86">
        <f t="shared" si="160"/>
        <v>1.7619811066206719</v>
      </c>
      <c r="AG426" s="86" t="e">
        <f t="shared" ca="1" si="161"/>
        <v>#N/A</v>
      </c>
      <c r="AH426" s="86" t="e">
        <f t="shared" ca="1" si="162"/>
        <v>#N/A</v>
      </c>
      <c r="AI426" s="86" t="e">
        <f t="shared" ca="1" si="163"/>
        <v>#N/A</v>
      </c>
      <c r="AJ426" s="86" t="e">
        <f t="shared" ca="1" si="164"/>
        <v>#N/A</v>
      </c>
      <c r="AK426" s="86">
        <f t="shared" si="150"/>
        <v>14.233747404191</v>
      </c>
      <c r="AL426" s="86">
        <f t="shared" si="150"/>
        <v>0</v>
      </c>
    </row>
    <row r="427" spans="2:38" x14ac:dyDescent="0.25">
      <c r="B427" s="77">
        <v>37438</v>
      </c>
      <c r="C427" s="78">
        <v>20.696801213309499</v>
      </c>
      <c r="D427" s="79"/>
      <c r="E427" s="80">
        <f t="shared" si="175"/>
        <v>41.991643428557801</v>
      </c>
      <c r="F427" s="75"/>
      <c r="G427" s="89"/>
      <c r="H427" s="81">
        <f t="shared" si="152"/>
        <v>37438</v>
      </c>
      <c r="J427" s="87">
        <f t="shared" si="148"/>
        <v>2.6904265760861206</v>
      </c>
      <c r="K427" s="82">
        <f t="shared" si="176"/>
        <v>9.7314302975299721E-3</v>
      </c>
      <c r="L427" s="82" t="e">
        <f>(I547-#REF!)^2</f>
        <v>#REF!</v>
      </c>
      <c r="M427" s="36">
        <f t="shared" si="165"/>
        <v>334.93550341319178</v>
      </c>
      <c r="N427" s="36">
        <f t="shared" si="166"/>
        <v>7.5276691629331935</v>
      </c>
      <c r="O427" s="36">
        <f t="shared" si="149"/>
        <v>334.93550341319178</v>
      </c>
      <c r="P427" s="36">
        <f t="shared" si="167"/>
        <v>312.37791959903905</v>
      </c>
      <c r="Q427" s="36">
        <f t="shared" si="168"/>
        <v>22.557583814152736</v>
      </c>
      <c r="R427" s="36">
        <f t="shared" si="169"/>
        <v>30.085252977085929</v>
      </c>
      <c r="S427" s="36">
        <f t="shared" si="170"/>
        <v>63.956768227489164</v>
      </c>
      <c r="T427" s="36">
        <f t="shared" si="171"/>
        <v>9.5935152341233696</v>
      </c>
      <c r="U427" s="36">
        <f t="shared" si="172"/>
        <v>73.550283461612537</v>
      </c>
      <c r="V427" s="36">
        <f t="shared" si="173"/>
        <v>33.043861033550122</v>
      </c>
      <c r="W427" s="36">
        <f t="shared" si="174"/>
        <v>40.506422428062415</v>
      </c>
      <c r="Y427" s="86">
        <f t="shared" si="153"/>
        <v>41.991643428557801</v>
      </c>
      <c r="Z427" s="86">
        <f t="shared" si="154"/>
        <v>6.4800959428512943</v>
      </c>
      <c r="AA427" s="86" t="e">
        <f t="shared" ca="1" si="155"/>
        <v>#N/A</v>
      </c>
      <c r="AB427" s="86">
        <f t="shared" si="156"/>
        <v>40.506422428062415</v>
      </c>
      <c r="AC427" s="86">
        <f t="shared" si="157"/>
        <v>6.364465604279939</v>
      </c>
      <c r="AD427" s="86" t="e">
        <f t="shared" ca="1" si="158"/>
        <v>#N/A</v>
      </c>
      <c r="AE427" s="86">
        <f t="shared" si="159"/>
        <v>2.2058814203125157</v>
      </c>
      <c r="AF427" s="86">
        <f t="shared" si="160"/>
        <v>1.3370375198126257E-2</v>
      </c>
      <c r="AG427" s="86" t="e">
        <f t="shared" ca="1" si="161"/>
        <v>#N/A</v>
      </c>
      <c r="AH427" s="86" t="e">
        <f t="shared" ca="1" si="162"/>
        <v>#N/A</v>
      </c>
      <c r="AI427" s="86" t="e">
        <f t="shared" ca="1" si="163"/>
        <v>#N/A</v>
      </c>
      <c r="AJ427" s="86" t="e">
        <f t="shared" ca="1" si="164"/>
        <v>#N/A</v>
      </c>
      <c r="AK427" s="86">
        <f t="shared" si="150"/>
        <v>20.696801213309499</v>
      </c>
      <c r="AL427" s="86">
        <f t="shared" si="150"/>
        <v>0</v>
      </c>
    </row>
    <row r="428" spans="2:38" x14ac:dyDescent="0.25">
      <c r="B428" s="77">
        <v>37469</v>
      </c>
      <c r="C428" s="78">
        <v>0</v>
      </c>
      <c r="D428" s="79"/>
      <c r="E428" s="80">
        <f t="shared" si="175"/>
        <v>26.983980270337966</v>
      </c>
      <c r="F428" s="75"/>
      <c r="G428" s="89"/>
      <c r="H428" s="81">
        <f t="shared" si="152"/>
        <v>37469</v>
      </c>
      <c r="J428" s="87">
        <f t="shared" si="148"/>
        <v>1.8993779909107862</v>
      </c>
      <c r="K428" s="82">
        <f t="shared" si="176"/>
        <v>1.147227020237509E-2</v>
      </c>
      <c r="L428" s="82" t="e">
        <f>(I548-#REF!)^2</f>
        <v>#REF!</v>
      </c>
      <c r="M428" s="36">
        <f t="shared" si="165"/>
        <v>312.37791959903905</v>
      </c>
      <c r="N428" s="36">
        <f t="shared" si="166"/>
        <v>0</v>
      </c>
      <c r="O428" s="36">
        <f t="shared" si="149"/>
        <v>312.37791959903905</v>
      </c>
      <c r="P428" s="36">
        <f t="shared" si="167"/>
        <v>294.88370190617371</v>
      </c>
      <c r="Q428" s="36">
        <f t="shared" si="168"/>
        <v>17.494217692865334</v>
      </c>
      <c r="R428" s="36">
        <f t="shared" si="169"/>
        <v>17.494217692865334</v>
      </c>
      <c r="S428" s="36">
        <f t="shared" si="170"/>
        <v>50.538078726415456</v>
      </c>
      <c r="T428" s="36">
        <f t="shared" si="171"/>
        <v>7.580711808962314</v>
      </c>
      <c r="U428" s="36">
        <f t="shared" si="172"/>
        <v>58.118790535377769</v>
      </c>
      <c r="V428" s="36">
        <f t="shared" si="173"/>
        <v>29.522207400847339</v>
      </c>
      <c r="W428" s="36">
        <f t="shared" si="174"/>
        <v>28.59658313453043</v>
      </c>
      <c r="Y428" s="86">
        <f t="shared" si="153"/>
        <v>26.983980270337966</v>
      </c>
      <c r="Z428" s="86">
        <f t="shared" si="154"/>
        <v>5.1946106947814643</v>
      </c>
      <c r="AA428" s="86" t="e">
        <f t="shared" ca="1" si="155"/>
        <v>#N/A</v>
      </c>
      <c r="AB428" s="86">
        <f t="shared" si="156"/>
        <v>28.59658313453043</v>
      </c>
      <c r="AC428" s="86">
        <f t="shared" si="157"/>
        <v>5.3475773144977001</v>
      </c>
      <c r="AD428" s="86" t="e">
        <f t="shared" ca="1" si="158"/>
        <v>#N/A</v>
      </c>
      <c r="AE428" s="86">
        <f t="shared" si="159"/>
        <v>2.6004879976017388</v>
      </c>
      <c r="AF428" s="86">
        <f t="shared" si="160"/>
        <v>2.3398786747411505E-2</v>
      </c>
      <c r="AG428" s="86" t="e">
        <f t="shared" ca="1" si="161"/>
        <v>#N/A</v>
      </c>
      <c r="AH428" s="86" t="e">
        <f t="shared" ca="1" si="162"/>
        <v>#N/A</v>
      </c>
      <c r="AI428" s="86" t="e">
        <f t="shared" ca="1" si="163"/>
        <v>#N/A</v>
      </c>
      <c r="AJ428" s="86" t="e">
        <f t="shared" ca="1" si="164"/>
        <v>#N/A</v>
      </c>
      <c r="AK428" s="86">
        <f t="shared" si="150"/>
        <v>0</v>
      </c>
      <c r="AL428" s="86">
        <f t="shared" si="150"/>
        <v>0</v>
      </c>
    </row>
    <row r="429" spans="2:38" x14ac:dyDescent="0.25">
      <c r="B429" s="77">
        <v>37500</v>
      </c>
      <c r="C429" s="78">
        <v>18.975972215875299</v>
      </c>
      <c r="D429" s="79"/>
      <c r="E429" s="80">
        <f t="shared" si="175"/>
        <v>33.157358396499141</v>
      </c>
      <c r="F429" s="75"/>
      <c r="G429" s="89"/>
      <c r="H429" s="81">
        <f t="shared" si="152"/>
        <v>37500</v>
      </c>
      <c r="J429" s="87">
        <f t="shared" si="148"/>
        <v>1.9801478261294101</v>
      </c>
      <c r="K429" s="82">
        <f t="shared" si="176"/>
        <v>4.9353169066731553E-2</v>
      </c>
      <c r="L429" s="82" t="e">
        <f>(I549-#REF!)^2</f>
        <v>#REF!</v>
      </c>
      <c r="M429" s="36">
        <f t="shared" si="165"/>
        <v>308.04196592440422</v>
      </c>
      <c r="N429" s="36">
        <f t="shared" si="166"/>
        <v>5.8177081976447766</v>
      </c>
      <c r="O429" s="36">
        <f t="shared" si="149"/>
        <v>308.04196592440422</v>
      </c>
      <c r="P429" s="36">
        <f t="shared" si="167"/>
        <v>291.42535505044674</v>
      </c>
      <c r="Q429" s="36">
        <f t="shared" si="168"/>
        <v>16.616610873957484</v>
      </c>
      <c r="R429" s="36">
        <f t="shared" si="169"/>
        <v>22.43431907160226</v>
      </c>
      <c r="S429" s="36">
        <f t="shared" si="170"/>
        <v>51.956526472449596</v>
      </c>
      <c r="T429" s="36">
        <f t="shared" si="171"/>
        <v>7.7934789708674348</v>
      </c>
      <c r="U429" s="36">
        <f t="shared" si="172"/>
        <v>59.750005443317029</v>
      </c>
      <c r="V429" s="36">
        <f t="shared" si="173"/>
        <v>29.937370886350074</v>
      </c>
      <c r="W429" s="36">
        <f t="shared" si="174"/>
        <v>29.812634556966955</v>
      </c>
      <c r="Y429" s="86">
        <f t="shared" si="153"/>
        <v>33.157358396499141</v>
      </c>
      <c r="Z429" s="86">
        <f t="shared" si="154"/>
        <v>5.7582426482824722</v>
      </c>
      <c r="AA429" s="86" t="e">
        <f t="shared" ca="1" si="155"/>
        <v>#N/A</v>
      </c>
      <c r="AB429" s="86">
        <f t="shared" si="156"/>
        <v>29.812634556966955</v>
      </c>
      <c r="AC429" s="86">
        <f t="shared" si="157"/>
        <v>5.4600947388270615</v>
      </c>
      <c r="AD429" s="86" t="e">
        <f t="shared" ca="1" si="158"/>
        <v>#N/A</v>
      </c>
      <c r="AE429" s="86">
        <f t="shared" si="159"/>
        <v>11.187177562734929</v>
      </c>
      <c r="AF429" s="86">
        <f t="shared" si="160"/>
        <v>8.889217591263178E-2</v>
      </c>
      <c r="AG429" s="86" t="e">
        <f t="shared" ca="1" si="161"/>
        <v>#N/A</v>
      </c>
      <c r="AH429" s="86" t="e">
        <f t="shared" ca="1" si="162"/>
        <v>#N/A</v>
      </c>
      <c r="AI429" s="86" t="e">
        <f t="shared" ca="1" si="163"/>
        <v>#N/A</v>
      </c>
      <c r="AJ429" s="86" t="e">
        <f t="shared" ca="1" si="164"/>
        <v>#N/A</v>
      </c>
      <c r="AK429" s="86">
        <f t="shared" si="150"/>
        <v>18.975972215875299</v>
      </c>
      <c r="AL429" s="86">
        <f t="shared" si="150"/>
        <v>0</v>
      </c>
    </row>
    <row r="430" spans="2:38" x14ac:dyDescent="0.25">
      <c r="B430" s="77">
        <v>37530</v>
      </c>
      <c r="C430" s="78">
        <v>63.423742004264398</v>
      </c>
      <c r="D430" s="79"/>
      <c r="E430" s="80">
        <f t="shared" si="175"/>
        <v>95.103099837514051</v>
      </c>
      <c r="F430" s="75"/>
      <c r="G430" s="89"/>
      <c r="H430" s="81">
        <f t="shared" si="152"/>
        <v>37530</v>
      </c>
      <c r="J430" s="87">
        <f t="shared" si="148"/>
        <v>3.2664023149825478</v>
      </c>
      <c r="K430" s="82">
        <f t="shared" si="176"/>
        <v>9.3044648770119291</v>
      </c>
      <c r="L430" s="82" t="e">
        <f>(I550-#REF!)^2</f>
        <v>#REF!</v>
      </c>
      <c r="M430" s="36">
        <f t="shared" si="165"/>
        <v>333.84994587959443</v>
      </c>
      <c r="N430" s="36">
        <f t="shared" si="166"/>
        <v>20.999151175116708</v>
      </c>
      <c r="O430" s="36">
        <f t="shared" si="149"/>
        <v>333.84994587959443</v>
      </c>
      <c r="P430" s="36">
        <f t="shared" si="167"/>
        <v>311.55556324653116</v>
      </c>
      <c r="Q430" s="36">
        <f t="shared" si="168"/>
        <v>22.294382633063265</v>
      </c>
      <c r="R430" s="36">
        <f t="shared" si="169"/>
        <v>43.293533808179973</v>
      </c>
      <c r="S430" s="36">
        <f t="shared" si="170"/>
        <v>73.230904694530039</v>
      </c>
      <c r="T430" s="36">
        <f t="shared" si="171"/>
        <v>10.9846357041795</v>
      </c>
      <c r="U430" s="36">
        <f t="shared" si="172"/>
        <v>84.215540398709535</v>
      </c>
      <c r="V430" s="36">
        <f t="shared" si="173"/>
        <v>35.037364280942555</v>
      </c>
      <c r="W430" s="36">
        <f t="shared" si="174"/>
        <v>49.178176117766981</v>
      </c>
      <c r="Y430" s="86">
        <f t="shared" si="153"/>
        <v>95.103099837514051</v>
      </c>
      <c r="Z430" s="86">
        <f t="shared" si="154"/>
        <v>9.7520818206941868</v>
      </c>
      <c r="AA430" s="86" t="e">
        <f t="shared" ca="1" si="155"/>
        <v>#N/A</v>
      </c>
      <c r="AB430" s="86">
        <f t="shared" si="156"/>
        <v>49.178176117766981</v>
      </c>
      <c r="AC430" s="86">
        <f t="shared" si="157"/>
        <v>7.0127153170342638</v>
      </c>
      <c r="AD430" s="86" t="e">
        <f t="shared" ca="1" si="158"/>
        <v>#N/A</v>
      </c>
      <c r="AE430" s="86">
        <f t="shared" si="159"/>
        <v>2109.0986186645873</v>
      </c>
      <c r="AF430" s="86">
        <f t="shared" si="160"/>
        <v>7.5041288413739915</v>
      </c>
      <c r="AG430" s="86" t="e">
        <f t="shared" ca="1" si="161"/>
        <v>#N/A</v>
      </c>
      <c r="AH430" s="86" t="e">
        <f t="shared" ca="1" si="162"/>
        <v>#N/A</v>
      </c>
      <c r="AI430" s="86" t="e">
        <f t="shared" ca="1" si="163"/>
        <v>#N/A</v>
      </c>
      <c r="AJ430" s="86" t="e">
        <f t="shared" ca="1" si="164"/>
        <v>#N/A</v>
      </c>
      <c r="AK430" s="86">
        <f t="shared" si="150"/>
        <v>63.423742004264398</v>
      </c>
      <c r="AL430" s="86">
        <f t="shared" si="150"/>
        <v>0</v>
      </c>
    </row>
    <row r="431" spans="2:38" x14ac:dyDescent="0.25">
      <c r="B431" s="77">
        <v>37561</v>
      </c>
      <c r="C431" s="78">
        <v>119.54817105527999</v>
      </c>
      <c r="D431" s="79"/>
      <c r="E431" s="80">
        <f t="shared" si="175"/>
        <v>135.04114693037215</v>
      </c>
      <c r="F431" s="75"/>
      <c r="G431" s="89"/>
      <c r="H431" s="81">
        <f t="shared" si="152"/>
        <v>37561</v>
      </c>
      <c r="J431" s="87">
        <f t="shared" si="148"/>
        <v>6.3947625037913536</v>
      </c>
      <c r="K431" s="82">
        <f t="shared" si="176"/>
        <v>6.6287563606024209</v>
      </c>
      <c r="L431" s="82" t="e">
        <f>(I551-#REF!)^2</f>
        <v>#REF!</v>
      </c>
      <c r="M431" s="36">
        <f t="shared" si="165"/>
        <v>381.99905932083328</v>
      </c>
      <c r="N431" s="36">
        <f t="shared" si="166"/>
        <v>49.104674980977904</v>
      </c>
      <c r="O431" s="36">
        <f t="shared" si="149"/>
        <v>381.99905932083328</v>
      </c>
      <c r="P431" s="36">
        <f t="shared" si="167"/>
        <v>346.0489886831383</v>
      </c>
      <c r="Q431" s="36">
        <f t="shared" si="168"/>
        <v>35.950070637694978</v>
      </c>
      <c r="R431" s="36">
        <f t="shared" si="169"/>
        <v>85.054745618672882</v>
      </c>
      <c r="S431" s="36">
        <f t="shared" si="170"/>
        <v>120.09210989961544</v>
      </c>
      <c r="T431" s="36">
        <f t="shared" si="171"/>
        <v>18.013816484942303</v>
      </c>
      <c r="U431" s="36">
        <f t="shared" si="172"/>
        <v>138.10592638455773</v>
      </c>
      <c r="V431" s="36">
        <f t="shared" si="173"/>
        <v>41.827903557959289</v>
      </c>
      <c r="W431" s="36">
        <f t="shared" si="174"/>
        <v>96.278022826598445</v>
      </c>
      <c r="Y431" s="86">
        <f t="shared" si="153"/>
        <v>135.04114693037215</v>
      </c>
      <c r="Z431" s="86">
        <f t="shared" si="154"/>
        <v>11.620720585676782</v>
      </c>
      <c r="AA431" s="86" t="e">
        <f t="shared" ca="1" si="155"/>
        <v>#N/A</v>
      </c>
      <c r="AB431" s="86">
        <f t="shared" si="156"/>
        <v>96.278022826598445</v>
      </c>
      <c r="AC431" s="86">
        <f t="shared" si="157"/>
        <v>9.8121365067246415</v>
      </c>
      <c r="AD431" s="86" t="e">
        <f t="shared" ca="1" si="158"/>
        <v>#N/A</v>
      </c>
      <c r="AE431" s="86">
        <f t="shared" si="159"/>
        <v>1502.579790284562</v>
      </c>
      <c r="AF431" s="86">
        <f t="shared" si="160"/>
        <v>3.2709763706391626</v>
      </c>
      <c r="AG431" s="86" t="e">
        <f t="shared" ca="1" si="161"/>
        <v>#N/A</v>
      </c>
      <c r="AH431" s="86" t="e">
        <f t="shared" ca="1" si="162"/>
        <v>#N/A</v>
      </c>
      <c r="AI431" s="86" t="e">
        <f t="shared" ca="1" si="163"/>
        <v>#N/A</v>
      </c>
      <c r="AJ431" s="86" t="e">
        <f t="shared" ca="1" si="164"/>
        <v>#N/A</v>
      </c>
      <c r="AK431" s="86">
        <f t="shared" si="150"/>
        <v>119.54817105527999</v>
      </c>
      <c r="AL431" s="86">
        <f t="shared" si="150"/>
        <v>0</v>
      </c>
    </row>
    <row r="432" spans="2:38" x14ac:dyDescent="0.25">
      <c r="B432" s="77">
        <v>37591</v>
      </c>
      <c r="C432" s="78">
        <v>147.766187811137</v>
      </c>
      <c r="D432" s="79"/>
      <c r="E432" s="80">
        <f t="shared" si="175"/>
        <v>79.266373522239832</v>
      </c>
      <c r="F432" s="75"/>
      <c r="G432" s="89"/>
      <c r="H432" s="81">
        <f t="shared" si="152"/>
        <v>37591</v>
      </c>
      <c r="J432" s="87">
        <f t="shared" si="148"/>
        <v>9.6128381109607091</v>
      </c>
      <c r="K432" s="82">
        <f t="shared" si="176"/>
        <v>18.904974895557476</v>
      </c>
      <c r="L432" s="82" t="e">
        <f>(I552-#REF!)^2</f>
        <v>#REF!</v>
      </c>
      <c r="M432" s="36">
        <f t="shared" si="165"/>
        <v>419.65764875983979</v>
      </c>
      <c r="N432" s="36">
        <f t="shared" si="166"/>
        <v>74.157527734435519</v>
      </c>
      <c r="O432" s="36">
        <f t="shared" si="149"/>
        <v>419.65764875983979</v>
      </c>
      <c r="P432" s="36">
        <f t="shared" si="167"/>
        <v>370.12250763738359</v>
      </c>
      <c r="Q432" s="36">
        <f t="shared" si="168"/>
        <v>49.535141122456196</v>
      </c>
      <c r="R432" s="36">
        <f t="shared" si="169"/>
        <v>123.69266885689171</v>
      </c>
      <c r="S432" s="36">
        <f t="shared" si="170"/>
        <v>165.52057241485102</v>
      </c>
      <c r="T432" s="36">
        <f t="shared" si="171"/>
        <v>24.828085862227638</v>
      </c>
      <c r="U432" s="36">
        <f t="shared" si="172"/>
        <v>190.34865827707864</v>
      </c>
      <c r="V432" s="36">
        <f t="shared" si="173"/>
        <v>45.620054747744547</v>
      </c>
      <c r="W432" s="36">
        <f t="shared" si="174"/>
        <v>144.72860352933409</v>
      </c>
      <c r="Y432" s="86">
        <f t="shared" si="153"/>
        <v>79.266373522239832</v>
      </c>
      <c r="Z432" s="86">
        <f t="shared" si="154"/>
        <v>8.9031664885163089</v>
      </c>
      <c r="AA432" s="86" t="e">
        <f t="shared" ca="1" si="155"/>
        <v>#N/A</v>
      </c>
      <c r="AB432" s="86">
        <f t="shared" si="156"/>
        <v>144.72860352933409</v>
      </c>
      <c r="AC432" s="86">
        <f t="shared" si="157"/>
        <v>12.030320175678371</v>
      </c>
      <c r="AD432" s="86" t="e">
        <f t="shared" ca="1" si="158"/>
        <v>#N/A</v>
      </c>
      <c r="AE432" s="86">
        <f t="shared" si="159"/>
        <v>4285.3035575017129</v>
      </c>
      <c r="AF432" s="86">
        <f t="shared" si="160"/>
        <v>9.7790901831312809</v>
      </c>
      <c r="AG432" s="86" t="e">
        <f t="shared" ca="1" si="161"/>
        <v>#N/A</v>
      </c>
      <c r="AH432" s="86" t="e">
        <f t="shared" ca="1" si="162"/>
        <v>#N/A</v>
      </c>
      <c r="AI432" s="86" t="e">
        <f t="shared" ca="1" si="163"/>
        <v>#N/A</v>
      </c>
      <c r="AJ432" s="86" t="e">
        <f t="shared" ca="1" si="164"/>
        <v>#N/A</v>
      </c>
      <c r="AK432" s="86">
        <f t="shared" si="150"/>
        <v>147.766187811137</v>
      </c>
      <c r="AL432" s="86">
        <f t="shared" si="150"/>
        <v>0</v>
      </c>
    </row>
    <row r="433" spans="2:38" x14ac:dyDescent="0.25">
      <c r="B433" s="77">
        <v>37622</v>
      </c>
      <c r="C433" s="78">
        <v>41.113312469985097</v>
      </c>
      <c r="D433" s="79"/>
      <c r="E433" s="80">
        <f t="shared" si="175"/>
        <v>112.21363497602476</v>
      </c>
      <c r="F433" s="75"/>
      <c r="G433" s="89"/>
      <c r="H433" s="81">
        <f t="shared" si="152"/>
        <v>37622</v>
      </c>
      <c r="J433" s="87">
        <f t="shared" ref="J433:J496" si="177">W433*10^3*$F$9/(3600*24*30)</f>
        <v>5.3399126603170313</v>
      </c>
      <c r="K433" s="82">
        <f t="shared" si="176"/>
        <v>4.4659915290612471</v>
      </c>
      <c r="L433" s="82" t="e">
        <f>(I553-#REF!)^2</f>
        <v>#REF!</v>
      </c>
      <c r="M433" s="36">
        <f t="shared" si="165"/>
        <v>391.1265128881974</v>
      </c>
      <c r="N433" s="36">
        <f t="shared" si="166"/>
        <v>20.109307219171285</v>
      </c>
      <c r="O433" s="36">
        <f t="shared" ref="O433:O496" si="178">M433*(1-TANH(D433/$F$12))/(1+(1-M433/$F$12)*TANH(D433/$F$12))</f>
        <v>391.1265128881974</v>
      </c>
      <c r="P433" s="36">
        <f t="shared" si="167"/>
        <v>352.120332547788</v>
      </c>
      <c r="Q433" s="36">
        <f t="shared" si="168"/>
        <v>39.006180340409401</v>
      </c>
      <c r="R433" s="36">
        <f t="shared" si="169"/>
        <v>59.115487559580686</v>
      </c>
      <c r="S433" s="36">
        <f t="shared" si="170"/>
        <v>104.73554230732523</v>
      </c>
      <c r="T433" s="36">
        <f t="shared" si="171"/>
        <v>15.710331346098776</v>
      </c>
      <c r="U433" s="36">
        <f t="shared" si="172"/>
        <v>120.445873653424</v>
      </c>
      <c r="V433" s="36">
        <f t="shared" si="173"/>
        <v>40.049419102182455</v>
      </c>
      <c r="W433" s="36">
        <f t="shared" si="174"/>
        <v>80.396454551241547</v>
      </c>
      <c r="Y433" s="86">
        <f t="shared" si="153"/>
        <v>112.21363497602476</v>
      </c>
      <c r="Z433" s="86">
        <f t="shared" si="154"/>
        <v>10.5930937396034</v>
      </c>
      <c r="AA433" s="86" t="e">
        <f t="shared" ca="1" si="155"/>
        <v>#N/A</v>
      </c>
      <c r="AB433" s="86">
        <f t="shared" si="156"/>
        <v>80.396454551241547</v>
      </c>
      <c r="AC433" s="86">
        <f t="shared" si="157"/>
        <v>8.9664070034346288</v>
      </c>
      <c r="AD433" s="86" t="e">
        <f t="shared" ca="1" si="158"/>
        <v>#N/A</v>
      </c>
      <c r="AE433" s="86">
        <f t="shared" si="159"/>
        <v>1012.3329701832083</v>
      </c>
      <c r="AF433" s="86">
        <f t="shared" si="160"/>
        <v>2.6461097376274108</v>
      </c>
      <c r="AG433" s="86" t="e">
        <f t="shared" ca="1" si="161"/>
        <v>#N/A</v>
      </c>
      <c r="AH433" s="86" t="e">
        <f t="shared" ca="1" si="162"/>
        <v>#N/A</v>
      </c>
      <c r="AI433" s="86" t="e">
        <f t="shared" ca="1" si="163"/>
        <v>#N/A</v>
      </c>
      <c r="AJ433" s="86" t="e">
        <f t="shared" ca="1" si="164"/>
        <v>#N/A</v>
      </c>
      <c r="AK433" s="86">
        <f t="shared" ref="AK433:AL496" si="179">IF(C433&gt;=0,C433,"")</f>
        <v>41.113312469985097</v>
      </c>
      <c r="AL433" s="86">
        <f t="shared" si="179"/>
        <v>0</v>
      </c>
    </row>
    <row r="434" spans="2:38" x14ac:dyDescent="0.25">
      <c r="B434" s="77">
        <v>37653</v>
      </c>
      <c r="C434" s="78">
        <v>73.963876156011295</v>
      </c>
      <c r="D434" s="79"/>
      <c r="E434" s="80">
        <f t="shared" si="175"/>
        <v>123.09635040713935</v>
      </c>
      <c r="F434" s="75"/>
      <c r="G434" s="89"/>
      <c r="H434" s="81">
        <f t="shared" ref="H434:H497" si="180">+B434</f>
        <v>37653</v>
      </c>
      <c r="J434" s="87">
        <f t="shared" si="177"/>
        <v>5.9593539356911105</v>
      </c>
      <c r="K434" s="82">
        <f t="shared" si="176"/>
        <v>4.9136492268739804</v>
      </c>
      <c r="L434" s="82" t="e">
        <f>(I554-#REF!)^2</f>
        <v>#REF!</v>
      </c>
      <c r="M434" s="36">
        <f t="shared" si="165"/>
        <v>391.46369664563383</v>
      </c>
      <c r="N434" s="36">
        <f t="shared" si="166"/>
        <v>34.620512058165446</v>
      </c>
      <c r="O434" s="36">
        <f t="shared" si="178"/>
        <v>391.46369664563383</v>
      </c>
      <c r="P434" s="36">
        <f t="shared" si="167"/>
        <v>352.3417233395711</v>
      </c>
      <c r="Q434" s="36">
        <f t="shared" si="168"/>
        <v>39.121973306062728</v>
      </c>
      <c r="R434" s="36">
        <f t="shared" si="169"/>
        <v>73.742485364228173</v>
      </c>
      <c r="S434" s="36">
        <f t="shared" si="170"/>
        <v>113.79190446641063</v>
      </c>
      <c r="T434" s="36">
        <f t="shared" si="171"/>
        <v>17.068785669961585</v>
      </c>
      <c r="U434" s="36">
        <f t="shared" si="172"/>
        <v>130.8606901363722</v>
      </c>
      <c r="V434" s="36">
        <f t="shared" si="173"/>
        <v>41.138075119461433</v>
      </c>
      <c r="W434" s="36">
        <f t="shared" si="174"/>
        <v>89.722615016910765</v>
      </c>
      <c r="Y434" s="86">
        <f t="shared" si="153"/>
        <v>123.09635040713935</v>
      </c>
      <c r="Z434" s="86">
        <f t="shared" si="154"/>
        <v>11.094879467895961</v>
      </c>
      <c r="AA434" s="86" t="e">
        <f t="shared" ca="1" si="155"/>
        <v>#N/A</v>
      </c>
      <c r="AB434" s="86">
        <f t="shared" si="156"/>
        <v>89.722615016910765</v>
      </c>
      <c r="AC434" s="86">
        <f t="shared" si="157"/>
        <v>9.4722022263521577</v>
      </c>
      <c r="AD434" s="86" t="e">
        <f t="shared" ca="1" si="158"/>
        <v>#N/A</v>
      </c>
      <c r="AE434" s="86">
        <f t="shared" si="159"/>
        <v>1113.8062138969963</v>
      </c>
      <c r="AF434" s="86">
        <f t="shared" si="160"/>
        <v>2.6330814302242058</v>
      </c>
      <c r="AG434" s="86" t="e">
        <f t="shared" ca="1" si="161"/>
        <v>#N/A</v>
      </c>
      <c r="AH434" s="86" t="e">
        <f t="shared" ca="1" si="162"/>
        <v>#N/A</v>
      </c>
      <c r="AI434" s="86" t="e">
        <f t="shared" ca="1" si="163"/>
        <v>#N/A</v>
      </c>
      <c r="AJ434" s="86" t="e">
        <f t="shared" ca="1" si="164"/>
        <v>#N/A</v>
      </c>
      <c r="AK434" s="86">
        <f t="shared" si="179"/>
        <v>73.963876156011295</v>
      </c>
      <c r="AL434" s="86">
        <f t="shared" si="179"/>
        <v>0</v>
      </c>
    </row>
    <row r="435" spans="2:38" x14ac:dyDescent="0.25">
      <c r="B435" s="77">
        <v>37681</v>
      </c>
      <c r="C435" s="78">
        <v>103.387474372185</v>
      </c>
      <c r="D435" s="79"/>
      <c r="E435" s="80">
        <f t="shared" si="175"/>
        <v>122.68872313608831</v>
      </c>
      <c r="F435" s="75"/>
      <c r="G435" s="89"/>
      <c r="H435" s="81">
        <f t="shared" si="180"/>
        <v>37681</v>
      </c>
      <c r="J435" s="87">
        <f t="shared" si="177"/>
        <v>7.4805836481879551</v>
      </c>
      <c r="K435" s="82">
        <f t="shared" si="176"/>
        <v>0.44671985914021839</v>
      </c>
      <c r="L435" s="82" t="e">
        <f>(I555-#REF!)^2</f>
        <v>#REF!</v>
      </c>
      <c r="M435" s="36">
        <f t="shared" si="165"/>
        <v>405.30837131226787</v>
      </c>
      <c r="N435" s="36">
        <f t="shared" si="166"/>
        <v>50.420826399488249</v>
      </c>
      <c r="O435" s="36">
        <f t="shared" si="178"/>
        <v>405.30837131226787</v>
      </c>
      <c r="P435" s="36">
        <f t="shared" si="167"/>
        <v>361.25352448365925</v>
      </c>
      <c r="Q435" s="36">
        <f t="shared" si="168"/>
        <v>44.054846828608618</v>
      </c>
      <c r="R435" s="36">
        <f t="shared" si="169"/>
        <v>94.475673228096866</v>
      </c>
      <c r="S435" s="36">
        <f t="shared" si="170"/>
        <v>135.6137483475583</v>
      </c>
      <c r="T435" s="36">
        <f t="shared" si="171"/>
        <v>20.342062252133733</v>
      </c>
      <c r="U435" s="36">
        <f t="shared" si="172"/>
        <v>155.95581059969203</v>
      </c>
      <c r="V435" s="36">
        <f t="shared" si="173"/>
        <v>43.329922959687508</v>
      </c>
      <c r="W435" s="36">
        <f t="shared" si="174"/>
        <v>112.62588764000452</v>
      </c>
      <c r="Y435" s="86">
        <f t="shared" ref="Y435:Y498" si="181">IF(E435&gt;=0,E435,"")</f>
        <v>122.68872313608831</v>
      </c>
      <c r="Z435" s="86">
        <f t="shared" ref="Z435:Z498" si="182">IF(E435&gt;=0,E435^0.5,"")</f>
        <v>11.076494171717345</v>
      </c>
      <c r="AA435" s="86" t="e">
        <f t="shared" ref="AA435:AA498" ca="1" si="183">IF(E435&gt;=0,LN(E435+$F$27/40),"")</f>
        <v>#N/A</v>
      </c>
      <c r="AB435" s="86">
        <f t="shared" ref="AB435:AB498" si="184">IF(E435&gt;=0,W435,"")</f>
        <v>112.62588764000452</v>
      </c>
      <c r="AC435" s="86">
        <f t="shared" ref="AC435:AC498" si="185">IF(E435&gt;=0,W435^0.5,"")</f>
        <v>10.612534458837084</v>
      </c>
      <c r="AD435" s="86" t="e">
        <f t="shared" ref="AD435:AD498" ca="1" si="186">IF(E435&gt;=0,LN(W435+$F$27/40),"")</f>
        <v>#N/A</v>
      </c>
      <c r="AE435" s="86">
        <f t="shared" ref="AE435:AE498" si="187">IF(E435&gt;=0,(Y435-AB435)^2,"")</f>
        <v>101.26065822124394</v>
      </c>
      <c r="AF435" s="86">
        <f t="shared" ref="AF435:AF498" si="188">IF(E435&gt;=0,(Z435-AC435)^2,"")</f>
        <v>0.21525861517593387</v>
      </c>
      <c r="AG435" s="86" t="e">
        <f t="shared" ref="AG435:AG498" ca="1" si="189">IF(E435&gt;=0,(AA435-AD435)^2,"")</f>
        <v>#N/A</v>
      </c>
      <c r="AH435" s="86" t="e">
        <f t="shared" ref="AH435:AH498" ca="1" si="190">IF(E435&gt;=0,($F$27-Y435)^2,"")</f>
        <v>#N/A</v>
      </c>
      <c r="AI435" s="86" t="e">
        <f t="shared" ref="AI435:AI498" ca="1" si="191">IF(E435&gt;=0,($F$28-Z435)^2,"")</f>
        <v>#N/A</v>
      </c>
      <c r="AJ435" s="86" t="e">
        <f t="shared" ref="AJ435:AJ498" ca="1" si="192">IF(E435&gt;=0,($F$29-AA435)^2,"")</f>
        <v>#N/A</v>
      </c>
      <c r="AK435" s="86">
        <f t="shared" si="179"/>
        <v>103.387474372185</v>
      </c>
      <c r="AL435" s="86">
        <f t="shared" si="179"/>
        <v>0</v>
      </c>
    </row>
    <row r="436" spans="2:38" x14ac:dyDescent="0.25">
      <c r="B436" s="77">
        <v>37712</v>
      </c>
      <c r="C436" s="78">
        <v>58.2100222230318</v>
      </c>
      <c r="D436" s="79"/>
      <c r="E436" s="80">
        <f t="shared" si="175"/>
        <v>72.528381087274227</v>
      </c>
      <c r="F436" s="75"/>
      <c r="G436" s="89"/>
      <c r="H436" s="81">
        <f t="shared" si="180"/>
        <v>37712</v>
      </c>
      <c r="J436" s="87">
        <f t="shared" si="177"/>
        <v>5.7246542606436321</v>
      </c>
      <c r="K436" s="82">
        <f t="shared" si="176"/>
        <v>0.82326060771782239</v>
      </c>
      <c r="L436" s="82" t="e">
        <f>(I556-#REF!)^2</f>
        <v>#REF!</v>
      </c>
      <c r="M436" s="36">
        <f t="shared" si="165"/>
        <v>391.58159449448391</v>
      </c>
      <c r="N436" s="36">
        <f t="shared" si="166"/>
        <v>27.881952212207125</v>
      </c>
      <c r="O436" s="36">
        <f t="shared" si="178"/>
        <v>391.58159449448391</v>
      </c>
      <c r="P436" s="36">
        <f t="shared" si="167"/>
        <v>352.41908492246444</v>
      </c>
      <c r="Q436" s="36">
        <f t="shared" si="168"/>
        <v>39.162509572019474</v>
      </c>
      <c r="R436" s="36">
        <f t="shared" si="169"/>
        <v>67.044461784226598</v>
      </c>
      <c r="S436" s="36">
        <f t="shared" si="170"/>
        <v>110.37438474391411</v>
      </c>
      <c r="T436" s="36">
        <f t="shared" si="171"/>
        <v>16.556157711587105</v>
      </c>
      <c r="U436" s="36">
        <f t="shared" si="172"/>
        <v>126.93054245550121</v>
      </c>
      <c r="V436" s="36">
        <f t="shared" si="173"/>
        <v>40.741509906777381</v>
      </c>
      <c r="W436" s="36">
        <f t="shared" si="174"/>
        <v>86.18903254872383</v>
      </c>
      <c r="Y436" s="86">
        <f t="shared" si="181"/>
        <v>72.528381087274227</v>
      </c>
      <c r="Z436" s="86">
        <f t="shared" si="182"/>
        <v>8.5163596147223739</v>
      </c>
      <c r="AA436" s="86" t="e">
        <f t="shared" ca="1" si="183"/>
        <v>#N/A</v>
      </c>
      <c r="AB436" s="86">
        <f t="shared" si="184"/>
        <v>86.18903254872383</v>
      </c>
      <c r="AC436" s="86">
        <f t="shared" si="185"/>
        <v>9.2838048530074033</v>
      </c>
      <c r="AD436" s="86" t="e">
        <f t="shared" ca="1" si="186"/>
        <v>#N/A</v>
      </c>
      <c r="AE436" s="86">
        <f t="shared" si="187"/>
        <v>186.61339835120518</v>
      </c>
      <c r="AF436" s="86">
        <f t="shared" si="188"/>
        <v>0.58897219376636556</v>
      </c>
      <c r="AG436" s="86" t="e">
        <f t="shared" ca="1" si="189"/>
        <v>#N/A</v>
      </c>
      <c r="AH436" s="86" t="e">
        <f t="shared" ca="1" si="190"/>
        <v>#N/A</v>
      </c>
      <c r="AI436" s="86" t="e">
        <f t="shared" ca="1" si="191"/>
        <v>#N/A</v>
      </c>
      <c r="AJ436" s="86" t="e">
        <f t="shared" ca="1" si="192"/>
        <v>#N/A</v>
      </c>
      <c r="AK436" s="86">
        <f t="shared" si="179"/>
        <v>58.2100222230318</v>
      </c>
      <c r="AL436" s="86">
        <f t="shared" si="179"/>
        <v>0</v>
      </c>
    </row>
    <row r="437" spans="2:38" x14ac:dyDescent="0.25">
      <c r="B437" s="77">
        <v>37742</v>
      </c>
      <c r="C437" s="78">
        <v>5.9844067796610201</v>
      </c>
      <c r="D437" s="79"/>
      <c r="E437" s="80">
        <f t="shared" si="175"/>
        <v>61.334818680608322</v>
      </c>
      <c r="F437" s="75"/>
      <c r="G437" s="89"/>
      <c r="H437" s="81">
        <f t="shared" si="180"/>
        <v>37742</v>
      </c>
      <c r="J437" s="87">
        <f t="shared" si="177"/>
        <v>3.1451215212960797</v>
      </c>
      <c r="K437" s="82">
        <f t="shared" si="176"/>
        <v>0.86252453669748996</v>
      </c>
      <c r="L437" s="82" t="e">
        <f>(I557-#REF!)^2</f>
        <v>#REF!</v>
      </c>
      <c r="M437" s="36">
        <f t="shared" si="165"/>
        <v>355.87251379749364</v>
      </c>
      <c r="N437" s="36">
        <f t="shared" si="166"/>
        <v>2.5309779046318113</v>
      </c>
      <c r="O437" s="36">
        <f t="shared" si="178"/>
        <v>355.87251379749364</v>
      </c>
      <c r="P437" s="36">
        <f t="shared" si="167"/>
        <v>327.84055992402222</v>
      </c>
      <c r="Q437" s="36">
        <f t="shared" si="168"/>
        <v>28.031953873471423</v>
      </c>
      <c r="R437" s="36">
        <f t="shared" si="169"/>
        <v>30.562931778103234</v>
      </c>
      <c r="S437" s="36">
        <f t="shared" si="170"/>
        <v>71.304441684880615</v>
      </c>
      <c r="T437" s="36">
        <f t="shared" si="171"/>
        <v>10.695666252732085</v>
      </c>
      <c r="U437" s="36">
        <f t="shared" si="172"/>
        <v>82.000107937612697</v>
      </c>
      <c r="V437" s="36">
        <f t="shared" si="173"/>
        <v>34.647906594679156</v>
      </c>
      <c r="W437" s="36">
        <f t="shared" si="174"/>
        <v>47.35220134293354</v>
      </c>
      <c r="Y437" s="86">
        <f t="shared" si="181"/>
        <v>61.334818680608322</v>
      </c>
      <c r="Z437" s="86">
        <f t="shared" si="182"/>
        <v>7.8316549132739706</v>
      </c>
      <c r="AA437" s="86" t="e">
        <f t="shared" ca="1" si="183"/>
        <v>#N/A</v>
      </c>
      <c r="AB437" s="86">
        <f t="shared" si="184"/>
        <v>47.35220134293354</v>
      </c>
      <c r="AC437" s="86">
        <f t="shared" si="185"/>
        <v>6.8812935806382756</v>
      </c>
      <c r="AD437" s="86" t="e">
        <f t="shared" ca="1" si="186"/>
        <v>#N/A</v>
      </c>
      <c r="AE437" s="86">
        <f t="shared" si="187"/>
        <v>195.51358761184341</v>
      </c>
      <c r="AF437" s="86">
        <f t="shared" si="188"/>
        <v>0.90318666256909408</v>
      </c>
      <c r="AG437" s="86" t="e">
        <f t="shared" ca="1" si="189"/>
        <v>#N/A</v>
      </c>
      <c r="AH437" s="86" t="e">
        <f t="shared" ca="1" si="190"/>
        <v>#N/A</v>
      </c>
      <c r="AI437" s="86" t="e">
        <f t="shared" ca="1" si="191"/>
        <v>#N/A</v>
      </c>
      <c r="AJ437" s="86" t="e">
        <f t="shared" ca="1" si="192"/>
        <v>#N/A</v>
      </c>
      <c r="AK437" s="86">
        <f t="shared" si="179"/>
        <v>5.9844067796610201</v>
      </c>
      <c r="AL437" s="86">
        <f t="shared" si="179"/>
        <v>0</v>
      </c>
    </row>
    <row r="438" spans="2:38" x14ac:dyDescent="0.25">
      <c r="B438" s="77">
        <v>37773</v>
      </c>
      <c r="C438" s="78">
        <v>16.030940397350999</v>
      </c>
      <c r="D438" s="79"/>
      <c r="E438" s="80">
        <f t="shared" si="175"/>
        <v>84.093006517182673</v>
      </c>
      <c r="F438" s="75"/>
      <c r="G438" s="89"/>
      <c r="H438" s="81">
        <f t="shared" si="180"/>
        <v>37773</v>
      </c>
      <c r="J438" s="87">
        <f t="shared" si="177"/>
        <v>2.6882163051662618</v>
      </c>
      <c r="K438" s="82">
        <f t="shared" si="176"/>
        <v>8.3938861852409925</v>
      </c>
      <c r="L438" s="82" t="e">
        <f>(I558-#REF!)^2</f>
        <v>#REF!</v>
      </c>
      <c r="M438" s="36">
        <f t="shared" si="165"/>
        <v>337.88069952931653</v>
      </c>
      <c r="N438" s="36">
        <f t="shared" si="166"/>
        <v>5.9908007920566888</v>
      </c>
      <c r="O438" s="36">
        <f t="shared" si="178"/>
        <v>337.88069952931653</v>
      </c>
      <c r="P438" s="36">
        <f t="shared" si="167"/>
        <v>314.59889604864799</v>
      </c>
      <c r="Q438" s="36">
        <f t="shared" si="168"/>
        <v>23.281803480668543</v>
      </c>
      <c r="R438" s="36">
        <f t="shared" si="169"/>
        <v>29.272604272725232</v>
      </c>
      <c r="S438" s="36">
        <f t="shared" si="170"/>
        <v>63.920510867404388</v>
      </c>
      <c r="T438" s="36">
        <f t="shared" si="171"/>
        <v>9.5880766301106526</v>
      </c>
      <c r="U438" s="36">
        <f t="shared" si="172"/>
        <v>73.508587497515038</v>
      </c>
      <c r="V438" s="36">
        <f t="shared" si="173"/>
        <v>33.035442382558308</v>
      </c>
      <c r="W438" s="36">
        <f t="shared" si="174"/>
        <v>40.473145114956729</v>
      </c>
      <c r="Y438" s="86">
        <f t="shared" si="181"/>
        <v>84.093006517182673</v>
      </c>
      <c r="Z438" s="86">
        <f t="shared" si="182"/>
        <v>9.1702239076907315</v>
      </c>
      <c r="AA438" s="86" t="e">
        <f t="shared" ca="1" si="183"/>
        <v>#N/A</v>
      </c>
      <c r="AB438" s="86">
        <f t="shared" si="184"/>
        <v>40.473145114956729</v>
      </c>
      <c r="AC438" s="86">
        <f t="shared" si="185"/>
        <v>6.3618507617639644</v>
      </c>
      <c r="AD438" s="86" t="e">
        <f t="shared" ca="1" si="186"/>
        <v>#N/A</v>
      </c>
      <c r="AE438" s="86">
        <f t="shared" si="187"/>
        <v>1902.6923087494006</v>
      </c>
      <c r="AF438" s="86">
        <f t="shared" si="188"/>
        <v>7.8869597267626066</v>
      </c>
      <c r="AG438" s="86" t="e">
        <f t="shared" ca="1" si="189"/>
        <v>#N/A</v>
      </c>
      <c r="AH438" s="86" t="e">
        <f t="shared" ca="1" si="190"/>
        <v>#N/A</v>
      </c>
      <c r="AI438" s="86" t="e">
        <f t="shared" ca="1" si="191"/>
        <v>#N/A</v>
      </c>
      <c r="AJ438" s="86" t="e">
        <f t="shared" ca="1" si="192"/>
        <v>#N/A</v>
      </c>
      <c r="AK438" s="86">
        <f t="shared" si="179"/>
        <v>16.030940397350999</v>
      </c>
      <c r="AL438" s="86">
        <f t="shared" si="179"/>
        <v>0</v>
      </c>
    </row>
    <row r="439" spans="2:38" x14ac:dyDescent="0.25">
      <c r="B439" s="77">
        <v>37803</v>
      </c>
      <c r="C439" s="78">
        <v>5.87782580182036</v>
      </c>
      <c r="D439" s="79"/>
      <c r="E439" s="80">
        <f t="shared" si="175"/>
        <v>70.680864278685405</v>
      </c>
      <c r="F439" s="75"/>
      <c r="G439" s="89"/>
      <c r="H439" s="81">
        <f t="shared" si="180"/>
        <v>37803</v>
      </c>
      <c r="J439" s="87">
        <f t="shared" si="177"/>
        <v>2.0864889112629537</v>
      </c>
      <c r="K439" s="82">
        <f t="shared" si="176"/>
        <v>6.8022724186011629</v>
      </c>
      <c r="L439" s="82" t="e">
        <f>(I559-#REF!)^2</f>
        <v>#REF!</v>
      </c>
      <c r="M439" s="36">
        <f t="shared" si="165"/>
        <v>318.49065812136041</v>
      </c>
      <c r="N439" s="36">
        <f t="shared" si="166"/>
        <v>1.9860637291079115</v>
      </c>
      <c r="O439" s="36">
        <f t="shared" si="178"/>
        <v>318.49065812136041</v>
      </c>
      <c r="P439" s="36">
        <f t="shared" si="167"/>
        <v>299.70756494230756</v>
      </c>
      <c r="Q439" s="36">
        <f t="shared" si="168"/>
        <v>18.783093179052855</v>
      </c>
      <c r="R439" s="36">
        <f t="shared" si="169"/>
        <v>20.769156908160767</v>
      </c>
      <c r="S439" s="36">
        <f t="shared" si="170"/>
        <v>53.804599290719075</v>
      </c>
      <c r="T439" s="36">
        <f t="shared" si="171"/>
        <v>8.0706898936078559</v>
      </c>
      <c r="U439" s="36">
        <f t="shared" si="172"/>
        <v>61.875289184326931</v>
      </c>
      <c r="V439" s="36">
        <f t="shared" si="173"/>
        <v>30.461608550070565</v>
      </c>
      <c r="W439" s="36">
        <f t="shared" si="174"/>
        <v>31.413680634256366</v>
      </c>
      <c r="Y439" s="86">
        <f t="shared" si="181"/>
        <v>70.680864278685405</v>
      </c>
      <c r="Z439" s="86">
        <f t="shared" si="182"/>
        <v>8.4071912241060271</v>
      </c>
      <c r="AA439" s="86" t="e">
        <f t="shared" ca="1" si="183"/>
        <v>#N/A</v>
      </c>
      <c r="AB439" s="86">
        <f t="shared" si="184"/>
        <v>31.413680634256366</v>
      </c>
      <c r="AC439" s="86">
        <f t="shared" si="185"/>
        <v>5.60479086445305</v>
      </c>
      <c r="AD439" s="86" t="e">
        <f t="shared" ca="1" si="186"/>
        <v>#N/A</v>
      </c>
      <c r="AE439" s="86">
        <f t="shared" si="187"/>
        <v>1541.9117113653153</v>
      </c>
      <c r="AF439" s="86">
        <f t="shared" si="188"/>
        <v>7.8534477757831356</v>
      </c>
      <c r="AG439" s="86" t="e">
        <f t="shared" ca="1" si="189"/>
        <v>#N/A</v>
      </c>
      <c r="AH439" s="86" t="e">
        <f t="shared" ca="1" si="190"/>
        <v>#N/A</v>
      </c>
      <c r="AI439" s="86" t="e">
        <f t="shared" ca="1" si="191"/>
        <v>#N/A</v>
      </c>
      <c r="AJ439" s="86" t="e">
        <f t="shared" ca="1" si="192"/>
        <v>#N/A</v>
      </c>
      <c r="AK439" s="86">
        <f t="shared" si="179"/>
        <v>5.87782580182036</v>
      </c>
      <c r="AL439" s="86">
        <f t="shared" si="179"/>
        <v>0</v>
      </c>
    </row>
    <row r="440" spans="2:38" x14ac:dyDescent="0.25">
      <c r="B440" s="77">
        <v>37834</v>
      </c>
      <c r="C440" s="78">
        <v>3.3089578979957199</v>
      </c>
      <c r="D440" s="79"/>
      <c r="E440" s="80">
        <f t="shared" si="175"/>
        <v>28.625108548957947</v>
      </c>
      <c r="F440" s="75"/>
      <c r="G440" s="89"/>
      <c r="H440" s="81">
        <f t="shared" si="180"/>
        <v>37834</v>
      </c>
      <c r="J440" s="87">
        <f t="shared" si="177"/>
        <v>1.6967326286598003</v>
      </c>
      <c r="K440" s="82">
        <f t="shared" si="176"/>
        <v>4.1836617013744304E-2</v>
      </c>
      <c r="L440" s="82" t="e">
        <f>(I560-#REF!)^2</f>
        <v>#REF!</v>
      </c>
      <c r="M440" s="36">
        <f t="shared" si="165"/>
        <v>302.00655623894664</v>
      </c>
      <c r="N440" s="36">
        <f t="shared" si="166"/>
        <v>1.0099666013566093</v>
      </c>
      <c r="O440" s="36">
        <f t="shared" si="178"/>
        <v>302.00655623894664</v>
      </c>
      <c r="P440" s="36">
        <f t="shared" si="167"/>
        <v>286.56172048236647</v>
      </c>
      <c r="Q440" s="36">
        <f t="shared" si="168"/>
        <v>15.444835756580176</v>
      </c>
      <c r="R440" s="36">
        <f t="shared" si="169"/>
        <v>16.454802357936785</v>
      </c>
      <c r="S440" s="36">
        <f t="shared" si="170"/>
        <v>46.91641090800735</v>
      </c>
      <c r="T440" s="36">
        <f t="shared" si="171"/>
        <v>7.0374616362010984</v>
      </c>
      <c r="U440" s="36">
        <f t="shared" si="172"/>
        <v>53.953872544208451</v>
      </c>
      <c r="V440" s="36">
        <f t="shared" si="173"/>
        <v>28.408269770705875</v>
      </c>
      <c r="W440" s="36">
        <f t="shared" si="174"/>
        <v>25.545602773502576</v>
      </c>
      <c r="Y440" s="86">
        <f t="shared" si="181"/>
        <v>28.625108548957947</v>
      </c>
      <c r="Z440" s="86">
        <f t="shared" si="182"/>
        <v>5.3502437840679695</v>
      </c>
      <c r="AA440" s="86" t="e">
        <f t="shared" ca="1" si="183"/>
        <v>#N/A</v>
      </c>
      <c r="AB440" s="86">
        <f t="shared" si="184"/>
        <v>25.545602773502576</v>
      </c>
      <c r="AC440" s="86">
        <f t="shared" si="185"/>
        <v>5.0542657996491016</v>
      </c>
      <c r="AD440" s="86" t="e">
        <f t="shared" ca="1" si="186"/>
        <v>#N/A</v>
      </c>
      <c r="AE440" s="86">
        <f t="shared" si="187"/>
        <v>9.4833558210629807</v>
      </c>
      <c r="AF440" s="86">
        <f t="shared" si="188"/>
        <v>8.7602967260655612E-2</v>
      </c>
      <c r="AG440" s="86" t="e">
        <f t="shared" ca="1" si="189"/>
        <v>#N/A</v>
      </c>
      <c r="AH440" s="86" t="e">
        <f t="shared" ca="1" si="190"/>
        <v>#N/A</v>
      </c>
      <c r="AI440" s="86" t="e">
        <f t="shared" ca="1" si="191"/>
        <v>#N/A</v>
      </c>
      <c r="AJ440" s="86" t="e">
        <f t="shared" ca="1" si="192"/>
        <v>#N/A</v>
      </c>
      <c r="AK440" s="86">
        <f t="shared" si="179"/>
        <v>3.3089578979957199</v>
      </c>
      <c r="AL440" s="86">
        <f t="shared" si="179"/>
        <v>0</v>
      </c>
    </row>
    <row r="441" spans="2:38" x14ac:dyDescent="0.25">
      <c r="B441" s="77">
        <v>37865</v>
      </c>
      <c r="C441" s="78">
        <v>21.909339198973498</v>
      </c>
      <c r="D441" s="79"/>
      <c r="E441" s="80">
        <f t="shared" si="175"/>
        <v>31.130298036715033</v>
      </c>
      <c r="F441" s="75"/>
      <c r="G441" s="89"/>
      <c r="H441" s="81">
        <f t="shared" si="180"/>
        <v>37865</v>
      </c>
      <c r="J441" s="87">
        <f t="shared" si="177"/>
        <v>1.8840890806452928</v>
      </c>
      <c r="K441" s="82">
        <f t="shared" si="176"/>
        <v>3.3700745670989456E-2</v>
      </c>
      <c r="L441" s="82" t="e">
        <f>(I561-#REF!)^2</f>
        <v>#REF!</v>
      </c>
      <c r="M441" s="36">
        <f t="shared" si="165"/>
        <v>302.06768412359025</v>
      </c>
      <c r="N441" s="36">
        <f t="shared" si="166"/>
        <v>6.4033755577497118</v>
      </c>
      <c r="O441" s="36">
        <f t="shared" si="178"/>
        <v>302.06768412359025</v>
      </c>
      <c r="P441" s="36">
        <f t="shared" si="167"/>
        <v>286.61126789346906</v>
      </c>
      <c r="Q441" s="36">
        <f t="shared" si="168"/>
        <v>15.456416230121192</v>
      </c>
      <c r="R441" s="36">
        <f t="shared" si="169"/>
        <v>21.859791787870904</v>
      </c>
      <c r="S441" s="36">
        <f t="shared" si="170"/>
        <v>50.268061558576775</v>
      </c>
      <c r="T441" s="36">
        <f t="shared" si="171"/>
        <v>7.5402092337865119</v>
      </c>
      <c r="U441" s="36">
        <f t="shared" si="172"/>
        <v>57.808270792363288</v>
      </c>
      <c r="V441" s="36">
        <f t="shared" si="173"/>
        <v>29.441873853279887</v>
      </c>
      <c r="W441" s="36">
        <f t="shared" si="174"/>
        <v>28.366396939083401</v>
      </c>
      <c r="Y441" s="86">
        <f t="shared" si="181"/>
        <v>31.130298036715033</v>
      </c>
      <c r="Z441" s="86">
        <f t="shared" si="182"/>
        <v>5.5794532023053147</v>
      </c>
      <c r="AA441" s="86" t="e">
        <f t="shared" ca="1" si="183"/>
        <v>#N/A</v>
      </c>
      <c r="AB441" s="86">
        <f t="shared" si="184"/>
        <v>28.366396939083401</v>
      </c>
      <c r="AC441" s="86">
        <f t="shared" si="185"/>
        <v>5.3260113536382363</v>
      </c>
      <c r="AD441" s="86" t="e">
        <f t="shared" ca="1" si="186"/>
        <v>#N/A</v>
      </c>
      <c r="AE441" s="86">
        <f t="shared" si="187"/>
        <v>7.639149277489337</v>
      </c>
      <c r="AF441" s="86">
        <f t="shared" si="188"/>
        <v>6.4232770655786281E-2</v>
      </c>
      <c r="AG441" s="86" t="e">
        <f t="shared" ca="1" si="189"/>
        <v>#N/A</v>
      </c>
      <c r="AH441" s="86" t="e">
        <f t="shared" ca="1" si="190"/>
        <v>#N/A</v>
      </c>
      <c r="AI441" s="86" t="e">
        <f t="shared" ca="1" si="191"/>
        <v>#N/A</v>
      </c>
      <c r="AJ441" s="86" t="e">
        <f t="shared" ca="1" si="192"/>
        <v>#N/A</v>
      </c>
      <c r="AK441" s="86">
        <f t="shared" si="179"/>
        <v>21.909339198973498</v>
      </c>
      <c r="AL441" s="86">
        <f t="shared" si="179"/>
        <v>0</v>
      </c>
    </row>
    <row r="442" spans="2:38" x14ac:dyDescent="0.25">
      <c r="B442" s="77">
        <v>37895</v>
      </c>
      <c r="C442" s="78">
        <v>54.304310493786097</v>
      </c>
      <c r="D442" s="79"/>
      <c r="E442" s="80">
        <f t="shared" si="175"/>
        <v>70.897753997797821</v>
      </c>
      <c r="F442" s="75"/>
      <c r="G442" s="89"/>
      <c r="H442" s="81">
        <f t="shared" si="180"/>
        <v>37895</v>
      </c>
      <c r="J442" s="87">
        <f t="shared" si="177"/>
        <v>2.8469875447254265</v>
      </c>
      <c r="K442" s="82">
        <f t="shared" si="176"/>
        <v>3.4671325207527075</v>
      </c>
      <c r="L442" s="82" t="e">
        <f>(I562-#REF!)^2</f>
        <v>#REF!</v>
      </c>
      <c r="M442" s="36">
        <f t="shared" si="165"/>
        <v>323.79853973327846</v>
      </c>
      <c r="N442" s="36">
        <f t="shared" si="166"/>
        <v>17.117038653976692</v>
      </c>
      <c r="O442" s="36">
        <f t="shared" si="178"/>
        <v>323.79853973327846</v>
      </c>
      <c r="P442" s="36">
        <f t="shared" si="167"/>
        <v>303.84655533956806</v>
      </c>
      <c r="Q442" s="36">
        <f t="shared" si="168"/>
        <v>19.951984393710404</v>
      </c>
      <c r="R442" s="36">
        <f t="shared" si="169"/>
        <v>37.069023047687097</v>
      </c>
      <c r="S442" s="36">
        <f t="shared" si="170"/>
        <v>66.510896900966983</v>
      </c>
      <c r="T442" s="36">
        <f t="shared" si="171"/>
        <v>9.9766345351450418</v>
      </c>
      <c r="U442" s="36">
        <f t="shared" si="172"/>
        <v>76.487531436112022</v>
      </c>
      <c r="V442" s="36">
        <f t="shared" si="173"/>
        <v>33.623964312922517</v>
      </c>
      <c r="W442" s="36">
        <f t="shared" si="174"/>
        <v>42.863567123189505</v>
      </c>
      <c r="Y442" s="86">
        <f t="shared" si="181"/>
        <v>70.897753997797821</v>
      </c>
      <c r="Z442" s="86">
        <f t="shared" si="182"/>
        <v>8.4200804032858159</v>
      </c>
      <c r="AA442" s="86" t="e">
        <f t="shared" ca="1" si="183"/>
        <v>#N/A</v>
      </c>
      <c r="AB442" s="86">
        <f t="shared" si="184"/>
        <v>42.863567123189505</v>
      </c>
      <c r="AC442" s="86">
        <f t="shared" si="185"/>
        <v>6.5470273501177241</v>
      </c>
      <c r="AD442" s="86" t="e">
        <f t="shared" ca="1" si="186"/>
        <v>#N/A</v>
      </c>
      <c r="AE442" s="86">
        <f t="shared" si="187"/>
        <v>785.91563372046119</v>
      </c>
      <c r="AF442" s="86">
        <f t="shared" si="188"/>
        <v>3.5083277399823105</v>
      </c>
      <c r="AG442" s="86" t="e">
        <f t="shared" ca="1" si="189"/>
        <v>#N/A</v>
      </c>
      <c r="AH442" s="86" t="e">
        <f t="shared" ca="1" si="190"/>
        <v>#N/A</v>
      </c>
      <c r="AI442" s="86" t="e">
        <f t="shared" ca="1" si="191"/>
        <v>#N/A</v>
      </c>
      <c r="AJ442" s="86" t="e">
        <f t="shared" ca="1" si="192"/>
        <v>#N/A</v>
      </c>
      <c r="AK442" s="86">
        <f t="shared" si="179"/>
        <v>54.304310493786097</v>
      </c>
      <c r="AL442" s="86">
        <f t="shared" si="179"/>
        <v>0</v>
      </c>
    </row>
    <row r="443" spans="2:38" x14ac:dyDescent="0.25">
      <c r="B443" s="77">
        <v>37926</v>
      </c>
      <c r="C443" s="78">
        <v>68.400412572607394</v>
      </c>
      <c r="D443" s="79"/>
      <c r="E443" s="80">
        <f t="shared" si="175"/>
        <v>75.680941388510462</v>
      </c>
      <c r="F443" s="75"/>
      <c r="G443" s="89"/>
      <c r="H443" s="81">
        <f t="shared" si="180"/>
        <v>37926</v>
      </c>
      <c r="J443" s="87">
        <f t="shared" si="177"/>
        <v>3.9584978283295391</v>
      </c>
      <c r="K443" s="82">
        <f t="shared" si="176"/>
        <v>1.1410760481037847</v>
      </c>
      <c r="L443" s="82" t="e">
        <f>(I563-#REF!)^2</f>
        <v>#REF!</v>
      </c>
      <c r="M443" s="36">
        <f t="shared" si="165"/>
        <v>347.65285438728495</v>
      </c>
      <c r="N443" s="36">
        <f t="shared" si="166"/>
        <v>24.594113524890531</v>
      </c>
      <c r="O443" s="36">
        <f t="shared" si="178"/>
        <v>347.65285438728495</v>
      </c>
      <c r="P443" s="36">
        <f t="shared" si="167"/>
        <v>321.86105064448992</v>
      </c>
      <c r="Q443" s="36">
        <f t="shared" si="168"/>
        <v>25.791803742795025</v>
      </c>
      <c r="R443" s="36">
        <f t="shared" si="169"/>
        <v>50.385917267685556</v>
      </c>
      <c r="S443" s="36">
        <f t="shared" si="170"/>
        <v>84.009881580608067</v>
      </c>
      <c r="T443" s="36">
        <f t="shared" si="171"/>
        <v>12.601482237091203</v>
      </c>
      <c r="U443" s="36">
        <f t="shared" si="172"/>
        <v>96.611363817699271</v>
      </c>
      <c r="V443" s="36">
        <f t="shared" si="173"/>
        <v>37.013162313109561</v>
      </c>
      <c r="W443" s="36">
        <f t="shared" si="174"/>
        <v>59.59820150458971</v>
      </c>
      <c r="Y443" s="86">
        <f t="shared" si="181"/>
        <v>75.680941388510462</v>
      </c>
      <c r="Z443" s="86">
        <f t="shared" si="182"/>
        <v>8.6994793745666446</v>
      </c>
      <c r="AA443" s="86" t="e">
        <f t="shared" ca="1" si="183"/>
        <v>#N/A</v>
      </c>
      <c r="AB443" s="86">
        <f t="shared" si="184"/>
        <v>59.59820150458971</v>
      </c>
      <c r="AC443" s="86">
        <f t="shared" si="185"/>
        <v>7.7199871440689405</v>
      </c>
      <c r="AD443" s="86" t="e">
        <f t="shared" ca="1" si="186"/>
        <v>#N/A</v>
      </c>
      <c r="AE443" s="86">
        <f t="shared" si="187"/>
        <v>258.6545221738553</v>
      </c>
      <c r="AF443" s="86">
        <f t="shared" si="188"/>
        <v>0.95940502960536744</v>
      </c>
      <c r="AG443" s="86" t="e">
        <f t="shared" ca="1" si="189"/>
        <v>#N/A</v>
      </c>
      <c r="AH443" s="86" t="e">
        <f t="shared" ca="1" si="190"/>
        <v>#N/A</v>
      </c>
      <c r="AI443" s="86" t="e">
        <f t="shared" ca="1" si="191"/>
        <v>#N/A</v>
      </c>
      <c r="AJ443" s="86" t="e">
        <f t="shared" ca="1" si="192"/>
        <v>#N/A</v>
      </c>
      <c r="AK443" s="86">
        <f t="shared" si="179"/>
        <v>68.400412572607394</v>
      </c>
      <c r="AL443" s="86">
        <f t="shared" si="179"/>
        <v>0</v>
      </c>
    </row>
    <row r="444" spans="2:38" x14ac:dyDescent="0.25">
      <c r="B444" s="77">
        <v>37956</v>
      </c>
      <c r="C444" s="78">
        <v>116.00889378806001</v>
      </c>
      <c r="D444" s="79"/>
      <c r="E444" s="80">
        <f t="shared" si="175"/>
        <v>61.878275180465295</v>
      </c>
      <c r="F444" s="75"/>
      <c r="G444" s="89"/>
      <c r="H444" s="81">
        <f t="shared" si="180"/>
        <v>37956</v>
      </c>
      <c r="J444" s="87">
        <f t="shared" si="177"/>
        <v>6.7231938037069074</v>
      </c>
      <c r="K444" s="82">
        <f t="shared" si="176"/>
        <v>6.8290967026994513</v>
      </c>
      <c r="L444" s="82" t="e">
        <f>(I564-#REF!)^2</f>
        <v>#REF!</v>
      </c>
      <c r="M444" s="36">
        <f t="shared" si="165"/>
        <v>388.01808487867936</v>
      </c>
      <c r="N444" s="36">
        <f t="shared" si="166"/>
        <v>49.851859553870554</v>
      </c>
      <c r="O444" s="36">
        <f t="shared" si="178"/>
        <v>388.01808487867936</v>
      </c>
      <c r="P444" s="36">
        <f t="shared" si="167"/>
        <v>350.06965309942814</v>
      </c>
      <c r="Q444" s="36">
        <f t="shared" si="168"/>
        <v>37.948431779251223</v>
      </c>
      <c r="R444" s="36">
        <f t="shared" si="169"/>
        <v>87.800291333121777</v>
      </c>
      <c r="S444" s="36">
        <f t="shared" si="170"/>
        <v>124.81345364623134</v>
      </c>
      <c r="T444" s="36">
        <f t="shared" si="171"/>
        <v>18.722018046934689</v>
      </c>
      <c r="U444" s="36">
        <f t="shared" si="172"/>
        <v>143.53547169316602</v>
      </c>
      <c r="V444" s="36">
        <f t="shared" si="173"/>
        <v>42.312665354827814</v>
      </c>
      <c r="W444" s="36">
        <f t="shared" si="174"/>
        <v>101.2228063383382</v>
      </c>
      <c r="Y444" s="86">
        <f t="shared" si="181"/>
        <v>61.878275180465295</v>
      </c>
      <c r="Z444" s="86">
        <f t="shared" si="182"/>
        <v>7.8662745426577434</v>
      </c>
      <c r="AA444" s="86" t="e">
        <f t="shared" ca="1" si="183"/>
        <v>#N/A</v>
      </c>
      <c r="AB444" s="86">
        <f t="shared" si="184"/>
        <v>101.2228063383382</v>
      </c>
      <c r="AC444" s="86">
        <f t="shared" si="185"/>
        <v>10.060954544094621</v>
      </c>
      <c r="AD444" s="86" t="e">
        <f t="shared" ca="1" si="186"/>
        <v>#N/A</v>
      </c>
      <c r="AE444" s="86">
        <f t="shared" si="187"/>
        <v>1547.9921320328319</v>
      </c>
      <c r="AF444" s="86">
        <f t="shared" si="188"/>
        <v>4.8166203087069714</v>
      </c>
      <c r="AG444" s="86" t="e">
        <f t="shared" ca="1" si="189"/>
        <v>#N/A</v>
      </c>
      <c r="AH444" s="86" t="e">
        <f t="shared" ca="1" si="190"/>
        <v>#N/A</v>
      </c>
      <c r="AI444" s="86" t="e">
        <f t="shared" ca="1" si="191"/>
        <v>#N/A</v>
      </c>
      <c r="AJ444" s="86" t="e">
        <f t="shared" ca="1" si="192"/>
        <v>#N/A</v>
      </c>
      <c r="AK444" s="86">
        <f t="shared" si="179"/>
        <v>116.00889378806001</v>
      </c>
      <c r="AL444" s="86">
        <f t="shared" si="179"/>
        <v>0</v>
      </c>
    </row>
    <row r="445" spans="2:38" x14ac:dyDescent="0.25">
      <c r="B445" s="77">
        <v>37987</v>
      </c>
      <c r="C445" s="78">
        <v>31.745301441987099</v>
      </c>
      <c r="D445" s="79"/>
      <c r="E445" s="80">
        <f t="shared" si="175"/>
        <v>74.088138343295711</v>
      </c>
      <c r="F445" s="75"/>
      <c r="G445" s="89"/>
      <c r="H445" s="81">
        <f t="shared" si="180"/>
        <v>37987</v>
      </c>
      <c r="J445" s="87">
        <f t="shared" si="177"/>
        <v>4.1987653032190693</v>
      </c>
      <c r="K445" s="82">
        <f t="shared" si="176"/>
        <v>0.52150142000686006</v>
      </c>
      <c r="L445" s="82" t="e">
        <f>(I565-#REF!)^2</f>
        <v>#REF!</v>
      </c>
      <c r="M445" s="36">
        <f t="shared" ref="M445:M508" si="193">(P444+$F$12*TANH(C445/$F$12))/(1+P444/$F$12*TANH(C445/$F$12))</f>
        <v>368.0042620505219</v>
      </c>
      <c r="N445" s="36">
        <f t="shared" ref="N445:N508" si="194">C445+P444-M445</f>
        <v>13.810692490893359</v>
      </c>
      <c r="O445" s="36">
        <f t="shared" si="178"/>
        <v>368.0042620505219</v>
      </c>
      <c r="P445" s="36">
        <f t="shared" ref="P445:P508" si="195">O445/(1+(O445/$F$12)^3)^(1/3)</f>
        <v>336.44761364357282</v>
      </c>
      <c r="Q445" s="36">
        <f t="shared" ref="Q445:Q508" si="196">O445-P445</f>
        <v>31.55664840694908</v>
      </c>
      <c r="R445" s="36">
        <f t="shared" ref="R445:R508" si="197">N445+Q445</f>
        <v>45.367340897842439</v>
      </c>
      <c r="S445" s="36">
        <f t="shared" ref="S445:S508" si="198">V444+R445</f>
        <v>87.680006252670253</v>
      </c>
      <c r="T445" s="36">
        <f t="shared" ref="T445:T508" si="199">($F$13-1)*S445</f>
        <v>13.15200093790053</v>
      </c>
      <c r="U445" s="36">
        <f t="shared" ref="U445:U508" si="200">$F$13*S445</f>
        <v>100.83200719057078</v>
      </c>
      <c r="V445" s="36">
        <f t="shared" ref="V445:V508" si="201">U445-W445</f>
        <v>37.616395748053193</v>
      </c>
      <c r="W445" s="36">
        <f t="shared" ref="W445:W508" si="202">U445*U445/(U445+60)</f>
        <v>63.215611442517584</v>
      </c>
      <c r="Y445" s="86">
        <f t="shared" si="181"/>
        <v>74.088138343295711</v>
      </c>
      <c r="Z445" s="86">
        <f t="shared" si="182"/>
        <v>8.6074466796661433</v>
      </c>
      <c r="AA445" s="86" t="e">
        <f t="shared" ca="1" si="183"/>
        <v>#N/A</v>
      </c>
      <c r="AB445" s="86">
        <f t="shared" si="184"/>
        <v>63.215611442517584</v>
      </c>
      <c r="AC445" s="86">
        <f t="shared" si="185"/>
        <v>7.9508245762636207</v>
      </c>
      <c r="AD445" s="86" t="e">
        <f t="shared" ca="1" si="186"/>
        <v>#N/A</v>
      </c>
      <c r="AE445" s="86">
        <f t="shared" si="187"/>
        <v>118.21184120814401</v>
      </c>
      <c r="AF445" s="86">
        <f t="shared" si="188"/>
        <v>0.43115258667675305</v>
      </c>
      <c r="AG445" s="86" t="e">
        <f t="shared" ca="1" si="189"/>
        <v>#N/A</v>
      </c>
      <c r="AH445" s="86" t="e">
        <f t="shared" ca="1" si="190"/>
        <v>#N/A</v>
      </c>
      <c r="AI445" s="86" t="e">
        <f t="shared" ca="1" si="191"/>
        <v>#N/A</v>
      </c>
      <c r="AJ445" s="86" t="e">
        <f t="shared" ca="1" si="192"/>
        <v>#N/A</v>
      </c>
      <c r="AK445" s="86">
        <f t="shared" si="179"/>
        <v>31.745301441987099</v>
      </c>
      <c r="AL445" s="86">
        <f t="shared" si="179"/>
        <v>0</v>
      </c>
    </row>
    <row r="446" spans="2:38" x14ac:dyDescent="0.25">
      <c r="B446" s="77">
        <v>38018</v>
      </c>
      <c r="C446" s="78">
        <v>72.6945391643318</v>
      </c>
      <c r="D446" s="79"/>
      <c r="E446" s="80">
        <f t="shared" si="175"/>
        <v>123.18507990973751</v>
      </c>
      <c r="F446" s="75"/>
      <c r="G446" s="89"/>
      <c r="H446" s="81">
        <f t="shared" si="180"/>
        <v>38018</v>
      </c>
      <c r="J446" s="87">
        <f t="shared" si="177"/>
        <v>5.2622712703791246</v>
      </c>
      <c r="K446" s="82">
        <f t="shared" si="176"/>
        <v>8.5243638371310499</v>
      </c>
      <c r="L446" s="82" t="e">
        <f>(I566-#REF!)^2</f>
        <v>#REF!</v>
      </c>
      <c r="M446" s="36">
        <f t="shared" si="193"/>
        <v>377.74371285235782</v>
      </c>
      <c r="N446" s="36">
        <f t="shared" si="194"/>
        <v>31.398439955546792</v>
      </c>
      <c r="O446" s="36">
        <f t="shared" si="178"/>
        <v>377.74371285235782</v>
      </c>
      <c r="P446" s="36">
        <f t="shared" si="195"/>
        <v>343.16688367301379</v>
      </c>
      <c r="Q446" s="36">
        <f t="shared" si="196"/>
        <v>34.576829179344031</v>
      </c>
      <c r="R446" s="36">
        <f t="shared" si="197"/>
        <v>65.975269134890823</v>
      </c>
      <c r="S446" s="36">
        <f t="shared" si="198"/>
        <v>103.59166488294402</v>
      </c>
      <c r="T446" s="36">
        <f t="shared" si="199"/>
        <v>15.538749732441593</v>
      </c>
      <c r="U446" s="36">
        <f t="shared" si="200"/>
        <v>119.1304146153856</v>
      </c>
      <c r="V446" s="36">
        <f t="shared" si="201"/>
        <v>39.90291035874823</v>
      </c>
      <c r="W446" s="36">
        <f t="shared" si="202"/>
        <v>79.227504256637374</v>
      </c>
      <c r="Y446" s="86">
        <f t="shared" si="181"/>
        <v>123.18507990973751</v>
      </c>
      <c r="Z446" s="86">
        <f t="shared" si="182"/>
        <v>11.098877416646133</v>
      </c>
      <c r="AA446" s="86" t="e">
        <f t="shared" ca="1" si="183"/>
        <v>#N/A</v>
      </c>
      <c r="AB446" s="86">
        <f t="shared" si="184"/>
        <v>79.227504256637374</v>
      </c>
      <c r="AC446" s="86">
        <f t="shared" si="185"/>
        <v>8.9009833308818962</v>
      </c>
      <c r="AD446" s="86" t="e">
        <f t="shared" ca="1" si="186"/>
        <v>#N/A</v>
      </c>
      <c r="AE446" s="86">
        <f t="shared" si="187"/>
        <v>1932.2684572980218</v>
      </c>
      <c r="AF446" s="86">
        <f t="shared" si="188"/>
        <v>4.8307384122374089</v>
      </c>
      <c r="AG446" s="86" t="e">
        <f t="shared" ca="1" si="189"/>
        <v>#N/A</v>
      </c>
      <c r="AH446" s="86" t="e">
        <f t="shared" ca="1" si="190"/>
        <v>#N/A</v>
      </c>
      <c r="AI446" s="86" t="e">
        <f t="shared" ca="1" si="191"/>
        <v>#N/A</v>
      </c>
      <c r="AJ446" s="86" t="e">
        <f t="shared" ca="1" si="192"/>
        <v>#N/A</v>
      </c>
      <c r="AK446" s="86">
        <f t="shared" si="179"/>
        <v>72.6945391643318</v>
      </c>
      <c r="AL446" s="86">
        <f t="shared" si="179"/>
        <v>0</v>
      </c>
    </row>
    <row r="447" spans="2:38" x14ac:dyDescent="0.25">
      <c r="B447" s="77">
        <v>38047</v>
      </c>
      <c r="C447" s="78">
        <v>46.756486039917696</v>
      </c>
      <c r="D447" s="79"/>
      <c r="E447" s="80">
        <f t="shared" si="175"/>
        <v>157.55430256924166</v>
      </c>
      <c r="F447" s="75"/>
      <c r="G447" s="89"/>
      <c r="H447" s="81">
        <f t="shared" si="180"/>
        <v>38047</v>
      </c>
      <c r="J447" s="87">
        <f t="shared" si="177"/>
        <v>4.4904366797191626</v>
      </c>
      <c r="K447" s="82">
        <f t="shared" si="176"/>
        <v>35.692035792544765</v>
      </c>
      <c r="L447" s="82" t="e">
        <f>(I567-#REF!)^2</f>
        <v>#REF!</v>
      </c>
      <c r="M447" s="36">
        <f t="shared" si="193"/>
        <v>369.84728323235953</v>
      </c>
      <c r="N447" s="36">
        <f t="shared" si="194"/>
        <v>20.076086480571973</v>
      </c>
      <c r="O447" s="36">
        <f t="shared" si="178"/>
        <v>369.84728323235953</v>
      </c>
      <c r="P447" s="36">
        <f t="shared" si="195"/>
        <v>337.73219347841928</v>
      </c>
      <c r="Q447" s="36">
        <f t="shared" si="196"/>
        <v>32.115089753940254</v>
      </c>
      <c r="R447" s="36">
        <f t="shared" si="197"/>
        <v>52.191176234512227</v>
      </c>
      <c r="S447" s="36">
        <f t="shared" si="198"/>
        <v>92.094086593260457</v>
      </c>
      <c r="T447" s="36">
        <f t="shared" si="199"/>
        <v>13.814112988989061</v>
      </c>
      <c r="U447" s="36">
        <f t="shared" si="200"/>
        <v>105.90819958224952</v>
      </c>
      <c r="V447" s="36">
        <f t="shared" si="201"/>
        <v>38.30125328907998</v>
      </c>
      <c r="W447" s="36">
        <f t="shared" si="202"/>
        <v>67.606946293169543</v>
      </c>
      <c r="Y447" s="86">
        <f t="shared" si="181"/>
        <v>157.55430256924166</v>
      </c>
      <c r="Z447" s="86">
        <f t="shared" si="182"/>
        <v>12.552063677708206</v>
      </c>
      <c r="AA447" s="86" t="e">
        <f t="shared" ca="1" si="183"/>
        <v>#N/A</v>
      </c>
      <c r="AB447" s="86">
        <f t="shared" si="184"/>
        <v>67.606946293169543</v>
      </c>
      <c r="AC447" s="86">
        <f t="shared" si="185"/>
        <v>8.2223443307349733</v>
      </c>
      <c r="AD447" s="86" t="e">
        <f t="shared" ca="1" si="186"/>
        <v>#N/A</v>
      </c>
      <c r="AE447" s="86">
        <f t="shared" si="187"/>
        <v>8090.5269010546499</v>
      </c>
      <c r="AF447" s="86">
        <f t="shared" si="188"/>
        <v>18.746469623554319</v>
      </c>
      <c r="AG447" s="86" t="e">
        <f t="shared" ca="1" si="189"/>
        <v>#N/A</v>
      </c>
      <c r="AH447" s="86" t="e">
        <f t="shared" ca="1" si="190"/>
        <v>#N/A</v>
      </c>
      <c r="AI447" s="86" t="e">
        <f t="shared" ca="1" si="191"/>
        <v>#N/A</v>
      </c>
      <c r="AJ447" s="86" t="e">
        <f t="shared" ca="1" si="192"/>
        <v>#N/A</v>
      </c>
      <c r="AK447" s="86">
        <f t="shared" si="179"/>
        <v>46.756486039917696</v>
      </c>
      <c r="AL447" s="86">
        <f t="shared" si="179"/>
        <v>0</v>
      </c>
    </row>
    <row r="448" spans="2:38" x14ac:dyDescent="0.25">
      <c r="B448" s="77">
        <v>38078</v>
      </c>
      <c r="C448" s="78">
        <v>45.461670569867302</v>
      </c>
      <c r="D448" s="79"/>
      <c r="E448" s="80">
        <f t="shared" si="175"/>
        <v>102.42663043395564</v>
      </c>
      <c r="F448" s="75"/>
      <c r="G448" s="89"/>
      <c r="H448" s="81">
        <f t="shared" si="180"/>
        <v>38078</v>
      </c>
      <c r="J448" s="87">
        <f t="shared" si="177"/>
        <v>4.1979161178677398</v>
      </c>
      <c r="K448" s="82">
        <f t="shared" si="176"/>
        <v>6.7872514114101232</v>
      </c>
      <c r="L448" s="82" t="e">
        <f>(I568-#REF!)^2</f>
        <v>#REF!</v>
      </c>
      <c r="M448" s="36">
        <f t="shared" si="193"/>
        <v>364.27257798542905</v>
      </c>
      <c r="N448" s="36">
        <f t="shared" si="194"/>
        <v>18.921286062857519</v>
      </c>
      <c r="O448" s="36">
        <f t="shared" si="178"/>
        <v>364.27257798542905</v>
      </c>
      <c r="P448" s="36">
        <f t="shared" si="195"/>
        <v>333.82802620372638</v>
      </c>
      <c r="Q448" s="36">
        <f t="shared" si="196"/>
        <v>30.444551781702671</v>
      </c>
      <c r="R448" s="36">
        <f t="shared" si="197"/>
        <v>49.36583784456019</v>
      </c>
      <c r="S448" s="36">
        <f t="shared" si="198"/>
        <v>87.66709113364017</v>
      </c>
      <c r="T448" s="36">
        <f t="shared" si="199"/>
        <v>13.150063670046018</v>
      </c>
      <c r="U448" s="36">
        <f t="shared" si="200"/>
        <v>100.81715480368619</v>
      </c>
      <c r="V448" s="36">
        <f t="shared" si="201"/>
        <v>37.614328493781557</v>
      </c>
      <c r="W448" s="36">
        <f t="shared" si="202"/>
        <v>63.202826309904637</v>
      </c>
      <c r="Y448" s="86">
        <f t="shared" si="181"/>
        <v>102.42663043395564</v>
      </c>
      <c r="Z448" s="86">
        <f t="shared" si="182"/>
        <v>10.120604252412779</v>
      </c>
      <c r="AA448" s="86" t="e">
        <f t="shared" ca="1" si="183"/>
        <v>#N/A</v>
      </c>
      <c r="AB448" s="86">
        <f t="shared" si="184"/>
        <v>63.202826309904637</v>
      </c>
      <c r="AC448" s="86">
        <f t="shared" si="185"/>
        <v>7.950020522609023</v>
      </c>
      <c r="AD448" s="86" t="e">
        <f t="shared" ca="1" si="186"/>
        <v>#N/A</v>
      </c>
      <c r="AE448" s="86">
        <f t="shared" si="187"/>
        <v>1538.5068099619202</v>
      </c>
      <c r="AF448" s="86">
        <f t="shared" si="188"/>
        <v>4.7114337280887844</v>
      </c>
      <c r="AG448" s="86" t="e">
        <f t="shared" ca="1" si="189"/>
        <v>#N/A</v>
      </c>
      <c r="AH448" s="86" t="e">
        <f t="shared" ca="1" si="190"/>
        <v>#N/A</v>
      </c>
      <c r="AI448" s="86" t="e">
        <f t="shared" ca="1" si="191"/>
        <v>#N/A</v>
      </c>
      <c r="AJ448" s="86" t="e">
        <f t="shared" ca="1" si="192"/>
        <v>#N/A</v>
      </c>
      <c r="AK448" s="86">
        <f t="shared" si="179"/>
        <v>45.461670569867302</v>
      </c>
      <c r="AL448" s="86">
        <f t="shared" si="179"/>
        <v>0</v>
      </c>
    </row>
    <row r="449" spans="2:38" x14ac:dyDescent="0.25">
      <c r="B449" s="77">
        <v>38108</v>
      </c>
      <c r="C449" s="78">
        <v>16.765627301743201</v>
      </c>
      <c r="D449" s="79"/>
      <c r="E449" s="80">
        <f t="shared" si="175"/>
        <v>101.80073197615454</v>
      </c>
      <c r="F449" s="75"/>
      <c r="G449" s="89"/>
      <c r="H449" s="81">
        <f t="shared" si="180"/>
        <v>38108</v>
      </c>
      <c r="J449" s="87">
        <f t="shared" si="177"/>
        <v>2.9993054894389735</v>
      </c>
      <c r="K449" s="82">
        <f t="shared" si="176"/>
        <v>14.154705594145319</v>
      </c>
      <c r="L449" s="82" t="e">
        <f>(I569-#REF!)^2</f>
        <v>#REF!</v>
      </c>
      <c r="M449" s="36">
        <f t="shared" si="193"/>
        <v>344.09640968469182</v>
      </c>
      <c r="N449" s="36">
        <f t="shared" si="194"/>
        <v>6.4972438207777827</v>
      </c>
      <c r="O449" s="36">
        <f t="shared" si="178"/>
        <v>344.09640968469182</v>
      </c>
      <c r="P449" s="36">
        <f t="shared" si="195"/>
        <v>319.23723262886512</v>
      </c>
      <c r="Q449" s="36">
        <f t="shared" si="196"/>
        <v>24.859177055826706</v>
      </c>
      <c r="R449" s="36">
        <f t="shared" si="197"/>
        <v>31.356420876604489</v>
      </c>
      <c r="S449" s="36">
        <f t="shared" si="198"/>
        <v>68.970749370386045</v>
      </c>
      <c r="T449" s="36">
        <f t="shared" si="199"/>
        <v>10.345612405557901</v>
      </c>
      <c r="U449" s="36">
        <f t="shared" si="200"/>
        <v>79.316361775943946</v>
      </c>
      <c r="V449" s="36">
        <f t="shared" si="201"/>
        <v>34.159531916360891</v>
      </c>
      <c r="W449" s="36">
        <f t="shared" si="202"/>
        <v>45.156829859583056</v>
      </c>
      <c r="Y449" s="86">
        <f t="shared" si="181"/>
        <v>101.80073197615454</v>
      </c>
      <c r="Z449" s="86">
        <f t="shared" si="182"/>
        <v>10.089634878237892</v>
      </c>
      <c r="AA449" s="86" t="e">
        <f t="shared" ca="1" si="183"/>
        <v>#N/A</v>
      </c>
      <c r="AB449" s="86">
        <f t="shared" si="184"/>
        <v>45.156829859583056</v>
      </c>
      <c r="AC449" s="86">
        <f t="shared" si="185"/>
        <v>6.7198831730606043</v>
      </c>
      <c r="AD449" s="86" t="e">
        <f t="shared" ca="1" si="186"/>
        <v>#N/A</v>
      </c>
      <c r="AE449" s="86">
        <f t="shared" si="187"/>
        <v>3208.5316469917311</v>
      </c>
      <c r="AF449" s="86">
        <f t="shared" si="188"/>
        <v>11.355226554545235</v>
      </c>
      <c r="AG449" s="86" t="e">
        <f t="shared" ca="1" si="189"/>
        <v>#N/A</v>
      </c>
      <c r="AH449" s="86" t="e">
        <f t="shared" ca="1" si="190"/>
        <v>#N/A</v>
      </c>
      <c r="AI449" s="86" t="e">
        <f t="shared" ca="1" si="191"/>
        <v>#N/A</v>
      </c>
      <c r="AJ449" s="86" t="e">
        <f t="shared" ca="1" si="192"/>
        <v>#N/A</v>
      </c>
      <c r="AK449" s="86">
        <f t="shared" si="179"/>
        <v>16.765627301743201</v>
      </c>
      <c r="AL449" s="86">
        <f t="shared" si="179"/>
        <v>0</v>
      </c>
    </row>
    <row r="450" spans="2:38" x14ac:dyDescent="0.25">
      <c r="B450" s="77">
        <v>38139</v>
      </c>
      <c r="C450" s="78">
        <v>2.0226617100371702</v>
      </c>
      <c r="D450" s="79"/>
      <c r="E450" s="80">
        <f t="shared" si="175"/>
        <v>79.707688579816022</v>
      </c>
      <c r="F450" s="75"/>
      <c r="G450" s="89"/>
      <c r="H450" s="81">
        <f t="shared" si="180"/>
        <v>38139</v>
      </c>
      <c r="J450" s="87">
        <f t="shared" si="177"/>
        <v>2.103088513276389</v>
      </c>
      <c r="K450" s="82">
        <f t="shared" si="176"/>
        <v>10.182969109405349</v>
      </c>
      <c r="L450" s="82" t="e">
        <f>(I570-#REF!)^2</f>
        <v>#REF!</v>
      </c>
      <c r="M450" s="36">
        <f t="shared" si="193"/>
        <v>320.56191585709195</v>
      </c>
      <c r="N450" s="36">
        <f t="shared" si="194"/>
        <v>0.6979784818103667</v>
      </c>
      <c r="O450" s="36">
        <f t="shared" si="178"/>
        <v>320.56191585709195</v>
      </c>
      <c r="P450" s="36">
        <f t="shared" si="195"/>
        <v>301.32823208381393</v>
      </c>
      <c r="Q450" s="36">
        <f t="shared" si="196"/>
        <v>19.233683773278017</v>
      </c>
      <c r="R450" s="36">
        <f t="shared" si="197"/>
        <v>19.931662255088384</v>
      </c>
      <c r="S450" s="36">
        <f t="shared" si="198"/>
        <v>54.091194171449274</v>
      </c>
      <c r="T450" s="36">
        <f t="shared" si="199"/>
        <v>8.1136791257173861</v>
      </c>
      <c r="U450" s="36">
        <f t="shared" si="200"/>
        <v>62.204873297166664</v>
      </c>
      <c r="V450" s="36">
        <f t="shared" si="201"/>
        <v>30.541273004343712</v>
      </c>
      <c r="W450" s="36">
        <f t="shared" si="202"/>
        <v>31.663600292822952</v>
      </c>
      <c r="Y450" s="86">
        <f t="shared" si="181"/>
        <v>79.707688579816022</v>
      </c>
      <c r="Z450" s="86">
        <f t="shared" si="182"/>
        <v>8.9279162507169616</v>
      </c>
      <c r="AA450" s="86" t="e">
        <f t="shared" ca="1" si="183"/>
        <v>#N/A</v>
      </c>
      <c r="AB450" s="86">
        <f t="shared" si="184"/>
        <v>31.663600292822952</v>
      </c>
      <c r="AC450" s="86">
        <f t="shared" si="185"/>
        <v>5.6270418776496545</v>
      </c>
      <c r="AD450" s="86" t="e">
        <f t="shared" ca="1" si="186"/>
        <v>#N/A</v>
      </c>
      <c r="AE450" s="86">
        <f t="shared" si="187"/>
        <v>2308.2344193283852</v>
      </c>
      <c r="AF450" s="86">
        <f t="shared" si="188"/>
        <v>10.895771626772488</v>
      </c>
      <c r="AG450" s="86" t="e">
        <f t="shared" ca="1" si="189"/>
        <v>#N/A</v>
      </c>
      <c r="AH450" s="86" t="e">
        <f t="shared" ca="1" si="190"/>
        <v>#N/A</v>
      </c>
      <c r="AI450" s="86" t="e">
        <f t="shared" ca="1" si="191"/>
        <v>#N/A</v>
      </c>
      <c r="AJ450" s="86" t="e">
        <f t="shared" ca="1" si="192"/>
        <v>#N/A</v>
      </c>
      <c r="AK450" s="86">
        <f t="shared" si="179"/>
        <v>2.0226617100371702</v>
      </c>
      <c r="AL450" s="86">
        <f t="shared" si="179"/>
        <v>0</v>
      </c>
    </row>
    <row r="451" spans="2:38" x14ac:dyDescent="0.25">
      <c r="B451" s="77">
        <v>38169</v>
      </c>
      <c r="C451" s="78">
        <v>31.620683648574399</v>
      </c>
      <c r="D451" s="79"/>
      <c r="E451" s="80">
        <f t="shared" si="175"/>
        <v>28.980722561598103</v>
      </c>
      <c r="F451" s="75"/>
      <c r="G451" s="89"/>
      <c r="H451" s="81">
        <f t="shared" si="180"/>
        <v>38169</v>
      </c>
      <c r="J451" s="87">
        <f t="shared" si="177"/>
        <v>2.487570197977568</v>
      </c>
      <c r="K451" s="82">
        <f t="shared" si="176"/>
        <v>0.31660626291549498</v>
      </c>
      <c r="L451" s="82" t="e">
        <f>(I571-#REF!)^2</f>
        <v>#REF!</v>
      </c>
      <c r="M451" s="36">
        <f t="shared" si="193"/>
        <v>322.56140169404688</v>
      </c>
      <c r="N451" s="36">
        <f t="shared" si="194"/>
        <v>10.387514038341465</v>
      </c>
      <c r="O451" s="36">
        <f t="shared" si="178"/>
        <v>322.56140169404688</v>
      </c>
      <c r="P451" s="36">
        <f t="shared" si="195"/>
        <v>302.88602437954921</v>
      </c>
      <c r="Q451" s="36">
        <f t="shared" si="196"/>
        <v>19.675377314497666</v>
      </c>
      <c r="R451" s="36">
        <f t="shared" si="197"/>
        <v>30.062891352839131</v>
      </c>
      <c r="S451" s="36">
        <f t="shared" si="198"/>
        <v>60.604164357182839</v>
      </c>
      <c r="T451" s="36">
        <f t="shared" si="199"/>
        <v>9.0906246535774198</v>
      </c>
      <c r="U451" s="36">
        <f t="shared" si="200"/>
        <v>69.69478901076026</v>
      </c>
      <c r="V451" s="36">
        <f t="shared" si="201"/>
        <v>32.242523948272712</v>
      </c>
      <c r="W451" s="36">
        <f t="shared" si="202"/>
        <v>37.452265062487548</v>
      </c>
      <c r="Y451" s="86">
        <f t="shared" si="181"/>
        <v>28.980722561598103</v>
      </c>
      <c r="Z451" s="86">
        <f t="shared" si="182"/>
        <v>5.3833746443655679</v>
      </c>
      <c r="AA451" s="86" t="e">
        <f t="shared" ca="1" si="183"/>
        <v>#N/A</v>
      </c>
      <c r="AB451" s="86">
        <f t="shared" si="184"/>
        <v>37.452265062487548</v>
      </c>
      <c r="AC451" s="86">
        <f t="shared" si="185"/>
        <v>6.1198255745149757</v>
      </c>
      <c r="AD451" s="86" t="e">
        <f t="shared" ca="1" si="186"/>
        <v>#N/A</v>
      </c>
      <c r="AE451" s="86">
        <f t="shared" si="187"/>
        <v>71.76703234437619</v>
      </c>
      <c r="AF451" s="86">
        <f t="shared" si="188"/>
        <v>0.54235997251792789</v>
      </c>
      <c r="AG451" s="86" t="e">
        <f t="shared" ca="1" si="189"/>
        <v>#N/A</v>
      </c>
      <c r="AH451" s="86" t="e">
        <f t="shared" ca="1" si="190"/>
        <v>#N/A</v>
      </c>
      <c r="AI451" s="86" t="e">
        <f t="shared" ca="1" si="191"/>
        <v>#N/A</v>
      </c>
      <c r="AJ451" s="86" t="e">
        <f t="shared" ca="1" si="192"/>
        <v>#N/A</v>
      </c>
      <c r="AK451" s="86">
        <f t="shared" si="179"/>
        <v>31.620683648574399</v>
      </c>
      <c r="AL451" s="86">
        <f t="shared" si="179"/>
        <v>0</v>
      </c>
    </row>
    <row r="452" spans="2:38" x14ac:dyDescent="0.25">
      <c r="B452" s="77">
        <v>38200</v>
      </c>
      <c r="C452" s="78">
        <v>8.8783402418173694</v>
      </c>
      <c r="D452" s="79"/>
      <c r="E452" s="80">
        <f t="shared" si="175"/>
        <v>35.875501751896572</v>
      </c>
      <c r="F452" s="75"/>
      <c r="G452" s="89"/>
      <c r="H452" s="81">
        <f t="shared" si="180"/>
        <v>38200</v>
      </c>
      <c r="J452" s="87">
        <f t="shared" si="177"/>
        <v>1.9737709344514303</v>
      </c>
      <c r="K452" s="82">
        <f t="shared" si="176"/>
        <v>0.16733911066226009</v>
      </c>
      <c r="L452" s="82" t="e">
        <f>(I572-#REF!)^2</f>
        <v>#REF!</v>
      </c>
      <c r="M452" s="36">
        <f t="shared" si="193"/>
        <v>308.96222753312941</v>
      </c>
      <c r="N452" s="36">
        <f t="shared" si="194"/>
        <v>2.8021370882371457</v>
      </c>
      <c r="O452" s="36">
        <f t="shared" si="178"/>
        <v>308.96222753312941</v>
      </c>
      <c r="P452" s="36">
        <f t="shared" si="195"/>
        <v>292.16187220854169</v>
      </c>
      <c r="Q452" s="36">
        <f t="shared" si="196"/>
        <v>16.800355324587713</v>
      </c>
      <c r="R452" s="36">
        <f t="shared" si="197"/>
        <v>19.602492412824859</v>
      </c>
      <c r="S452" s="36">
        <f t="shared" si="198"/>
        <v>51.845016361097571</v>
      </c>
      <c r="T452" s="36">
        <f t="shared" si="199"/>
        <v>7.7767524541646313</v>
      </c>
      <c r="U452" s="36">
        <f t="shared" si="200"/>
        <v>59.6217688152622</v>
      </c>
      <c r="V452" s="36">
        <f t="shared" si="201"/>
        <v>29.905143222220218</v>
      </c>
      <c r="W452" s="36">
        <f t="shared" si="202"/>
        <v>29.716625593041982</v>
      </c>
      <c r="Y452" s="86">
        <f t="shared" si="181"/>
        <v>35.875501751896572</v>
      </c>
      <c r="Z452" s="86">
        <f t="shared" si="182"/>
        <v>5.9896161606480733</v>
      </c>
      <c r="AA452" s="86" t="e">
        <f t="shared" ca="1" si="183"/>
        <v>#N/A</v>
      </c>
      <c r="AB452" s="86">
        <f t="shared" si="184"/>
        <v>29.716625593041982</v>
      </c>
      <c r="AC452" s="86">
        <f t="shared" si="185"/>
        <v>5.4512957719281738</v>
      </c>
      <c r="AD452" s="86" t="e">
        <f t="shared" ca="1" si="186"/>
        <v>#N/A</v>
      </c>
      <c r="AE452" s="86">
        <f t="shared" si="187"/>
        <v>37.93175554010746</v>
      </c>
      <c r="AF452" s="86">
        <f t="shared" si="188"/>
        <v>0.28978884091154372</v>
      </c>
      <c r="AG452" s="86" t="e">
        <f t="shared" ca="1" si="189"/>
        <v>#N/A</v>
      </c>
      <c r="AH452" s="86" t="e">
        <f t="shared" ca="1" si="190"/>
        <v>#N/A</v>
      </c>
      <c r="AI452" s="86" t="e">
        <f t="shared" ca="1" si="191"/>
        <v>#N/A</v>
      </c>
      <c r="AJ452" s="86" t="e">
        <f t="shared" ca="1" si="192"/>
        <v>#N/A</v>
      </c>
      <c r="AK452" s="86">
        <f t="shared" si="179"/>
        <v>8.8783402418173694</v>
      </c>
      <c r="AL452" s="86">
        <f t="shared" si="179"/>
        <v>0</v>
      </c>
    </row>
    <row r="453" spans="2:38" x14ac:dyDescent="0.25">
      <c r="B453" s="77">
        <v>38231</v>
      </c>
      <c r="C453" s="78">
        <v>25.927080362482201</v>
      </c>
      <c r="D453" s="79"/>
      <c r="E453" s="80">
        <f t="shared" ref="E453:E516" si="203">IF(I573="",NA(),(I573*3600*24*30)/($F$9*1000))</f>
        <v>48.274595234408679</v>
      </c>
      <c r="F453" s="75"/>
      <c r="G453" s="89"/>
      <c r="H453" s="81">
        <f t="shared" si="180"/>
        <v>38231</v>
      </c>
      <c r="J453" s="87">
        <f t="shared" si="177"/>
        <v>2.1489835144594909</v>
      </c>
      <c r="K453" s="82">
        <f t="shared" ref="K453:K516" si="204">(J453-I573)^2</f>
        <v>1.1181014879434585</v>
      </c>
      <c r="L453" s="82" t="e">
        <f>(I573-#REF!)^2</f>
        <v>#REF!</v>
      </c>
      <c r="M453" s="36">
        <f t="shared" si="193"/>
        <v>310.15321264197053</v>
      </c>
      <c r="N453" s="36">
        <f t="shared" si="194"/>
        <v>7.9357399290533976</v>
      </c>
      <c r="O453" s="36">
        <f t="shared" si="178"/>
        <v>310.15321264197053</v>
      </c>
      <c r="P453" s="36">
        <f t="shared" si="195"/>
        <v>293.1130484278483</v>
      </c>
      <c r="Q453" s="36">
        <f t="shared" si="196"/>
        <v>17.040164214122228</v>
      </c>
      <c r="R453" s="36">
        <f t="shared" si="197"/>
        <v>24.975904143175626</v>
      </c>
      <c r="S453" s="36">
        <f t="shared" si="198"/>
        <v>54.881047365395844</v>
      </c>
      <c r="T453" s="36">
        <f t="shared" si="199"/>
        <v>8.2321571048093709</v>
      </c>
      <c r="U453" s="36">
        <f t="shared" si="200"/>
        <v>63.113204470205218</v>
      </c>
      <c r="V453" s="36">
        <f t="shared" si="201"/>
        <v>30.758619958826266</v>
      </c>
      <c r="W453" s="36">
        <f t="shared" si="202"/>
        <v>32.354584511378953</v>
      </c>
      <c r="Y453" s="86">
        <f t="shared" si="181"/>
        <v>48.274595234408679</v>
      </c>
      <c r="Z453" s="86">
        <f t="shared" si="182"/>
        <v>6.9479921728804994</v>
      </c>
      <c r="AA453" s="86" t="e">
        <f t="shared" ca="1" si="183"/>
        <v>#N/A</v>
      </c>
      <c r="AB453" s="86">
        <f t="shared" si="184"/>
        <v>32.354584511378953</v>
      </c>
      <c r="AC453" s="86">
        <f t="shared" si="185"/>
        <v>5.6881090453136487</v>
      </c>
      <c r="AD453" s="86" t="e">
        <f t="shared" ca="1" si="186"/>
        <v>#N/A</v>
      </c>
      <c r="AE453" s="86">
        <f t="shared" si="187"/>
        <v>253.44674142138146</v>
      </c>
      <c r="AF453" s="86">
        <f t="shared" si="188"/>
        <v>1.5873054951276295</v>
      </c>
      <c r="AG453" s="86" t="e">
        <f t="shared" ca="1" si="189"/>
        <v>#N/A</v>
      </c>
      <c r="AH453" s="86" t="e">
        <f t="shared" ca="1" si="190"/>
        <v>#N/A</v>
      </c>
      <c r="AI453" s="86" t="e">
        <f t="shared" ca="1" si="191"/>
        <v>#N/A</v>
      </c>
      <c r="AJ453" s="86" t="e">
        <f t="shared" ca="1" si="192"/>
        <v>#N/A</v>
      </c>
      <c r="AK453" s="86">
        <f t="shared" si="179"/>
        <v>25.927080362482201</v>
      </c>
      <c r="AL453" s="86">
        <f t="shared" si="179"/>
        <v>0</v>
      </c>
    </row>
    <row r="454" spans="2:38" x14ac:dyDescent="0.25">
      <c r="B454" s="77">
        <v>38261</v>
      </c>
      <c r="C454" s="78">
        <v>72.944221813930199</v>
      </c>
      <c r="D454" s="79"/>
      <c r="E454" s="80">
        <f t="shared" si="203"/>
        <v>44.125584684246242</v>
      </c>
      <c r="F454" s="75"/>
      <c r="G454" s="89"/>
      <c r="H454" s="81">
        <f t="shared" si="180"/>
        <v>38261</v>
      </c>
      <c r="J454" s="87">
        <f t="shared" si="177"/>
        <v>3.6825505442531767</v>
      </c>
      <c r="K454" s="82">
        <f t="shared" si="204"/>
        <v>0.56511318506193187</v>
      </c>
      <c r="L454" s="82" t="e">
        <f>(I574-#REF!)^2</f>
        <v>#REF!</v>
      </c>
      <c r="M454" s="36">
        <f t="shared" si="193"/>
        <v>341.17274441984</v>
      </c>
      <c r="N454" s="36">
        <f t="shared" si="194"/>
        <v>24.884525821938496</v>
      </c>
      <c r="O454" s="36">
        <f t="shared" si="178"/>
        <v>341.17274441984</v>
      </c>
      <c r="P454" s="36">
        <f t="shared" si="195"/>
        <v>317.06381626717541</v>
      </c>
      <c r="Q454" s="36">
        <f t="shared" si="196"/>
        <v>24.108928152664589</v>
      </c>
      <c r="R454" s="36">
        <f t="shared" si="197"/>
        <v>48.993453974603085</v>
      </c>
      <c r="S454" s="36">
        <f t="shared" si="198"/>
        <v>79.752073933429358</v>
      </c>
      <c r="T454" s="36">
        <f t="shared" si="199"/>
        <v>11.962811090014396</v>
      </c>
      <c r="U454" s="36">
        <f t="shared" si="200"/>
        <v>91.714885023443756</v>
      </c>
      <c r="V454" s="36">
        <f t="shared" si="201"/>
        <v>36.271280175022312</v>
      </c>
      <c r="W454" s="36">
        <f t="shared" si="202"/>
        <v>55.443604848421444</v>
      </c>
      <c r="Y454" s="86">
        <f t="shared" si="181"/>
        <v>44.125584684246242</v>
      </c>
      <c r="Z454" s="86">
        <f t="shared" si="182"/>
        <v>6.6427091374111997</v>
      </c>
      <c r="AA454" s="86" t="e">
        <f t="shared" ca="1" si="183"/>
        <v>#N/A</v>
      </c>
      <c r="AB454" s="86">
        <f t="shared" si="184"/>
        <v>55.443604848421444</v>
      </c>
      <c r="AC454" s="86">
        <f t="shared" si="185"/>
        <v>7.4460462561295877</v>
      </c>
      <c r="AD454" s="86" t="e">
        <f t="shared" ca="1" si="186"/>
        <v>#N/A</v>
      </c>
      <c r="AE454" s="86">
        <f t="shared" si="187"/>
        <v>128.09758043667648</v>
      </c>
      <c r="AF454" s="86">
        <f t="shared" si="188"/>
        <v>0.6453505263107614</v>
      </c>
      <c r="AG454" s="86" t="e">
        <f t="shared" ca="1" si="189"/>
        <v>#N/A</v>
      </c>
      <c r="AH454" s="86" t="e">
        <f t="shared" ca="1" si="190"/>
        <v>#N/A</v>
      </c>
      <c r="AI454" s="86" t="e">
        <f t="shared" ca="1" si="191"/>
        <v>#N/A</v>
      </c>
      <c r="AJ454" s="86" t="e">
        <f t="shared" ca="1" si="192"/>
        <v>#N/A</v>
      </c>
      <c r="AK454" s="86">
        <f t="shared" si="179"/>
        <v>72.944221813930199</v>
      </c>
      <c r="AL454" s="86">
        <f t="shared" si="179"/>
        <v>0</v>
      </c>
    </row>
    <row r="455" spans="2:38" x14ac:dyDescent="0.25">
      <c r="B455" s="77">
        <v>38292</v>
      </c>
      <c r="C455" s="78">
        <v>155.20234560843801</v>
      </c>
      <c r="D455" s="79"/>
      <c r="E455" s="80">
        <f t="shared" si="203"/>
        <v>40.927961064326382</v>
      </c>
      <c r="F455" s="75"/>
      <c r="G455" s="89"/>
      <c r="H455" s="81">
        <f t="shared" si="180"/>
        <v>38292</v>
      </c>
      <c r="J455" s="87">
        <f t="shared" si="177"/>
        <v>8.4082024860910742</v>
      </c>
      <c r="K455" s="82">
        <f t="shared" si="204"/>
        <v>32.373567064879666</v>
      </c>
      <c r="L455" s="82" t="e">
        <f>(I575-#REF!)^2</f>
        <v>#REF!</v>
      </c>
      <c r="M455" s="36">
        <f t="shared" si="193"/>
        <v>403.06764959348806</v>
      </c>
      <c r="N455" s="36">
        <f t="shared" si="194"/>
        <v>69.198512282125364</v>
      </c>
      <c r="O455" s="36">
        <f t="shared" si="178"/>
        <v>403.06764959348806</v>
      </c>
      <c r="P455" s="36">
        <f t="shared" si="195"/>
        <v>359.83481444172469</v>
      </c>
      <c r="Q455" s="36">
        <f t="shared" si="196"/>
        <v>43.232835151763368</v>
      </c>
      <c r="R455" s="36">
        <f t="shared" si="197"/>
        <v>112.43134743388873</v>
      </c>
      <c r="S455" s="36">
        <f t="shared" si="198"/>
        <v>148.70262760891103</v>
      </c>
      <c r="T455" s="36">
        <f t="shared" si="199"/>
        <v>22.305394141336642</v>
      </c>
      <c r="U455" s="36">
        <f t="shared" si="200"/>
        <v>171.00802175024768</v>
      </c>
      <c r="V455" s="36">
        <f t="shared" si="201"/>
        <v>44.416125584192443</v>
      </c>
      <c r="W455" s="36">
        <f t="shared" si="202"/>
        <v>126.59189616605524</v>
      </c>
      <c r="Y455" s="86">
        <f t="shared" si="181"/>
        <v>40.927961064326382</v>
      </c>
      <c r="Z455" s="86">
        <f t="shared" si="182"/>
        <v>6.3974964684887778</v>
      </c>
      <c r="AA455" s="86" t="e">
        <f t="shared" ca="1" si="183"/>
        <v>#N/A</v>
      </c>
      <c r="AB455" s="86">
        <f t="shared" si="184"/>
        <v>126.59189616605524</v>
      </c>
      <c r="AC455" s="86">
        <f t="shared" si="185"/>
        <v>11.251306420414263</v>
      </c>
      <c r="AD455" s="86" t="e">
        <f t="shared" ca="1" si="186"/>
        <v>#N/A</v>
      </c>
      <c r="AE455" s="86">
        <f t="shared" si="187"/>
        <v>7338.3097771132125</v>
      </c>
      <c r="AF455" s="86">
        <f t="shared" si="188"/>
        <v>23.559471049410881</v>
      </c>
      <c r="AG455" s="86" t="e">
        <f t="shared" ca="1" si="189"/>
        <v>#N/A</v>
      </c>
      <c r="AH455" s="86" t="e">
        <f t="shared" ca="1" si="190"/>
        <v>#N/A</v>
      </c>
      <c r="AI455" s="86" t="e">
        <f t="shared" ca="1" si="191"/>
        <v>#N/A</v>
      </c>
      <c r="AJ455" s="86" t="e">
        <f t="shared" ca="1" si="192"/>
        <v>#N/A</v>
      </c>
      <c r="AK455" s="86">
        <f t="shared" si="179"/>
        <v>155.20234560843801</v>
      </c>
      <c r="AL455" s="86">
        <f t="shared" si="179"/>
        <v>0</v>
      </c>
    </row>
    <row r="456" spans="2:38" x14ac:dyDescent="0.25">
      <c r="B456" s="77">
        <v>38322</v>
      </c>
      <c r="C456" s="78">
        <v>87.485707064676504</v>
      </c>
      <c r="D456" s="79"/>
      <c r="E456" s="80">
        <f t="shared" si="203"/>
        <v>112.85604088313124</v>
      </c>
      <c r="F456" s="75"/>
      <c r="G456" s="89"/>
      <c r="H456" s="81">
        <f t="shared" si="180"/>
        <v>38322</v>
      </c>
      <c r="J456" s="87">
        <f t="shared" si="177"/>
        <v>7.1756305319706932</v>
      </c>
      <c r="K456" s="82">
        <f t="shared" si="204"/>
        <v>0.10255355371274644</v>
      </c>
      <c r="L456" s="82" t="e">
        <f>(I576-#REF!)^2</f>
        <v>#REF!</v>
      </c>
      <c r="M456" s="36">
        <f t="shared" si="193"/>
        <v>404.04992895180021</v>
      </c>
      <c r="N456" s="36">
        <f t="shared" si="194"/>
        <v>43.270592554600967</v>
      </c>
      <c r="O456" s="36">
        <f t="shared" si="178"/>
        <v>404.04992895180021</v>
      </c>
      <c r="P456" s="36">
        <f t="shared" si="195"/>
        <v>360.45786725833705</v>
      </c>
      <c r="Q456" s="36">
        <f t="shared" si="196"/>
        <v>43.592061693463165</v>
      </c>
      <c r="R456" s="36">
        <f t="shared" si="197"/>
        <v>86.862654248064132</v>
      </c>
      <c r="S456" s="36">
        <f t="shared" si="198"/>
        <v>131.27877983225659</v>
      </c>
      <c r="T456" s="36">
        <f t="shared" si="199"/>
        <v>19.691816974838478</v>
      </c>
      <c r="U456" s="36">
        <f t="shared" si="200"/>
        <v>150.97059680709506</v>
      </c>
      <c r="V456" s="36">
        <f t="shared" si="201"/>
        <v>42.936010730956369</v>
      </c>
      <c r="W456" s="36">
        <f t="shared" si="202"/>
        <v>108.03458607613869</v>
      </c>
      <c r="Y456" s="86">
        <f t="shared" si="181"/>
        <v>112.85604088313124</v>
      </c>
      <c r="Z456" s="86">
        <f t="shared" si="182"/>
        <v>10.623372387482764</v>
      </c>
      <c r="AA456" s="86" t="e">
        <f t="shared" ca="1" si="183"/>
        <v>#N/A</v>
      </c>
      <c r="AB456" s="86">
        <f t="shared" si="184"/>
        <v>108.03458607613869</v>
      </c>
      <c r="AC456" s="86">
        <f t="shared" si="185"/>
        <v>10.393968735576353</v>
      </c>
      <c r="AD456" s="86" t="e">
        <f t="shared" ca="1" si="186"/>
        <v>#N/A</v>
      </c>
      <c r="AE456" s="86">
        <f t="shared" si="187"/>
        <v>23.246426455871553</v>
      </c>
      <c r="AF456" s="86">
        <f t="shared" si="188"/>
        <v>5.2626035507997833E-2</v>
      </c>
      <c r="AG456" s="86" t="e">
        <f t="shared" ca="1" si="189"/>
        <v>#N/A</v>
      </c>
      <c r="AH456" s="86" t="e">
        <f t="shared" ca="1" si="190"/>
        <v>#N/A</v>
      </c>
      <c r="AI456" s="86" t="e">
        <f t="shared" ca="1" si="191"/>
        <v>#N/A</v>
      </c>
      <c r="AJ456" s="86" t="e">
        <f t="shared" ca="1" si="192"/>
        <v>#N/A</v>
      </c>
      <c r="AK456" s="86">
        <f t="shared" si="179"/>
        <v>87.485707064676504</v>
      </c>
      <c r="AL456" s="86">
        <f t="shared" si="179"/>
        <v>0</v>
      </c>
    </row>
    <row r="457" spans="2:38" x14ac:dyDescent="0.25">
      <c r="B457" s="77">
        <v>38353</v>
      </c>
      <c r="C457" s="78">
        <v>61.186538493719603</v>
      </c>
      <c r="D457" s="79"/>
      <c r="E457" s="80">
        <f t="shared" si="203"/>
        <v>133.63144633271378</v>
      </c>
      <c r="F457" s="75"/>
      <c r="G457" s="89"/>
      <c r="H457" s="81">
        <f t="shared" si="180"/>
        <v>38353</v>
      </c>
      <c r="J457" s="87">
        <f>W457*10^3*$F$9/(3600*24*30)</f>
        <v>5.813447863914055</v>
      </c>
      <c r="K457" s="82">
        <f t="shared" si="204"/>
        <v>9.3778025947462602</v>
      </c>
      <c r="L457" s="82" t="e">
        <f>(I577-#REF!)^2</f>
        <v>#REF!</v>
      </c>
      <c r="M457" s="36">
        <f t="shared" si="193"/>
        <v>392.33247860715198</v>
      </c>
      <c r="N457" s="36">
        <f t="shared" si="194"/>
        <v>29.311927144904644</v>
      </c>
      <c r="O457" s="36">
        <f t="shared" si="178"/>
        <v>392.33247860715198</v>
      </c>
      <c r="P457" s="36">
        <f t="shared" si="195"/>
        <v>352.91120357924285</v>
      </c>
      <c r="Q457" s="36">
        <f t="shared" si="196"/>
        <v>39.421275027909132</v>
      </c>
      <c r="R457" s="36">
        <f t="shared" si="197"/>
        <v>68.733202172813776</v>
      </c>
      <c r="S457" s="36">
        <f t="shared" si="198"/>
        <v>111.66921290377014</v>
      </c>
      <c r="T457" s="36">
        <f t="shared" si="199"/>
        <v>16.75038193556551</v>
      </c>
      <c r="U457" s="36">
        <f t="shared" si="200"/>
        <v>128.41959483933564</v>
      </c>
      <c r="V457" s="36">
        <f t="shared" si="201"/>
        <v>40.893706925387974</v>
      </c>
      <c r="W457" s="36">
        <f t="shared" si="202"/>
        <v>87.52588791394767</v>
      </c>
      <c r="Y457" s="86">
        <f t="shared" si="181"/>
        <v>133.63144633271378</v>
      </c>
      <c r="Z457" s="86">
        <f t="shared" si="182"/>
        <v>11.559906847925452</v>
      </c>
      <c r="AA457" s="86" t="e">
        <f t="shared" ca="1" si="183"/>
        <v>#N/A</v>
      </c>
      <c r="AB457" s="86">
        <f t="shared" si="184"/>
        <v>87.52588791394767</v>
      </c>
      <c r="AC457" s="86">
        <f t="shared" si="185"/>
        <v>9.355527131805438</v>
      </c>
      <c r="AD457" s="86" t="e">
        <f t="shared" ca="1" si="186"/>
        <v>#N/A</v>
      </c>
      <c r="AE457" s="86">
        <f t="shared" si="187"/>
        <v>2125.7225171062541</v>
      </c>
      <c r="AF457" s="86">
        <f t="shared" si="188"/>
        <v>4.8592899328413548</v>
      </c>
      <c r="AG457" s="86" t="e">
        <f t="shared" ca="1" si="189"/>
        <v>#N/A</v>
      </c>
      <c r="AH457" s="86" t="e">
        <f t="shared" ca="1" si="190"/>
        <v>#N/A</v>
      </c>
      <c r="AI457" s="86" t="e">
        <f t="shared" ca="1" si="191"/>
        <v>#N/A</v>
      </c>
      <c r="AJ457" s="86" t="e">
        <f t="shared" ca="1" si="192"/>
        <v>#N/A</v>
      </c>
      <c r="AK457" s="86">
        <f t="shared" si="179"/>
        <v>61.186538493719603</v>
      </c>
      <c r="AL457" s="86">
        <f t="shared" si="179"/>
        <v>0</v>
      </c>
    </row>
    <row r="458" spans="2:38" x14ac:dyDescent="0.25">
      <c r="B458" s="77">
        <v>38384</v>
      </c>
      <c r="C458" s="78">
        <v>117.40591555522801</v>
      </c>
      <c r="D458" s="79"/>
      <c r="E458" s="80">
        <f t="shared" si="203"/>
        <v>179.31014917058275</v>
      </c>
      <c r="F458" s="75"/>
      <c r="G458" s="89"/>
      <c r="H458" s="81">
        <f t="shared" si="180"/>
        <v>38384</v>
      </c>
      <c r="J458" s="87">
        <f t="shared" si="177"/>
        <v>8.205912157666452</v>
      </c>
      <c r="K458" s="82">
        <f t="shared" si="204"/>
        <v>13.718309823881503</v>
      </c>
      <c r="L458" s="82" t="e">
        <f>(I578-#REF!)^2</f>
        <v>#REF!</v>
      </c>
      <c r="M458" s="36">
        <f t="shared" si="193"/>
        <v>411.8628933237822</v>
      </c>
      <c r="N458" s="36">
        <f t="shared" si="194"/>
        <v>58.454225810688683</v>
      </c>
      <c r="O458" s="36">
        <f t="shared" si="178"/>
        <v>411.8628933237822</v>
      </c>
      <c r="P458" s="36">
        <f t="shared" si="195"/>
        <v>365.35111393849894</v>
      </c>
      <c r="Q458" s="36">
        <f t="shared" si="196"/>
        <v>46.511779385283262</v>
      </c>
      <c r="R458" s="36">
        <f t="shared" si="197"/>
        <v>104.96600519597195</v>
      </c>
      <c r="S458" s="36">
        <f t="shared" si="198"/>
        <v>145.85971212135991</v>
      </c>
      <c r="T458" s="36">
        <f t="shared" si="199"/>
        <v>21.878956818203974</v>
      </c>
      <c r="U458" s="36">
        <f t="shared" si="200"/>
        <v>167.73866893956387</v>
      </c>
      <c r="V458" s="36">
        <f t="shared" si="201"/>
        <v>44.192407829715776</v>
      </c>
      <c r="W458" s="36">
        <f t="shared" si="202"/>
        <v>123.54626110984809</v>
      </c>
      <c r="Y458" s="86">
        <f t="shared" si="181"/>
        <v>179.31014917058275</v>
      </c>
      <c r="Z458" s="86">
        <f t="shared" si="182"/>
        <v>13.390673962522676</v>
      </c>
      <c r="AA458" s="86" t="e">
        <f t="shared" ca="1" si="183"/>
        <v>#N/A</v>
      </c>
      <c r="AB458" s="86">
        <f t="shared" si="184"/>
        <v>123.54626110984809</v>
      </c>
      <c r="AC458" s="86">
        <f t="shared" si="185"/>
        <v>11.115136576302069</v>
      </c>
      <c r="AD458" s="86" t="e">
        <f t="shared" ca="1" si="186"/>
        <v>#N/A</v>
      </c>
      <c r="AE458" s="86">
        <f t="shared" si="187"/>
        <v>3109.6112116501454</v>
      </c>
      <c r="AF458" s="86">
        <f t="shared" si="188"/>
        <v>5.1780703960877137</v>
      </c>
      <c r="AG458" s="86" t="e">
        <f t="shared" ca="1" si="189"/>
        <v>#N/A</v>
      </c>
      <c r="AH458" s="86" t="e">
        <f t="shared" ca="1" si="190"/>
        <v>#N/A</v>
      </c>
      <c r="AI458" s="86" t="e">
        <f t="shared" ca="1" si="191"/>
        <v>#N/A</v>
      </c>
      <c r="AJ458" s="86" t="e">
        <f t="shared" ca="1" si="192"/>
        <v>#N/A</v>
      </c>
      <c r="AK458" s="86">
        <f t="shared" si="179"/>
        <v>117.40591555522801</v>
      </c>
      <c r="AL458" s="86">
        <f t="shared" si="179"/>
        <v>0</v>
      </c>
    </row>
    <row r="459" spans="2:38" x14ac:dyDescent="0.25">
      <c r="B459" s="77">
        <v>38412</v>
      </c>
      <c r="C459" s="78">
        <v>211.88077220080001</v>
      </c>
      <c r="D459" s="79"/>
      <c r="E459" s="80">
        <f t="shared" si="203"/>
        <v>151.15373227582813</v>
      </c>
      <c r="F459" s="75"/>
      <c r="G459" s="89"/>
      <c r="H459" s="81">
        <f t="shared" si="180"/>
        <v>38412</v>
      </c>
      <c r="J459" s="87">
        <f t="shared" si="177"/>
        <v>14.427397684586671</v>
      </c>
      <c r="K459" s="82">
        <f t="shared" si="204"/>
        <v>19.252824896634994</v>
      </c>
      <c r="L459" s="82" t="e">
        <f>(I579-#REF!)^2</f>
        <v>#REF!</v>
      </c>
      <c r="M459" s="36">
        <f t="shared" si="193"/>
        <v>454.22517929571603</v>
      </c>
      <c r="N459" s="36">
        <f t="shared" si="194"/>
        <v>123.00670684358289</v>
      </c>
      <c r="O459" s="36">
        <f t="shared" si="178"/>
        <v>454.22517929571603</v>
      </c>
      <c r="P459" s="36">
        <f t="shared" si="195"/>
        <v>389.9646698682368</v>
      </c>
      <c r="Q459" s="36">
        <f t="shared" si="196"/>
        <v>64.260509427479235</v>
      </c>
      <c r="R459" s="36">
        <f t="shared" si="197"/>
        <v>187.26721627106213</v>
      </c>
      <c r="S459" s="36">
        <f t="shared" si="198"/>
        <v>231.45962410077789</v>
      </c>
      <c r="T459" s="36">
        <f t="shared" si="199"/>
        <v>34.718943615116665</v>
      </c>
      <c r="U459" s="36">
        <f t="shared" si="200"/>
        <v>266.17856771589453</v>
      </c>
      <c r="V459" s="36">
        <f t="shared" si="201"/>
        <v>48.963100717470667</v>
      </c>
      <c r="W459" s="36">
        <f t="shared" si="202"/>
        <v>217.21546699842386</v>
      </c>
      <c r="Y459" s="86">
        <f t="shared" si="181"/>
        <v>151.15373227582813</v>
      </c>
      <c r="Z459" s="86">
        <f t="shared" si="182"/>
        <v>12.294459413728939</v>
      </c>
      <c r="AA459" s="86" t="e">
        <f t="shared" ca="1" si="183"/>
        <v>#N/A</v>
      </c>
      <c r="AB459" s="86">
        <f t="shared" si="184"/>
        <v>217.21546699842386</v>
      </c>
      <c r="AC459" s="86">
        <f t="shared" si="185"/>
        <v>14.738231474584182</v>
      </c>
      <c r="AD459" s="86" t="e">
        <f t="shared" ca="1" si="186"/>
        <v>#N/A</v>
      </c>
      <c r="AE459" s="86">
        <f t="shared" si="187"/>
        <v>4364.1527945586104</v>
      </c>
      <c r="AF459" s="86">
        <f t="shared" si="188"/>
        <v>5.9720218854166847</v>
      </c>
      <c r="AG459" s="86" t="e">
        <f t="shared" ca="1" si="189"/>
        <v>#N/A</v>
      </c>
      <c r="AH459" s="86" t="e">
        <f t="shared" ca="1" si="190"/>
        <v>#N/A</v>
      </c>
      <c r="AI459" s="86" t="e">
        <f t="shared" ca="1" si="191"/>
        <v>#N/A</v>
      </c>
      <c r="AJ459" s="86" t="e">
        <f t="shared" ca="1" si="192"/>
        <v>#N/A</v>
      </c>
      <c r="AK459" s="86">
        <f t="shared" si="179"/>
        <v>211.88077220080001</v>
      </c>
      <c r="AL459" s="86">
        <f t="shared" si="179"/>
        <v>0</v>
      </c>
    </row>
    <row r="460" spans="2:38" x14ac:dyDescent="0.25">
      <c r="B460" s="77">
        <v>38443</v>
      </c>
      <c r="C460" s="78">
        <v>53.3072648219906</v>
      </c>
      <c r="D460" s="79"/>
      <c r="E460" s="80">
        <f t="shared" si="203"/>
        <v>133.52058316523102</v>
      </c>
      <c r="F460" s="75"/>
      <c r="G460" s="89"/>
      <c r="H460" s="81">
        <f t="shared" si="180"/>
        <v>38443</v>
      </c>
      <c r="J460" s="87">
        <f t="shared" si="177"/>
        <v>6.7686170279172746</v>
      </c>
      <c r="K460" s="82">
        <f t="shared" si="204"/>
        <v>4.409106024373294</v>
      </c>
      <c r="L460" s="82" t="e">
        <f>(I580-#REF!)^2</f>
        <v>#REF!</v>
      </c>
      <c r="M460" s="36">
        <f t="shared" si="193"/>
        <v>414.16299262814942</v>
      </c>
      <c r="N460" s="36">
        <f t="shared" si="194"/>
        <v>29.108942062077972</v>
      </c>
      <c r="O460" s="36">
        <f t="shared" si="178"/>
        <v>414.16299262814942</v>
      </c>
      <c r="P460" s="36">
        <f t="shared" si="195"/>
        <v>366.77053332579015</v>
      </c>
      <c r="Q460" s="36">
        <f t="shared" si="196"/>
        <v>47.392459302359271</v>
      </c>
      <c r="R460" s="36">
        <f t="shared" si="197"/>
        <v>76.501401364437243</v>
      </c>
      <c r="S460" s="36">
        <f t="shared" si="198"/>
        <v>125.46450208190791</v>
      </c>
      <c r="T460" s="36">
        <f t="shared" si="199"/>
        <v>18.819675312286176</v>
      </c>
      <c r="U460" s="36">
        <f t="shared" si="200"/>
        <v>144.28417739419407</v>
      </c>
      <c r="V460" s="36">
        <f t="shared" si="201"/>
        <v>42.377489799157033</v>
      </c>
      <c r="W460" s="36">
        <f t="shared" si="202"/>
        <v>101.90668759503704</v>
      </c>
      <c r="Y460" s="86">
        <f t="shared" si="181"/>
        <v>133.52058316523102</v>
      </c>
      <c r="Z460" s="86">
        <f t="shared" si="182"/>
        <v>11.555110694633393</v>
      </c>
      <c r="AA460" s="86" t="e">
        <f t="shared" ca="1" si="183"/>
        <v>#N/A</v>
      </c>
      <c r="AB460" s="86">
        <f t="shared" si="184"/>
        <v>101.90668759503704</v>
      </c>
      <c r="AC460" s="86">
        <f t="shared" si="185"/>
        <v>10.094884228907087</v>
      </c>
      <c r="AD460" s="86" t="e">
        <f t="shared" ca="1" si="186"/>
        <v>#N/A</v>
      </c>
      <c r="AE460" s="86">
        <f t="shared" si="187"/>
        <v>999.43839312313025</v>
      </c>
      <c r="AF460" s="86">
        <f t="shared" si="188"/>
        <v>2.1322613312075385</v>
      </c>
      <c r="AG460" s="86" t="e">
        <f t="shared" ca="1" si="189"/>
        <v>#N/A</v>
      </c>
      <c r="AH460" s="86" t="e">
        <f t="shared" ca="1" si="190"/>
        <v>#N/A</v>
      </c>
      <c r="AI460" s="86" t="e">
        <f t="shared" ca="1" si="191"/>
        <v>#N/A</v>
      </c>
      <c r="AJ460" s="86" t="e">
        <f t="shared" ca="1" si="192"/>
        <v>#N/A</v>
      </c>
      <c r="AK460" s="86">
        <f t="shared" si="179"/>
        <v>53.3072648219906</v>
      </c>
      <c r="AL460" s="86">
        <f t="shared" si="179"/>
        <v>0</v>
      </c>
    </row>
    <row r="461" spans="2:38" x14ac:dyDescent="0.25">
      <c r="B461" s="77">
        <v>38473</v>
      </c>
      <c r="C461" s="78">
        <v>6.7624156736012901</v>
      </c>
      <c r="D461" s="79"/>
      <c r="E461" s="80">
        <f t="shared" si="203"/>
        <v>127.945310402573</v>
      </c>
      <c r="F461" s="75"/>
      <c r="G461" s="89"/>
      <c r="H461" s="81">
        <f t="shared" si="180"/>
        <v>38473</v>
      </c>
      <c r="J461" s="87">
        <f t="shared" si="177"/>
        <v>3.5552030564546979</v>
      </c>
      <c r="K461" s="82">
        <f t="shared" si="204"/>
        <v>24.432189914900725</v>
      </c>
      <c r="L461" s="82" t="e">
        <f>(I581-#REF!)^2</f>
        <v>#REF!</v>
      </c>
      <c r="M461" s="36">
        <f t="shared" si="193"/>
        <v>370.43464643240532</v>
      </c>
      <c r="N461" s="36">
        <f t="shared" si="194"/>
        <v>3.098302566986149</v>
      </c>
      <c r="O461" s="36">
        <f t="shared" si="178"/>
        <v>370.43464643240532</v>
      </c>
      <c r="P461" s="36">
        <f t="shared" si="195"/>
        <v>338.14030383987114</v>
      </c>
      <c r="Q461" s="36">
        <f t="shared" si="196"/>
        <v>32.294342592534178</v>
      </c>
      <c r="R461" s="36">
        <f t="shared" si="197"/>
        <v>35.392645159520328</v>
      </c>
      <c r="S461" s="36">
        <f t="shared" si="198"/>
        <v>77.77013495867736</v>
      </c>
      <c r="T461" s="36">
        <f t="shared" si="199"/>
        <v>11.665520243801597</v>
      </c>
      <c r="U461" s="36">
        <f t="shared" si="200"/>
        <v>89.435655202478955</v>
      </c>
      <c r="V461" s="36">
        <f t="shared" si="201"/>
        <v>35.909363832064358</v>
      </c>
      <c r="W461" s="36">
        <f t="shared" si="202"/>
        <v>53.526291370414597</v>
      </c>
      <c r="Y461" s="86">
        <f t="shared" si="181"/>
        <v>127.945310402573</v>
      </c>
      <c r="Z461" s="86">
        <f t="shared" si="182"/>
        <v>11.311291279185282</v>
      </c>
      <c r="AA461" s="86" t="e">
        <f t="shared" ca="1" si="183"/>
        <v>#N/A</v>
      </c>
      <c r="AB461" s="86">
        <f t="shared" si="184"/>
        <v>53.526291370414597</v>
      </c>
      <c r="AC461" s="86">
        <f t="shared" si="185"/>
        <v>7.31616643949648</v>
      </c>
      <c r="AD461" s="86" t="e">
        <f t="shared" ca="1" si="186"/>
        <v>#N/A</v>
      </c>
      <c r="AE461" s="86">
        <f t="shared" si="187"/>
        <v>5538.1903937087545</v>
      </c>
      <c r="AF461" s="86">
        <f t="shared" si="188"/>
        <v>15.961022484698473</v>
      </c>
      <c r="AG461" s="86" t="e">
        <f t="shared" ca="1" si="189"/>
        <v>#N/A</v>
      </c>
      <c r="AH461" s="86" t="e">
        <f t="shared" ca="1" si="190"/>
        <v>#N/A</v>
      </c>
      <c r="AI461" s="86" t="e">
        <f t="shared" ca="1" si="191"/>
        <v>#N/A</v>
      </c>
      <c r="AJ461" s="86" t="e">
        <f t="shared" ca="1" si="192"/>
        <v>#N/A</v>
      </c>
      <c r="AK461" s="86">
        <f t="shared" si="179"/>
        <v>6.7624156736012901</v>
      </c>
      <c r="AL461" s="86">
        <f t="shared" si="179"/>
        <v>0</v>
      </c>
    </row>
    <row r="462" spans="2:38" x14ac:dyDescent="0.25">
      <c r="B462" s="77">
        <v>38504</v>
      </c>
      <c r="C462" s="78">
        <v>8.0807417813992704</v>
      </c>
      <c r="D462" s="79"/>
      <c r="E462" s="80">
        <f t="shared" si="203"/>
        <v>39.077161147739467</v>
      </c>
      <c r="F462" s="75"/>
      <c r="G462" s="89"/>
      <c r="H462" s="81">
        <f t="shared" si="180"/>
        <v>38504</v>
      </c>
      <c r="J462" s="87">
        <f t="shared" si="177"/>
        <v>2.6724723772121708</v>
      </c>
      <c r="K462" s="82">
        <f t="shared" si="204"/>
        <v>5.9254558288135174E-3</v>
      </c>
      <c r="L462" s="82" t="e">
        <f>(I582-#REF!)^2</f>
        <v>#REF!</v>
      </c>
      <c r="M462" s="36">
        <f t="shared" si="193"/>
        <v>343.05980799545404</v>
      </c>
      <c r="N462" s="36">
        <f t="shared" si="194"/>
        <v>3.1612376258163977</v>
      </c>
      <c r="O462" s="36">
        <f t="shared" si="178"/>
        <v>343.05980799545404</v>
      </c>
      <c r="P462" s="36">
        <f t="shared" si="195"/>
        <v>318.46832884524537</v>
      </c>
      <c r="Q462" s="36">
        <f t="shared" si="196"/>
        <v>24.59147915020867</v>
      </c>
      <c r="R462" s="36">
        <f t="shared" si="197"/>
        <v>27.752716776025068</v>
      </c>
      <c r="S462" s="36">
        <f t="shared" si="198"/>
        <v>63.662080608089425</v>
      </c>
      <c r="T462" s="36">
        <f t="shared" si="199"/>
        <v>9.5493120912134088</v>
      </c>
      <c r="U462" s="36">
        <f t="shared" si="200"/>
        <v>73.211392699302834</v>
      </c>
      <c r="V462" s="36">
        <f t="shared" si="201"/>
        <v>32.975284417855654</v>
      </c>
      <c r="W462" s="36">
        <f t="shared" si="202"/>
        <v>40.23610828144718</v>
      </c>
      <c r="Y462" s="86">
        <f t="shared" si="181"/>
        <v>39.077161147739467</v>
      </c>
      <c r="Z462" s="86">
        <f t="shared" si="182"/>
        <v>6.2511727817857876</v>
      </c>
      <c r="AA462" s="86" t="e">
        <f t="shared" ca="1" si="183"/>
        <v>#N/A</v>
      </c>
      <c r="AB462" s="86">
        <f t="shared" si="184"/>
        <v>40.23610828144718</v>
      </c>
      <c r="AC462" s="86">
        <f t="shared" si="185"/>
        <v>6.3431938549477724</v>
      </c>
      <c r="AD462" s="86" t="e">
        <f t="shared" ca="1" si="186"/>
        <v>#N/A</v>
      </c>
      <c r="AE462" s="86">
        <f t="shared" si="187"/>
        <v>1.3431584587293233</v>
      </c>
      <c r="AF462" s="86">
        <f t="shared" si="188"/>
        <v>8.4678779058833635E-3</v>
      </c>
      <c r="AG462" s="86" t="e">
        <f t="shared" ca="1" si="189"/>
        <v>#N/A</v>
      </c>
      <c r="AH462" s="86" t="e">
        <f t="shared" ca="1" si="190"/>
        <v>#N/A</v>
      </c>
      <c r="AI462" s="86" t="e">
        <f t="shared" ca="1" si="191"/>
        <v>#N/A</v>
      </c>
      <c r="AJ462" s="86" t="e">
        <f t="shared" ca="1" si="192"/>
        <v>#N/A</v>
      </c>
      <c r="AK462" s="86">
        <f t="shared" si="179"/>
        <v>8.0807417813992704</v>
      </c>
      <c r="AL462" s="86">
        <f t="shared" si="179"/>
        <v>0</v>
      </c>
    </row>
    <row r="463" spans="2:38" x14ac:dyDescent="0.25">
      <c r="B463" s="77">
        <v>38534</v>
      </c>
      <c r="C463" s="78">
        <v>0</v>
      </c>
      <c r="D463" s="79"/>
      <c r="E463" s="80">
        <f t="shared" si="203"/>
        <v>27.532770018798249</v>
      </c>
      <c r="F463" s="75"/>
      <c r="G463" s="89"/>
      <c r="H463" s="81">
        <f t="shared" si="180"/>
        <v>38534</v>
      </c>
      <c r="J463" s="87">
        <f t="shared" si="177"/>
        <v>1.9685441887754862</v>
      </c>
      <c r="K463" s="82">
        <f t="shared" si="204"/>
        <v>1.95508634902209E-2</v>
      </c>
      <c r="L463" s="82" t="e">
        <f>(I583-#REF!)^2</f>
        <v>#REF!</v>
      </c>
      <c r="M463" s="36">
        <f t="shared" si="193"/>
        <v>318.46832884524537</v>
      </c>
      <c r="N463" s="36">
        <f t="shared" si="194"/>
        <v>0</v>
      </c>
      <c r="O463" s="36">
        <f t="shared" si="178"/>
        <v>318.46832884524537</v>
      </c>
      <c r="P463" s="36">
        <f t="shared" si="195"/>
        <v>299.69005483439628</v>
      </c>
      <c r="Q463" s="36">
        <f t="shared" si="196"/>
        <v>18.778274010849088</v>
      </c>
      <c r="R463" s="36">
        <f t="shared" si="197"/>
        <v>18.778274010849088</v>
      </c>
      <c r="S463" s="36">
        <f t="shared" si="198"/>
        <v>51.753558428704743</v>
      </c>
      <c r="T463" s="36">
        <f t="shared" si="199"/>
        <v>7.7630337643057068</v>
      </c>
      <c r="U463" s="36">
        <f t="shared" si="200"/>
        <v>59.516592193010453</v>
      </c>
      <c r="V463" s="36">
        <f t="shared" si="201"/>
        <v>29.878659239327487</v>
      </c>
      <c r="W463" s="36">
        <f t="shared" si="202"/>
        <v>29.637932953682967</v>
      </c>
      <c r="Y463" s="86">
        <f t="shared" si="181"/>
        <v>27.532770018798249</v>
      </c>
      <c r="Z463" s="86">
        <f t="shared" si="182"/>
        <v>5.247167809285143</v>
      </c>
      <c r="AA463" s="86" t="e">
        <f t="shared" ca="1" si="183"/>
        <v>#N/A</v>
      </c>
      <c r="AB463" s="86">
        <f t="shared" si="184"/>
        <v>29.637932953682967</v>
      </c>
      <c r="AC463" s="86">
        <f t="shared" si="185"/>
        <v>5.4440731951070394</v>
      </c>
      <c r="AD463" s="86" t="e">
        <f t="shared" ca="1" si="186"/>
        <v>#N/A</v>
      </c>
      <c r="AE463" s="86">
        <f t="shared" si="187"/>
        <v>4.4317109824124357</v>
      </c>
      <c r="AF463" s="86">
        <f t="shared" si="188"/>
        <v>3.8771730965669847E-2</v>
      </c>
      <c r="AG463" s="86" t="e">
        <f t="shared" ca="1" si="189"/>
        <v>#N/A</v>
      </c>
      <c r="AH463" s="86" t="e">
        <f t="shared" ca="1" si="190"/>
        <v>#N/A</v>
      </c>
      <c r="AI463" s="86" t="e">
        <f t="shared" ca="1" si="191"/>
        <v>#N/A</v>
      </c>
      <c r="AJ463" s="86" t="e">
        <f t="shared" ca="1" si="192"/>
        <v>#N/A</v>
      </c>
      <c r="AK463" s="86">
        <f t="shared" si="179"/>
        <v>0</v>
      </c>
      <c r="AL463" s="86">
        <f t="shared" si="179"/>
        <v>0</v>
      </c>
    </row>
    <row r="464" spans="2:38" x14ac:dyDescent="0.25">
      <c r="B464" s="77">
        <v>38565</v>
      </c>
      <c r="C464" s="78">
        <v>5.6362103454354999</v>
      </c>
      <c r="D464" s="79"/>
      <c r="E464" s="80">
        <f t="shared" si="203"/>
        <v>32.259496152653306</v>
      </c>
      <c r="F464" s="75"/>
      <c r="G464" s="89"/>
      <c r="H464" s="81">
        <f t="shared" si="180"/>
        <v>38565</v>
      </c>
      <c r="J464" s="87">
        <f t="shared" si="177"/>
        <v>1.721044003016416</v>
      </c>
      <c r="K464" s="82">
        <f t="shared" si="204"/>
        <v>0.17776660016996582</v>
      </c>
      <c r="L464" s="82" t="e">
        <f>(I584-#REF!)^2</f>
        <v>#REF!</v>
      </c>
      <c r="M464" s="36">
        <f t="shared" si="193"/>
        <v>303.59692095242286</v>
      </c>
      <c r="N464" s="36">
        <f t="shared" si="194"/>
        <v>1.7293442274088875</v>
      </c>
      <c r="O464" s="36">
        <f t="shared" si="178"/>
        <v>303.59692095242286</v>
      </c>
      <c r="P464" s="36">
        <f t="shared" si="195"/>
        <v>287.8488902180946</v>
      </c>
      <c r="Q464" s="36">
        <f t="shared" si="196"/>
        <v>15.748030734328267</v>
      </c>
      <c r="R464" s="36">
        <f t="shared" si="197"/>
        <v>17.477374961737155</v>
      </c>
      <c r="S464" s="36">
        <f t="shared" si="198"/>
        <v>47.356034201064645</v>
      </c>
      <c r="T464" s="36">
        <f t="shared" si="199"/>
        <v>7.1034051301596923</v>
      </c>
      <c r="U464" s="36">
        <f t="shared" si="200"/>
        <v>54.459439331224338</v>
      </c>
      <c r="V464" s="36">
        <f t="shared" si="201"/>
        <v>28.547810289527369</v>
      </c>
      <c r="W464" s="36">
        <f t="shared" si="202"/>
        <v>25.911629041696969</v>
      </c>
      <c r="Y464" s="86">
        <f t="shared" si="181"/>
        <v>32.259496152653306</v>
      </c>
      <c r="Z464" s="86">
        <f t="shared" si="182"/>
        <v>5.6797443738827988</v>
      </c>
      <c r="AA464" s="86" t="e">
        <f t="shared" ca="1" si="183"/>
        <v>#N/A</v>
      </c>
      <c r="AB464" s="86">
        <f t="shared" si="184"/>
        <v>25.911629041696969</v>
      </c>
      <c r="AC464" s="86">
        <f t="shared" si="185"/>
        <v>5.0903466524095355</v>
      </c>
      <c r="AD464" s="86" t="e">
        <f t="shared" ca="1" si="186"/>
        <v>#N/A</v>
      </c>
      <c r="AE464" s="86">
        <f t="shared" si="187"/>
        <v>40.295416858361143</v>
      </c>
      <c r="AF464" s="86">
        <f t="shared" si="188"/>
        <v>0.34738967407787447</v>
      </c>
      <c r="AG464" s="86" t="e">
        <f t="shared" ca="1" si="189"/>
        <v>#N/A</v>
      </c>
      <c r="AH464" s="86" t="e">
        <f t="shared" ca="1" si="190"/>
        <v>#N/A</v>
      </c>
      <c r="AI464" s="86" t="e">
        <f t="shared" ca="1" si="191"/>
        <v>#N/A</v>
      </c>
      <c r="AJ464" s="86" t="e">
        <f t="shared" ca="1" si="192"/>
        <v>#N/A</v>
      </c>
      <c r="AK464" s="86">
        <f t="shared" si="179"/>
        <v>5.6362103454354999</v>
      </c>
      <c r="AL464" s="86">
        <f t="shared" si="179"/>
        <v>0</v>
      </c>
    </row>
    <row r="465" spans="2:38" x14ac:dyDescent="0.25">
      <c r="B465" s="77">
        <v>38596</v>
      </c>
      <c r="C465" s="78">
        <v>11.028317460317499</v>
      </c>
      <c r="D465" s="79"/>
      <c r="E465" s="80">
        <f t="shared" si="203"/>
        <v>34.046335598736633</v>
      </c>
      <c r="F465" s="75"/>
      <c r="G465" s="89"/>
      <c r="H465" s="81">
        <f t="shared" si="180"/>
        <v>38596</v>
      </c>
      <c r="J465" s="87">
        <f t="shared" si="177"/>
        <v>1.646184495275417</v>
      </c>
      <c r="K465" s="82">
        <f t="shared" si="204"/>
        <v>0.37842761881771764</v>
      </c>
      <c r="L465" s="82" t="e">
        <f>(I585-#REF!)^2</f>
        <v>#REF!</v>
      </c>
      <c r="M465" s="36">
        <f t="shared" si="193"/>
        <v>295.71071970814188</v>
      </c>
      <c r="N465" s="36">
        <f t="shared" si="194"/>
        <v>3.1664879702702251</v>
      </c>
      <c r="O465" s="36">
        <f t="shared" si="178"/>
        <v>295.71071970814188</v>
      </c>
      <c r="P465" s="36">
        <f t="shared" si="195"/>
        <v>281.42751826190835</v>
      </c>
      <c r="Q465" s="36">
        <f t="shared" si="196"/>
        <v>14.283201446233534</v>
      </c>
      <c r="R465" s="36">
        <f t="shared" si="197"/>
        <v>17.449689416503759</v>
      </c>
      <c r="S465" s="36">
        <f t="shared" si="198"/>
        <v>45.997499706031128</v>
      </c>
      <c r="T465" s="36">
        <f t="shared" si="199"/>
        <v>6.899624955904665</v>
      </c>
      <c r="U465" s="36">
        <f t="shared" si="200"/>
        <v>52.897124661935791</v>
      </c>
      <c r="V465" s="36">
        <f t="shared" si="201"/>
        <v>28.112562558346802</v>
      </c>
      <c r="W465" s="36">
        <f t="shared" si="202"/>
        <v>24.784562103588989</v>
      </c>
      <c r="Y465" s="86">
        <f t="shared" si="181"/>
        <v>34.046335598736633</v>
      </c>
      <c r="Z465" s="86">
        <f t="shared" si="182"/>
        <v>5.8349237868833068</v>
      </c>
      <c r="AA465" s="86" t="e">
        <f t="shared" ca="1" si="183"/>
        <v>#N/A</v>
      </c>
      <c r="AB465" s="86">
        <f t="shared" si="184"/>
        <v>24.784562103588989</v>
      </c>
      <c r="AC465" s="86">
        <f t="shared" si="185"/>
        <v>4.9784095958035621</v>
      </c>
      <c r="AD465" s="86" t="e">
        <f t="shared" ca="1" si="186"/>
        <v>#N/A</v>
      </c>
      <c r="AE465" s="86">
        <f t="shared" si="187"/>
        <v>85.780448275419403</v>
      </c>
      <c r="AF465" s="86">
        <f t="shared" si="188"/>
        <v>0.73361655952098936</v>
      </c>
      <c r="AG465" s="86" t="e">
        <f t="shared" ca="1" si="189"/>
        <v>#N/A</v>
      </c>
      <c r="AH465" s="86" t="e">
        <f t="shared" ca="1" si="190"/>
        <v>#N/A</v>
      </c>
      <c r="AI465" s="86" t="e">
        <f t="shared" ca="1" si="191"/>
        <v>#N/A</v>
      </c>
      <c r="AJ465" s="86" t="e">
        <f t="shared" ca="1" si="192"/>
        <v>#N/A</v>
      </c>
      <c r="AK465" s="86">
        <f t="shared" si="179"/>
        <v>11.028317460317499</v>
      </c>
      <c r="AL465" s="86">
        <f t="shared" si="179"/>
        <v>0</v>
      </c>
    </row>
    <row r="466" spans="2:38" x14ac:dyDescent="0.25">
      <c r="B466" s="77">
        <v>38626</v>
      </c>
      <c r="C466" s="78">
        <v>91.8427620023174</v>
      </c>
      <c r="D466" s="79"/>
      <c r="E466" s="80">
        <f t="shared" si="203"/>
        <v>58.868029739776951</v>
      </c>
      <c r="F466" s="75"/>
      <c r="G466" s="89"/>
      <c r="H466" s="81">
        <f t="shared" si="180"/>
        <v>38626</v>
      </c>
      <c r="J466" s="87">
        <f t="shared" si="177"/>
        <v>3.8992208143839164</v>
      </c>
      <c r="K466" s="82">
        <f t="shared" si="204"/>
        <v>1.1619084254598591E-4</v>
      </c>
      <c r="L466" s="82" t="e">
        <f>(I586-#REF!)^2</f>
        <v>#REF!</v>
      </c>
      <c r="M466" s="36">
        <f t="shared" si="193"/>
        <v>342.81109689310011</v>
      </c>
      <c r="N466" s="36">
        <f t="shared" si="194"/>
        <v>30.459183371125619</v>
      </c>
      <c r="O466" s="36">
        <f t="shared" si="178"/>
        <v>342.81109689310011</v>
      </c>
      <c r="P466" s="36">
        <f t="shared" si="195"/>
        <v>318.28356937284184</v>
      </c>
      <c r="Q466" s="36">
        <f t="shared" si="196"/>
        <v>24.527527520258275</v>
      </c>
      <c r="R466" s="36">
        <f t="shared" si="197"/>
        <v>54.986710891383893</v>
      </c>
      <c r="S466" s="36">
        <f t="shared" si="198"/>
        <v>83.099273449730703</v>
      </c>
      <c r="T466" s="36">
        <f t="shared" si="199"/>
        <v>12.464891017459598</v>
      </c>
      <c r="U466" s="36">
        <f t="shared" si="200"/>
        <v>95.564164467190295</v>
      </c>
      <c r="V466" s="36">
        <f t="shared" si="201"/>
        <v>36.858423581484487</v>
      </c>
      <c r="W466" s="36">
        <f t="shared" si="202"/>
        <v>58.705740885705808</v>
      </c>
      <c r="Y466" s="86">
        <f t="shared" si="181"/>
        <v>58.868029739776951</v>
      </c>
      <c r="Z466" s="86">
        <f t="shared" si="182"/>
        <v>7.6725504064670016</v>
      </c>
      <c r="AA466" s="86" t="e">
        <f t="shared" ca="1" si="183"/>
        <v>#N/A</v>
      </c>
      <c r="AB466" s="86">
        <f t="shared" si="184"/>
        <v>58.705740885705808</v>
      </c>
      <c r="AC466" s="86">
        <f t="shared" si="185"/>
        <v>7.6619671681432964</v>
      </c>
      <c r="AD466" s="86" t="e">
        <f t="shared" ca="1" si="186"/>
        <v>#N/A</v>
      </c>
      <c r="AE466" s="86">
        <f t="shared" si="187"/>
        <v>2.6337672155724717E-2</v>
      </c>
      <c r="AF466" s="86">
        <f t="shared" si="188"/>
        <v>1.1200493341634296E-4</v>
      </c>
      <c r="AG466" s="86" t="e">
        <f t="shared" ca="1" si="189"/>
        <v>#N/A</v>
      </c>
      <c r="AH466" s="86" t="e">
        <f t="shared" ca="1" si="190"/>
        <v>#N/A</v>
      </c>
      <c r="AI466" s="86" t="e">
        <f t="shared" ca="1" si="191"/>
        <v>#N/A</v>
      </c>
      <c r="AJ466" s="86" t="e">
        <f t="shared" ca="1" si="192"/>
        <v>#N/A</v>
      </c>
      <c r="AK466" s="86">
        <f t="shared" si="179"/>
        <v>91.8427620023174</v>
      </c>
      <c r="AL466" s="86">
        <f t="shared" si="179"/>
        <v>0</v>
      </c>
    </row>
    <row r="467" spans="2:38" x14ac:dyDescent="0.25">
      <c r="B467" s="77">
        <v>38657</v>
      </c>
      <c r="C467" s="78">
        <v>26.448822991555701</v>
      </c>
      <c r="D467" s="79"/>
      <c r="E467" s="80">
        <f t="shared" si="203"/>
        <v>72.719330855018583</v>
      </c>
      <c r="F467" s="75"/>
      <c r="G467" s="89"/>
      <c r="H467" s="81">
        <f t="shared" si="180"/>
        <v>38657</v>
      </c>
      <c r="J467" s="87">
        <f t="shared" si="177"/>
        <v>3.0017421353801441</v>
      </c>
      <c r="K467" s="82">
        <f t="shared" si="204"/>
        <v>3.3425268195443554</v>
      </c>
      <c r="L467" s="82" t="e">
        <f>(I587-#REF!)^2</f>
        <v>#REF!</v>
      </c>
      <c r="M467" s="36">
        <f t="shared" si="193"/>
        <v>335.20386411087856</v>
      </c>
      <c r="N467" s="36">
        <f t="shared" si="194"/>
        <v>9.5285282535189708</v>
      </c>
      <c r="O467" s="36">
        <f t="shared" si="178"/>
        <v>335.20386411087856</v>
      </c>
      <c r="P467" s="36">
        <f t="shared" si="195"/>
        <v>312.5809046636565</v>
      </c>
      <c r="Q467" s="36">
        <f t="shared" si="196"/>
        <v>22.622959447222058</v>
      </c>
      <c r="R467" s="36">
        <f t="shared" si="197"/>
        <v>32.151487700741029</v>
      </c>
      <c r="S467" s="36">
        <f t="shared" si="198"/>
        <v>69.009911282225517</v>
      </c>
      <c r="T467" s="36">
        <f t="shared" si="199"/>
        <v>10.351486692333822</v>
      </c>
      <c r="U467" s="36">
        <f t="shared" si="200"/>
        <v>79.361397974559338</v>
      </c>
      <c r="V467" s="36">
        <f t="shared" si="201"/>
        <v>34.167882553408468</v>
      </c>
      <c r="W467" s="36">
        <f t="shared" si="202"/>
        <v>45.19351542115087</v>
      </c>
      <c r="Y467" s="86">
        <f t="shared" si="181"/>
        <v>72.719330855018583</v>
      </c>
      <c r="Z467" s="86">
        <f t="shared" si="182"/>
        <v>8.527563007977049</v>
      </c>
      <c r="AA467" s="86" t="e">
        <f t="shared" ca="1" si="183"/>
        <v>#N/A</v>
      </c>
      <c r="AB467" s="86">
        <f t="shared" si="184"/>
        <v>45.19351542115087</v>
      </c>
      <c r="AC467" s="86">
        <f t="shared" si="185"/>
        <v>6.7226122468242115</v>
      </c>
      <c r="AD467" s="86" t="e">
        <f t="shared" ca="1" si="186"/>
        <v>#N/A</v>
      </c>
      <c r="AE467" s="86">
        <f t="shared" si="187"/>
        <v>757.67051529934997</v>
      </c>
      <c r="AF467" s="86">
        <f t="shared" si="188"/>
        <v>3.2578472501862072</v>
      </c>
      <c r="AG467" s="86" t="e">
        <f t="shared" ca="1" si="189"/>
        <v>#N/A</v>
      </c>
      <c r="AH467" s="86" t="e">
        <f t="shared" ca="1" si="190"/>
        <v>#N/A</v>
      </c>
      <c r="AI467" s="86" t="e">
        <f t="shared" ca="1" si="191"/>
        <v>#N/A</v>
      </c>
      <c r="AJ467" s="86" t="e">
        <f t="shared" ca="1" si="192"/>
        <v>#N/A</v>
      </c>
      <c r="AK467" s="86">
        <f t="shared" si="179"/>
        <v>26.448822991555701</v>
      </c>
      <c r="AL467" s="86">
        <f t="shared" si="179"/>
        <v>0</v>
      </c>
    </row>
    <row r="468" spans="2:38" x14ac:dyDescent="0.25">
      <c r="B468" s="77">
        <v>38687</v>
      </c>
      <c r="C468" s="78">
        <v>101.429505942242</v>
      </c>
      <c r="D468" s="79"/>
      <c r="E468" s="80">
        <f t="shared" si="203"/>
        <v>103.56854219330855</v>
      </c>
      <c r="F468" s="75"/>
      <c r="G468" s="89"/>
      <c r="H468" s="81">
        <f t="shared" si="180"/>
        <v>38687</v>
      </c>
      <c r="J468" s="87">
        <f t="shared" si="177"/>
        <v>5.5618451357418364</v>
      </c>
      <c r="K468" s="82">
        <f t="shared" si="204"/>
        <v>1.7348890335187559</v>
      </c>
      <c r="L468" s="82" t="e">
        <f>(I588-#REF!)^2</f>
        <v>#REF!</v>
      </c>
      <c r="M468" s="36">
        <f t="shared" si="193"/>
        <v>373.38992541212991</v>
      </c>
      <c r="N468" s="36">
        <f t="shared" si="194"/>
        <v>40.620485193768616</v>
      </c>
      <c r="O468" s="36">
        <f t="shared" si="178"/>
        <v>373.38992541212991</v>
      </c>
      <c r="P468" s="36">
        <f t="shared" si="195"/>
        <v>340.18428243198218</v>
      </c>
      <c r="Q468" s="36">
        <f t="shared" si="196"/>
        <v>33.205642980147729</v>
      </c>
      <c r="R468" s="36">
        <f t="shared" si="197"/>
        <v>73.826128173916345</v>
      </c>
      <c r="S468" s="36">
        <f t="shared" si="198"/>
        <v>107.99401072732482</v>
      </c>
      <c r="T468" s="36">
        <f t="shared" si="199"/>
        <v>16.199101609098712</v>
      </c>
      <c r="U468" s="36">
        <f t="shared" si="200"/>
        <v>124.19311233642354</v>
      </c>
      <c r="V468" s="36">
        <f t="shared" si="201"/>
        <v>40.455295236964673</v>
      </c>
      <c r="W468" s="36">
        <f t="shared" si="202"/>
        <v>83.737817099458866</v>
      </c>
      <c r="Y468" s="86">
        <f t="shared" si="181"/>
        <v>103.56854219330855</v>
      </c>
      <c r="Z468" s="86">
        <f t="shared" si="182"/>
        <v>10.176863082173629</v>
      </c>
      <c r="AA468" s="86" t="e">
        <f t="shared" ca="1" si="183"/>
        <v>#N/A</v>
      </c>
      <c r="AB468" s="86">
        <f t="shared" si="184"/>
        <v>83.737817099458866</v>
      </c>
      <c r="AC468" s="86">
        <f t="shared" si="185"/>
        <v>9.1508369616914749</v>
      </c>
      <c r="AD468" s="86" t="e">
        <f t="shared" ca="1" si="186"/>
        <v>#N/A</v>
      </c>
      <c r="AE468" s="86">
        <f t="shared" si="187"/>
        <v>393.25765774783935</v>
      </c>
      <c r="AF468" s="86">
        <f t="shared" si="188"/>
        <v>1.0527295999116595</v>
      </c>
      <c r="AG468" s="86" t="e">
        <f t="shared" ca="1" si="189"/>
        <v>#N/A</v>
      </c>
      <c r="AH468" s="86" t="e">
        <f t="shared" ca="1" si="190"/>
        <v>#N/A</v>
      </c>
      <c r="AI468" s="86" t="e">
        <f t="shared" ca="1" si="191"/>
        <v>#N/A</v>
      </c>
      <c r="AJ468" s="86" t="e">
        <f t="shared" ca="1" si="192"/>
        <v>#N/A</v>
      </c>
      <c r="AK468" s="86">
        <f t="shared" si="179"/>
        <v>101.429505942242</v>
      </c>
      <c r="AL468" s="86">
        <f t="shared" si="179"/>
        <v>0</v>
      </c>
    </row>
    <row r="469" spans="2:38" x14ac:dyDescent="0.25">
      <c r="B469" s="77">
        <v>38718</v>
      </c>
      <c r="C469" s="78">
        <v>47.999716945798298</v>
      </c>
      <c r="D469" s="79"/>
      <c r="E469" s="80">
        <f t="shared" si="203"/>
        <v>114.27323420074349</v>
      </c>
      <c r="F469" s="75"/>
      <c r="G469" s="89"/>
      <c r="H469" s="81">
        <f t="shared" si="180"/>
        <v>38718</v>
      </c>
      <c r="J469" s="87">
        <f t="shared" si="177"/>
        <v>4.5037126615133758</v>
      </c>
      <c r="K469" s="82">
        <f t="shared" si="204"/>
        <v>9.5251695357028492</v>
      </c>
      <c r="L469" s="82" t="e">
        <f>(I589-#REF!)^2</f>
        <v>#REF!</v>
      </c>
      <c r="M469" s="36">
        <f t="shared" si="193"/>
        <v>367.85782784065981</v>
      </c>
      <c r="N469" s="36">
        <f t="shared" si="194"/>
        <v>20.326171537120672</v>
      </c>
      <c r="O469" s="36">
        <f t="shared" si="178"/>
        <v>367.85782784065981</v>
      </c>
      <c r="P469" s="36">
        <f t="shared" si="195"/>
        <v>336.34528847751841</v>
      </c>
      <c r="Q469" s="36">
        <f t="shared" si="196"/>
        <v>31.5125393631414</v>
      </c>
      <c r="R469" s="36">
        <f t="shared" si="197"/>
        <v>51.838710900262072</v>
      </c>
      <c r="S469" s="36">
        <f t="shared" si="198"/>
        <v>92.294006137226745</v>
      </c>
      <c r="T469" s="36">
        <f t="shared" si="199"/>
        <v>13.844100920584003</v>
      </c>
      <c r="U469" s="36">
        <f t="shared" si="200"/>
        <v>106.13810705781074</v>
      </c>
      <c r="V469" s="36">
        <f t="shared" si="201"/>
        <v>38.33128074134541</v>
      </c>
      <c r="W469" s="36">
        <f t="shared" si="202"/>
        <v>67.806826316465333</v>
      </c>
      <c r="Y469" s="86">
        <f t="shared" si="181"/>
        <v>114.27323420074349</v>
      </c>
      <c r="Z469" s="86">
        <f t="shared" si="182"/>
        <v>10.689865958034435</v>
      </c>
      <c r="AA469" s="86" t="e">
        <f t="shared" ca="1" si="183"/>
        <v>#N/A</v>
      </c>
      <c r="AB469" s="86">
        <f t="shared" si="184"/>
        <v>67.806826316465333</v>
      </c>
      <c r="AC469" s="86">
        <f t="shared" si="185"/>
        <v>8.2344900459266643</v>
      </c>
      <c r="AD469" s="86" t="e">
        <f t="shared" ca="1" si="186"/>
        <v>#N/A</v>
      </c>
      <c r="AE469" s="86">
        <f t="shared" si="187"/>
        <v>2159.1270616681072</v>
      </c>
      <c r="AF469" s="86">
        <f t="shared" si="188"/>
        <v>6.0288708697590669</v>
      </c>
      <c r="AG469" s="86" t="e">
        <f t="shared" ca="1" si="189"/>
        <v>#N/A</v>
      </c>
      <c r="AH469" s="86" t="e">
        <f t="shared" ca="1" si="190"/>
        <v>#N/A</v>
      </c>
      <c r="AI469" s="86" t="e">
        <f t="shared" ca="1" si="191"/>
        <v>#N/A</v>
      </c>
      <c r="AJ469" s="86" t="e">
        <f t="shared" ca="1" si="192"/>
        <v>#N/A</v>
      </c>
      <c r="AK469" s="86">
        <f t="shared" si="179"/>
        <v>47.999716945798298</v>
      </c>
      <c r="AL469" s="86">
        <f t="shared" si="179"/>
        <v>0</v>
      </c>
    </row>
    <row r="470" spans="2:38" x14ac:dyDescent="0.25">
      <c r="B470" s="77">
        <v>38749</v>
      </c>
      <c r="C470" s="78">
        <v>102.17376492633301</v>
      </c>
      <c r="D470" s="79"/>
      <c r="E470" s="80">
        <f t="shared" si="203"/>
        <v>144.00648572122569</v>
      </c>
      <c r="F470" s="75"/>
      <c r="G470" s="89"/>
      <c r="H470" s="81">
        <f t="shared" si="180"/>
        <v>38749</v>
      </c>
      <c r="J470" s="87">
        <f t="shared" si="177"/>
        <v>6.6595300423480701</v>
      </c>
      <c r="K470" s="82">
        <f t="shared" si="204"/>
        <v>8.4410306271445368</v>
      </c>
      <c r="L470" s="82" t="e">
        <f>(I590-#REF!)^2</f>
        <v>#REF!</v>
      </c>
      <c r="M470" s="36">
        <f t="shared" si="193"/>
        <v>392.39195318370912</v>
      </c>
      <c r="N470" s="36">
        <f t="shared" si="194"/>
        <v>46.127100220142324</v>
      </c>
      <c r="O470" s="36">
        <f t="shared" si="178"/>
        <v>392.39195318370912</v>
      </c>
      <c r="P470" s="36">
        <f t="shared" si="195"/>
        <v>352.95013858613783</v>
      </c>
      <c r="Q470" s="36">
        <f t="shared" si="196"/>
        <v>39.441814597571295</v>
      </c>
      <c r="R470" s="36">
        <f t="shared" si="197"/>
        <v>85.568914817713619</v>
      </c>
      <c r="S470" s="36">
        <f t="shared" si="198"/>
        <v>123.90019555905903</v>
      </c>
      <c r="T470" s="36">
        <f t="shared" si="199"/>
        <v>18.585029333858845</v>
      </c>
      <c r="U470" s="36">
        <f t="shared" si="200"/>
        <v>142.48522489291787</v>
      </c>
      <c r="V470" s="36">
        <f t="shared" si="201"/>
        <v>42.220924998829815</v>
      </c>
      <c r="W470" s="36">
        <f t="shared" si="202"/>
        <v>100.26429989408805</v>
      </c>
      <c r="Y470" s="86">
        <f t="shared" si="181"/>
        <v>144.00648572122569</v>
      </c>
      <c r="Z470" s="86">
        <f t="shared" si="182"/>
        <v>12.000270235341606</v>
      </c>
      <c r="AA470" s="86" t="e">
        <f t="shared" ca="1" si="183"/>
        <v>#N/A</v>
      </c>
      <c r="AB470" s="86">
        <f t="shared" si="184"/>
        <v>100.26429989408805</v>
      </c>
      <c r="AC470" s="86">
        <f t="shared" si="185"/>
        <v>10.013206274420199</v>
      </c>
      <c r="AD470" s="86" t="e">
        <f t="shared" ca="1" si="186"/>
        <v>#N/A</v>
      </c>
      <c r="AE470" s="86">
        <f t="shared" si="187"/>
        <v>1913.3788209358404</v>
      </c>
      <c r="AF470" s="86">
        <f t="shared" si="188"/>
        <v>3.9484231847926723</v>
      </c>
      <c r="AG470" s="86" t="e">
        <f t="shared" ca="1" si="189"/>
        <v>#N/A</v>
      </c>
      <c r="AH470" s="86" t="e">
        <f t="shared" ca="1" si="190"/>
        <v>#N/A</v>
      </c>
      <c r="AI470" s="86" t="e">
        <f t="shared" ca="1" si="191"/>
        <v>#N/A</v>
      </c>
      <c r="AJ470" s="86" t="e">
        <f t="shared" ca="1" si="192"/>
        <v>#N/A</v>
      </c>
      <c r="AK470" s="86">
        <f t="shared" si="179"/>
        <v>102.17376492633301</v>
      </c>
      <c r="AL470" s="86">
        <f t="shared" si="179"/>
        <v>0</v>
      </c>
    </row>
    <row r="471" spans="2:38" x14ac:dyDescent="0.25">
      <c r="B471" s="77">
        <v>38777</v>
      </c>
      <c r="C471" s="78">
        <v>214.22177177565399</v>
      </c>
      <c r="D471" s="79"/>
      <c r="E471" s="80">
        <f t="shared" si="203"/>
        <v>79.475083366588436</v>
      </c>
      <c r="F471" s="75"/>
      <c r="G471" s="89"/>
      <c r="H471" s="81">
        <f t="shared" si="180"/>
        <v>38777</v>
      </c>
      <c r="J471" s="87">
        <f t="shared" si="177"/>
        <v>13.789224895766816</v>
      </c>
      <c r="K471" s="82">
        <f t="shared" si="204"/>
        <v>72.42877164381423</v>
      </c>
      <c r="L471" s="82" t="e">
        <f>(I591-#REF!)^2</f>
        <v>#REF!</v>
      </c>
      <c r="M471" s="36">
        <f t="shared" si="193"/>
        <v>448.07527174482294</v>
      </c>
      <c r="N471" s="36">
        <f t="shared" si="194"/>
        <v>119.09663861696885</v>
      </c>
      <c r="O471" s="36">
        <f t="shared" si="178"/>
        <v>448.07527174482294</v>
      </c>
      <c r="P471" s="36">
        <f t="shared" si="195"/>
        <v>386.59030048150191</v>
      </c>
      <c r="Q471" s="36">
        <f t="shared" si="196"/>
        <v>61.484971263321029</v>
      </c>
      <c r="R471" s="36">
        <f t="shared" si="197"/>
        <v>180.58160988028988</v>
      </c>
      <c r="S471" s="36">
        <f t="shared" si="198"/>
        <v>222.80253487911969</v>
      </c>
      <c r="T471" s="36">
        <f t="shared" si="199"/>
        <v>33.420380231867931</v>
      </c>
      <c r="U471" s="36">
        <f t="shared" si="200"/>
        <v>256.22291511098763</v>
      </c>
      <c r="V471" s="36">
        <f t="shared" si="201"/>
        <v>48.615625788104325</v>
      </c>
      <c r="W471" s="36">
        <f t="shared" si="202"/>
        <v>207.6072893228833</v>
      </c>
      <c r="Y471" s="86">
        <f t="shared" si="181"/>
        <v>79.475083366588436</v>
      </c>
      <c r="Z471" s="86">
        <f t="shared" si="182"/>
        <v>8.9148798851464299</v>
      </c>
      <c r="AA471" s="86" t="e">
        <f t="shared" ca="1" si="183"/>
        <v>#N/A</v>
      </c>
      <c r="AB471" s="86">
        <f t="shared" si="184"/>
        <v>207.6072893228833</v>
      </c>
      <c r="AC471" s="86">
        <f t="shared" si="185"/>
        <v>14.408583876387134</v>
      </c>
      <c r="AD471" s="86" t="e">
        <f t="shared" ca="1" si="186"/>
        <v>#N/A</v>
      </c>
      <c r="AE471" s="86">
        <f t="shared" si="187"/>
        <v>16417.862203226363</v>
      </c>
      <c r="AF471" s="86">
        <f t="shared" si="188"/>
        <v>30.180783543374037</v>
      </c>
      <c r="AG471" s="86" t="e">
        <f t="shared" ca="1" si="189"/>
        <v>#N/A</v>
      </c>
      <c r="AH471" s="86" t="e">
        <f t="shared" ca="1" si="190"/>
        <v>#N/A</v>
      </c>
      <c r="AI471" s="86" t="e">
        <f t="shared" ca="1" si="191"/>
        <v>#N/A</v>
      </c>
      <c r="AJ471" s="86" t="e">
        <f t="shared" ca="1" si="192"/>
        <v>#N/A</v>
      </c>
      <c r="AK471" s="86">
        <f t="shared" si="179"/>
        <v>214.22177177565399</v>
      </c>
      <c r="AL471" s="86">
        <f t="shared" si="179"/>
        <v>0</v>
      </c>
    </row>
    <row r="472" spans="2:38" x14ac:dyDescent="0.25">
      <c r="B472" s="77">
        <v>38808</v>
      </c>
      <c r="C472" s="78">
        <v>110.500693603191</v>
      </c>
      <c r="D472" s="79"/>
      <c r="E472" s="80">
        <f t="shared" si="203"/>
        <v>68.052044609665415</v>
      </c>
      <c r="F472" s="75"/>
      <c r="G472" s="89"/>
      <c r="H472" s="81">
        <f t="shared" si="180"/>
        <v>38808</v>
      </c>
      <c r="J472" s="87">
        <f t="shared" si="177"/>
        <v>9.7286942276610944</v>
      </c>
      <c r="K472" s="82">
        <f t="shared" si="204"/>
        <v>27.130495557270009</v>
      </c>
      <c r="L472" s="82" t="e">
        <f>(I592-#REF!)^2</f>
        <v>#REF!</v>
      </c>
      <c r="M472" s="36">
        <f t="shared" si="193"/>
        <v>433.93566369425275</v>
      </c>
      <c r="N472" s="36">
        <f t="shared" si="194"/>
        <v>63.155330390440156</v>
      </c>
      <c r="O472" s="36">
        <f t="shared" si="178"/>
        <v>433.93566369425275</v>
      </c>
      <c r="P472" s="36">
        <f t="shared" si="195"/>
        <v>378.57754902823547</v>
      </c>
      <c r="Q472" s="36">
        <f t="shared" si="196"/>
        <v>55.358114666017286</v>
      </c>
      <c r="R472" s="36">
        <f t="shared" si="197"/>
        <v>118.51344505645744</v>
      </c>
      <c r="S472" s="36">
        <f t="shared" si="198"/>
        <v>167.12907084456177</v>
      </c>
      <c r="T472" s="36">
        <f t="shared" si="199"/>
        <v>25.069360626684251</v>
      </c>
      <c r="U472" s="36">
        <f t="shared" si="200"/>
        <v>192.19843147124601</v>
      </c>
      <c r="V472" s="36">
        <f t="shared" si="201"/>
        <v>45.725525813151449</v>
      </c>
      <c r="W472" s="36">
        <f t="shared" si="202"/>
        <v>146.47290565809456</v>
      </c>
      <c r="Y472" s="86">
        <f t="shared" si="181"/>
        <v>68.052044609665415</v>
      </c>
      <c r="Z472" s="86">
        <f t="shared" si="182"/>
        <v>8.2493663156430035</v>
      </c>
      <c r="AA472" s="86" t="e">
        <f t="shared" ca="1" si="183"/>
        <v>#N/A</v>
      </c>
      <c r="AB472" s="86">
        <f t="shared" si="184"/>
        <v>146.47290565809456</v>
      </c>
      <c r="AC472" s="86">
        <f t="shared" si="185"/>
        <v>12.102599128207732</v>
      </c>
      <c r="AD472" s="86" t="e">
        <f t="shared" ca="1" si="186"/>
        <v>#N/A</v>
      </c>
      <c r="AE472" s="86">
        <f t="shared" si="187"/>
        <v>6149.8314475770312</v>
      </c>
      <c r="AF472" s="86">
        <f t="shared" si="188"/>
        <v>14.847403107825489</v>
      </c>
      <c r="AG472" s="86" t="e">
        <f t="shared" ca="1" si="189"/>
        <v>#N/A</v>
      </c>
      <c r="AH472" s="86" t="e">
        <f t="shared" ca="1" si="190"/>
        <v>#N/A</v>
      </c>
      <c r="AI472" s="86" t="e">
        <f t="shared" ca="1" si="191"/>
        <v>#N/A</v>
      </c>
      <c r="AJ472" s="86" t="e">
        <f t="shared" ca="1" si="192"/>
        <v>#N/A</v>
      </c>
      <c r="AK472" s="86">
        <f t="shared" si="179"/>
        <v>110.500693603191</v>
      </c>
      <c r="AL472" s="86">
        <f t="shared" si="179"/>
        <v>0</v>
      </c>
    </row>
    <row r="473" spans="2:38" x14ac:dyDescent="0.25">
      <c r="B473" s="77">
        <v>38838</v>
      </c>
      <c r="C473" s="78">
        <v>6.8870429477596904</v>
      </c>
      <c r="D473" s="79"/>
      <c r="E473" s="80">
        <f t="shared" si="203"/>
        <v>63.685873605947968</v>
      </c>
      <c r="F473" s="75"/>
      <c r="G473" s="89"/>
      <c r="H473" s="81">
        <f t="shared" si="180"/>
        <v>38838</v>
      </c>
      <c r="J473" s="87">
        <f t="shared" si="177"/>
        <v>4.0276649529996016</v>
      </c>
      <c r="K473" s="82">
        <f t="shared" si="204"/>
        <v>4.0939471244653608E-2</v>
      </c>
      <c r="L473" s="82" t="e">
        <f>(I593-#REF!)^2</f>
        <v>#REF!</v>
      </c>
      <c r="M473" s="36">
        <f t="shared" si="193"/>
        <v>382.10501786011986</v>
      </c>
      <c r="N473" s="36">
        <f t="shared" si="194"/>
        <v>3.3595741158753185</v>
      </c>
      <c r="O473" s="36">
        <f t="shared" si="178"/>
        <v>382.10501786011986</v>
      </c>
      <c r="P473" s="36">
        <f t="shared" si="195"/>
        <v>346.12033561466922</v>
      </c>
      <c r="Q473" s="36">
        <f t="shared" si="196"/>
        <v>35.984682245450642</v>
      </c>
      <c r="R473" s="36">
        <f t="shared" si="197"/>
        <v>39.344256361325961</v>
      </c>
      <c r="S473" s="36">
        <f t="shared" si="198"/>
        <v>85.06978217447741</v>
      </c>
      <c r="T473" s="36">
        <f t="shared" si="199"/>
        <v>12.760467326171604</v>
      </c>
      <c r="U473" s="36">
        <f t="shared" si="200"/>
        <v>97.830249500649018</v>
      </c>
      <c r="V473" s="36">
        <f t="shared" si="201"/>
        <v>37.190684223145723</v>
      </c>
      <c r="W473" s="36">
        <f t="shared" si="202"/>
        <v>60.639565277503294</v>
      </c>
      <c r="Y473" s="86">
        <f t="shared" si="181"/>
        <v>63.685873605947968</v>
      </c>
      <c r="Z473" s="86">
        <f t="shared" si="182"/>
        <v>7.9803429503968042</v>
      </c>
      <c r="AA473" s="86" t="e">
        <f t="shared" ca="1" si="183"/>
        <v>#N/A</v>
      </c>
      <c r="AB473" s="86">
        <f t="shared" si="184"/>
        <v>60.639565277503294</v>
      </c>
      <c r="AC473" s="86">
        <f t="shared" si="185"/>
        <v>7.7871410207792753</v>
      </c>
      <c r="AD473" s="86" t="e">
        <f t="shared" ca="1" si="186"/>
        <v>#N/A</v>
      </c>
      <c r="AE473" s="86">
        <f t="shared" si="187"/>
        <v>9.2799944319513834</v>
      </c>
      <c r="AF473" s="86">
        <f t="shared" si="188"/>
        <v>3.7326985607936597E-2</v>
      </c>
      <c r="AG473" s="86" t="e">
        <f t="shared" ca="1" si="189"/>
        <v>#N/A</v>
      </c>
      <c r="AH473" s="86" t="e">
        <f t="shared" ca="1" si="190"/>
        <v>#N/A</v>
      </c>
      <c r="AI473" s="86" t="e">
        <f t="shared" ca="1" si="191"/>
        <v>#N/A</v>
      </c>
      <c r="AJ473" s="86" t="e">
        <f t="shared" ca="1" si="192"/>
        <v>#N/A</v>
      </c>
      <c r="AK473" s="86">
        <f t="shared" si="179"/>
        <v>6.8870429477596904</v>
      </c>
      <c r="AL473" s="86">
        <f t="shared" si="179"/>
        <v>0</v>
      </c>
    </row>
    <row r="474" spans="2:38" x14ac:dyDescent="0.25">
      <c r="B474" s="77">
        <v>38869</v>
      </c>
      <c r="C474" s="78">
        <v>32.189701708659101</v>
      </c>
      <c r="D474" s="79"/>
      <c r="E474" s="80">
        <f t="shared" si="203"/>
        <v>58.514312797800187</v>
      </c>
      <c r="F474" s="75"/>
      <c r="G474" s="89"/>
      <c r="H474" s="81">
        <f t="shared" si="180"/>
        <v>38869</v>
      </c>
      <c r="J474" s="87">
        <f t="shared" si="177"/>
        <v>3.7920956933901531</v>
      </c>
      <c r="K474" s="82">
        <f t="shared" si="204"/>
        <v>8.9133452786052773E-3</v>
      </c>
      <c r="L474" s="82" t="e">
        <f>(I594-#REF!)^2</f>
        <v>#REF!</v>
      </c>
      <c r="M474" s="36">
        <f t="shared" si="193"/>
        <v>364.59108272475999</v>
      </c>
      <c r="N474" s="36">
        <f t="shared" si="194"/>
        <v>13.718954598568303</v>
      </c>
      <c r="O474" s="36">
        <f t="shared" si="178"/>
        <v>364.59108272475999</v>
      </c>
      <c r="P474" s="36">
        <f t="shared" si="195"/>
        <v>334.05258297664062</v>
      </c>
      <c r="Q474" s="36">
        <f t="shared" si="196"/>
        <v>30.538499748119364</v>
      </c>
      <c r="R474" s="36">
        <f t="shared" si="197"/>
        <v>44.257454346687666</v>
      </c>
      <c r="S474" s="36">
        <f t="shared" si="198"/>
        <v>81.44813856983339</v>
      </c>
      <c r="T474" s="36">
        <f t="shared" si="199"/>
        <v>12.217220785475002</v>
      </c>
      <c r="U474" s="36">
        <f t="shared" si="200"/>
        <v>93.665359355308397</v>
      </c>
      <c r="V474" s="36">
        <f t="shared" si="201"/>
        <v>36.572468804267061</v>
      </c>
      <c r="W474" s="36">
        <f t="shared" si="202"/>
        <v>57.092890551041336</v>
      </c>
      <c r="Y474" s="86">
        <f t="shared" si="181"/>
        <v>58.514312797800187</v>
      </c>
      <c r="Z474" s="86">
        <f t="shared" si="182"/>
        <v>7.6494648700285035</v>
      </c>
      <c r="AA474" s="86" t="e">
        <f t="shared" ca="1" si="183"/>
        <v>#N/A</v>
      </c>
      <c r="AB474" s="86">
        <f t="shared" si="184"/>
        <v>57.092890551041336</v>
      </c>
      <c r="AC474" s="86">
        <f t="shared" si="185"/>
        <v>7.5559837579921609</v>
      </c>
      <c r="AD474" s="86" t="e">
        <f t="shared" ca="1" si="186"/>
        <v>#N/A</v>
      </c>
      <c r="AE474" s="86">
        <f t="shared" si="187"/>
        <v>2.0204412035809809</v>
      </c>
      <c r="AF474" s="86">
        <f t="shared" si="188"/>
        <v>8.7387183075512322E-3</v>
      </c>
      <c r="AG474" s="86" t="e">
        <f t="shared" ca="1" si="189"/>
        <v>#N/A</v>
      </c>
      <c r="AH474" s="86" t="e">
        <f t="shared" ca="1" si="190"/>
        <v>#N/A</v>
      </c>
      <c r="AI474" s="86" t="e">
        <f t="shared" ca="1" si="191"/>
        <v>#N/A</v>
      </c>
      <c r="AJ474" s="86" t="e">
        <f t="shared" ca="1" si="192"/>
        <v>#N/A</v>
      </c>
      <c r="AK474" s="86">
        <f t="shared" si="179"/>
        <v>32.189701708659101</v>
      </c>
      <c r="AL474" s="86">
        <f t="shared" si="179"/>
        <v>0</v>
      </c>
    </row>
    <row r="475" spans="2:38" x14ac:dyDescent="0.25">
      <c r="B475" s="77">
        <v>38899</v>
      </c>
      <c r="C475" s="78">
        <v>17.205351159844401</v>
      </c>
      <c r="D475" s="79"/>
      <c r="E475" s="80">
        <f t="shared" si="203"/>
        <v>35.145537586799236</v>
      </c>
      <c r="F475" s="75"/>
      <c r="G475" s="89"/>
      <c r="H475" s="81">
        <f t="shared" si="180"/>
        <v>38899</v>
      </c>
      <c r="J475" s="87">
        <f t="shared" si="177"/>
        <v>2.9537694150641101</v>
      </c>
      <c r="K475" s="82">
        <f t="shared" si="204"/>
        <v>0.38367058955786854</v>
      </c>
      <c r="L475" s="82" t="e">
        <f>(I595-#REF!)^2</f>
        <v>#REF!</v>
      </c>
      <c r="M475" s="36">
        <f t="shared" si="193"/>
        <v>344.57632629443282</v>
      </c>
      <c r="N475" s="36">
        <f t="shared" si="194"/>
        <v>6.6816078420521876</v>
      </c>
      <c r="O475" s="36">
        <f t="shared" si="178"/>
        <v>344.57632629443282</v>
      </c>
      <c r="P475" s="36">
        <f t="shared" si="195"/>
        <v>319.59258169834015</v>
      </c>
      <c r="Q475" s="36">
        <f t="shared" si="196"/>
        <v>24.983744596092663</v>
      </c>
      <c r="R475" s="36">
        <f t="shared" si="197"/>
        <v>31.665352438144851</v>
      </c>
      <c r="S475" s="36">
        <f t="shared" si="198"/>
        <v>68.237821242411911</v>
      </c>
      <c r="T475" s="36">
        <f t="shared" si="199"/>
        <v>10.235673186361781</v>
      </c>
      <c r="U475" s="36">
        <f t="shared" si="200"/>
        <v>78.473494428773691</v>
      </c>
      <c r="V475" s="36">
        <f t="shared" si="201"/>
        <v>34.002244871117014</v>
      </c>
      <c r="W475" s="36">
        <f t="shared" si="202"/>
        <v>44.471249557656677</v>
      </c>
      <c r="Y475" s="86">
        <f t="shared" si="181"/>
        <v>35.145537586799236</v>
      </c>
      <c r="Z475" s="86">
        <f t="shared" si="182"/>
        <v>5.9283671939918863</v>
      </c>
      <c r="AA475" s="86" t="e">
        <f t="shared" ca="1" si="183"/>
        <v>#N/A</v>
      </c>
      <c r="AB475" s="86">
        <f t="shared" si="184"/>
        <v>44.471249557656677</v>
      </c>
      <c r="AC475" s="86">
        <f t="shared" si="185"/>
        <v>6.6686767471258248</v>
      </c>
      <c r="AD475" s="86" t="e">
        <f t="shared" ca="1" si="186"/>
        <v>#N/A</v>
      </c>
      <c r="AE475" s="86">
        <f t="shared" si="187"/>
        <v>86.968903763393769</v>
      </c>
      <c r="AF475" s="86">
        <f t="shared" si="188"/>
        <v>0.54805823446137181</v>
      </c>
      <c r="AG475" s="86" t="e">
        <f t="shared" ca="1" si="189"/>
        <v>#N/A</v>
      </c>
      <c r="AH475" s="86" t="e">
        <f t="shared" ca="1" si="190"/>
        <v>#N/A</v>
      </c>
      <c r="AI475" s="86" t="e">
        <f t="shared" ca="1" si="191"/>
        <v>#N/A</v>
      </c>
      <c r="AJ475" s="86" t="e">
        <f t="shared" ca="1" si="192"/>
        <v>#N/A</v>
      </c>
      <c r="AK475" s="86">
        <f t="shared" si="179"/>
        <v>17.205351159844401</v>
      </c>
      <c r="AL475" s="86">
        <f t="shared" si="179"/>
        <v>0</v>
      </c>
    </row>
    <row r="476" spans="2:38" x14ac:dyDescent="0.25">
      <c r="B476" s="77">
        <v>38930</v>
      </c>
      <c r="C476" s="78">
        <v>13.797033597634201</v>
      </c>
      <c r="D476" s="79"/>
      <c r="E476" s="80">
        <f t="shared" si="203"/>
        <v>29.892122971058626</v>
      </c>
      <c r="F476" s="75"/>
      <c r="G476" s="89"/>
      <c r="H476" s="81">
        <f t="shared" si="180"/>
        <v>38930</v>
      </c>
      <c r="J476" s="87">
        <f t="shared" si="177"/>
        <v>2.446312125238276</v>
      </c>
      <c r="K476" s="82">
        <f t="shared" si="204"/>
        <v>0.21241470510096472</v>
      </c>
      <c r="L476" s="82" t="e">
        <f>(I596-#REF!)^2</f>
        <v>#REF!</v>
      </c>
      <c r="M476" s="36">
        <f t="shared" si="193"/>
        <v>328.50330364809793</v>
      </c>
      <c r="N476" s="36">
        <f t="shared" si="194"/>
        <v>4.8863116478764255</v>
      </c>
      <c r="O476" s="36">
        <f t="shared" si="178"/>
        <v>328.50330364809793</v>
      </c>
      <c r="P476" s="36">
        <f t="shared" si="195"/>
        <v>307.47607868694712</v>
      </c>
      <c r="Q476" s="36">
        <f t="shared" si="196"/>
        <v>21.027224961150807</v>
      </c>
      <c r="R476" s="36">
        <f t="shared" si="197"/>
        <v>25.913536609027233</v>
      </c>
      <c r="S476" s="36">
        <f t="shared" si="198"/>
        <v>59.915781480144247</v>
      </c>
      <c r="T476" s="36">
        <f t="shared" si="199"/>
        <v>8.9873672220216321</v>
      </c>
      <c r="U476" s="36">
        <f t="shared" si="200"/>
        <v>68.903148702165879</v>
      </c>
      <c r="V476" s="36">
        <f t="shared" si="201"/>
        <v>32.072055366794068</v>
      </c>
      <c r="W476" s="36">
        <f t="shared" si="202"/>
        <v>36.831093335371811</v>
      </c>
      <c r="Y476" s="86">
        <f t="shared" si="181"/>
        <v>29.892122971058626</v>
      </c>
      <c r="Z476" s="86">
        <f t="shared" si="182"/>
        <v>5.4673689258233367</v>
      </c>
      <c r="AA476" s="86" t="e">
        <f t="shared" ca="1" si="183"/>
        <v>#N/A</v>
      </c>
      <c r="AB476" s="86">
        <f t="shared" si="184"/>
        <v>36.831093335371811</v>
      </c>
      <c r="AC476" s="86">
        <f t="shared" si="185"/>
        <v>6.0688626064009563</v>
      </c>
      <c r="AD476" s="86" t="e">
        <f t="shared" ca="1" si="186"/>
        <v>#N/A</v>
      </c>
      <c r="AE476" s="86">
        <f t="shared" si="187"/>
        <v>48.14930971681666</v>
      </c>
      <c r="AF476" s="86">
        <f t="shared" si="188"/>
        <v>0.36179464777481152</v>
      </c>
      <c r="AG476" s="86" t="e">
        <f t="shared" ca="1" si="189"/>
        <v>#N/A</v>
      </c>
      <c r="AH476" s="86" t="e">
        <f t="shared" ca="1" si="190"/>
        <v>#N/A</v>
      </c>
      <c r="AI476" s="86" t="e">
        <f t="shared" ca="1" si="191"/>
        <v>#N/A</v>
      </c>
      <c r="AJ476" s="86" t="e">
        <f t="shared" ca="1" si="192"/>
        <v>#N/A</v>
      </c>
      <c r="AK476" s="86">
        <f t="shared" si="179"/>
        <v>13.797033597634201</v>
      </c>
      <c r="AL476" s="86">
        <f t="shared" si="179"/>
        <v>0</v>
      </c>
    </row>
    <row r="477" spans="2:38" x14ac:dyDescent="0.25">
      <c r="B477" s="77">
        <v>38961</v>
      </c>
      <c r="C477" s="78">
        <v>24.422893890675201</v>
      </c>
      <c r="D477" s="79"/>
      <c r="E477" s="80">
        <f t="shared" si="203"/>
        <v>35.984229635412248</v>
      </c>
      <c r="F477" s="75"/>
      <c r="G477" s="89"/>
      <c r="H477" s="81">
        <f t="shared" si="180"/>
        <v>38961</v>
      </c>
      <c r="J477" s="87">
        <f t="shared" si="177"/>
        <v>2.4637740992688899</v>
      </c>
      <c r="K477" s="82">
        <f t="shared" si="204"/>
        <v>5.4332307163213606E-3</v>
      </c>
      <c r="L477" s="82" t="e">
        <f>(I597-#REF!)^2</f>
        <v>#REF!</v>
      </c>
      <c r="M477" s="36">
        <f t="shared" si="193"/>
        <v>323.69158452152101</v>
      </c>
      <c r="N477" s="36">
        <f t="shared" si="194"/>
        <v>8.2073880561013084</v>
      </c>
      <c r="O477" s="36">
        <f t="shared" si="178"/>
        <v>323.69158452152101</v>
      </c>
      <c r="P477" s="36">
        <f t="shared" si="195"/>
        <v>303.7636142940496</v>
      </c>
      <c r="Q477" s="36">
        <f t="shared" si="196"/>
        <v>19.927970227471405</v>
      </c>
      <c r="R477" s="36">
        <f t="shared" si="197"/>
        <v>28.135358283572714</v>
      </c>
      <c r="S477" s="36">
        <f t="shared" si="198"/>
        <v>60.207413650366782</v>
      </c>
      <c r="T477" s="36">
        <f t="shared" si="199"/>
        <v>9.0311120475550126</v>
      </c>
      <c r="U477" s="36">
        <f t="shared" si="200"/>
        <v>69.238525697921787</v>
      </c>
      <c r="V477" s="36">
        <f t="shared" si="201"/>
        <v>32.144529036066757</v>
      </c>
      <c r="W477" s="36">
        <f t="shared" si="202"/>
        <v>37.09399666185503</v>
      </c>
      <c r="Y477" s="86">
        <f t="shared" si="181"/>
        <v>35.984229635412248</v>
      </c>
      <c r="Z477" s="86">
        <f t="shared" si="182"/>
        <v>5.9986856589933302</v>
      </c>
      <c r="AA477" s="86" t="e">
        <f t="shared" ca="1" si="183"/>
        <v>#N/A</v>
      </c>
      <c r="AB477" s="86">
        <f t="shared" si="184"/>
        <v>37.09399666185503</v>
      </c>
      <c r="AC477" s="86">
        <f t="shared" si="185"/>
        <v>6.0904841073477103</v>
      </c>
      <c r="AD477" s="86" t="e">
        <f t="shared" ca="1" si="186"/>
        <v>#N/A</v>
      </c>
      <c r="AE477" s="86">
        <f t="shared" si="187"/>
        <v>1.2315828529796542</v>
      </c>
      <c r="AF477" s="86">
        <f t="shared" si="188"/>
        <v>8.4269551202717924E-3</v>
      </c>
      <c r="AG477" s="86" t="e">
        <f t="shared" ca="1" si="189"/>
        <v>#N/A</v>
      </c>
      <c r="AH477" s="86" t="e">
        <f t="shared" ca="1" si="190"/>
        <v>#N/A</v>
      </c>
      <c r="AI477" s="86" t="e">
        <f t="shared" ca="1" si="191"/>
        <v>#N/A</v>
      </c>
      <c r="AJ477" s="86" t="e">
        <f t="shared" ca="1" si="192"/>
        <v>#N/A</v>
      </c>
      <c r="AK477" s="86">
        <f t="shared" si="179"/>
        <v>24.422893890675201</v>
      </c>
      <c r="AL477" s="86">
        <f t="shared" si="179"/>
        <v>0</v>
      </c>
    </row>
    <row r="478" spans="2:38" x14ac:dyDescent="0.25">
      <c r="B478" s="77">
        <v>38991</v>
      </c>
      <c r="C478" s="78">
        <v>67.002576578679694</v>
      </c>
      <c r="D478" s="79"/>
      <c r="E478" s="80">
        <f t="shared" si="203"/>
        <v>47.085502183877026</v>
      </c>
      <c r="F478" s="75"/>
      <c r="G478" s="89"/>
      <c r="H478" s="81">
        <f t="shared" si="180"/>
        <v>38991</v>
      </c>
      <c r="J478" s="87">
        <f t="shared" si="177"/>
        <v>3.8092080688153818</v>
      </c>
      <c r="K478" s="82">
        <f t="shared" si="204"/>
        <v>0.46485211244831387</v>
      </c>
      <c r="L478" s="82" t="e">
        <f>(I598-#REF!)^2</f>
        <v>#REF!</v>
      </c>
      <c r="M478" s="36">
        <f t="shared" si="193"/>
        <v>346.75176317602677</v>
      </c>
      <c r="N478" s="36">
        <f t="shared" si="194"/>
        <v>24.014427696702512</v>
      </c>
      <c r="O478" s="36">
        <f t="shared" si="178"/>
        <v>346.75176317602677</v>
      </c>
      <c r="P478" s="36">
        <f t="shared" si="195"/>
        <v>321.1983405380434</v>
      </c>
      <c r="Q478" s="36">
        <f t="shared" si="196"/>
        <v>25.553422637983374</v>
      </c>
      <c r="R478" s="36">
        <f t="shared" si="197"/>
        <v>49.567850334685886</v>
      </c>
      <c r="S478" s="36">
        <f t="shared" si="198"/>
        <v>81.712379370752643</v>
      </c>
      <c r="T478" s="36">
        <f t="shared" si="199"/>
        <v>12.256856905612889</v>
      </c>
      <c r="U478" s="36">
        <f t="shared" si="200"/>
        <v>93.969236276365535</v>
      </c>
      <c r="V478" s="36">
        <f t="shared" si="201"/>
        <v>36.618705872267775</v>
      </c>
      <c r="W478" s="36">
        <f t="shared" si="202"/>
        <v>57.350530404097761</v>
      </c>
      <c r="Y478" s="86">
        <f t="shared" si="181"/>
        <v>47.085502183877026</v>
      </c>
      <c r="Z478" s="86">
        <f t="shared" si="182"/>
        <v>6.8618876545653986</v>
      </c>
      <c r="AA478" s="86" t="e">
        <f t="shared" ca="1" si="183"/>
        <v>#N/A</v>
      </c>
      <c r="AB478" s="86">
        <f t="shared" si="184"/>
        <v>57.350530404097761</v>
      </c>
      <c r="AC478" s="86">
        <f t="shared" si="185"/>
        <v>7.5730132974990712</v>
      </c>
      <c r="AD478" s="86" t="e">
        <f t="shared" ca="1" si="186"/>
        <v>#N/A</v>
      </c>
      <c r="AE478" s="86">
        <f t="shared" si="187"/>
        <v>105.37080436192807</v>
      </c>
      <c r="AF478" s="86">
        <f t="shared" si="188"/>
        <v>0.50569968003782917</v>
      </c>
      <c r="AG478" s="86" t="e">
        <f t="shared" ca="1" si="189"/>
        <v>#N/A</v>
      </c>
      <c r="AH478" s="86" t="e">
        <f t="shared" ca="1" si="190"/>
        <v>#N/A</v>
      </c>
      <c r="AI478" s="86" t="e">
        <f t="shared" ca="1" si="191"/>
        <v>#N/A</v>
      </c>
      <c r="AJ478" s="86" t="e">
        <f t="shared" ca="1" si="192"/>
        <v>#N/A</v>
      </c>
      <c r="AK478" s="86">
        <f t="shared" si="179"/>
        <v>67.002576578679694</v>
      </c>
      <c r="AL478" s="86">
        <f t="shared" si="179"/>
        <v>0</v>
      </c>
    </row>
    <row r="479" spans="2:38" x14ac:dyDescent="0.25">
      <c r="B479" s="77">
        <v>39022</v>
      </c>
      <c r="C479" s="78">
        <v>80.956251927927298</v>
      </c>
      <c r="D479" s="79"/>
      <c r="E479" s="80">
        <f t="shared" si="203"/>
        <v>22.596286694177323</v>
      </c>
      <c r="F479" s="75"/>
      <c r="G479" s="89"/>
      <c r="H479" s="81">
        <f t="shared" si="180"/>
        <v>39022</v>
      </c>
      <c r="J479" s="87">
        <f t="shared" si="177"/>
        <v>5.1102593103236318</v>
      </c>
      <c r="K479" s="82">
        <f t="shared" si="204"/>
        <v>13.027909324967172</v>
      </c>
      <c r="L479" s="82" t="e">
        <f>(I599-#REF!)^2</f>
        <v>#REF!</v>
      </c>
      <c r="M479" s="36">
        <f t="shared" si="193"/>
        <v>369.40921741661623</v>
      </c>
      <c r="N479" s="36">
        <f t="shared" si="194"/>
        <v>32.745375049354493</v>
      </c>
      <c r="O479" s="36">
        <f t="shared" si="178"/>
        <v>369.40921741661623</v>
      </c>
      <c r="P479" s="36">
        <f t="shared" si="195"/>
        <v>337.4274146614693</v>
      </c>
      <c r="Q479" s="36">
        <f t="shared" si="196"/>
        <v>31.98180275514693</v>
      </c>
      <c r="R479" s="36">
        <f t="shared" si="197"/>
        <v>64.727177804501423</v>
      </c>
      <c r="S479" s="36">
        <f t="shared" si="198"/>
        <v>101.3458836767692</v>
      </c>
      <c r="T479" s="36">
        <f t="shared" si="199"/>
        <v>15.201882551515371</v>
      </c>
      <c r="U479" s="36">
        <f t="shared" si="200"/>
        <v>116.54776622828457</v>
      </c>
      <c r="V479" s="36">
        <f t="shared" si="201"/>
        <v>39.608917875828396</v>
      </c>
      <c r="W479" s="36">
        <f t="shared" si="202"/>
        <v>76.938848352456176</v>
      </c>
      <c r="Y479" s="86">
        <f t="shared" si="181"/>
        <v>22.596286694177323</v>
      </c>
      <c r="Z479" s="86">
        <f t="shared" si="182"/>
        <v>4.7535551636830009</v>
      </c>
      <c r="AA479" s="86" t="e">
        <f t="shared" ca="1" si="183"/>
        <v>#N/A</v>
      </c>
      <c r="AB479" s="86">
        <f t="shared" si="184"/>
        <v>76.938848352456176</v>
      </c>
      <c r="AC479" s="86">
        <f t="shared" si="185"/>
        <v>8.7714792567990596</v>
      </c>
      <c r="AD479" s="86" t="e">
        <f t="shared" ca="1" si="186"/>
        <v>#N/A</v>
      </c>
      <c r="AE479" s="86">
        <f t="shared" si="187"/>
        <v>2953.1140075838389</v>
      </c>
      <c r="AF479" s="86">
        <f t="shared" si="188"/>
        <v>16.143714018042502</v>
      </c>
      <c r="AG479" s="86" t="e">
        <f t="shared" ca="1" si="189"/>
        <v>#N/A</v>
      </c>
      <c r="AH479" s="86" t="e">
        <f t="shared" ca="1" si="190"/>
        <v>#N/A</v>
      </c>
      <c r="AI479" s="86" t="e">
        <f t="shared" ca="1" si="191"/>
        <v>#N/A</v>
      </c>
      <c r="AJ479" s="86" t="e">
        <f t="shared" ca="1" si="192"/>
        <v>#N/A</v>
      </c>
      <c r="AK479" s="86">
        <f t="shared" si="179"/>
        <v>80.956251927927298</v>
      </c>
      <c r="AL479" s="86">
        <f t="shared" si="179"/>
        <v>0</v>
      </c>
    </row>
    <row r="480" spans="2:38" x14ac:dyDescent="0.25">
      <c r="B480" s="77">
        <v>39052</v>
      </c>
      <c r="C480" s="78">
        <v>125.06876731526501</v>
      </c>
      <c r="D480" s="79"/>
      <c r="E480" s="80">
        <f t="shared" si="203"/>
        <v>59.372254197593215</v>
      </c>
      <c r="F480" s="75"/>
      <c r="G480" s="89"/>
      <c r="H480" s="81">
        <f t="shared" si="180"/>
        <v>39052</v>
      </c>
      <c r="J480" s="87">
        <f t="shared" si="177"/>
        <v>7.9154521839582239</v>
      </c>
      <c r="K480" s="82">
        <f t="shared" si="204"/>
        <v>15.776479904906514</v>
      </c>
      <c r="L480" s="82" t="e">
        <f>(I600-#REF!)^2</f>
        <v>#REF!</v>
      </c>
      <c r="M480" s="36">
        <f t="shared" si="193"/>
        <v>403.86098693255906</v>
      </c>
      <c r="N480" s="36">
        <f t="shared" si="194"/>
        <v>58.635195044175248</v>
      </c>
      <c r="O480" s="36">
        <f t="shared" si="178"/>
        <v>403.86098693255906</v>
      </c>
      <c r="P480" s="36">
        <f t="shared" si="195"/>
        <v>360.33815896965024</v>
      </c>
      <c r="Q480" s="36">
        <f t="shared" si="196"/>
        <v>43.522827962908821</v>
      </c>
      <c r="R480" s="36">
        <f t="shared" si="197"/>
        <v>102.15802300708407</v>
      </c>
      <c r="S480" s="36">
        <f t="shared" si="198"/>
        <v>141.76694088291248</v>
      </c>
      <c r="T480" s="36">
        <f t="shared" si="199"/>
        <v>21.26504113243686</v>
      </c>
      <c r="U480" s="36">
        <f t="shared" si="200"/>
        <v>163.03198201534934</v>
      </c>
      <c r="V480" s="36">
        <f t="shared" si="201"/>
        <v>43.858817163933722</v>
      </c>
      <c r="W480" s="36">
        <f t="shared" si="202"/>
        <v>119.17316485141562</v>
      </c>
      <c r="Y480" s="86">
        <f t="shared" si="181"/>
        <v>59.372254197593215</v>
      </c>
      <c r="Z480" s="86">
        <f t="shared" si="182"/>
        <v>7.7053393304638576</v>
      </c>
      <c r="AA480" s="86" t="e">
        <f t="shared" ca="1" si="183"/>
        <v>#N/A</v>
      </c>
      <c r="AB480" s="86">
        <f t="shared" si="184"/>
        <v>119.17316485141562</v>
      </c>
      <c r="AC480" s="86">
        <f t="shared" si="185"/>
        <v>10.916646227272166</v>
      </c>
      <c r="AD480" s="86" t="e">
        <f t="shared" ca="1" si="186"/>
        <v>#N/A</v>
      </c>
      <c r="AE480" s="86">
        <f t="shared" si="187"/>
        <v>3576.1489150264501</v>
      </c>
      <c r="AF480" s="86">
        <f t="shared" si="188"/>
        <v>10.312491985488606</v>
      </c>
      <c r="AG480" s="86" t="e">
        <f t="shared" ca="1" si="189"/>
        <v>#N/A</v>
      </c>
      <c r="AH480" s="86" t="e">
        <f t="shared" ca="1" si="190"/>
        <v>#N/A</v>
      </c>
      <c r="AI480" s="86" t="e">
        <f t="shared" ca="1" si="191"/>
        <v>#N/A</v>
      </c>
      <c r="AJ480" s="86" t="e">
        <f t="shared" ca="1" si="192"/>
        <v>#N/A</v>
      </c>
      <c r="AK480" s="86">
        <f t="shared" si="179"/>
        <v>125.06876731526501</v>
      </c>
      <c r="AL480" s="86">
        <f t="shared" si="179"/>
        <v>0</v>
      </c>
    </row>
    <row r="481" spans="2:38" x14ac:dyDescent="0.25">
      <c r="B481" s="77">
        <v>39083</v>
      </c>
      <c r="C481" s="78">
        <v>85.121900733877595</v>
      </c>
      <c r="D481" s="79"/>
      <c r="E481" s="80">
        <f t="shared" si="203"/>
        <v>91.196185639881222</v>
      </c>
      <c r="F481" s="75"/>
      <c r="G481" s="89"/>
      <c r="H481" s="81">
        <f t="shared" si="180"/>
        <v>39083</v>
      </c>
      <c r="J481" s="87">
        <f t="shared" si="177"/>
        <v>7.0354852855828547</v>
      </c>
      <c r="K481" s="82">
        <f t="shared" si="204"/>
        <v>0.95698705731475375</v>
      </c>
      <c r="L481" s="82" t="e">
        <f>(I601-#REF!)^2</f>
        <v>#REF!</v>
      </c>
      <c r="M481" s="36">
        <f t="shared" si="193"/>
        <v>403.38810943603914</v>
      </c>
      <c r="N481" s="36">
        <f t="shared" si="194"/>
        <v>42.07195026748866</v>
      </c>
      <c r="O481" s="36">
        <f t="shared" si="178"/>
        <v>403.38810943603914</v>
      </c>
      <c r="P481" s="36">
        <f t="shared" si="195"/>
        <v>360.03827268366211</v>
      </c>
      <c r="Q481" s="36">
        <f t="shared" si="196"/>
        <v>43.34983675237703</v>
      </c>
      <c r="R481" s="36">
        <f t="shared" si="197"/>
        <v>85.42178701986569</v>
      </c>
      <c r="S481" s="36">
        <f t="shared" si="198"/>
        <v>129.28060418379943</v>
      </c>
      <c r="T481" s="36">
        <f t="shared" si="199"/>
        <v>19.392090627569903</v>
      </c>
      <c r="U481" s="36">
        <f t="shared" si="200"/>
        <v>148.67269481136933</v>
      </c>
      <c r="V481" s="36">
        <f t="shared" si="201"/>
        <v>42.748102221738989</v>
      </c>
      <c r="W481" s="36">
        <f t="shared" si="202"/>
        <v>105.92459258963034</v>
      </c>
      <c r="Y481" s="86">
        <f t="shared" si="181"/>
        <v>91.196185639881222</v>
      </c>
      <c r="Z481" s="86">
        <f t="shared" si="182"/>
        <v>9.5496693995070441</v>
      </c>
      <c r="AA481" s="86" t="e">
        <f t="shared" ca="1" si="183"/>
        <v>#N/A</v>
      </c>
      <c r="AB481" s="86">
        <f t="shared" si="184"/>
        <v>105.92459258963034</v>
      </c>
      <c r="AC481" s="86">
        <f t="shared" si="185"/>
        <v>10.291967381877496</v>
      </c>
      <c r="AD481" s="86" t="e">
        <f t="shared" ca="1" si="186"/>
        <v>#N/A</v>
      </c>
      <c r="AE481" s="86">
        <f t="shared" si="187"/>
        <v>216.92597127741803</v>
      </c>
      <c r="AF481" s="86">
        <f t="shared" si="188"/>
        <v>0.55100629463124429</v>
      </c>
      <c r="AG481" s="86" t="e">
        <f t="shared" ca="1" si="189"/>
        <v>#N/A</v>
      </c>
      <c r="AH481" s="86" t="e">
        <f t="shared" ca="1" si="190"/>
        <v>#N/A</v>
      </c>
      <c r="AI481" s="86" t="e">
        <f t="shared" ca="1" si="191"/>
        <v>#N/A</v>
      </c>
      <c r="AJ481" s="86" t="e">
        <f t="shared" ca="1" si="192"/>
        <v>#N/A</v>
      </c>
      <c r="AK481" s="86">
        <f t="shared" si="179"/>
        <v>85.121900733877595</v>
      </c>
      <c r="AL481" s="86">
        <f t="shared" si="179"/>
        <v>0</v>
      </c>
    </row>
    <row r="482" spans="2:38" x14ac:dyDescent="0.25">
      <c r="B482" s="77">
        <v>39114</v>
      </c>
      <c r="C482" s="78">
        <v>49.8802955127194</v>
      </c>
      <c r="D482" s="79"/>
      <c r="E482" s="80">
        <f t="shared" si="203"/>
        <v>61.518051361946277</v>
      </c>
      <c r="F482" s="75"/>
      <c r="G482" s="89"/>
      <c r="H482" s="81">
        <f t="shared" si="180"/>
        <v>39114</v>
      </c>
      <c r="J482" s="87">
        <f t="shared" si="177"/>
        <v>5.2657495238928185</v>
      </c>
      <c r="K482" s="82">
        <f t="shared" si="204"/>
        <v>1.3917764211284454</v>
      </c>
      <c r="L482" s="82" t="e">
        <f>(I602-#REF!)^2</f>
        <v>#REF!</v>
      </c>
      <c r="M482" s="36">
        <f t="shared" si="193"/>
        <v>386.44279654611523</v>
      </c>
      <c r="N482" s="36">
        <f t="shared" si="194"/>
        <v>23.475771650266267</v>
      </c>
      <c r="O482" s="36">
        <f t="shared" si="178"/>
        <v>386.44279654611523</v>
      </c>
      <c r="P482" s="36">
        <f t="shared" si="195"/>
        <v>349.02371594101902</v>
      </c>
      <c r="Q482" s="36">
        <f t="shared" si="196"/>
        <v>37.419080605096212</v>
      </c>
      <c r="R482" s="36">
        <f t="shared" si="197"/>
        <v>60.89485225536248</v>
      </c>
      <c r="S482" s="36">
        <f t="shared" si="198"/>
        <v>103.64295447710147</v>
      </c>
      <c r="T482" s="36">
        <f t="shared" si="199"/>
        <v>15.546443171565212</v>
      </c>
      <c r="U482" s="36">
        <f t="shared" si="200"/>
        <v>119.18939764866668</v>
      </c>
      <c r="V482" s="36">
        <f t="shared" si="201"/>
        <v>39.909525634666991</v>
      </c>
      <c r="W482" s="36">
        <f t="shared" si="202"/>
        <v>79.279872013999693</v>
      </c>
      <c r="Y482" s="86">
        <f t="shared" si="181"/>
        <v>61.518051361946277</v>
      </c>
      <c r="Z482" s="86">
        <f t="shared" si="182"/>
        <v>7.8433443990396263</v>
      </c>
      <c r="AA482" s="86" t="e">
        <f t="shared" ca="1" si="183"/>
        <v>#N/A</v>
      </c>
      <c r="AB482" s="86">
        <f t="shared" si="184"/>
        <v>79.279872013999693</v>
      </c>
      <c r="AC482" s="86">
        <f t="shared" si="185"/>
        <v>8.9039245287681812</v>
      </c>
      <c r="AD482" s="86" t="e">
        <f t="shared" ca="1" si="186"/>
        <v>#N/A</v>
      </c>
      <c r="AE482" s="86">
        <f t="shared" si="187"/>
        <v>315.4822728757112</v>
      </c>
      <c r="AF482" s="86">
        <f t="shared" si="188"/>
        <v>1.1248302115750384</v>
      </c>
      <c r="AG482" s="86" t="e">
        <f t="shared" ca="1" si="189"/>
        <v>#N/A</v>
      </c>
      <c r="AH482" s="86" t="e">
        <f t="shared" ca="1" si="190"/>
        <v>#N/A</v>
      </c>
      <c r="AI482" s="86" t="e">
        <f t="shared" ca="1" si="191"/>
        <v>#N/A</v>
      </c>
      <c r="AJ482" s="86" t="e">
        <f t="shared" ca="1" si="192"/>
        <v>#N/A</v>
      </c>
      <c r="AK482" s="86">
        <f t="shared" si="179"/>
        <v>49.8802955127194</v>
      </c>
      <c r="AL482" s="86">
        <f t="shared" si="179"/>
        <v>0</v>
      </c>
    </row>
    <row r="483" spans="2:38" x14ac:dyDescent="0.25">
      <c r="B483" s="77">
        <v>39142</v>
      </c>
      <c r="C483" s="78">
        <v>181.073241451174</v>
      </c>
      <c r="D483" s="79"/>
      <c r="E483" s="80">
        <f t="shared" si="203"/>
        <v>100.47405927043883</v>
      </c>
      <c r="F483" s="75"/>
      <c r="G483" s="89"/>
      <c r="H483" s="81">
        <f t="shared" si="180"/>
        <v>39142</v>
      </c>
      <c r="J483" s="87">
        <f t="shared" si="177"/>
        <v>11.470632286806145</v>
      </c>
      <c r="K483" s="82">
        <f t="shared" si="204"/>
        <v>23.012840761799477</v>
      </c>
      <c r="L483" s="82" t="e">
        <f>(I603-#REF!)^2</f>
        <v>#REF!</v>
      </c>
      <c r="M483" s="36">
        <f t="shared" si="193"/>
        <v>434.39968493535019</v>
      </c>
      <c r="N483" s="36">
        <f t="shared" si="194"/>
        <v>95.697272456842768</v>
      </c>
      <c r="O483" s="36">
        <f t="shared" si="178"/>
        <v>434.39968493535019</v>
      </c>
      <c r="P483" s="36">
        <f t="shared" si="195"/>
        <v>378.84617238950182</v>
      </c>
      <c r="Q483" s="36">
        <f t="shared" si="196"/>
        <v>55.553512545848378</v>
      </c>
      <c r="R483" s="36">
        <f t="shared" si="197"/>
        <v>151.25078500269115</v>
      </c>
      <c r="S483" s="36">
        <f t="shared" si="198"/>
        <v>191.16031063735812</v>
      </c>
      <c r="T483" s="36">
        <f t="shared" si="199"/>
        <v>28.674046595603702</v>
      </c>
      <c r="U483" s="36">
        <f t="shared" si="200"/>
        <v>219.83435723296182</v>
      </c>
      <c r="V483" s="36">
        <f t="shared" si="201"/>
        <v>47.135246595174124</v>
      </c>
      <c r="W483" s="36">
        <f t="shared" si="202"/>
        <v>172.6991106377877</v>
      </c>
      <c r="Y483" s="86">
        <f t="shared" si="181"/>
        <v>100.47405927043883</v>
      </c>
      <c r="Z483" s="86">
        <f t="shared" si="182"/>
        <v>10.023674938386561</v>
      </c>
      <c r="AA483" s="86" t="e">
        <f t="shared" ca="1" si="183"/>
        <v>#N/A</v>
      </c>
      <c r="AB483" s="86">
        <f t="shared" si="184"/>
        <v>172.6991106377877</v>
      </c>
      <c r="AC483" s="86">
        <f t="shared" si="185"/>
        <v>13.141503362925707</v>
      </c>
      <c r="AD483" s="86" t="e">
        <f t="shared" ca="1" si="186"/>
        <v>#N/A</v>
      </c>
      <c r="AE483" s="86">
        <f t="shared" si="187"/>
        <v>5216.458045016183</v>
      </c>
      <c r="AF483" s="86">
        <f t="shared" si="188"/>
        <v>9.7208540848642553</v>
      </c>
      <c r="AG483" s="86" t="e">
        <f t="shared" ca="1" si="189"/>
        <v>#N/A</v>
      </c>
      <c r="AH483" s="86" t="e">
        <f t="shared" ca="1" si="190"/>
        <v>#N/A</v>
      </c>
      <c r="AI483" s="86" t="e">
        <f t="shared" ca="1" si="191"/>
        <v>#N/A</v>
      </c>
      <c r="AJ483" s="86" t="e">
        <f t="shared" ca="1" si="192"/>
        <v>#N/A</v>
      </c>
      <c r="AK483" s="86">
        <f t="shared" si="179"/>
        <v>181.073241451174</v>
      </c>
      <c r="AL483" s="86">
        <f t="shared" si="179"/>
        <v>0</v>
      </c>
    </row>
    <row r="484" spans="2:38" x14ac:dyDescent="0.25">
      <c r="B484" s="77">
        <v>39173</v>
      </c>
      <c r="C484" s="78">
        <v>84.456886704205701</v>
      </c>
      <c r="D484" s="79"/>
      <c r="E484" s="80">
        <f t="shared" si="203"/>
        <v>122.40334572490708</v>
      </c>
      <c r="F484" s="75"/>
      <c r="G484" s="89"/>
      <c r="H484" s="81">
        <f t="shared" si="180"/>
        <v>39173</v>
      </c>
      <c r="J484" s="87">
        <f t="shared" si="177"/>
        <v>7.8880887379521534</v>
      </c>
      <c r="K484" s="82">
        <f t="shared" si="204"/>
        <v>5.8521058705582295E-2</v>
      </c>
      <c r="L484" s="82" t="e">
        <f>(I604-#REF!)^2</f>
        <v>#REF!</v>
      </c>
      <c r="M484" s="36">
        <f t="shared" si="193"/>
        <v>417.9022946535606</v>
      </c>
      <c r="N484" s="36">
        <f t="shared" si="194"/>
        <v>45.400764440146929</v>
      </c>
      <c r="O484" s="36">
        <f t="shared" si="178"/>
        <v>417.9022946535606</v>
      </c>
      <c r="P484" s="36">
        <f t="shared" si="195"/>
        <v>369.05761550566621</v>
      </c>
      <c r="Q484" s="36">
        <f t="shared" si="196"/>
        <v>48.844679147894396</v>
      </c>
      <c r="R484" s="36">
        <f t="shared" si="197"/>
        <v>94.245443588041326</v>
      </c>
      <c r="S484" s="36">
        <f t="shared" si="198"/>
        <v>141.38069018321545</v>
      </c>
      <c r="T484" s="36">
        <f t="shared" si="199"/>
        <v>21.207103527482303</v>
      </c>
      <c r="U484" s="36">
        <f t="shared" si="200"/>
        <v>162.58779371069775</v>
      </c>
      <c r="V484" s="36">
        <f t="shared" si="201"/>
        <v>43.826606392087257</v>
      </c>
      <c r="W484" s="36">
        <f t="shared" si="202"/>
        <v>118.7611873186105</v>
      </c>
      <c r="Y484" s="86">
        <f t="shared" si="181"/>
        <v>122.40334572490708</v>
      </c>
      <c r="Z484" s="86">
        <f t="shared" si="182"/>
        <v>11.063604553892329</v>
      </c>
      <c r="AA484" s="86" t="e">
        <f t="shared" ca="1" si="183"/>
        <v>#N/A</v>
      </c>
      <c r="AB484" s="86">
        <f t="shared" si="184"/>
        <v>118.7611873186105</v>
      </c>
      <c r="AC484" s="86">
        <f t="shared" si="185"/>
        <v>10.897760656144477</v>
      </c>
      <c r="AD484" s="86" t="e">
        <f t="shared" ca="1" si="186"/>
        <v>#N/A</v>
      </c>
      <c r="AE484" s="86">
        <f t="shared" si="187"/>
        <v>13.2653178565569</v>
      </c>
      <c r="AF484" s="86">
        <f t="shared" si="188"/>
        <v>2.7504198420199924E-2</v>
      </c>
      <c r="AG484" s="86" t="e">
        <f t="shared" ca="1" si="189"/>
        <v>#N/A</v>
      </c>
      <c r="AH484" s="86" t="e">
        <f t="shared" ca="1" si="190"/>
        <v>#N/A</v>
      </c>
      <c r="AI484" s="86" t="e">
        <f t="shared" ca="1" si="191"/>
        <v>#N/A</v>
      </c>
      <c r="AJ484" s="86" t="e">
        <f t="shared" ca="1" si="192"/>
        <v>#N/A</v>
      </c>
      <c r="AK484" s="86">
        <f t="shared" si="179"/>
        <v>84.456886704205701</v>
      </c>
      <c r="AL484" s="86">
        <f t="shared" si="179"/>
        <v>0</v>
      </c>
    </row>
    <row r="485" spans="2:38" x14ac:dyDescent="0.25">
      <c r="B485" s="77">
        <v>39203</v>
      </c>
      <c r="C485" s="78">
        <v>20.8787165775401</v>
      </c>
      <c r="D485" s="79"/>
      <c r="E485" s="80">
        <f t="shared" si="203"/>
        <v>93.496282527881036</v>
      </c>
      <c r="F485" s="75"/>
      <c r="G485" s="89"/>
      <c r="H485" s="81">
        <f t="shared" si="180"/>
        <v>39203</v>
      </c>
      <c r="J485" s="87">
        <f t="shared" si="177"/>
        <v>4.2873980018552977</v>
      </c>
      <c r="K485" s="82">
        <f t="shared" si="204"/>
        <v>3.6963984432700014</v>
      </c>
      <c r="L485" s="82" t="e">
        <f>(I605-#REF!)^2</f>
        <v>#REF!</v>
      </c>
      <c r="M485" s="36">
        <f t="shared" si="193"/>
        <v>380.05598969241214</v>
      </c>
      <c r="N485" s="36">
        <f t="shared" si="194"/>
        <v>9.8803423907941692</v>
      </c>
      <c r="O485" s="36">
        <f t="shared" si="178"/>
        <v>380.05598969241214</v>
      </c>
      <c r="P485" s="36">
        <f t="shared" si="195"/>
        <v>344.73702648712975</v>
      </c>
      <c r="Q485" s="36">
        <f t="shared" si="196"/>
        <v>35.318963205282387</v>
      </c>
      <c r="R485" s="36">
        <f t="shared" si="197"/>
        <v>45.199305596076556</v>
      </c>
      <c r="S485" s="36">
        <f t="shared" si="198"/>
        <v>89.025911988163813</v>
      </c>
      <c r="T485" s="36">
        <f t="shared" si="199"/>
        <v>13.353886798224565</v>
      </c>
      <c r="U485" s="36">
        <f t="shared" si="200"/>
        <v>102.37979878638838</v>
      </c>
      <c r="V485" s="36">
        <f t="shared" si="201"/>
        <v>37.82975452053725</v>
      </c>
      <c r="W485" s="36">
        <f t="shared" si="202"/>
        <v>64.550044265851128</v>
      </c>
      <c r="Y485" s="86">
        <f t="shared" si="181"/>
        <v>93.496282527881036</v>
      </c>
      <c r="Z485" s="86">
        <f t="shared" si="182"/>
        <v>9.6693475750890787</v>
      </c>
      <c r="AA485" s="86" t="e">
        <f t="shared" ca="1" si="183"/>
        <v>#N/A</v>
      </c>
      <c r="AB485" s="86">
        <f t="shared" si="184"/>
        <v>64.550044265851128</v>
      </c>
      <c r="AC485" s="86">
        <f t="shared" si="185"/>
        <v>8.0343042179053139</v>
      </c>
      <c r="AD485" s="86" t="e">
        <f t="shared" ca="1" si="186"/>
        <v>#N/A</v>
      </c>
      <c r="AE485" s="86">
        <f t="shared" si="187"/>
        <v>837.88470952220428</v>
      </c>
      <c r="AF485" s="86">
        <f t="shared" si="188"/>
        <v>2.6733667798707561</v>
      </c>
      <c r="AG485" s="86" t="e">
        <f t="shared" ca="1" si="189"/>
        <v>#N/A</v>
      </c>
      <c r="AH485" s="86" t="e">
        <f t="shared" ca="1" si="190"/>
        <v>#N/A</v>
      </c>
      <c r="AI485" s="86" t="e">
        <f t="shared" ca="1" si="191"/>
        <v>#N/A</v>
      </c>
      <c r="AJ485" s="86" t="e">
        <f t="shared" ca="1" si="192"/>
        <v>#N/A</v>
      </c>
      <c r="AK485" s="86">
        <f t="shared" si="179"/>
        <v>20.8787165775401</v>
      </c>
      <c r="AL485" s="86">
        <f t="shared" si="179"/>
        <v>0</v>
      </c>
    </row>
    <row r="486" spans="2:38" x14ac:dyDescent="0.25">
      <c r="B486" s="77">
        <v>39234</v>
      </c>
      <c r="C486" s="78">
        <v>0</v>
      </c>
      <c r="D486" s="79"/>
      <c r="E486" s="80">
        <f t="shared" si="203"/>
        <v>82.35501858736059</v>
      </c>
      <c r="F486" s="75"/>
      <c r="G486" s="89"/>
      <c r="H486" s="81">
        <f t="shared" si="180"/>
        <v>39234</v>
      </c>
      <c r="J486" s="87">
        <f t="shared" si="177"/>
        <v>2.6234376991045241</v>
      </c>
      <c r="K486" s="82">
        <f t="shared" si="204"/>
        <v>8.102916932879344</v>
      </c>
      <c r="L486" s="82" t="e">
        <f>(I606-#REF!)^2</f>
        <v>#REF!</v>
      </c>
      <c r="M486" s="36">
        <f t="shared" si="193"/>
        <v>344.73702648712975</v>
      </c>
      <c r="N486" s="36">
        <f t="shared" si="194"/>
        <v>0</v>
      </c>
      <c r="O486" s="36">
        <f t="shared" si="178"/>
        <v>344.73702648712975</v>
      </c>
      <c r="P486" s="36">
        <f t="shared" si="195"/>
        <v>319.71148105868537</v>
      </c>
      <c r="Q486" s="36">
        <f t="shared" si="196"/>
        <v>25.025545428444389</v>
      </c>
      <c r="R486" s="36">
        <f t="shared" si="197"/>
        <v>25.025545428444389</v>
      </c>
      <c r="S486" s="36">
        <f t="shared" si="198"/>
        <v>62.855299948981639</v>
      </c>
      <c r="T486" s="36">
        <f t="shared" si="199"/>
        <v>9.4282949923472401</v>
      </c>
      <c r="U486" s="36">
        <f t="shared" si="200"/>
        <v>72.283594941328886</v>
      </c>
      <c r="V486" s="36">
        <f t="shared" si="201"/>
        <v>32.785741107227309</v>
      </c>
      <c r="W486" s="36">
        <f t="shared" si="202"/>
        <v>39.497853834101576</v>
      </c>
      <c r="Y486" s="86">
        <f t="shared" si="181"/>
        <v>82.35501858736059</v>
      </c>
      <c r="Z486" s="86">
        <f t="shared" si="182"/>
        <v>9.0749665887737887</v>
      </c>
      <c r="AA486" s="86" t="e">
        <f t="shared" ca="1" si="183"/>
        <v>#N/A</v>
      </c>
      <c r="AB486" s="86">
        <f t="shared" si="184"/>
        <v>39.497853834101576</v>
      </c>
      <c r="AC486" s="86">
        <f t="shared" si="185"/>
        <v>6.2847318028776353</v>
      </c>
      <c r="AD486" s="86" t="e">
        <f t="shared" ca="1" si="186"/>
        <v>#N/A</v>
      </c>
      <c r="AE486" s="86">
        <f t="shared" si="187"/>
        <v>1836.7365706879866</v>
      </c>
      <c r="AF486" s="86">
        <f t="shared" si="188"/>
        <v>7.785410160424953</v>
      </c>
      <c r="AG486" s="86" t="e">
        <f t="shared" ca="1" si="189"/>
        <v>#N/A</v>
      </c>
      <c r="AH486" s="86" t="e">
        <f t="shared" ca="1" si="190"/>
        <v>#N/A</v>
      </c>
      <c r="AI486" s="86" t="e">
        <f t="shared" ca="1" si="191"/>
        <v>#N/A</v>
      </c>
      <c r="AJ486" s="86" t="e">
        <f t="shared" ca="1" si="192"/>
        <v>#N/A</v>
      </c>
      <c r="AK486" s="86">
        <f t="shared" si="179"/>
        <v>0</v>
      </c>
      <c r="AL486" s="86">
        <f t="shared" si="179"/>
        <v>0</v>
      </c>
    </row>
    <row r="487" spans="2:38" x14ac:dyDescent="0.25">
      <c r="B487" s="77">
        <v>39264</v>
      </c>
      <c r="C487" s="78">
        <v>20.092478340075701</v>
      </c>
      <c r="D487" s="79"/>
      <c r="E487" s="80">
        <f t="shared" si="203"/>
        <v>40.349442379182157</v>
      </c>
      <c r="F487" s="75"/>
      <c r="G487" s="89"/>
      <c r="H487" s="81">
        <f t="shared" si="180"/>
        <v>39264</v>
      </c>
      <c r="J487" s="87">
        <f t="shared" si="177"/>
        <v>2.5709388334154157</v>
      </c>
      <c r="K487" s="82">
        <f t="shared" si="204"/>
        <v>1.1894338056790474E-2</v>
      </c>
      <c r="L487" s="82" t="e">
        <f>(I607-#REF!)^2</f>
        <v>#REF!</v>
      </c>
      <c r="M487" s="36">
        <f t="shared" si="193"/>
        <v>332.59375511845838</v>
      </c>
      <c r="N487" s="36">
        <f t="shared" si="194"/>
        <v>7.2102042803027189</v>
      </c>
      <c r="O487" s="36">
        <f t="shared" si="178"/>
        <v>332.59375511845838</v>
      </c>
      <c r="P487" s="36">
        <f t="shared" si="195"/>
        <v>310.60144226489166</v>
      </c>
      <c r="Q487" s="36">
        <f t="shared" si="196"/>
        <v>21.992312853566716</v>
      </c>
      <c r="R487" s="36">
        <f t="shared" si="197"/>
        <v>29.202517133869435</v>
      </c>
      <c r="S487" s="36">
        <f t="shared" si="198"/>
        <v>61.988258241096744</v>
      </c>
      <c r="T487" s="36">
        <f t="shared" si="199"/>
        <v>9.2982387361645067</v>
      </c>
      <c r="U487" s="36">
        <f t="shared" si="200"/>
        <v>71.286496977261251</v>
      </c>
      <c r="V487" s="36">
        <f t="shared" si="201"/>
        <v>32.579053574538456</v>
      </c>
      <c r="W487" s="36">
        <f t="shared" si="202"/>
        <v>38.707443402722795</v>
      </c>
      <c r="Y487" s="86">
        <f t="shared" si="181"/>
        <v>40.349442379182157</v>
      </c>
      <c r="Z487" s="86">
        <f t="shared" si="182"/>
        <v>6.3521210929249579</v>
      </c>
      <c r="AA487" s="86" t="e">
        <f t="shared" ca="1" si="183"/>
        <v>#N/A</v>
      </c>
      <c r="AB487" s="86">
        <f t="shared" si="184"/>
        <v>38.707443402722795</v>
      </c>
      <c r="AC487" s="86">
        <f t="shared" si="185"/>
        <v>6.2215306318238754</v>
      </c>
      <c r="AD487" s="86" t="e">
        <f t="shared" ca="1" si="186"/>
        <v>#N/A</v>
      </c>
      <c r="AE487" s="86">
        <f t="shared" si="187"/>
        <v>2.6961606386935935</v>
      </c>
      <c r="AF487" s="86">
        <f t="shared" si="188"/>
        <v>1.7053868530593319E-2</v>
      </c>
      <c r="AG487" s="86" t="e">
        <f t="shared" ca="1" si="189"/>
        <v>#N/A</v>
      </c>
      <c r="AH487" s="86" t="e">
        <f t="shared" ca="1" si="190"/>
        <v>#N/A</v>
      </c>
      <c r="AI487" s="86" t="e">
        <f t="shared" ca="1" si="191"/>
        <v>#N/A</v>
      </c>
      <c r="AJ487" s="86" t="e">
        <f t="shared" ca="1" si="192"/>
        <v>#N/A</v>
      </c>
      <c r="AK487" s="86">
        <f t="shared" si="179"/>
        <v>20.092478340075701</v>
      </c>
      <c r="AL487" s="86">
        <f t="shared" si="179"/>
        <v>0</v>
      </c>
    </row>
    <row r="488" spans="2:38" x14ac:dyDescent="0.25">
      <c r="B488" s="77">
        <v>39295</v>
      </c>
      <c r="C488" s="78">
        <v>2.1211127840489499</v>
      </c>
      <c r="D488" s="79"/>
      <c r="E488" s="80">
        <f t="shared" si="203"/>
        <v>34.026022304832708</v>
      </c>
      <c r="F488" s="75"/>
      <c r="G488" s="89"/>
      <c r="H488" s="81">
        <f t="shared" si="180"/>
        <v>39295</v>
      </c>
      <c r="J488" s="87">
        <f t="shared" si="177"/>
        <v>1.9082648089286907</v>
      </c>
      <c r="K488" s="82">
        <f t="shared" si="204"/>
        <v>0.12371764463797034</v>
      </c>
      <c r="L488" s="82" t="e">
        <f>(I608-#REF!)^2</f>
        <v>#REF!</v>
      </c>
      <c r="M488" s="36">
        <f t="shared" si="193"/>
        <v>312.02935794594498</v>
      </c>
      <c r="N488" s="36">
        <f t="shared" si="194"/>
        <v>0.69319710299561166</v>
      </c>
      <c r="O488" s="36">
        <f t="shared" si="178"/>
        <v>312.02935794594498</v>
      </c>
      <c r="P488" s="36">
        <f t="shared" si="195"/>
        <v>294.60680686272781</v>
      </c>
      <c r="Q488" s="36">
        <f t="shared" si="196"/>
        <v>17.422551083217172</v>
      </c>
      <c r="R488" s="36">
        <f t="shared" si="197"/>
        <v>18.115748186212784</v>
      </c>
      <c r="S488" s="36">
        <f t="shared" si="198"/>
        <v>50.69480176075124</v>
      </c>
      <c r="T488" s="36">
        <f t="shared" si="199"/>
        <v>7.6042202641126817</v>
      </c>
      <c r="U488" s="36">
        <f t="shared" si="200"/>
        <v>58.299022024863923</v>
      </c>
      <c r="V488" s="36">
        <f t="shared" si="201"/>
        <v>29.568641072591813</v>
      </c>
      <c r="W488" s="36">
        <f t="shared" si="202"/>
        <v>28.73038095227211</v>
      </c>
      <c r="Y488" s="86">
        <f t="shared" si="181"/>
        <v>34.026022304832708</v>
      </c>
      <c r="Z488" s="86">
        <f t="shared" si="182"/>
        <v>5.8331828622830528</v>
      </c>
      <c r="AA488" s="86" t="e">
        <f t="shared" ca="1" si="183"/>
        <v>#N/A</v>
      </c>
      <c r="AB488" s="86">
        <f t="shared" si="184"/>
        <v>28.73038095227211</v>
      </c>
      <c r="AC488" s="86">
        <f t="shared" si="185"/>
        <v>5.3600728495303223</v>
      </c>
      <c r="AD488" s="86" t="e">
        <f t="shared" ca="1" si="186"/>
        <v>#N/A</v>
      </c>
      <c r="AE488" s="86">
        <f t="shared" si="187"/>
        <v>28.043817334949832</v>
      </c>
      <c r="AF488" s="86">
        <f t="shared" si="188"/>
        <v>0.22383308416688888</v>
      </c>
      <c r="AG488" s="86" t="e">
        <f t="shared" ca="1" si="189"/>
        <v>#N/A</v>
      </c>
      <c r="AH488" s="86" t="e">
        <f t="shared" ca="1" si="190"/>
        <v>#N/A</v>
      </c>
      <c r="AI488" s="86" t="e">
        <f t="shared" ca="1" si="191"/>
        <v>#N/A</v>
      </c>
      <c r="AJ488" s="86" t="e">
        <f t="shared" ca="1" si="192"/>
        <v>#N/A</v>
      </c>
      <c r="AK488" s="86">
        <f t="shared" si="179"/>
        <v>2.1211127840489499</v>
      </c>
      <c r="AL488" s="86">
        <f t="shared" si="179"/>
        <v>0</v>
      </c>
    </row>
    <row r="489" spans="2:38" x14ac:dyDescent="0.25">
      <c r="B489" s="77">
        <v>39326</v>
      </c>
      <c r="C489" s="78">
        <v>5.8587725631768901</v>
      </c>
      <c r="D489" s="79"/>
      <c r="E489" s="80">
        <f t="shared" si="203"/>
        <v>36.284386617100374</v>
      </c>
      <c r="F489" s="75"/>
      <c r="G489" s="89"/>
      <c r="H489" s="81">
        <f t="shared" si="180"/>
        <v>39326</v>
      </c>
      <c r="J489" s="87">
        <f t="shared" si="177"/>
        <v>1.6539709452091731</v>
      </c>
      <c r="K489" s="82">
        <f t="shared" si="204"/>
        <v>0.57157993168791132</v>
      </c>
      <c r="L489" s="82" t="e">
        <f>(I609-#REF!)^2</f>
        <v>#REF!</v>
      </c>
      <c r="M489" s="36">
        <f t="shared" si="193"/>
        <v>298.72676679857062</v>
      </c>
      <c r="N489" s="36">
        <f t="shared" si="194"/>
        <v>1.7388126273340845</v>
      </c>
      <c r="O489" s="36">
        <f t="shared" si="178"/>
        <v>298.72676679857062</v>
      </c>
      <c r="P489" s="36">
        <f t="shared" si="195"/>
        <v>283.89473545188122</v>
      </c>
      <c r="Q489" s="36">
        <f t="shared" si="196"/>
        <v>14.832031346689405</v>
      </c>
      <c r="R489" s="36">
        <f t="shared" si="197"/>
        <v>16.570843974023489</v>
      </c>
      <c r="S489" s="36">
        <f t="shared" si="198"/>
        <v>46.139485046615306</v>
      </c>
      <c r="T489" s="36">
        <f t="shared" si="199"/>
        <v>6.920922756992292</v>
      </c>
      <c r="U489" s="36">
        <f t="shared" si="200"/>
        <v>53.060407803607596</v>
      </c>
      <c r="V489" s="36">
        <f t="shared" si="201"/>
        <v>28.158614762354244</v>
      </c>
      <c r="W489" s="36">
        <f t="shared" si="202"/>
        <v>24.901793041253352</v>
      </c>
      <c r="Y489" s="86">
        <f t="shared" si="181"/>
        <v>36.284386617100374</v>
      </c>
      <c r="Z489" s="86">
        <f t="shared" si="182"/>
        <v>6.0236522656192877</v>
      </c>
      <c r="AA489" s="86" t="e">
        <f t="shared" ca="1" si="183"/>
        <v>#N/A</v>
      </c>
      <c r="AB489" s="86">
        <f t="shared" si="184"/>
        <v>24.901793041253352</v>
      </c>
      <c r="AC489" s="86">
        <f t="shared" si="185"/>
        <v>4.9901696405286016</v>
      </c>
      <c r="AD489" s="86" t="e">
        <f t="shared" ca="1" si="186"/>
        <v>#N/A</v>
      </c>
      <c r="AE489" s="86">
        <f t="shared" si="187"/>
        <v>129.56343651291388</v>
      </c>
      <c r="AF489" s="86">
        <f t="shared" si="188"/>
        <v>1.0680863363643356</v>
      </c>
      <c r="AG489" s="86" t="e">
        <f t="shared" ca="1" si="189"/>
        <v>#N/A</v>
      </c>
      <c r="AH489" s="86" t="e">
        <f t="shared" ca="1" si="190"/>
        <v>#N/A</v>
      </c>
      <c r="AI489" s="86" t="e">
        <f t="shared" ca="1" si="191"/>
        <v>#N/A</v>
      </c>
      <c r="AJ489" s="86" t="e">
        <f t="shared" ca="1" si="192"/>
        <v>#N/A</v>
      </c>
      <c r="AK489" s="86">
        <f t="shared" si="179"/>
        <v>5.8587725631768901</v>
      </c>
      <c r="AL489" s="86">
        <f t="shared" si="179"/>
        <v>0</v>
      </c>
    </row>
    <row r="490" spans="2:38" x14ac:dyDescent="0.25">
      <c r="B490" s="77">
        <v>39356</v>
      </c>
      <c r="C490" s="78">
        <v>129.03709364872</v>
      </c>
      <c r="D490" s="79"/>
      <c r="E490" s="80">
        <f t="shared" si="203"/>
        <v>63.535315985130111</v>
      </c>
      <c r="F490" s="75"/>
      <c r="G490" s="89"/>
      <c r="H490" s="81">
        <f t="shared" si="180"/>
        <v>39356</v>
      </c>
      <c r="J490" s="87">
        <f t="shared" si="177"/>
        <v>5.421127455582293</v>
      </c>
      <c r="K490" s="82">
        <f t="shared" si="204"/>
        <v>1.4427071645535938</v>
      </c>
      <c r="L490" s="82" t="e">
        <f>(I610-#REF!)^2</f>
        <v>#REF!</v>
      </c>
      <c r="M490" s="36">
        <f t="shared" si="193"/>
        <v>366.16642726342752</v>
      </c>
      <c r="N490" s="36">
        <f t="shared" si="194"/>
        <v>46.765401837173727</v>
      </c>
      <c r="O490" s="36">
        <f t="shared" si="178"/>
        <v>366.16642726342752</v>
      </c>
      <c r="P490" s="36">
        <f t="shared" si="195"/>
        <v>335.16059147193295</v>
      </c>
      <c r="Q490" s="36">
        <f t="shared" si="196"/>
        <v>31.005835791494576</v>
      </c>
      <c r="R490" s="36">
        <f t="shared" si="197"/>
        <v>77.771237628668302</v>
      </c>
      <c r="S490" s="36">
        <f t="shared" si="198"/>
        <v>105.92985239102255</v>
      </c>
      <c r="T490" s="36">
        <f t="shared" si="199"/>
        <v>15.889477858653374</v>
      </c>
      <c r="U490" s="36">
        <f t="shared" si="200"/>
        <v>121.81933024967593</v>
      </c>
      <c r="V490" s="36">
        <f t="shared" si="201"/>
        <v>40.200125063399767</v>
      </c>
      <c r="W490" s="36">
        <f t="shared" si="202"/>
        <v>81.619205186276162</v>
      </c>
      <c r="Y490" s="86">
        <f t="shared" si="181"/>
        <v>63.535315985130111</v>
      </c>
      <c r="Z490" s="86">
        <f t="shared" si="182"/>
        <v>7.9709043392283982</v>
      </c>
      <c r="AA490" s="86" t="e">
        <f t="shared" ca="1" si="183"/>
        <v>#N/A</v>
      </c>
      <c r="AB490" s="86">
        <f t="shared" si="184"/>
        <v>81.619205186276162</v>
      </c>
      <c r="AC490" s="86">
        <f t="shared" si="185"/>
        <v>9.0343347948964219</v>
      </c>
      <c r="AD490" s="86" t="e">
        <f t="shared" ca="1" si="186"/>
        <v>#N/A</v>
      </c>
      <c r="AE490" s="86">
        <f t="shared" si="187"/>
        <v>327.02704863932672</v>
      </c>
      <c r="AF490" s="86">
        <f t="shared" si="188"/>
        <v>1.1308843340423005</v>
      </c>
      <c r="AG490" s="86" t="e">
        <f t="shared" ca="1" si="189"/>
        <v>#N/A</v>
      </c>
      <c r="AH490" s="86" t="e">
        <f t="shared" ca="1" si="190"/>
        <v>#N/A</v>
      </c>
      <c r="AI490" s="86" t="e">
        <f t="shared" ca="1" si="191"/>
        <v>#N/A</v>
      </c>
      <c r="AJ490" s="86" t="e">
        <f t="shared" ca="1" si="192"/>
        <v>#N/A</v>
      </c>
      <c r="AK490" s="86">
        <f t="shared" si="179"/>
        <v>129.03709364872</v>
      </c>
      <c r="AL490" s="86">
        <f t="shared" si="179"/>
        <v>0</v>
      </c>
    </row>
    <row r="491" spans="2:38" x14ac:dyDescent="0.25">
      <c r="B491" s="77">
        <v>39387</v>
      </c>
      <c r="C491" s="78">
        <v>116.601711652403</v>
      </c>
      <c r="D491" s="79"/>
      <c r="E491" s="80">
        <f t="shared" si="203"/>
        <v>70.310408921933089</v>
      </c>
      <c r="F491" s="75"/>
      <c r="G491" s="89"/>
      <c r="H491" s="81">
        <f t="shared" si="180"/>
        <v>39387</v>
      </c>
      <c r="J491" s="87">
        <f t="shared" si="177"/>
        <v>7.4492790619613185</v>
      </c>
      <c r="K491" s="82">
        <f t="shared" si="204"/>
        <v>7.7243921042565873</v>
      </c>
      <c r="L491" s="82" t="e">
        <f>(I611-#REF!)^2</f>
        <v>#REF!</v>
      </c>
      <c r="M491" s="36">
        <f t="shared" si="193"/>
        <v>398.3110090215128</v>
      </c>
      <c r="N491" s="36">
        <f t="shared" si="194"/>
        <v>53.451294102823169</v>
      </c>
      <c r="O491" s="36">
        <f t="shared" si="178"/>
        <v>398.3110090215128</v>
      </c>
      <c r="P491" s="36">
        <f t="shared" si="195"/>
        <v>356.79288919617989</v>
      </c>
      <c r="Q491" s="36">
        <f t="shared" si="196"/>
        <v>41.518119825332917</v>
      </c>
      <c r="R491" s="36">
        <f t="shared" si="197"/>
        <v>94.969413928156087</v>
      </c>
      <c r="S491" s="36">
        <f t="shared" si="198"/>
        <v>135.16953899155584</v>
      </c>
      <c r="T491" s="36">
        <f t="shared" si="199"/>
        <v>20.275430848733365</v>
      </c>
      <c r="U491" s="36">
        <f t="shared" si="200"/>
        <v>155.44496984028919</v>
      </c>
      <c r="V491" s="36">
        <f t="shared" si="201"/>
        <v>43.290396602581609</v>
      </c>
      <c r="W491" s="36">
        <f t="shared" si="202"/>
        <v>112.15457323770758</v>
      </c>
      <c r="Y491" s="86">
        <f t="shared" si="181"/>
        <v>70.310408921933089</v>
      </c>
      <c r="Z491" s="86">
        <f t="shared" si="182"/>
        <v>8.3851302268917145</v>
      </c>
      <c r="AA491" s="86" t="e">
        <f t="shared" ca="1" si="183"/>
        <v>#N/A</v>
      </c>
      <c r="AB491" s="86">
        <f t="shared" si="184"/>
        <v>112.15457323770758</v>
      </c>
      <c r="AC491" s="86">
        <f t="shared" si="185"/>
        <v>10.590305625321093</v>
      </c>
      <c r="AD491" s="86" t="e">
        <f t="shared" ca="1" si="186"/>
        <v>#N/A</v>
      </c>
      <c r="AE491" s="86">
        <f t="shared" si="187"/>
        <v>1750.9340872855353</v>
      </c>
      <c r="AF491" s="86">
        <f t="shared" si="188"/>
        <v>4.8627985378381702</v>
      </c>
      <c r="AG491" s="86" t="e">
        <f t="shared" ca="1" si="189"/>
        <v>#N/A</v>
      </c>
      <c r="AH491" s="86" t="e">
        <f t="shared" ca="1" si="190"/>
        <v>#N/A</v>
      </c>
      <c r="AI491" s="86" t="e">
        <f t="shared" ca="1" si="191"/>
        <v>#N/A</v>
      </c>
      <c r="AJ491" s="86" t="e">
        <f t="shared" ca="1" si="192"/>
        <v>#N/A</v>
      </c>
      <c r="AK491" s="86">
        <f t="shared" si="179"/>
        <v>116.601711652403</v>
      </c>
      <c r="AL491" s="86">
        <f t="shared" si="179"/>
        <v>0</v>
      </c>
    </row>
    <row r="492" spans="2:38" x14ac:dyDescent="0.25">
      <c r="B492" s="77">
        <v>39417</v>
      </c>
      <c r="C492" s="78">
        <v>82.374538478272896</v>
      </c>
      <c r="D492" s="79"/>
      <c r="E492" s="80">
        <f t="shared" si="203"/>
        <v>93.195167286245351</v>
      </c>
      <c r="F492" s="75"/>
      <c r="G492" s="89"/>
      <c r="H492" s="81">
        <f t="shared" si="180"/>
        <v>39417</v>
      </c>
      <c r="J492" s="87">
        <f t="shared" si="177"/>
        <v>6.7394156856306813</v>
      </c>
      <c r="K492" s="82">
        <f t="shared" si="204"/>
        <v>0.30185759561703118</v>
      </c>
      <c r="L492" s="82" t="e">
        <f>(I612-#REF!)^2</f>
        <v>#REF!</v>
      </c>
      <c r="M492" s="36">
        <f t="shared" si="193"/>
        <v>399.27362097103128</v>
      </c>
      <c r="N492" s="36">
        <f t="shared" si="194"/>
        <v>39.89380670342149</v>
      </c>
      <c r="O492" s="36">
        <f t="shared" si="178"/>
        <v>399.27362097103128</v>
      </c>
      <c r="P492" s="36">
        <f t="shared" si="195"/>
        <v>357.4118112837856</v>
      </c>
      <c r="Q492" s="36">
        <f t="shared" si="196"/>
        <v>41.861809687245682</v>
      </c>
      <c r="R492" s="36">
        <f t="shared" si="197"/>
        <v>81.755616390667171</v>
      </c>
      <c r="S492" s="36">
        <f t="shared" si="198"/>
        <v>125.04601299324878</v>
      </c>
      <c r="T492" s="36">
        <f t="shared" si="199"/>
        <v>18.756901948987306</v>
      </c>
      <c r="U492" s="36">
        <f t="shared" si="200"/>
        <v>143.8029149422361</v>
      </c>
      <c r="V492" s="36">
        <f t="shared" si="201"/>
        <v>42.335875809134777</v>
      </c>
      <c r="W492" s="36">
        <f t="shared" si="202"/>
        <v>101.46703913310132</v>
      </c>
      <c r="Y492" s="86">
        <f t="shared" si="181"/>
        <v>93.195167286245351</v>
      </c>
      <c r="Z492" s="86">
        <f t="shared" si="182"/>
        <v>9.6537644101275522</v>
      </c>
      <c r="AA492" s="86" t="e">
        <f t="shared" ca="1" si="183"/>
        <v>#N/A</v>
      </c>
      <c r="AB492" s="86">
        <f t="shared" si="184"/>
        <v>101.46703913310132</v>
      </c>
      <c r="AC492" s="86">
        <f t="shared" si="185"/>
        <v>10.073084886622436</v>
      </c>
      <c r="AD492" s="86" t="e">
        <f t="shared" ca="1" si="186"/>
        <v>#N/A</v>
      </c>
      <c r="AE492" s="86">
        <f t="shared" si="187"/>
        <v>68.423863850808445</v>
      </c>
      <c r="AF492" s="86">
        <f t="shared" si="188"/>
        <v>0.17582966200789613</v>
      </c>
      <c r="AG492" s="86" t="e">
        <f t="shared" ca="1" si="189"/>
        <v>#N/A</v>
      </c>
      <c r="AH492" s="86" t="e">
        <f t="shared" ca="1" si="190"/>
        <v>#N/A</v>
      </c>
      <c r="AI492" s="86" t="e">
        <f t="shared" ca="1" si="191"/>
        <v>#N/A</v>
      </c>
      <c r="AJ492" s="86" t="e">
        <f t="shared" ca="1" si="192"/>
        <v>#N/A</v>
      </c>
      <c r="AK492" s="86">
        <f t="shared" si="179"/>
        <v>82.374538478272896</v>
      </c>
      <c r="AL492" s="86">
        <f t="shared" si="179"/>
        <v>0</v>
      </c>
    </row>
    <row r="493" spans="2:38" x14ac:dyDescent="0.25">
      <c r="B493" s="77">
        <v>39448</v>
      </c>
      <c r="C493" s="78">
        <v>109.791270454299</v>
      </c>
      <c r="D493" s="79"/>
      <c r="E493" s="80">
        <f t="shared" si="203"/>
        <v>101.47583643122677</v>
      </c>
      <c r="F493" s="75"/>
      <c r="G493" s="89"/>
      <c r="H493" s="81">
        <f t="shared" si="180"/>
        <v>39448</v>
      </c>
      <c r="J493" s="87">
        <f t="shared" si="177"/>
        <v>8.083059503363268</v>
      </c>
      <c r="K493" s="82">
        <f t="shared" si="204"/>
        <v>1.8038088295743875</v>
      </c>
      <c r="L493" s="82" t="e">
        <f>(I613-#REF!)^2</f>
        <v>#REF!</v>
      </c>
      <c r="M493" s="36">
        <f t="shared" si="193"/>
        <v>411.95595759689877</v>
      </c>
      <c r="N493" s="36">
        <f t="shared" si="194"/>
        <v>55.24712414118585</v>
      </c>
      <c r="O493" s="36">
        <f t="shared" si="178"/>
        <v>411.95595759689877</v>
      </c>
      <c r="P493" s="36">
        <f t="shared" si="195"/>
        <v>365.40873148997031</v>
      </c>
      <c r="Q493" s="36">
        <f t="shared" si="196"/>
        <v>46.547226106928463</v>
      </c>
      <c r="R493" s="36">
        <f t="shared" si="197"/>
        <v>101.79435024811431</v>
      </c>
      <c r="S493" s="36">
        <f t="shared" si="198"/>
        <v>144.1302260572491</v>
      </c>
      <c r="T493" s="36">
        <f t="shared" si="199"/>
        <v>21.619533908587353</v>
      </c>
      <c r="U493" s="36">
        <f t="shared" si="200"/>
        <v>165.74975996583646</v>
      </c>
      <c r="V493" s="36">
        <f t="shared" si="201"/>
        <v>44.053139190292825</v>
      </c>
      <c r="W493" s="36">
        <f t="shared" si="202"/>
        <v>121.69662077554364</v>
      </c>
      <c r="Y493" s="86">
        <f t="shared" si="181"/>
        <v>101.47583643122677</v>
      </c>
      <c r="Z493" s="86">
        <f t="shared" si="182"/>
        <v>10.073521550640907</v>
      </c>
      <c r="AA493" s="86" t="e">
        <f t="shared" ca="1" si="183"/>
        <v>#N/A</v>
      </c>
      <c r="AB493" s="86">
        <f t="shared" si="184"/>
        <v>121.69662077554364</v>
      </c>
      <c r="AC493" s="86">
        <f t="shared" si="185"/>
        <v>11.03161913662467</v>
      </c>
      <c r="AD493" s="86" t="e">
        <f t="shared" ca="1" si="186"/>
        <v>#N/A</v>
      </c>
      <c r="AE493" s="86">
        <f t="shared" si="187"/>
        <v>408.88011949937015</v>
      </c>
      <c r="AF493" s="86">
        <f t="shared" si="188"/>
        <v>0.91795098426791466</v>
      </c>
      <c r="AG493" s="86" t="e">
        <f t="shared" ca="1" si="189"/>
        <v>#N/A</v>
      </c>
      <c r="AH493" s="86" t="e">
        <f t="shared" ca="1" si="190"/>
        <v>#N/A</v>
      </c>
      <c r="AI493" s="86" t="e">
        <f t="shared" ca="1" si="191"/>
        <v>#N/A</v>
      </c>
      <c r="AJ493" s="86" t="e">
        <f t="shared" ca="1" si="192"/>
        <v>#N/A</v>
      </c>
      <c r="AK493" s="86">
        <f t="shared" si="179"/>
        <v>109.791270454299</v>
      </c>
      <c r="AL493" s="86">
        <f t="shared" si="179"/>
        <v>0</v>
      </c>
    </row>
    <row r="494" spans="2:38" x14ac:dyDescent="0.25">
      <c r="B494" s="77">
        <v>39479</v>
      </c>
      <c r="C494" s="78">
        <v>61.696007780682002</v>
      </c>
      <c r="D494" s="79"/>
      <c r="E494" s="80">
        <f t="shared" si="203"/>
        <v>74.526022304832708</v>
      </c>
      <c r="F494" s="75"/>
      <c r="G494" s="89"/>
      <c r="H494" s="81">
        <f t="shared" si="180"/>
        <v>39479</v>
      </c>
      <c r="J494" s="87">
        <f t="shared" si="177"/>
        <v>6.0657706637585145</v>
      </c>
      <c r="K494" s="82">
        <f t="shared" si="204"/>
        <v>1.2449441741041156</v>
      </c>
      <c r="L494" s="82" t="e">
        <f>(I614-#REF!)^2</f>
        <v>#REF!</v>
      </c>
      <c r="M494" s="36">
        <f t="shared" si="193"/>
        <v>396.80553259579705</v>
      </c>
      <c r="N494" s="36">
        <f t="shared" si="194"/>
        <v>30.29920667485527</v>
      </c>
      <c r="O494" s="36">
        <f t="shared" si="178"/>
        <v>396.80553259579705</v>
      </c>
      <c r="P494" s="36">
        <f t="shared" si="195"/>
        <v>355.82154808144566</v>
      </c>
      <c r="Q494" s="36">
        <f t="shared" si="196"/>
        <v>40.983984514351391</v>
      </c>
      <c r="R494" s="36">
        <f t="shared" si="197"/>
        <v>71.283191189206661</v>
      </c>
      <c r="S494" s="36">
        <f t="shared" si="198"/>
        <v>115.33633037949949</v>
      </c>
      <c r="T494" s="36">
        <f t="shared" si="199"/>
        <v>17.300449556924914</v>
      </c>
      <c r="U494" s="36">
        <f t="shared" si="200"/>
        <v>132.6367799364244</v>
      </c>
      <c r="V494" s="36">
        <f t="shared" si="201"/>
        <v>41.311979980208861</v>
      </c>
      <c r="W494" s="36">
        <f t="shared" si="202"/>
        <v>91.324799956215543</v>
      </c>
      <c r="Y494" s="86">
        <f t="shared" si="181"/>
        <v>74.526022304832708</v>
      </c>
      <c r="Z494" s="86">
        <f t="shared" si="182"/>
        <v>8.632845550850119</v>
      </c>
      <c r="AA494" s="86" t="e">
        <f t="shared" ca="1" si="183"/>
        <v>#N/A</v>
      </c>
      <c r="AB494" s="86">
        <f t="shared" si="184"/>
        <v>91.324799956215543</v>
      </c>
      <c r="AC494" s="86">
        <f t="shared" si="185"/>
        <v>9.5564009939001373</v>
      </c>
      <c r="AD494" s="86" t="e">
        <f t="shared" ca="1" si="186"/>
        <v>#N/A</v>
      </c>
      <c r="AE494" s="86">
        <f t="shared" si="187"/>
        <v>282.19893058059938</v>
      </c>
      <c r="AF494" s="86">
        <f t="shared" si="188"/>
        <v>0.85295465638731571</v>
      </c>
      <c r="AG494" s="86" t="e">
        <f t="shared" ca="1" si="189"/>
        <v>#N/A</v>
      </c>
      <c r="AH494" s="86" t="e">
        <f t="shared" ca="1" si="190"/>
        <v>#N/A</v>
      </c>
      <c r="AI494" s="86" t="e">
        <f t="shared" ca="1" si="191"/>
        <v>#N/A</v>
      </c>
      <c r="AJ494" s="86" t="e">
        <f t="shared" ca="1" si="192"/>
        <v>#N/A</v>
      </c>
      <c r="AK494" s="86">
        <f t="shared" si="179"/>
        <v>61.696007780682002</v>
      </c>
      <c r="AL494" s="86">
        <f t="shared" si="179"/>
        <v>0</v>
      </c>
    </row>
    <row r="495" spans="2:38" x14ac:dyDescent="0.25">
      <c r="B495" s="77">
        <v>39508</v>
      </c>
      <c r="C495" s="78">
        <v>112.751201594536</v>
      </c>
      <c r="D495" s="79"/>
      <c r="E495" s="80">
        <f t="shared" si="203"/>
        <v>109.1542750929368</v>
      </c>
      <c r="F495" s="75"/>
      <c r="G495" s="89"/>
      <c r="H495" s="81">
        <f t="shared" si="180"/>
        <v>39508</v>
      </c>
      <c r="J495" s="87">
        <f t="shared" si="177"/>
        <v>8.1043067077478348</v>
      </c>
      <c r="K495" s="82">
        <f t="shared" si="204"/>
        <v>0.7298399509029444</v>
      </c>
      <c r="L495" s="82" t="e">
        <f>(I615-#REF!)^2</f>
        <v>#REF!</v>
      </c>
      <c r="M495" s="36">
        <f t="shared" si="193"/>
        <v>412.03107655018329</v>
      </c>
      <c r="N495" s="36">
        <f t="shared" si="194"/>
        <v>56.541673125798354</v>
      </c>
      <c r="O495" s="36">
        <f t="shared" si="178"/>
        <v>412.03107655018329</v>
      </c>
      <c r="P495" s="36">
        <f t="shared" si="195"/>
        <v>365.45522734155577</v>
      </c>
      <c r="Q495" s="36">
        <f t="shared" si="196"/>
        <v>46.575849208627517</v>
      </c>
      <c r="R495" s="36">
        <f t="shared" si="197"/>
        <v>103.11752233442587</v>
      </c>
      <c r="S495" s="36">
        <f t="shared" si="198"/>
        <v>144.42950231463473</v>
      </c>
      <c r="T495" s="36">
        <f t="shared" si="199"/>
        <v>21.664425347195198</v>
      </c>
      <c r="U495" s="36">
        <f t="shared" si="200"/>
        <v>166.09392766182992</v>
      </c>
      <c r="V495" s="36">
        <f t="shared" si="201"/>
        <v>44.077414032169216</v>
      </c>
      <c r="W495" s="36">
        <f t="shared" si="202"/>
        <v>122.01651362966071</v>
      </c>
      <c r="Y495" s="86">
        <f t="shared" si="181"/>
        <v>109.1542750929368</v>
      </c>
      <c r="Z495" s="86">
        <f t="shared" si="182"/>
        <v>10.447692333378544</v>
      </c>
      <c r="AA495" s="86" t="e">
        <f t="shared" ca="1" si="183"/>
        <v>#N/A</v>
      </c>
      <c r="AB495" s="86">
        <f t="shared" si="184"/>
        <v>122.01651362966071</v>
      </c>
      <c r="AC495" s="86">
        <f t="shared" si="185"/>
        <v>11.046108528783369</v>
      </c>
      <c r="AD495" s="86" t="e">
        <f t="shared" ca="1" si="186"/>
        <v>#N/A</v>
      </c>
      <c r="AE495" s="86">
        <f t="shared" si="187"/>
        <v>165.43718017558558</v>
      </c>
      <c r="AF495" s="86">
        <f t="shared" si="188"/>
        <v>0.35810194292278574</v>
      </c>
      <c r="AG495" s="86" t="e">
        <f t="shared" ca="1" si="189"/>
        <v>#N/A</v>
      </c>
      <c r="AH495" s="86" t="e">
        <f t="shared" ca="1" si="190"/>
        <v>#N/A</v>
      </c>
      <c r="AI495" s="86" t="e">
        <f t="shared" ca="1" si="191"/>
        <v>#N/A</v>
      </c>
      <c r="AJ495" s="86" t="e">
        <f t="shared" ca="1" si="192"/>
        <v>#N/A</v>
      </c>
      <c r="AK495" s="86">
        <f t="shared" si="179"/>
        <v>112.751201594536</v>
      </c>
      <c r="AL495" s="86">
        <f t="shared" si="179"/>
        <v>0</v>
      </c>
    </row>
    <row r="496" spans="2:38" x14ac:dyDescent="0.25">
      <c r="B496" s="77">
        <v>39539</v>
      </c>
      <c r="C496" s="78">
        <v>79.346302524086894</v>
      </c>
      <c r="D496" s="79"/>
      <c r="E496" s="80">
        <f t="shared" si="203"/>
        <v>137.76022304832713</v>
      </c>
      <c r="F496" s="75"/>
      <c r="G496" s="89"/>
      <c r="H496" s="81">
        <f t="shared" si="180"/>
        <v>39539</v>
      </c>
      <c r="J496" s="87">
        <f t="shared" si="177"/>
        <v>6.9363817862880959</v>
      </c>
      <c r="K496" s="82">
        <f t="shared" si="204"/>
        <v>4.9001055960770827</v>
      </c>
      <c r="L496" s="82" t="e">
        <f>(I616-#REF!)^2</f>
        <v>#REF!</v>
      </c>
      <c r="M496" s="36">
        <f t="shared" si="193"/>
        <v>404.92863356865678</v>
      </c>
      <c r="N496" s="36">
        <f t="shared" si="194"/>
        <v>39.872896296985914</v>
      </c>
      <c r="O496" s="36">
        <f t="shared" si="178"/>
        <v>404.92863356865678</v>
      </c>
      <c r="P496" s="36">
        <f t="shared" si="195"/>
        <v>361.01373653896724</v>
      </c>
      <c r="Q496" s="36">
        <f t="shared" si="196"/>
        <v>43.914897029689541</v>
      </c>
      <c r="R496" s="36">
        <f t="shared" si="197"/>
        <v>83.787793326675455</v>
      </c>
      <c r="S496" s="36">
        <f t="shared" si="198"/>
        <v>127.86520735884467</v>
      </c>
      <c r="T496" s="36">
        <f t="shared" si="199"/>
        <v>19.179781103826688</v>
      </c>
      <c r="U496" s="36">
        <f t="shared" si="200"/>
        <v>147.04498846267137</v>
      </c>
      <c r="V496" s="36">
        <f t="shared" si="201"/>
        <v>42.61247457989522</v>
      </c>
      <c r="W496" s="36">
        <f t="shared" si="202"/>
        <v>104.43251388277615</v>
      </c>
      <c r="Y496" s="86">
        <f t="shared" si="181"/>
        <v>137.76022304832713</v>
      </c>
      <c r="Z496" s="86">
        <f t="shared" si="182"/>
        <v>11.737130102726438</v>
      </c>
      <c r="AA496" s="86" t="e">
        <f t="shared" ca="1" si="183"/>
        <v>#N/A</v>
      </c>
      <c r="AB496" s="86">
        <f t="shared" si="184"/>
        <v>104.43251388277615</v>
      </c>
      <c r="AC496" s="86">
        <f t="shared" si="185"/>
        <v>10.219222763144765</v>
      </c>
      <c r="AD496" s="86" t="e">
        <f t="shared" ca="1" si="186"/>
        <v>#N/A</v>
      </c>
      <c r="AE496" s="86">
        <f t="shared" si="187"/>
        <v>1110.7361982235511</v>
      </c>
      <c r="AF496" s="86">
        <f t="shared" si="188"/>
        <v>2.3040426915559102</v>
      </c>
      <c r="AG496" s="86" t="e">
        <f t="shared" ca="1" si="189"/>
        <v>#N/A</v>
      </c>
      <c r="AH496" s="86" t="e">
        <f t="shared" ca="1" si="190"/>
        <v>#N/A</v>
      </c>
      <c r="AI496" s="86" t="e">
        <f t="shared" ca="1" si="191"/>
        <v>#N/A</v>
      </c>
      <c r="AJ496" s="86" t="e">
        <f t="shared" ca="1" si="192"/>
        <v>#N/A</v>
      </c>
      <c r="AK496" s="86">
        <f t="shared" si="179"/>
        <v>79.346302524086894</v>
      </c>
      <c r="AL496" s="86">
        <f t="shared" si="179"/>
        <v>0</v>
      </c>
    </row>
    <row r="497" spans="2:38" x14ac:dyDescent="0.25">
      <c r="B497" s="77">
        <v>39569</v>
      </c>
      <c r="C497" s="78">
        <v>16.573883161512001</v>
      </c>
      <c r="D497" s="79"/>
      <c r="E497" s="80">
        <f t="shared" si="203"/>
        <v>88.377323420074347</v>
      </c>
      <c r="F497" s="75"/>
      <c r="G497" s="89"/>
      <c r="H497" s="81">
        <f t="shared" si="180"/>
        <v>39569</v>
      </c>
      <c r="J497" s="87">
        <f t="shared" ref="J497:J560" si="205">W497*10^3*$F$9/(3600*24*30)</f>
        <v>3.8460228974396897</v>
      </c>
      <c r="K497" s="82">
        <f t="shared" si="204"/>
        <v>4.0964833116884289</v>
      </c>
      <c r="L497" s="82" t="e">
        <f>(I617-#REF!)^2</f>
        <v>#REF!</v>
      </c>
      <c r="M497" s="36">
        <f t="shared" si="193"/>
        <v>370.11728056027238</v>
      </c>
      <c r="N497" s="36">
        <f t="shared" si="194"/>
        <v>7.4703391402068746</v>
      </c>
      <c r="O497" s="36">
        <f t="shared" ref="O497:O560" si="206">M497*(1-TANH(D497/$F$12))/(1+(1-M497/$F$12)*TANH(D497/$F$12))</f>
        <v>370.11728056027238</v>
      </c>
      <c r="P497" s="36">
        <f t="shared" si="195"/>
        <v>337.91986928284507</v>
      </c>
      <c r="Q497" s="36">
        <f t="shared" si="196"/>
        <v>32.197411277427307</v>
      </c>
      <c r="R497" s="36">
        <f t="shared" si="197"/>
        <v>39.667750417634181</v>
      </c>
      <c r="S497" s="36">
        <f t="shared" si="198"/>
        <v>82.280224997529402</v>
      </c>
      <c r="T497" s="36">
        <f t="shared" si="199"/>
        <v>12.342033749629403</v>
      </c>
      <c r="U497" s="36">
        <f t="shared" si="200"/>
        <v>94.62225874715881</v>
      </c>
      <c r="V497" s="36">
        <f t="shared" si="201"/>
        <v>36.717453042211808</v>
      </c>
      <c r="W497" s="36">
        <f t="shared" si="202"/>
        <v>57.904805704947002</v>
      </c>
      <c r="Y497" s="86">
        <f t="shared" si="181"/>
        <v>88.377323420074347</v>
      </c>
      <c r="Z497" s="86">
        <f t="shared" si="182"/>
        <v>9.4009214133548813</v>
      </c>
      <c r="AA497" s="86" t="e">
        <f t="shared" ca="1" si="183"/>
        <v>#N/A</v>
      </c>
      <c r="AB497" s="86">
        <f t="shared" si="184"/>
        <v>57.904805704947002</v>
      </c>
      <c r="AC497" s="86">
        <f t="shared" si="185"/>
        <v>7.6095207276770722</v>
      </c>
      <c r="AD497" s="86" t="e">
        <f t="shared" ca="1" si="186"/>
        <v>#N/A</v>
      </c>
      <c r="AE497" s="86">
        <f t="shared" si="187"/>
        <v>928.57433589874995</v>
      </c>
      <c r="AF497" s="86">
        <f t="shared" si="188"/>
        <v>3.2091164166469244</v>
      </c>
      <c r="AG497" s="86" t="e">
        <f t="shared" ca="1" si="189"/>
        <v>#N/A</v>
      </c>
      <c r="AH497" s="86" t="e">
        <f t="shared" ca="1" si="190"/>
        <v>#N/A</v>
      </c>
      <c r="AI497" s="86" t="e">
        <f t="shared" ca="1" si="191"/>
        <v>#N/A</v>
      </c>
      <c r="AJ497" s="86" t="e">
        <f t="shared" ca="1" si="192"/>
        <v>#N/A</v>
      </c>
      <c r="AK497" s="86">
        <f t="shared" ref="AK497:AL530" si="207">IF(C497&gt;=0,C497,"")</f>
        <v>16.573883161512001</v>
      </c>
      <c r="AL497" s="86">
        <f t="shared" si="207"/>
        <v>0</v>
      </c>
    </row>
    <row r="498" spans="2:38" x14ac:dyDescent="0.25">
      <c r="B498" s="77">
        <v>39600</v>
      </c>
      <c r="C498" s="78">
        <v>25.2175251220212</v>
      </c>
      <c r="D498" s="79"/>
      <c r="E498" s="80">
        <f t="shared" si="203"/>
        <v>53.297397769516728</v>
      </c>
      <c r="F498" s="75"/>
      <c r="G498" s="89"/>
      <c r="H498" s="81">
        <f t="shared" ref="H498:H561" si="208">+B498</f>
        <v>39600</v>
      </c>
      <c r="J498" s="87">
        <f t="shared" si="205"/>
        <v>3.3215151612271709</v>
      </c>
      <c r="K498" s="82">
        <f t="shared" si="204"/>
        <v>4.7735624773589121E-2</v>
      </c>
      <c r="L498" s="82" t="e">
        <f>(I618-#REF!)^2</f>
        <v>#REF!</v>
      </c>
      <c r="M498" s="36">
        <f t="shared" si="193"/>
        <v>352.98376802611949</v>
      </c>
      <c r="N498" s="36">
        <f t="shared" si="194"/>
        <v>10.153626378746765</v>
      </c>
      <c r="O498" s="36">
        <f t="shared" si="206"/>
        <v>352.98376802611949</v>
      </c>
      <c r="P498" s="36">
        <f t="shared" si="195"/>
        <v>325.75263011019854</v>
      </c>
      <c r="Q498" s="36">
        <f t="shared" si="196"/>
        <v>27.231137915920954</v>
      </c>
      <c r="R498" s="36">
        <f t="shared" si="197"/>
        <v>37.384764294667718</v>
      </c>
      <c r="S498" s="36">
        <f t="shared" si="198"/>
        <v>74.102217336879534</v>
      </c>
      <c r="T498" s="36">
        <f t="shared" si="199"/>
        <v>11.115332600531923</v>
      </c>
      <c r="U498" s="36">
        <f t="shared" si="200"/>
        <v>85.217549937411462</v>
      </c>
      <c r="V498" s="36">
        <f t="shared" si="201"/>
        <v>35.209607918935461</v>
      </c>
      <c r="W498" s="36">
        <f t="shared" si="202"/>
        <v>50.007942018476001</v>
      </c>
      <c r="Y498" s="86">
        <f t="shared" si="181"/>
        <v>53.297397769516728</v>
      </c>
      <c r="Z498" s="86">
        <f t="shared" si="182"/>
        <v>7.3005066789584356</v>
      </c>
      <c r="AA498" s="86" t="e">
        <f t="shared" ca="1" si="183"/>
        <v>#N/A</v>
      </c>
      <c r="AB498" s="86">
        <f t="shared" si="184"/>
        <v>50.007942018476001</v>
      </c>
      <c r="AC498" s="86">
        <f t="shared" si="185"/>
        <v>7.0716293750787029</v>
      </c>
      <c r="AD498" s="86" t="e">
        <f t="shared" ca="1" si="186"/>
        <v>#N/A</v>
      </c>
      <c r="AE498" s="86">
        <f t="shared" si="187"/>
        <v>10.820519138054912</v>
      </c>
      <c r="AF498" s="86">
        <f t="shared" si="188"/>
        <v>5.2384820231255506E-2</v>
      </c>
      <c r="AG498" s="86" t="e">
        <f t="shared" ca="1" si="189"/>
        <v>#N/A</v>
      </c>
      <c r="AH498" s="86" t="e">
        <f t="shared" ca="1" si="190"/>
        <v>#N/A</v>
      </c>
      <c r="AI498" s="86" t="e">
        <f t="shared" ca="1" si="191"/>
        <v>#N/A</v>
      </c>
      <c r="AJ498" s="86" t="e">
        <f t="shared" ca="1" si="192"/>
        <v>#N/A</v>
      </c>
      <c r="AK498" s="86">
        <f t="shared" si="207"/>
        <v>25.2175251220212</v>
      </c>
      <c r="AL498" s="86">
        <f t="shared" si="207"/>
        <v>0</v>
      </c>
    </row>
    <row r="499" spans="2:38" x14ac:dyDescent="0.25">
      <c r="B499" s="77">
        <v>39630</v>
      </c>
      <c r="C499" s="78">
        <v>14.3405789767009</v>
      </c>
      <c r="D499" s="79"/>
      <c r="E499" s="80">
        <f t="shared" si="203"/>
        <v>45.317843866171003</v>
      </c>
      <c r="F499" s="75"/>
      <c r="G499" s="89"/>
      <c r="H499" s="81">
        <f t="shared" si="208"/>
        <v>39630</v>
      </c>
      <c r="J499" s="87">
        <f t="shared" si="205"/>
        <v>2.6331051219690798</v>
      </c>
      <c r="K499" s="82">
        <f t="shared" si="204"/>
        <v>0.14204974908594209</v>
      </c>
      <c r="L499" s="82" t="e">
        <f>(I619-#REF!)^2</f>
        <v>#REF!</v>
      </c>
      <c r="M499" s="36">
        <f t="shared" si="193"/>
        <v>334.81697442987723</v>
      </c>
      <c r="N499" s="36">
        <f t="shared" si="194"/>
        <v>5.2762346570222007</v>
      </c>
      <c r="O499" s="36">
        <f t="shared" si="206"/>
        <v>334.81697442987723</v>
      </c>
      <c r="P499" s="36">
        <f t="shared" si="195"/>
        <v>312.28822647760882</v>
      </c>
      <c r="Q499" s="36">
        <f t="shared" si="196"/>
        <v>22.528747952268418</v>
      </c>
      <c r="R499" s="36">
        <f t="shared" si="197"/>
        <v>27.804982609290619</v>
      </c>
      <c r="S499" s="36">
        <f t="shared" si="198"/>
        <v>63.01459052822608</v>
      </c>
      <c r="T499" s="36">
        <f t="shared" si="199"/>
        <v>9.4521885792339067</v>
      </c>
      <c r="U499" s="36">
        <f t="shared" si="200"/>
        <v>72.466779107459985</v>
      </c>
      <c r="V499" s="36">
        <f t="shared" si="201"/>
        <v>32.82337485476566</v>
      </c>
      <c r="W499" s="36">
        <f t="shared" si="202"/>
        <v>39.643404252694324</v>
      </c>
      <c r="Y499" s="86">
        <f t="shared" ref="Y499:Y562" si="209">IF(E499&gt;=0,E499,"")</f>
        <v>45.317843866171003</v>
      </c>
      <c r="Z499" s="86">
        <f t="shared" ref="Z499:Z562" si="210">IF(E499&gt;=0,E499^0.5,"")</f>
        <v>6.7318529296302216</v>
      </c>
      <c r="AA499" s="86" t="e">
        <f t="shared" ref="AA499:AA562" ca="1" si="211">IF(E499&gt;=0,LN(E499+$F$27/40),"")</f>
        <v>#N/A</v>
      </c>
      <c r="AB499" s="86">
        <f t="shared" ref="AB499:AB562" si="212">IF(E499&gt;=0,W499,"")</f>
        <v>39.643404252694324</v>
      </c>
      <c r="AC499" s="86">
        <f t="shared" ref="AC499:AC562" si="213">IF(E499&gt;=0,W499^0.5,"")</f>
        <v>6.2963008388016473</v>
      </c>
      <c r="AD499" s="86" t="e">
        <f t="shared" ref="AD499:AD562" ca="1" si="214">IF(E499&gt;=0,LN(W499+$F$27/40),"")</f>
        <v>#N/A</v>
      </c>
      <c r="AE499" s="86">
        <f t="shared" ref="AE499:AE562" si="215">IF(E499&gt;=0,(Y499-AB499)^2,"")</f>
        <v>32.199264926993358</v>
      </c>
      <c r="AF499" s="86">
        <f t="shared" ref="AF499:AF562" si="216">IF(E499&gt;=0,(Z499-AC499)^2,"")</f>
        <v>0.18970562382514269</v>
      </c>
      <c r="AG499" s="86" t="e">
        <f t="shared" ref="AG499:AG562" ca="1" si="217">IF(E499&gt;=0,(AA499-AD499)^2,"")</f>
        <v>#N/A</v>
      </c>
      <c r="AH499" s="86" t="e">
        <f t="shared" ref="AH499:AH562" ca="1" si="218">IF(E499&gt;=0,($F$27-Y499)^2,"")</f>
        <v>#N/A</v>
      </c>
      <c r="AI499" s="86" t="e">
        <f t="shared" ref="AI499:AI562" ca="1" si="219">IF(E499&gt;=0,($F$28-Z499)^2,"")</f>
        <v>#N/A</v>
      </c>
      <c r="AJ499" s="86" t="e">
        <f t="shared" ref="AJ499:AJ562" ca="1" si="220">IF(E499&gt;=0,($F$29-AA499)^2,"")</f>
        <v>#N/A</v>
      </c>
      <c r="AK499" s="86">
        <f t="shared" si="207"/>
        <v>14.3405789767009</v>
      </c>
      <c r="AL499" s="86">
        <f t="shared" si="207"/>
        <v>0</v>
      </c>
    </row>
    <row r="500" spans="2:38" x14ac:dyDescent="0.25">
      <c r="B500" s="77">
        <v>39661</v>
      </c>
      <c r="C500" s="78">
        <v>4.3903451389726804</v>
      </c>
      <c r="D500" s="79"/>
      <c r="E500" s="80">
        <f t="shared" si="203"/>
        <v>42.454866840945805</v>
      </c>
      <c r="F500" s="75"/>
      <c r="G500" s="89"/>
      <c r="H500" s="81">
        <f t="shared" si="208"/>
        <v>39661</v>
      </c>
      <c r="J500" s="87">
        <f t="shared" si="205"/>
        <v>2.0036565238120128</v>
      </c>
      <c r="K500" s="82">
        <f t="shared" si="204"/>
        <v>0.66615836081649515</v>
      </c>
      <c r="L500" s="82" t="e">
        <f>(I620-#REF!)^2</f>
        <v>#REF!</v>
      </c>
      <c r="M500" s="36">
        <f t="shared" si="193"/>
        <v>315.22117378227745</v>
      </c>
      <c r="N500" s="36">
        <f t="shared" si="194"/>
        <v>1.4573978343040608</v>
      </c>
      <c r="O500" s="36">
        <f t="shared" si="206"/>
        <v>315.22117378227745</v>
      </c>
      <c r="P500" s="36">
        <f t="shared" si="195"/>
        <v>297.1350207167244</v>
      </c>
      <c r="Q500" s="36">
        <f t="shared" si="196"/>
        <v>18.086153065553049</v>
      </c>
      <c r="R500" s="36">
        <f t="shared" si="197"/>
        <v>19.543550899857109</v>
      </c>
      <c r="S500" s="36">
        <f t="shared" si="198"/>
        <v>52.36692575462277</v>
      </c>
      <c r="T500" s="36">
        <f t="shared" si="199"/>
        <v>7.8550388631934105</v>
      </c>
      <c r="U500" s="36">
        <f t="shared" si="200"/>
        <v>60.221964617816184</v>
      </c>
      <c r="V500" s="36">
        <f t="shared" si="201"/>
        <v>30.055388701687367</v>
      </c>
      <c r="W500" s="36">
        <f t="shared" si="202"/>
        <v>30.166575916128817</v>
      </c>
      <c r="Y500" s="86">
        <f t="shared" si="209"/>
        <v>42.454866840945805</v>
      </c>
      <c r="Z500" s="86">
        <f t="shared" si="210"/>
        <v>6.5157399304258456</v>
      </c>
      <c r="AA500" s="86" t="e">
        <f t="shared" ca="1" si="211"/>
        <v>#N/A</v>
      </c>
      <c r="AB500" s="86">
        <f t="shared" si="212"/>
        <v>30.166575916128817</v>
      </c>
      <c r="AC500" s="86">
        <f t="shared" si="213"/>
        <v>5.492410756319015</v>
      </c>
      <c r="AD500" s="86" t="e">
        <f t="shared" ca="1" si="214"/>
        <v>#N/A</v>
      </c>
      <c r="AE500" s="86">
        <f t="shared" si="215"/>
        <v>151.00209385293954</v>
      </c>
      <c r="AF500" s="86">
        <f t="shared" si="216"/>
        <v>1.0472025985781681</v>
      </c>
      <c r="AG500" s="86" t="e">
        <f t="shared" ca="1" si="217"/>
        <v>#N/A</v>
      </c>
      <c r="AH500" s="86" t="e">
        <f t="shared" ca="1" si="218"/>
        <v>#N/A</v>
      </c>
      <c r="AI500" s="86" t="e">
        <f t="shared" ca="1" si="219"/>
        <v>#N/A</v>
      </c>
      <c r="AJ500" s="86" t="e">
        <f t="shared" ca="1" si="220"/>
        <v>#N/A</v>
      </c>
      <c r="AK500" s="86">
        <f t="shared" si="207"/>
        <v>4.3903451389726804</v>
      </c>
      <c r="AL500" s="86">
        <f t="shared" si="207"/>
        <v>0</v>
      </c>
    </row>
    <row r="501" spans="2:38" x14ac:dyDescent="0.25">
      <c r="B501" s="77">
        <v>39692</v>
      </c>
      <c r="C501" s="78">
        <v>35.587113545631802</v>
      </c>
      <c r="D501" s="79"/>
      <c r="E501" s="80">
        <f t="shared" si="203"/>
        <v>39.74721189591078</v>
      </c>
      <c r="F501" s="75"/>
      <c r="G501" s="89"/>
      <c r="H501" s="81">
        <f t="shared" si="208"/>
        <v>39692</v>
      </c>
      <c r="J501" s="87">
        <f t="shared" si="205"/>
        <v>2.5068503764077734</v>
      </c>
      <c r="K501" s="82">
        <f t="shared" si="204"/>
        <v>1.7728822262751655E-2</v>
      </c>
      <c r="L501" s="82" t="e">
        <f>(I621-#REF!)^2</f>
        <v>#REF!</v>
      </c>
      <c r="M501" s="36">
        <f t="shared" si="193"/>
        <v>321.23383345719679</v>
      </c>
      <c r="N501" s="36">
        <f t="shared" si="194"/>
        <v>11.488300805159383</v>
      </c>
      <c r="O501" s="36">
        <f t="shared" si="206"/>
        <v>321.23383345719679</v>
      </c>
      <c r="P501" s="36">
        <f t="shared" si="195"/>
        <v>301.85245848042257</v>
      </c>
      <c r="Q501" s="36">
        <f t="shared" si="196"/>
        <v>19.381374976774225</v>
      </c>
      <c r="R501" s="36">
        <f t="shared" si="197"/>
        <v>30.869675781933609</v>
      </c>
      <c r="S501" s="36">
        <f t="shared" si="198"/>
        <v>60.925064483620972</v>
      </c>
      <c r="T501" s="36">
        <f t="shared" si="199"/>
        <v>9.1387596725431397</v>
      </c>
      <c r="U501" s="36">
        <f t="shared" si="200"/>
        <v>70.063824156164117</v>
      </c>
      <c r="V501" s="36">
        <f t="shared" si="201"/>
        <v>32.32128131433705</v>
      </c>
      <c r="W501" s="36">
        <f t="shared" si="202"/>
        <v>37.742542841827067</v>
      </c>
      <c r="Y501" s="86">
        <f t="shared" si="209"/>
        <v>39.74721189591078</v>
      </c>
      <c r="Z501" s="86">
        <f t="shared" si="210"/>
        <v>6.3045389915449634</v>
      </c>
      <c r="AA501" s="86" t="e">
        <f t="shared" ca="1" si="211"/>
        <v>#N/A</v>
      </c>
      <c r="AB501" s="86">
        <f t="shared" si="212"/>
        <v>37.742542841827067</v>
      </c>
      <c r="AC501" s="86">
        <f t="shared" si="213"/>
        <v>6.1434959788240331</v>
      </c>
      <c r="AD501" s="86" t="e">
        <f t="shared" ca="1" si="214"/>
        <v>#N/A</v>
      </c>
      <c r="AE501" s="86">
        <f t="shared" si="215"/>
        <v>4.0186980164008901</v>
      </c>
      <c r="AF501" s="86">
        <f t="shared" si="216"/>
        <v>2.5934851946233736E-2</v>
      </c>
      <c r="AG501" s="86" t="e">
        <f t="shared" ca="1" si="217"/>
        <v>#N/A</v>
      </c>
      <c r="AH501" s="86" t="e">
        <f t="shared" ca="1" si="218"/>
        <v>#N/A</v>
      </c>
      <c r="AI501" s="86" t="e">
        <f t="shared" ca="1" si="219"/>
        <v>#N/A</v>
      </c>
      <c r="AJ501" s="86" t="e">
        <f t="shared" ca="1" si="220"/>
        <v>#N/A</v>
      </c>
      <c r="AK501" s="86">
        <f t="shared" si="207"/>
        <v>35.587113545631802</v>
      </c>
      <c r="AL501" s="86">
        <f t="shared" si="207"/>
        <v>0</v>
      </c>
    </row>
    <row r="502" spans="2:38" x14ac:dyDescent="0.25">
      <c r="B502" s="77">
        <v>39722</v>
      </c>
      <c r="C502" s="78">
        <v>77.2511744736358</v>
      </c>
      <c r="D502" s="79"/>
      <c r="E502" s="80">
        <f t="shared" si="203"/>
        <v>68.955390334572485</v>
      </c>
      <c r="F502" s="75"/>
      <c r="G502" s="89"/>
      <c r="H502" s="81">
        <f t="shared" si="208"/>
        <v>39722</v>
      </c>
      <c r="J502" s="87">
        <f t="shared" si="205"/>
        <v>4.1538910506718496</v>
      </c>
      <c r="K502" s="82">
        <f t="shared" si="204"/>
        <v>0.18156883669754031</v>
      </c>
      <c r="L502" s="82" t="e">
        <f>(I622-#REF!)^2</f>
        <v>#REF!</v>
      </c>
      <c r="M502" s="36">
        <f t="shared" si="193"/>
        <v>351.16143156176383</v>
      </c>
      <c r="N502" s="36">
        <f t="shared" si="194"/>
        <v>27.942201392294521</v>
      </c>
      <c r="O502" s="36">
        <f t="shared" si="206"/>
        <v>351.16143156176383</v>
      </c>
      <c r="P502" s="36">
        <f t="shared" si="195"/>
        <v>324.42792482878832</v>
      </c>
      <c r="Q502" s="36">
        <f t="shared" si="196"/>
        <v>26.733506732975513</v>
      </c>
      <c r="R502" s="36">
        <f t="shared" si="197"/>
        <v>54.675708125270035</v>
      </c>
      <c r="S502" s="36">
        <f t="shared" si="198"/>
        <v>86.996989439607091</v>
      </c>
      <c r="T502" s="36">
        <f t="shared" si="199"/>
        <v>13.049548415941056</v>
      </c>
      <c r="U502" s="36">
        <f t="shared" si="200"/>
        <v>100.04653785554815</v>
      </c>
      <c r="V502" s="36">
        <f t="shared" si="201"/>
        <v>37.506542482979405</v>
      </c>
      <c r="W502" s="36">
        <f t="shared" si="202"/>
        <v>62.539995372568747</v>
      </c>
      <c r="Y502" s="86">
        <f t="shared" si="209"/>
        <v>68.955390334572485</v>
      </c>
      <c r="Z502" s="86">
        <f t="shared" si="210"/>
        <v>8.3039382424589654</v>
      </c>
      <c r="AA502" s="86" t="e">
        <f t="shared" ca="1" si="211"/>
        <v>#N/A</v>
      </c>
      <c r="AB502" s="86">
        <f t="shared" si="212"/>
        <v>62.539995372568747</v>
      </c>
      <c r="AC502" s="86">
        <f t="shared" si="213"/>
        <v>7.9082232753361703</v>
      </c>
      <c r="AD502" s="86" t="e">
        <f t="shared" ca="1" si="214"/>
        <v>#N/A</v>
      </c>
      <c r="AE502" s="86">
        <f t="shared" si="215"/>
        <v>41.157292518502942</v>
      </c>
      <c r="AF502" s="86">
        <f t="shared" si="216"/>
        <v>0.1565903352049948</v>
      </c>
      <c r="AG502" s="86" t="e">
        <f t="shared" ca="1" si="217"/>
        <v>#N/A</v>
      </c>
      <c r="AH502" s="86" t="e">
        <f t="shared" ca="1" si="218"/>
        <v>#N/A</v>
      </c>
      <c r="AI502" s="86" t="e">
        <f t="shared" ca="1" si="219"/>
        <v>#N/A</v>
      </c>
      <c r="AJ502" s="86" t="e">
        <f t="shared" ca="1" si="220"/>
        <v>#N/A</v>
      </c>
      <c r="AK502" s="86">
        <f t="shared" si="207"/>
        <v>77.2511744736358</v>
      </c>
      <c r="AL502" s="86">
        <f t="shared" si="207"/>
        <v>0</v>
      </c>
    </row>
    <row r="503" spans="2:38" x14ac:dyDescent="0.25">
      <c r="B503" s="77">
        <v>39753</v>
      </c>
      <c r="C503" s="78">
        <v>60.5059339944724</v>
      </c>
      <c r="D503" s="79"/>
      <c r="E503" s="80">
        <f t="shared" si="203"/>
        <v>95.776189796563159</v>
      </c>
      <c r="F503" s="75"/>
      <c r="G503" s="89"/>
      <c r="H503" s="81">
        <f t="shared" si="208"/>
        <v>39753</v>
      </c>
      <c r="J503" s="87">
        <f t="shared" si="205"/>
        <v>4.4181750444290397</v>
      </c>
      <c r="K503" s="82">
        <f t="shared" si="204"/>
        <v>3.7762432341082675</v>
      </c>
      <c r="L503" s="82" t="e">
        <f>(I623-#REF!)^2</f>
        <v>#REF!</v>
      </c>
      <c r="M503" s="36">
        <f t="shared" si="193"/>
        <v>360.89551203626013</v>
      </c>
      <c r="N503" s="36">
        <f t="shared" si="194"/>
        <v>24.038346787000592</v>
      </c>
      <c r="O503" s="36">
        <f t="shared" si="206"/>
        <v>360.89551203626013</v>
      </c>
      <c r="P503" s="36">
        <f t="shared" si="195"/>
        <v>331.43595815748984</v>
      </c>
      <c r="Q503" s="36">
        <f t="shared" si="196"/>
        <v>29.459553878770294</v>
      </c>
      <c r="R503" s="36">
        <f t="shared" si="197"/>
        <v>53.497900665770885</v>
      </c>
      <c r="S503" s="36">
        <f t="shared" si="198"/>
        <v>91.004443148750283</v>
      </c>
      <c r="T503" s="36">
        <f t="shared" si="199"/>
        <v>13.650666472312535</v>
      </c>
      <c r="U503" s="36">
        <f t="shared" si="200"/>
        <v>104.65510962106282</v>
      </c>
      <c r="V503" s="36">
        <f t="shared" si="201"/>
        <v>38.136117316462048</v>
      </c>
      <c r="W503" s="36">
        <f t="shared" si="202"/>
        <v>66.518992304600772</v>
      </c>
      <c r="Y503" s="86">
        <f t="shared" si="209"/>
        <v>95.776189796563159</v>
      </c>
      <c r="Z503" s="86">
        <f t="shared" si="210"/>
        <v>9.7865310399836343</v>
      </c>
      <c r="AA503" s="86" t="e">
        <f t="shared" ca="1" si="211"/>
        <v>#N/A</v>
      </c>
      <c r="AB503" s="86">
        <f t="shared" si="212"/>
        <v>66.518992304600772</v>
      </c>
      <c r="AC503" s="86">
        <f t="shared" si="213"/>
        <v>8.1559176249273619</v>
      </c>
      <c r="AD503" s="86" t="e">
        <f t="shared" ca="1" si="214"/>
        <v>#N/A</v>
      </c>
      <c r="AE503" s="86">
        <f t="shared" si="215"/>
        <v>855.98360508369024</v>
      </c>
      <c r="AF503" s="86">
        <f t="shared" si="216"/>
        <v>2.658900109361479</v>
      </c>
      <c r="AG503" s="86" t="e">
        <f t="shared" ca="1" si="217"/>
        <v>#N/A</v>
      </c>
      <c r="AH503" s="86" t="e">
        <f t="shared" ca="1" si="218"/>
        <v>#N/A</v>
      </c>
      <c r="AI503" s="86" t="e">
        <f t="shared" ca="1" si="219"/>
        <v>#N/A</v>
      </c>
      <c r="AJ503" s="86" t="e">
        <f t="shared" ca="1" si="220"/>
        <v>#N/A</v>
      </c>
      <c r="AK503" s="86">
        <f t="shared" si="207"/>
        <v>60.5059339944724</v>
      </c>
      <c r="AL503" s="86">
        <f t="shared" si="207"/>
        <v>0</v>
      </c>
    </row>
    <row r="504" spans="2:38" x14ac:dyDescent="0.25">
      <c r="B504" s="77">
        <v>39783</v>
      </c>
      <c r="C504" s="78">
        <v>50.563172406319403</v>
      </c>
      <c r="D504" s="79"/>
      <c r="E504" s="80">
        <f t="shared" si="203"/>
        <v>102.52973977695167</v>
      </c>
      <c r="F504" s="75"/>
      <c r="G504" s="89"/>
      <c r="H504" s="81">
        <f t="shared" si="208"/>
        <v>39783</v>
      </c>
      <c r="J504" s="87">
        <f t="shared" si="205"/>
        <v>4.2382441198920819</v>
      </c>
      <c r="K504" s="82">
        <f t="shared" si="204"/>
        <v>6.6139283068696502</v>
      </c>
      <c r="L504" s="82" t="e">
        <f>(I624-#REF!)^2</f>
        <v>#REF!</v>
      </c>
      <c r="M504" s="36">
        <f t="shared" si="193"/>
        <v>361.48537602344078</v>
      </c>
      <c r="N504" s="36">
        <f t="shared" si="194"/>
        <v>20.513754540368438</v>
      </c>
      <c r="O504" s="36">
        <f t="shared" si="206"/>
        <v>361.48537602344078</v>
      </c>
      <c r="P504" s="36">
        <f t="shared" si="195"/>
        <v>331.85523822032786</v>
      </c>
      <c r="Q504" s="36">
        <f t="shared" si="196"/>
        <v>29.630137803112916</v>
      </c>
      <c r="R504" s="36">
        <f t="shared" si="197"/>
        <v>50.143892343481355</v>
      </c>
      <c r="S504" s="36">
        <f t="shared" si="198"/>
        <v>88.280009659943403</v>
      </c>
      <c r="T504" s="36">
        <f t="shared" si="199"/>
        <v>13.242001448991502</v>
      </c>
      <c r="U504" s="36">
        <f t="shared" si="200"/>
        <v>101.5220111089349</v>
      </c>
      <c r="V504" s="36">
        <f t="shared" si="201"/>
        <v>37.712015995318062</v>
      </c>
      <c r="W504" s="36">
        <f t="shared" si="202"/>
        <v>63.809995113616843</v>
      </c>
      <c r="Y504" s="86">
        <f t="shared" si="209"/>
        <v>102.52973977695167</v>
      </c>
      <c r="Z504" s="86">
        <f t="shared" si="210"/>
        <v>10.125697002031597</v>
      </c>
      <c r="AA504" s="86" t="e">
        <f t="shared" ca="1" si="211"/>
        <v>#N/A</v>
      </c>
      <c r="AB504" s="86">
        <f t="shared" si="212"/>
        <v>63.809995113616843</v>
      </c>
      <c r="AC504" s="86">
        <f t="shared" si="213"/>
        <v>7.9881158675633168</v>
      </c>
      <c r="AD504" s="86" t="e">
        <f t="shared" ca="1" si="214"/>
        <v>#N/A</v>
      </c>
      <c r="AE504" s="86">
        <f t="shared" si="215"/>
        <v>1499.2186267938459</v>
      </c>
      <c r="AF504" s="86">
        <f t="shared" si="216"/>
        <v>4.5692531064346991</v>
      </c>
      <c r="AG504" s="86" t="e">
        <f t="shared" ca="1" si="217"/>
        <v>#N/A</v>
      </c>
      <c r="AH504" s="86" t="e">
        <f t="shared" ca="1" si="218"/>
        <v>#N/A</v>
      </c>
      <c r="AI504" s="86" t="e">
        <f t="shared" ca="1" si="219"/>
        <v>#N/A</v>
      </c>
      <c r="AJ504" s="86" t="e">
        <f t="shared" ca="1" si="220"/>
        <v>#N/A</v>
      </c>
      <c r="AK504" s="86">
        <f t="shared" si="207"/>
        <v>50.563172406319403</v>
      </c>
      <c r="AL504" s="86">
        <f t="shared" si="207"/>
        <v>0</v>
      </c>
    </row>
    <row r="505" spans="2:38" x14ac:dyDescent="0.25">
      <c r="B505" s="77">
        <v>39814</v>
      </c>
      <c r="C505" s="78">
        <v>142.61237382191101</v>
      </c>
      <c r="D505" s="79"/>
      <c r="E505" s="80">
        <f t="shared" si="203"/>
        <v>112.76765799256506</v>
      </c>
      <c r="F505" s="75"/>
      <c r="G505" s="89"/>
      <c r="H505" s="81">
        <f t="shared" si="208"/>
        <v>39814</v>
      </c>
      <c r="J505" s="87">
        <f t="shared" si="205"/>
        <v>8.4602688828775072</v>
      </c>
      <c r="K505" s="82">
        <f t="shared" si="204"/>
        <v>0.94142170508036538</v>
      </c>
      <c r="L505" s="82" t="e">
        <f>(I625-#REF!)^2</f>
        <v>#REF!</v>
      </c>
      <c r="M505" s="36">
        <f t="shared" si="193"/>
        <v>407.68168464382484</v>
      </c>
      <c r="N505" s="36">
        <f t="shared" si="194"/>
        <v>66.78592739841406</v>
      </c>
      <c r="O505" s="36">
        <f t="shared" si="206"/>
        <v>407.68168464382484</v>
      </c>
      <c r="P505" s="36">
        <f t="shared" si="195"/>
        <v>362.74622953413206</v>
      </c>
      <c r="Q505" s="36">
        <f t="shared" si="196"/>
        <v>44.935455109692782</v>
      </c>
      <c r="R505" s="36">
        <f t="shared" si="197"/>
        <v>111.72138250810684</v>
      </c>
      <c r="S505" s="36">
        <f t="shared" si="198"/>
        <v>149.43339850342491</v>
      </c>
      <c r="T505" s="36">
        <f t="shared" si="199"/>
        <v>22.415009775513724</v>
      </c>
      <c r="U505" s="36">
        <f t="shared" si="200"/>
        <v>171.84840827893862</v>
      </c>
      <c r="V505" s="36">
        <f t="shared" si="201"/>
        <v>44.472612830411109</v>
      </c>
      <c r="W505" s="36">
        <f t="shared" si="202"/>
        <v>127.37579544852751</v>
      </c>
      <c r="Y505" s="86">
        <f t="shared" si="209"/>
        <v>112.76765799256506</v>
      </c>
      <c r="Z505" s="86">
        <f t="shared" si="210"/>
        <v>10.619211740640878</v>
      </c>
      <c r="AA505" s="86" t="e">
        <f t="shared" ca="1" si="211"/>
        <v>#N/A</v>
      </c>
      <c r="AB505" s="86">
        <f t="shared" si="212"/>
        <v>127.37579544852751</v>
      </c>
      <c r="AC505" s="86">
        <f t="shared" si="213"/>
        <v>11.286088580572434</v>
      </c>
      <c r="AD505" s="86" t="e">
        <f t="shared" ca="1" si="214"/>
        <v>#N/A</v>
      </c>
      <c r="AE505" s="86">
        <f t="shared" si="215"/>
        <v>213.39767993229307</v>
      </c>
      <c r="AF505" s="86">
        <f t="shared" si="216"/>
        <v>0.4447247196370977</v>
      </c>
      <c r="AG505" s="86" t="e">
        <f t="shared" ca="1" si="217"/>
        <v>#N/A</v>
      </c>
      <c r="AH505" s="86" t="e">
        <f t="shared" ca="1" si="218"/>
        <v>#N/A</v>
      </c>
      <c r="AI505" s="86" t="e">
        <f t="shared" ca="1" si="219"/>
        <v>#N/A</v>
      </c>
      <c r="AJ505" s="86" t="e">
        <f t="shared" ca="1" si="220"/>
        <v>#N/A</v>
      </c>
      <c r="AK505" s="86">
        <f t="shared" si="207"/>
        <v>142.61237382191101</v>
      </c>
      <c r="AL505" s="86">
        <f t="shared" si="207"/>
        <v>0</v>
      </c>
    </row>
    <row r="506" spans="2:38" x14ac:dyDescent="0.25">
      <c r="B506" s="77">
        <v>39845</v>
      </c>
      <c r="C506" s="78">
        <v>67.717128123760403</v>
      </c>
      <c r="D506" s="79"/>
      <c r="E506" s="80">
        <f t="shared" si="203"/>
        <v>154.17100371747213</v>
      </c>
      <c r="F506" s="75"/>
      <c r="G506" s="89"/>
      <c r="H506" s="81">
        <f t="shared" si="208"/>
        <v>39845</v>
      </c>
      <c r="J506" s="87">
        <f t="shared" si="205"/>
        <v>6.301680302572314</v>
      </c>
      <c r="K506" s="82">
        <f t="shared" si="204"/>
        <v>15.510362039146901</v>
      </c>
      <c r="L506" s="82" t="e">
        <f>(I626-#REF!)^2</f>
        <v>#REF!</v>
      </c>
      <c r="M506" s="36">
        <f t="shared" si="193"/>
        <v>397.37061973304083</v>
      </c>
      <c r="N506" s="36">
        <f t="shared" si="194"/>
        <v>33.092737924851633</v>
      </c>
      <c r="O506" s="36">
        <f t="shared" si="206"/>
        <v>397.37061973304083</v>
      </c>
      <c r="P506" s="36">
        <f t="shared" si="195"/>
        <v>356.18662832403561</v>
      </c>
      <c r="Q506" s="36">
        <f t="shared" si="196"/>
        <v>41.183991409005216</v>
      </c>
      <c r="R506" s="36">
        <f t="shared" si="197"/>
        <v>74.276729333856849</v>
      </c>
      <c r="S506" s="36">
        <f t="shared" si="198"/>
        <v>118.74934216426796</v>
      </c>
      <c r="T506" s="36">
        <f t="shared" si="199"/>
        <v>17.812401324640184</v>
      </c>
      <c r="U506" s="36">
        <f t="shared" si="200"/>
        <v>136.56174348890815</v>
      </c>
      <c r="V506" s="36">
        <f t="shared" si="201"/>
        <v>41.685144137912346</v>
      </c>
      <c r="W506" s="36">
        <f t="shared" si="202"/>
        <v>94.876599350995804</v>
      </c>
      <c r="Y506" s="86">
        <f t="shared" si="209"/>
        <v>154.17100371747213</v>
      </c>
      <c r="Z506" s="86">
        <f t="shared" si="210"/>
        <v>12.416561670505734</v>
      </c>
      <c r="AA506" s="86" t="e">
        <f t="shared" ca="1" si="211"/>
        <v>#N/A</v>
      </c>
      <c r="AB506" s="86">
        <f t="shared" si="212"/>
        <v>94.876599350995804</v>
      </c>
      <c r="AC506" s="86">
        <f t="shared" si="213"/>
        <v>9.7404619680483222</v>
      </c>
      <c r="AD506" s="86" t="e">
        <f t="shared" ca="1" si="214"/>
        <v>#N/A</v>
      </c>
      <c r="AE506" s="86">
        <f t="shared" si="215"/>
        <v>3515.8263891752072</v>
      </c>
      <c r="AF506" s="86">
        <f t="shared" si="216"/>
        <v>7.1615096174926496</v>
      </c>
      <c r="AG506" s="86" t="e">
        <f t="shared" ca="1" si="217"/>
        <v>#N/A</v>
      </c>
      <c r="AH506" s="86" t="e">
        <f t="shared" ca="1" si="218"/>
        <v>#N/A</v>
      </c>
      <c r="AI506" s="86" t="e">
        <f t="shared" ca="1" si="219"/>
        <v>#N/A</v>
      </c>
      <c r="AJ506" s="86" t="e">
        <f t="shared" ca="1" si="220"/>
        <v>#N/A</v>
      </c>
      <c r="AK506" s="86">
        <f t="shared" si="207"/>
        <v>67.717128123760403</v>
      </c>
      <c r="AL506" s="86">
        <f t="shared" si="207"/>
        <v>0</v>
      </c>
    </row>
    <row r="507" spans="2:38" x14ac:dyDescent="0.25">
      <c r="B507" s="77">
        <v>39873</v>
      </c>
      <c r="C507" s="78">
        <v>181.22283018249701</v>
      </c>
      <c r="D507" s="79"/>
      <c r="E507" s="80">
        <f t="shared" si="203"/>
        <v>138.54037300198036</v>
      </c>
      <c r="F507" s="75"/>
      <c r="G507" s="89"/>
      <c r="H507" s="81">
        <f t="shared" si="208"/>
        <v>39873</v>
      </c>
      <c r="J507" s="87">
        <f t="shared" si="205"/>
        <v>11.946854615703026</v>
      </c>
      <c r="K507" s="82">
        <f t="shared" si="204"/>
        <v>7.5352294951638159</v>
      </c>
      <c r="L507" s="82" t="e">
        <f>(I627-#REF!)^2</f>
        <v>#REF!</v>
      </c>
      <c r="M507" s="36">
        <f t="shared" si="193"/>
        <v>438.85788584898523</v>
      </c>
      <c r="N507" s="36">
        <f t="shared" si="194"/>
        <v>98.551572657547354</v>
      </c>
      <c r="O507" s="36">
        <f t="shared" si="206"/>
        <v>438.85788584898523</v>
      </c>
      <c r="P507" s="36">
        <f t="shared" si="195"/>
        <v>381.40738328054289</v>
      </c>
      <c r="Q507" s="36">
        <f t="shared" si="196"/>
        <v>57.450502568442346</v>
      </c>
      <c r="R507" s="36">
        <f t="shared" si="197"/>
        <v>156.0020752259897</v>
      </c>
      <c r="S507" s="36">
        <f t="shared" si="198"/>
        <v>197.68721936390205</v>
      </c>
      <c r="T507" s="36">
        <f t="shared" si="199"/>
        <v>29.65308290458529</v>
      </c>
      <c r="U507" s="36">
        <f t="shared" si="200"/>
        <v>227.34030226848733</v>
      </c>
      <c r="V507" s="36">
        <f t="shared" si="201"/>
        <v>47.471301548794912</v>
      </c>
      <c r="W507" s="36">
        <f t="shared" si="202"/>
        <v>179.86900071969242</v>
      </c>
      <c r="Y507" s="86">
        <f t="shared" si="209"/>
        <v>138.54037300198036</v>
      </c>
      <c r="Z507" s="86">
        <f t="shared" si="210"/>
        <v>11.77031745544615</v>
      </c>
      <c r="AA507" s="86" t="e">
        <f t="shared" ca="1" si="211"/>
        <v>#N/A</v>
      </c>
      <c r="AB507" s="86">
        <f t="shared" si="212"/>
        <v>179.86900071969242</v>
      </c>
      <c r="AC507" s="86">
        <f t="shared" si="213"/>
        <v>13.411524921487953</v>
      </c>
      <c r="AD507" s="86" t="e">
        <f t="shared" ca="1" si="214"/>
        <v>#N/A</v>
      </c>
      <c r="AE507" s="86">
        <f t="shared" si="215"/>
        <v>1708.0554690292381</v>
      </c>
      <c r="AF507" s="86">
        <f t="shared" si="216"/>
        <v>2.6935619465913532</v>
      </c>
      <c r="AG507" s="86" t="e">
        <f t="shared" ca="1" si="217"/>
        <v>#N/A</v>
      </c>
      <c r="AH507" s="86" t="e">
        <f t="shared" ca="1" si="218"/>
        <v>#N/A</v>
      </c>
      <c r="AI507" s="86" t="e">
        <f t="shared" ca="1" si="219"/>
        <v>#N/A</v>
      </c>
      <c r="AJ507" s="86" t="e">
        <f t="shared" ca="1" si="220"/>
        <v>#N/A</v>
      </c>
      <c r="AK507" s="86">
        <f t="shared" si="207"/>
        <v>181.22283018249701</v>
      </c>
      <c r="AL507" s="86">
        <f t="shared" si="207"/>
        <v>0</v>
      </c>
    </row>
    <row r="508" spans="2:38" x14ac:dyDescent="0.25">
      <c r="B508" s="77">
        <v>39904</v>
      </c>
      <c r="C508" s="78">
        <v>143.17939734803301</v>
      </c>
      <c r="D508" s="79"/>
      <c r="E508" s="80">
        <f t="shared" si="203"/>
        <v>68.538997601525068</v>
      </c>
      <c r="F508" s="75"/>
      <c r="G508" s="89"/>
      <c r="H508" s="81">
        <f t="shared" si="208"/>
        <v>39904</v>
      </c>
      <c r="J508" s="87">
        <f t="shared" si="205"/>
        <v>11.310231152033856</v>
      </c>
      <c r="K508" s="82">
        <f t="shared" si="204"/>
        <v>45.669048254672312</v>
      </c>
      <c r="L508" s="82" t="e">
        <f>(I628-#REF!)^2</f>
        <v>#REF!</v>
      </c>
      <c r="M508" s="36">
        <f t="shared" si="193"/>
        <v>441.83847330433275</v>
      </c>
      <c r="N508" s="36">
        <f t="shared" si="194"/>
        <v>82.748307324243115</v>
      </c>
      <c r="O508" s="36">
        <f t="shared" si="206"/>
        <v>441.83847330433275</v>
      </c>
      <c r="P508" s="36">
        <f t="shared" si="195"/>
        <v>383.09990036438887</v>
      </c>
      <c r="Q508" s="36">
        <f t="shared" si="196"/>
        <v>58.738572939943879</v>
      </c>
      <c r="R508" s="36">
        <f t="shared" si="197"/>
        <v>141.48688026418699</v>
      </c>
      <c r="S508" s="36">
        <f t="shared" si="198"/>
        <v>188.95818181298191</v>
      </c>
      <c r="T508" s="36">
        <f t="shared" si="199"/>
        <v>28.343727271947269</v>
      </c>
      <c r="U508" s="36">
        <f t="shared" si="200"/>
        <v>217.30190908492918</v>
      </c>
      <c r="V508" s="36">
        <f t="shared" si="201"/>
        <v>47.017759769921298</v>
      </c>
      <c r="W508" s="36">
        <f t="shared" si="202"/>
        <v>170.28414931500788</v>
      </c>
      <c r="Y508" s="86">
        <f t="shared" si="209"/>
        <v>68.538997601525068</v>
      </c>
      <c r="Z508" s="86">
        <f t="shared" si="210"/>
        <v>8.2788282746729962</v>
      </c>
      <c r="AA508" s="86" t="e">
        <f t="shared" ca="1" si="211"/>
        <v>#N/A</v>
      </c>
      <c r="AB508" s="86">
        <f t="shared" si="212"/>
        <v>170.28414931500788</v>
      </c>
      <c r="AC508" s="86">
        <f t="shared" si="213"/>
        <v>13.049296889679837</v>
      </c>
      <c r="AD508" s="86" t="e">
        <f t="shared" ca="1" si="214"/>
        <v>#N/A</v>
      </c>
      <c r="AE508" s="86">
        <f t="shared" si="215"/>
        <v>10352.075897199635</v>
      </c>
      <c r="AF508" s="86">
        <f t="shared" si="216"/>
        <v>22.757370806765291</v>
      </c>
      <c r="AG508" s="86" t="e">
        <f t="shared" ca="1" si="217"/>
        <v>#N/A</v>
      </c>
      <c r="AH508" s="86" t="e">
        <f t="shared" ca="1" si="218"/>
        <v>#N/A</v>
      </c>
      <c r="AI508" s="86" t="e">
        <f t="shared" ca="1" si="219"/>
        <v>#N/A</v>
      </c>
      <c r="AJ508" s="86" t="e">
        <f t="shared" ca="1" si="220"/>
        <v>#N/A</v>
      </c>
      <c r="AK508" s="86">
        <f t="shared" si="207"/>
        <v>143.17939734803301</v>
      </c>
      <c r="AL508" s="86">
        <f t="shared" si="207"/>
        <v>0</v>
      </c>
    </row>
    <row r="509" spans="2:38" x14ac:dyDescent="0.25">
      <c r="B509" s="77">
        <v>39934</v>
      </c>
      <c r="C509" s="78">
        <v>68.263433084881498</v>
      </c>
      <c r="D509" s="79"/>
      <c r="E509" s="80">
        <f t="shared" si="203"/>
        <v>92.466517719288817</v>
      </c>
      <c r="F509" s="75"/>
      <c r="G509" s="89"/>
      <c r="H509" s="81">
        <f t="shared" si="208"/>
        <v>39934</v>
      </c>
      <c r="I509" s="88">
        <v>8.9648023219597999</v>
      </c>
      <c r="J509" s="87">
        <f t="shared" si="205"/>
        <v>7.1785899088941303</v>
      </c>
      <c r="K509" s="82">
        <f t="shared" si="204"/>
        <v>1.0753412774726159</v>
      </c>
      <c r="L509" s="82" t="e">
        <f>(I629-#REF!)^2</f>
        <v>#REF!</v>
      </c>
      <c r="M509" s="36">
        <f t="shared" ref="M509:M572" si="221">(P508+$F$12*TANH(C509/$F$12))/(1+P508/$F$12*TANH(C509/$F$12))</f>
        <v>414.63424003508737</v>
      </c>
      <c r="N509" s="36">
        <f t="shared" ref="N509:N572" si="222">C509+P508-M509</f>
        <v>36.729093414183012</v>
      </c>
      <c r="O509" s="36">
        <f t="shared" si="206"/>
        <v>414.63424003508737</v>
      </c>
      <c r="P509" s="36">
        <f t="shared" ref="P509:P572" si="223">O509/(1+(O509/$F$12)^3)^(1/3)</f>
        <v>367.06016065472977</v>
      </c>
      <c r="Q509" s="36">
        <f t="shared" ref="Q509:Q572" si="224">O509-P509</f>
        <v>47.574079380357603</v>
      </c>
      <c r="R509" s="36">
        <f t="shared" ref="R509:R572" si="225">N509+Q509</f>
        <v>84.303172794540615</v>
      </c>
      <c r="S509" s="36">
        <f t="shared" ref="S509:S572" si="226">V508+R509</f>
        <v>131.32093256446191</v>
      </c>
      <c r="T509" s="36">
        <f t="shared" ref="T509:T572" si="227">($F$13-1)*S509</f>
        <v>19.698139884669274</v>
      </c>
      <c r="U509" s="36">
        <f t="shared" ref="U509:U572" si="228">$F$13*S509</f>
        <v>151.01907244913119</v>
      </c>
      <c r="V509" s="36">
        <f t="shared" ref="V509:V572" si="229">U509-W509</f>
        <v>42.939930698122922</v>
      </c>
      <c r="W509" s="36">
        <f t="shared" ref="W509:W572" si="230">U509*U509/(U509+60)</f>
        <v>108.07914175100827</v>
      </c>
      <c r="Y509" s="86">
        <f t="shared" si="209"/>
        <v>92.466517719288817</v>
      </c>
      <c r="Z509" s="86">
        <f t="shared" si="210"/>
        <v>9.6159512124016526</v>
      </c>
      <c r="AA509" s="86" t="e">
        <f t="shared" ca="1" si="211"/>
        <v>#N/A</v>
      </c>
      <c r="AB509" s="86">
        <f t="shared" si="212"/>
        <v>108.07914175100827</v>
      </c>
      <c r="AC509" s="86">
        <f t="shared" si="213"/>
        <v>10.396111857372844</v>
      </c>
      <c r="AD509" s="86" t="e">
        <f t="shared" ca="1" si="214"/>
        <v>#N/A</v>
      </c>
      <c r="AE509" s="86">
        <f t="shared" si="215"/>
        <v>243.75402915582364</v>
      </c>
      <c r="AF509" s="86">
        <f t="shared" si="216"/>
        <v>0.60865063196186553</v>
      </c>
      <c r="AG509" s="86" t="e">
        <f t="shared" ca="1" si="217"/>
        <v>#N/A</v>
      </c>
      <c r="AH509" s="86" t="e">
        <f t="shared" ca="1" si="218"/>
        <v>#N/A</v>
      </c>
      <c r="AI509" s="86" t="e">
        <f t="shared" ca="1" si="219"/>
        <v>#N/A</v>
      </c>
      <c r="AJ509" s="86" t="e">
        <f t="shared" ca="1" si="220"/>
        <v>#N/A</v>
      </c>
      <c r="AK509" s="86">
        <f t="shared" si="207"/>
        <v>68.263433084881498</v>
      </c>
      <c r="AL509" s="86">
        <f t="shared" si="207"/>
        <v>0</v>
      </c>
    </row>
    <row r="510" spans="2:38" x14ac:dyDescent="0.25">
      <c r="B510" s="77">
        <v>39965</v>
      </c>
      <c r="C510" s="78">
        <v>30.142308868501502</v>
      </c>
      <c r="D510" s="79"/>
      <c r="E510" s="80">
        <f t="shared" si="203"/>
        <v>45.374234631760068</v>
      </c>
      <c r="F510" s="75"/>
      <c r="G510" s="89"/>
      <c r="H510" s="81">
        <f t="shared" si="208"/>
        <v>39965</v>
      </c>
      <c r="I510" s="82">
        <v>3.6940808300292902</v>
      </c>
      <c r="J510" s="87">
        <f t="shared" si="205"/>
        <v>4.5830327480911821</v>
      </c>
      <c r="K510" s="82">
        <f t="shared" si="204"/>
        <v>2.4626625902835237</v>
      </c>
      <c r="L510" s="82" t="e">
        <f>(I630-#REF!)^2</f>
        <v>#REF!</v>
      </c>
      <c r="M510" s="36">
        <f t="shared" si="221"/>
        <v>382.90098232262238</v>
      </c>
      <c r="N510" s="36">
        <f t="shared" si="222"/>
        <v>14.301487200608904</v>
      </c>
      <c r="O510" s="36">
        <f t="shared" si="206"/>
        <v>382.90098232262238</v>
      </c>
      <c r="P510" s="36">
        <f t="shared" si="223"/>
        <v>346.65564678588152</v>
      </c>
      <c r="Q510" s="36">
        <f t="shared" si="224"/>
        <v>36.245335536740868</v>
      </c>
      <c r="R510" s="36">
        <f t="shared" si="225"/>
        <v>50.546822737349771</v>
      </c>
      <c r="S510" s="36">
        <f t="shared" si="226"/>
        <v>93.486753435472693</v>
      </c>
      <c r="T510" s="36">
        <f t="shared" si="227"/>
        <v>14.023013015320895</v>
      </c>
      <c r="U510" s="36">
        <f t="shared" si="228"/>
        <v>107.50976645079359</v>
      </c>
      <c r="V510" s="36">
        <f t="shared" si="229"/>
        <v>38.508715782506286</v>
      </c>
      <c r="W510" s="36">
        <f t="shared" si="230"/>
        <v>69.001050668287306</v>
      </c>
      <c r="Y510" s="86">
        <f t="shared" si="209"/>
        <v>45.374234631760068</v>
      </c>
      <c r="Z510" s="86">
        <f t="shared" si="210"/>
        <v>6.7360399814549847</v>
      </c>
      <c r="AA510" s="86" t="e">
        <f t="shared" ca="1" si="211"/>
        <v>#N/A</v>
      </c>
      <c r="AB510" s="86">
        <f t="shared" si="212"/>
        <v>69.001050668287306</v>
      </c>
      <c r="AC510" s="86">
        <f t="shared" si="213"/>
        <v>8.3066871054763638</v>
      </c>
      <c r="AD510" s="86" t="e">
        <f t="shared" ca="1" si="214"/>
        <v>#N/A</v>
      </c>
      <c r="AE510" s="86">
        <f t="shared" si="215"/>
        <v>558.22643602390065</v>
      </c>
      <c r="AF510" s="86">
        <f t="shared" si="216"/>
        <v>2.4669323881966294</v>
      </c>
      <c r="AG510" s="86" t="e">
        <f t="shared" ca="1" si="217"/>
        <v>#N/A</v>
      </c>
      <c r="AH510" s="86" t="e">
        <f t="shared" ca="1" si="218"/>
        <v>#N/A</v>
      </c>
      <c r="AI510" s="86" t="e">
        <f t="shared" ca="1" si="219"/>
        <v>#N/A</v>
      </c>
      <c r="AJ510" s="86" t="e">
        <f t="shared" ca="1" si="220"/>
        <v>#N/A</v>
      </c>
      <c r="AK510" s="86">
        <f t="shared" si="207"/>
        <v>30.142308868501502</v>
      </c>
      <c r="AL510" s="86">
        <f t="shared" si="207"/>
        <v>0</v>
      </c>
    </row>
    <row r="511" spans="2:38" x14ac:dyDescent="0.25">
      <c r="B511" s="77">
        <v>39995</v>
      </c>
      <c r="C511" s="78">
        <v>45.166331084587398</v>
      </c>
      <c r="D511" s="79"/>
      <c r="E511" s="80">
        <f t="shared" si="203"/>
        <v>37.342949408600802</v>
      </c>
      <c r="F511" s="75"/>
      <c r="G511" s="89"/>
      <c r="H511" s="81">
        <f t="shared" si="208"/>
        <v>39995</v>
      </c>
      <c r="I511" s="82">
        <v>2.7369957564903999</v>
      </c>
      <c r="J511" s="87">
        <f t="shared" si="205"/>
        <v>4.419518048007764</v>
      </c>
      <c r="K511" s="82">
        <f t="shared" si="204"/>
        <v>3.7605298731903485</v>
      </c>
      <c r="L511" s="82" t="e">
        <f>(I631-#REF!)^2</f>
        <v>#REF!</v>
      </c>
      <c r="M511" s="36">
        <f t="shared" si="221"/>
        <v>372.11724740672287</v>
      </c>
      <c r="N511" s="36">
        <f t="shared" si="222"/>
        <v>19.704730463746046</v>
      </c>
      <c r="O511" s="36">
        <f t="shared" si="206"/>
        <v>372.11724740672287</v>
      </c>
      <c r="P511" s="36">
        <f t="shared" si="223"/>
        <v>339.3059761819768</v>
      </c>
      <c r="Q511" s="36">
        <f t="shared" si="224"/>
        <v>32.811271224746065</v>
      </c>
      <c r="R511" s="36">
        <f t="shared" si="225"/>
        <v>52.516001688492111</v>
      </c>
      <c r="S511" s="36">
        <f t="shared" si="226"/>
        <v>91.024717470998397</v>
      </c>
      <c r="T511" s="36">
        <f t="shared" si="227"/>
        <v>13.653707620649751</v>
      </c>
      <c r="U511" s="36">
        <f t="shared" si="228"/>
        <v>104.67842509164815</v>
      </c>
      <c r="V511" s="36">
        <f t="shared" si="229"/>
        <v>38.139212844691102</v>
      </c>
      <c r="W511" s="36">
        <f t="shared" si="230"/>
        <v>66.53921224695705</v>
      </c>
      <c r="Y511" s="86">
        <f t="shared" si="209"/>
        <v>37.342949408600802</v>
      </c>
      <c r="Z511" s="86">
        <f t="shared" si="210"/>
        <v>6.11088777581464</v>
      </c>
      <c r="AA511" s="86" t="e">
        <f t="shared" ca="1" si="211"/>
        <v>#N/A</v>
      </c>
      <c r="AB511" s="86">
        <f t="shared" si="212"/>
        <v>66.53921224695705</v>
      </c>
      <c r="AC511" s="86">
        <f t="shared" si="213"/>
        <v>8.1571571179521261</v>
      </c>
      <c r="AD511" s="86" t="e">
        <f t="shared" ca="1" si="214"/>
        <v>#N/A</v>
      </c>
      <c r="AE511" s="86">
        <f t="shared" si="215"/>
        <v>852.42176372638198</v>
      </c>
      <c r="AF511" s="86">
        <f t="shared" si="216"/>
        <v>4.1872182205717801</v>
      </c>
      <c r="AG511" s="86" t="e">
        <f t="shared" ca="1" si="217"/>
        <v>#N/A</v>
      </c>
      <c r="AH511" s="86" t="e">
        <f t="shared" ca="1" si="218"/>
        <v>#N/A</v>
      </c>
      <c r="AI511" s="86" t="e">
        <f t="shared" ca="1" si="219"/>
        <v>#N/A</v>
      </c>
      <c r="AJ511" s="86" t="e">
        <f t="shared" ca="1" si="220"/>
        <v>#N/A</v>
      </c>
      <c r="AK511" s="86">
        <f t="shared" si="207"/>
        <v>45.166331084587398</v>
      </c>
      <c r="AL511" s="86">
        <f t="shared" si="207"/>
        <v>0</v>
      </c>
    </row>
    <row r="512" spans="2:38" x14ac:dyDescent="0.25">
      <c r="B512" s="77">
        <v>40026</v>
      </c>
      <c r="C512" s="78">
        <v>5.1817117711771203</v>
      </c>
      <c r="D512" s="79"/>
      <c r="E512" s="80">
        <f t="shared" si="203"/>
        <v>34.677849673252005</v>
      </c>
      <c r="F512" s="75"/>
      <c r="G512" s="89"/>
      <c r="H512" s="81">
        <f t="shared" si="208"/>
        <v>40026</v>
      </c>
      <c r="I512" s="82">
        <v>2.54582932126754</v>
      </c>
      <c r="J512" s="87">
        <f t="shared" si="205"/>
        <v>2.7300841466781618</v>
      </c>
      <c r="K512" s="82">
        <f t="shared" si="204"/>
        <v>0.18214964760391852</v>
      </c>
      <c r="L512" s="82" t="e">
        <f>(I632-#REF!)^2</f>
        <v>#REF!</v>
      </c>
      <c r="M512" s="36">
        <f t="shared" si="221"/>
        <v>342.45729055426131</v>
      </c>
      <c r="N512" s="36">
        <f t="shared" si="222"/>
        <v>2.0303973988926032</v>
      </c>
      <c r="O512" s="36">
        <f t="shared" si="206"/>
        <v>342.45729055426131</v>
      </c>
      <c r="P512" s="36">
        <f t="shared" si="223"/>
        <v>318.02055353143845</v>
      </c>
      <c r="Q512" s="36">
        <f t="shared" si="224"/>
        <v>24.436737022822854</v>
      </c>
      <c r="R512" s="36">
        <f t="shared" si="225"/>
        <v>26.467134421715457</v>
      </c>
      <c r="S512" s="36">
        <f t="shared" si="226"/>
        <v>64.606347266406559</v>
      </c>
      <c r="T512" s="36">
        <f t="shared" si="227"/>
        <v>9.6909520899609785</v>
      </c>
      <c r="U512" s="36">
        <f t="shared" si="228"/>
        <v>74.297299356367532</v>
      </c>
      <c r="V512" s="36">
        <f t="shared" si="229"/>
        <v>33.193801980729781</v>
      </c>
      <c r="W512" s="36">
        <f t="shared" si="230"/>
        <v>41.103497375637751</v>
      </c>
      <c r="Y512" s="86">
        <f t="shared" si="209"/>
        <v>34.677849673252005</v>
      </c>
      <c r="Z512" s="86">
        <f t="shared" si="210"/>
        <v>5.88879017059124</v>
      </c>
      <c r="AA512" s="86" t="e">
        <f t="shared" ca="1" si="211"/>
        <v>#N/A</v>
      </c>
      <c r="AB512" s="86">
        <f t="shared" si="212"/>
        <v>41.103497375637751</v>
      </c>
      <c r="AC512" s="86">
        <f t="shared" si="213"/>
        <v>6.4112009308426572</v>
      </c>
      <c r="AD512" s="86" t="e">
        <f t="shared" ca="1" si="214"/>
        <v>#N/A</v>
      </c>
      <c r="AE512" s="86">
        <f t="shared" si="215"/>
        <v>41.288948395175211</v>
      </c>
      <c r="AF512" s="86">
        <f t="shared" si="216"/>
        <v>0.27291300242646371</v>
      </c>
      <c r="AG512" s="86" t="e">
        <f t="shared" ca="1" si="217"/>
        <v>#N/A</v>
      </c>
      <c r="AH512" s="86" t="e">
        <f t="shared" ca="1" si="218"/>
        <v>#N/A</v>
      </c>
      <c r="AI512" s="86" t="e">
        <f t="shared" ca="1" si="219"/>
        <v>#N/A</v>
      </c>
      <c r="AJ512" s="86" t="e">
        <f t="shared" ca="1" si="220"/>
        <v>#N/A</v>
      </c>
      <c r="AK512" s="86">
        <f t="shared" si="207"/>
        <v>5.1817117711771203</v>
      </c>
      <c r="AL512" s="86">
        <f t="shared" si="207"/>
        <v>0</v>
      </c>
    </row>
    <row r="513" spans="2:38" x14ac:dyDescent="0.25">
      <c r="B513" s="77">
        <v>40057</v>
      </c>
      <c r="C513" s="78">
        <v>6.7510791366906497</v>
      </c>
      <c r="D513" s="79"/>
      <c r="E513" s="80">
        <f t="shared" si="203"/>
        <v>38.736689016248448</v>
      </c>
      <c r="F513" s="75"/>
      <c r="G513" s="89"/>
      <c r="H513" s="81">
        <f t="shared" si="208"/>
        <v>40057</v>
      </c>
      <c r="I513" s="82">
        <v>3.7374111014457601</v>
      </c>
      <c r="J513" s="87">
        <f t="shared" si="205"/>
        <v>2.1661811729380331</v>
      </c>
      <c r="K513" s="82">
        <f t="shared" si="204"/>
        <v>0.1654050094938638</v>
      </c>
      <c r="L513" s="82" t="e">
        <f>(I633-#REF!)^2</f>
        <v>#REF!</v>
      </c>
      <c r="M513" s="36">
        <f t="shared" si="221"/>
        <v>322.43707300595531</v>
      </c>
      <c r="N513" s="36">
        <f t="shared" si="222"/>
        <v>2.3345596621737741</v>
      </c>
      <c r="O513" s="36">
        <f t="shared" si="206"/>
        <v>322.43707300595531</v>
      </c>
      <c r="P513" s="36">
        <f t="shared" si="223"/>
        <v>302.78935336135942</v>
      </c>
      <c r="Q513" s="36">
        <f t="shared" si="224"/>
        <v>19.647719644595895</v>
      </c>
      <c r="R513" s="36">
        <f t="shared" si="225"/>
        <v>21.982279306769669</v>
      </c>
      <c r="S513" s="36">
        <f t="shared" si="226"/>
        <v>55.17608128749945</v>
      </c>
      <c r="T513" s="36">
        <f t="shared" si="227"/>
        <v>8.2764121931249122</v>
      </c>
      <c r="U513" s="36">
        <f t="shared" si="228"/>
        <v>63.452493480624362</v>
      </c>
      <c r="V513" s="36">
        <f t="shared" si="229"/>
        <v>30.838985114828695</v>
      </c>
      <c r="W513" s="36">
        <f t="shared" si="230"/>
        <v>32.613508365795667</v>
      </c>
      <c r="Y513" s="86">
        <f t="shared" si="209"/>
        <v>38.736689016248448</v>
      </c>
      <c r="Z513" s="86">
        <f t="shared" si="210"/>
        <v>6.2238805432180691</v>
      </c>
      <c r="AA513" s="86" t="e">
        <f t="shared" ca="1" si="211"/>
        <v>#N/A</v>
      </c>
      <c r="AB513" s="86">
        <f t="shared" si="212"/>
        <v>32.613508365795667</v>
      </c>
      <c r="AC513" s="86">
        <f t="shared" si="213"/>
        <v>5.7108237904697834</v>
      </c>
      <c r="AD513" s="86" t="e">
        <f t="shared" ca="1" si="214"/>
        <v>#N/A</v>
      </c>
      <c r="AE513" s="86">
        <f t="shared" si="215"/>
        <v>37.493341278079342</v>
      </c>
      <c r="AF513" s="86">
        <f t="shared" si="216"/>
        <v>0.2632272315406155</v>
      </c>
      <c r="AG513" s="86" t="e">
        <f t="shared" ca="1" si="217"/>
        <v>#N/A</v>
      </c>
      <c r="AH513" s="86" t="e">
        <f t="shared" ca="1" si="218"/>
        <v>#N/A</v>
      </c>
      <c r="AI513" s="86" t="e">
        <f t="shared" ca="1" si="219"/>
        <v>#N/A</v>
      </c>
      <c r="AJ513" s="86" t="e">
        <f t="shared" ca="1" si="220"/>
        <v>#N/A</v>
      </c>
      <c r="AK513" s="86">
        <f t="shared" si="207"/>
        <v>6.7510791366906497</v>
      </c>
      <c r="AL513" s="86">
        <f t="shared" si="207"/>
        <v>0</v>
      </c>
    </row>
    <row r="514" spans="2:38" x14ac:dyDescent="0.25">
      <c r="B514" s="77">
        <v>40087</v>
      </c>
      <c r="C514" s="78">
        <v>96.370947636209493</v>
      </c>
      <c r="D514" s="79"/>
      <c r="E514" s="80">
        <f t="shared" si="203"/>
        <v>50.127412355824056</v>
      </c>
      <c r="F514" s="75"/>
      <c r="G514" s="89"/>
      <c r="H514" s="81">
        <f t="shared" si="208"/>
        <v>40087</v>
      </c>
      <c r="I514" s="82">
        <v>4.3237394838934797</v>
      </c>
      <c r="J514" s="87">
        <f t="shared" si="205"/>
        <v>4.8303775408293497</v>
      </c>
      <c r="K514" s="82">
        <f t="shared" si="204"/>
        <v>2.2527824275630972</v>
      </c>
      <c r="L514" s="82" t="e">
        <f>(I634-#REF!)^2</f>
        <v>#REF!</v>
      </c>
      <c r="M514" s="36">
        <f t="shared" si="221"/>
        <v>362.83353152747299</v>
      </c>
      <c r="N514" s="36">
        <f t="shared" si="222"/>
        <v>36.32676947009594</v>
      </c>
      <c r="O514" s="36">
        <f t="shared" si="206"/>
        <v>362.83353152747299</v>
      </c>
      <c r="P514" s="36">
        <f t="shared" si="223"/>
        <v>332.81119378348842</v>
      </c>
      <c r="Q514" s="36">
        <f t="shared" si="224"/>
        <v>30.022337743984565</v>
      </c>
      <c r="R514" s="36">
        <f t="shared" si="225"/>
        <v>66.349107214080504</v>
      </c>
      <c r="S514" s="36">
        <f t="shared" si="226"/>
        <v>97.188092328909192</v>
      </c>
      <c r="T514" s="36">
        <f t="shared" si="227"/>
        <v>14.57821384933637</v>
      </c>
      <c r="U514" s="36">
        <f t="shared" si="228"/>
        <v>111.76630617824556</v>
      </c>
      <c r="V514" s="36">
        <f t="shared" si="229"/>
        <v>39.041291158324128</v>
      </c>
      <c r="W514" s="36">
        <f t="shared" si="230"/>
        <v>72.725015019921429</v>
      </c>
      <c r="Y514" s="86">
        <f t="shared" si="209"/>
        <v>50.127412355824056</v>
      </c>
      <c r="Z514" s="86">
        <f t="shared" si="210"/>
        <v>7.0800714936944003</v>
      </c>
      <c r="AA514" s="86" t="e">
        <f t="shared" ca="1" si="211"/>
        <v>#N/A</v>
      </c>
      <c r="AB514" s="86">
        <f t="shared" si="212"/>
        <v>72.725015019921429</v>
      </c>
      <c r="AC514" s="86">
        <f t="shared" si="213"/>
        <v>8.5278962833703265</v>
      </c>
      <c r="AD514" s="86" t="e">
        <f t="shared" ca="1" si="214"/>
        <v>#N/A</v>
      </c>
      <c r="AE514" s="86">
        <f t="shared" si="215"/>
        <v>510.6516461644207</v>
      </c>
      <c r="AF514" s="86">
        <f t="shared" si="216"/>
        <v>2.0961966216001398</v>
      </c>
      <c r="AG514" s="86" t="e">
        <f t="shared" ca="1" si="217"/>
        <v>#N/A</v>
      </c>
      <c r="AH514" s="86" t="e">
        <f t="shared" ca="1" si="218"/>
        <v>#N/A</v>
      </c>
      <c r="AI514" s="86" t="e">
        <f t="shared" ca="1" si="219"/>
        <v>#N/A</v>
      </c>
      <c r="AJ514" s="86" t="e">
        <f t="shared" ca="1" si="220"/>
        <v>#N/A</v>
      </c>
      <c r="AK514" s="86">
        <f t="shared" si="207"/>
        <v>96.370947636209493</v>
      </c>
      <c r="AL514" s="86">
        <f t="shared" si="207"/>
        <v>0</v>
      </c>
    </row>
    <row r="515" spans="2:38" x14ac:dyDescent="0.25">
      <c r="B515" s="77">
        <v>40118</v>
      </c>
      <c r="C515" s="78">
        <v>109.70501002004001</v>
      </c>
      <c r="D515" s="79"/>
      <c r="E515" s="80">
        <f t="shared" si="203"/>
        <v>76.332080943349794</v>
      </c>
      <c r="F515" s="75"/>
      <c r="G515" s="89"/>
      <c r="H515" s="81">
        <f t="shared" si="208"/>
        <v>40118</v>
      </c>
      <c r="I515" s="82">
        <v>6.8542683532117303</v>
      </c>
      <c r="J515" s="87">
        <f t="shared" si="205"/>
        <v>6.9476294861342689</v>
      </c>
      <c r="K515" s="82">
        <f t="shared" si="204"/>
        <v>3.5256503268960895</v>
      </c>
      <c r="L515" s="82" t="e">
        <f>(I635-#REF!)^2</f>
        <v>#REF!</v>
      </c>
      <c r="M515" s="36">
        <f t="shared" si="221"/>
        <v>393.28124423893649</v>
      </c>
      <c r="N515" s="36">
        <f t="shared" si="222"/>
        <v>49.234959564591918</v>
      </c>
      <c r="O515" s="36">
        <f t="shared" si="206"/>
        <v>393.28124423893649</v>
      </c>
      <c r="P515" s="36">
        <f t="shared" si="223"/>
        <v>353.53154614901058</v>
      </c>
      <c r="Q515" s="36">
        <f t="shared" si="224"/>
        <v>39.749698089925914</v>
      </c>
      <c r="R515" s="36">
        <f t="shared" si="225"/>
        <v>88.984657654517832</v>
      </c>
      <c r="S515" s="36">
        <f t="shared" si="226"/>
        <v>128.02594881284196</v>
      </c>
      <c r="T515" s="36">
        <f t="shared" si="227"/>
        <v>19.203892321926283</v>
      </c>
      <c r="U515" s="36">
        <f t="shared" si="228"/>
        <v>147.22984113476824</v>
      </c>
      <c r="V515" s="36">
        <f t="shared" si="229"/>
        <v>42.627984559140756</v>
      </c>
      <c r="W515" s="36">
        <f t="shared" si="230"/>
        <v>104.60185657562748</v>
      </c>
      <c r="Y515" s="86">
        <f t="shared" si="209"/>
        <v>76.332080943349794</v>
      </c>
      <c r="Z515" s="86">
        <f t="shared" si="210"/>
        <v>8.7368232752728723</v>
      </c>
      <c r="AA515" s="86" t="e">
        <f t="shared" ca="1" si="211"/>
        <v>#N/A</v>
      </c>
      <c r="AB515" s="86">
        <f t="shared" si="212"/>
        <v>104.60185657562748</v>
      </c>
      <c r="AC515" s="86">
        <f t="shared" si="213"/>
        <v>10.227504904698286</v>
      </c>
      <c r="AD515" s="86" t="e">
        <f t="shared" ca="1" si="214"/>
        <v>#N/A</v>
      </c>
      <c r="AE515" s="86">
        <f t="shared" si="215"/>
        <v>799.18021429932116</v>
      </c>
      <c r="AF515" s="86">
        <f t="shared" si="216"/>
        <v>2.2221317203064057</v>
      </c>
      <c r="AG515" s="86" t="e">
        <f t="shared" ca="1" si="217"/>
        <v>#N/A</v>
      </c>
      <c r="AH515" s="86" t="e">
        <f t="shared" ca="1" si="218"/>
        <v>#N/A</v>
      </c>
      <c r="AI515" s="86" t="e">
        <f t="shared" ca="1" si="219"/>
        <v>#N/A</v>
      </c>
      <c r="AJ515" s="86" t="e">
        <f t="shared" ca="1" si="220"/>
        <v>#N/A</v>
      </c>
      <c r="AK515" s="86">
        <f t="shared" si="207"/>
        <v>109.70501002004001</v>
      </c>
      <c r="AL515" s="86">
        <f t="shared" si="207"/>
        <v>0</v>
      </c>
    </row>
    <row r="516" spans="2:38" x14ac:dyDescent="0.25">
      <c r="B516" s="77">
        <v>40148</v>
      </c>
      <c r="C516" s="78">
        <v>96.530345542501706</v>
      </c>
      <c r="D516" s="79"/>
      <c r="E516" s="80">
        <f t="shared" si="203"/>
        <v>153.34754788760574</v>
      </c>
      <c r="F516" s="75"/>
      <c r="G516" s="89"/>
      <c r="H516" s="81">
        <f t="shared" si="208"/>
        <v>40148</v>
      </c>
      <c r="I516" s="82">
        <v>7.7935859574332804</v>
      </c>
      <c r="J516" s="87">
        <f t="shared" si="205"/>
        <v>7.2826690206600952</v>
      </c>
      <c r="K516" s="82">
        <f t="shared" si="204"/>
        <v>8.4253029844359055</v>
      </c>
      <c r="L516" s="82" t="e">
        <f>(I636-#REF!)^2</f>
        <v>#REF!</v>
      </c>
      <c r="M516" s="36">
        <f t="shared" si="221"/>
        <v>403.15066209466528</v>
      </c>
      <c r="N516" s="36">
        <f t="shared" si="222"/>
        <v>46.911229596847022</v>
      </c>
      <c r="O516" s="36">
        <f t="shared" si="206"/>
        <v>403.15066209466528</v>
      </c>
      <c r="P516" s="36">
        <f t="shared" si="223"/>
        <v>359.8875365579687</v>
      </c>
      <c r="Q516" s="36">
        <f t="shared" si="224"/>
        <v>43.263125536696577</v>
      </c>
      <c r="R516" s="36">
        <f t="shared" si="225"/>
        <v>90.1743551335436</v>
      </c>
      <c r="S516" s="36">
        <f t="shared" si="226"/>
        <v>132.80233969268437</v>
      </c>
      <c r="T516" s="36">
        <f t="shared" si="227"/>
        <v>19.920350953902645</v>
      </c>
      <c r="U516" s="36">
        <f t="shared" si="228"/>
        <v>152.72269064658701</v>
      </c>
      <c r="V516" s="36">
        <f t="shared" si="229"/>
        <v>43.076558551146931</v>
      </c>
      <c r="W516" s="36">
        <f t="shared" si="230"/>
        <v>109.64613209544008</v>
      </c>
      <c r="Y516" s="86">
        <f t="shared" si="209"/>
        <v>153.34754788760574</v>
      </c>
      <c r="Z516" s="86">
        <f t="shared" si="210"/>
        <v>12.383357698443737</v>
      </c>
      <c r="AA516" s="86" t="e">
        <f t="shared" ca="1" si="211"/>
        <v>#N/A</v>
      </c>
      <c r="AB516" s="86">
        <f t="shared" si="212"/>
        <v>109.64613209544008</v>
      </c>
      <c r="AC516" s="86">
        <f t="shared" si="213"/>
        <v>10.471204901798076</v>
      </c>
      <c r="AD516" s="86" t="e">
        <f t="shared" ca="1" si="214"/>
        <v>#N/A</v>
      </c>
      <c r="AE516" s="86">
        <f t="shared" si="215"/>
        <v>1909.8137422397463</v>
      </c>
      <c r="AF516" s="86">
        <f t="shared" si="216"/>
        <v>3.6563283177198205</v>
      </c>
      <c r="AG516" s="86" t="e">
        <f t="shared" ca="1" si="217"/>
        <v>#N/A</v>
      </c>
      <c r="AH516" s="86" t="e">
        <f t="shared" ca="1" si="218"/>
        <v>#N/A</v>
      </c>
      <c r="AI516" s="86" t="e">
        <f t="shared" ca="1" si="219"/>
        <v>#N/A</v>
      </c>
      <c r="AJ516" s="86" t="e">
        <f t="shared" ca="1" si="220"/>
        <v>#N/A</v>
      </c>
      <c r="AK516" s="86">
        <f t="shared" si="207"/>
        <v>96.530345542501706</v>
      </c>
      <c r="AL516" s="86">
        <f t="shared" si="207"/>
        <v>0</v>
      </c>
    </row>
    <row r="517" spans="2:38" x14ac:dyDescent="0.25">
      <c r="B517" s="77">
        <v>40179</v>
      </c>
      <c r="C517" s="78">
        <v>56.643977455716602</v>
      </c>
      <c r="D517" s="79"/>
      <c r="E517" s="80">
        <f t="shared" ref="E517:E519" si="231">IF(I637="",NA(),(I637*3600*24*30)/($F$9*1000))</f>
        <v>99.537310866110261</v>
      </c>
      <c r="F517" s="75"/>
      <c r="G517" s="89"/>
      <c r="H517" s="81">
        <f t="shared" si="208"/>
        <v>40179</v>
      </c>
      <c r="I517" s="82">
        <v>4.4778487786882399</v>
      </c>
      <c r="J517" s="87">
        <f t="shared" si="205"/>
        <v>5.5940813300186063</v>
      </c>
      <c r="K517" s="82">
        <f t="shared" ref="K517:K519" si="232">(J517-I637)^2</f>
        <v>1.0346191050644962</v>
      </c>
      <c r="L517" s="82" t="e">
        <f>(I637-#REF!)^2</f>
        <v>#REF!</v>
      </c>
      <c r="M517" s="36">
        <f t="shared" si="221"/>
        <v>389.6403769118499</v>
      </c>
      <c r="N517" s="36">
        <f t="shared" si="222"/>
        <v>26.891137101835398</v>
      </c>
      <c r="O517" s="36">
        <f t="shared" si="206"/>
        <v>389.6403769118499</v>
      </c>
      <c r="P517" s="36">
        <f t="shared" si="223"/>
        <v>351.1420932667391</v>
      </c>
      <c r="Q517" s="36">
        <f t="shared" si="224"/>
        <v>38.498283645110803</v>
      </c>
      <c r="R517" s="36">
        <f t="shared" si="225"/>
        <v>65.3894207469462</v>
      </c>
      <c r="S517" s="36">
        <f t="shared" si="226"/>
        <v>108.46597929809313</v>
      </c>
      <c r="T517" s="36">
        <f t="shared" si="227"/>
        <v>16.269896894713959</v>
      </c>
      <c r="U517" s="36">
        <f t="shared" si="228"/>
        <v>124.7358761928071</v>
      </c>
      <c r="V517" s="36">
        <f t="shared" si="229"/>
        <v>40.512718621895004</v>
      </c>
      <c r="W517" s="36">
        <f t="shared" si="230"/>
        <v>84.223157570912093</v>
      </c>
      <c r="Y517" s="86">
        <f t="shared" si="209"/>
        <v>99.537310866110261</v>
      </c>
      <c r="Z517" s="86">
        <f t="shared" si="210"/>
        <v>9.9768387210634142</v>
      </c>
      <c r="AA517" s="86" t="e">
        <f t="shared" ca="1" si="211"/>
        <v>#N/A</v>
      </c>
      <c r="AB517" s="86">
        <f t="shared" si="212"/>
        <v>84.223157570912093</v>
      </c>
      <c r="AC517" s="86">
        <f t="shared" si="213"/>
        <v>9.1773175585740798</v>
      </c>
      <c r="AD517" s="86" t="e">
        <f t="shared" ca="1" si="214"/>
        <v>#N/A</v>
      </c>
      <c r="AE517" s="86">
        <f t="shared" si="215"/>
        <v>234.52329114882889</v>
      </c>
      <c r="AF517" s="86">
        <f t="shared" si="216"/>
        <v>0.63923408926829661</v>
      </c>
      <c r="AG517" s="86" t="e">
        <f t="shared" ca="1" si="217"/>
        <v>#N/A</v>
      </c>
      <c r="AH517" s="86" t="e">
        <f t="shared" ca="1" si="218"/>
        <v>#N/A</v>
      </c>
      <c r="AI517" s="86" t="e">
        <f t="shared" ca="1" si="219"/>
        <v>#N/A</v>
      </c>
      <c r="AJ517" s="86" t="e">
        <f t="shared" ca="1" si="220"/>
        <v>#N/A</v>
      </c>
      <c r="AK517" s="86">
        <f t="shared" si="207"/>
        <v>56.643977455716602</v>
      </c>
      <c r="AL517" s="86">
        <f t="shared" si="207"/>
        <v>0</v>
      </c>
    </row>
    <row r="518" spans="2:38" x14ac:dyDescent="0.25">
      <c r="B518" s="77">
        <v>40210</v>
      </c>
      <c r="C518" s="78">
        <v>77.8086902561394</v>
      </c>
      <c r="D518" s="79"/>
      <c r="E518" s="80">
        <f t="shared" si="231"/>
        <v>84.633485189059883</v>
      </c>
      <c r="F518" s="75"/>
      <c r="G518" s="89"/>
      <c r="H518" s="81">
        <f t="shared" si="208"/>
        <v>40210</v>
      </c>
      <c r="I518" s="88">
        <v>7.4371669264133002</v>
      </c>
      <c r="J518" s="87">
        <f t="shared" si="205"/>
        <v>6.1417703077439532</v>
      </c>
      <c r="K518" s="82">
        <f t="shared" si="232"/>
        <v>0.27085271271740402</v>
      </c>
      <c r="L518" s="82" t="e">
        <f>(I638-#REF!)^2</f>
        <v>#REF!</v>
      </c>
      <c r="M518" s="36">
        <f t="shared" si="221"/>
        <v>392.50796045891047</v>
      </c>
      <c r="N518" s="36">
        <f t="shared" si="222"/>
        <v>36.442823063968035</v>
      </c>
      <c r="O518" s="36">
        <f t="shared" si="206"/>
        <v>392.50796045891047</v>
      </c>
      <c r="P518" s="36">
        <f t="shared" si="223"/>
        <v>353.02606420907682</v>
      </c>
      <c r="Q518" s="36">
        <f t="shared" si="224"/>
        <v>39.481896249833653</v>
      </c>
      <c r="R518" s="36">
        <f t="shared" si="225"/>
        <v>75.924719313801688</v>
      </c>
      <c r="S518" s="36">
        <f t="shared" si="226"/>
        <v>116.43743793569669</v>
      </c>
      <c r="T518" s="36">
        <f t="shared" si="227"/>
        <v>17.465615690354493</v>
      </c>
      <c r="U518" s="36">
        <f t="shared" si="228"/>
        <v>133.90305362605119</v>
      </c>
      <c r="V518" s="36">
        <f t="shared" si="229"/>
        <v>41.434021111690555</v>
      </c>
      <c r="W518" s="36">
        <f t="shared" si="230"/>
        <v>92.469032514360634</v>
      </c>
      <c r="Y518" s="86">
        <f t="shared" si="209"/>
        <v>84.633485189059883</v>
      </c>
      <c r="Z518" s="86">
        <f t="shared" si="210"/>
        <v>9.1996459273745899</v>
      </c>
      <c r="AA518" s="86" t="e">
        <f t="shared" ca="1" si="211"/>
        <v>#N/A</v>
      </c>
      <c r="AB518" s="86">
        <f t="shared" si="212"/>
        <v>92.469032514360634</v>
      </c>
      <c r="AC518" s="86">
        <f t="shared" si="213"/>
        <v>9.6160819731510525</v>
      </c>
      <c r="AD518" s="86" t="e">
        <f t="shared" ca="1" si="214"/>
        <v>#N/A</v>
      </c>
      <c r="AE518" s="86">
        <f t="shared" si="215"/>
        <v>61.395801887027766</v>
      </c>
      <c r="AF518" s="86">
        <f t="shared" si="216"/>
        <v>0.17341898022193608</v>
      </c>
      <c r="AG518" s="86" t="e">
        <f t="shared" ca="1" si="217"/>
        <v>#N/A</v>
      </c>
      <c r="AH518" s="86" t="e">
        <f t="shared" ca="1" si="218"/>
        <v>#N/A</v>
      </c>
      <c r="AI518" s="86" t="e">
        <f t="shared" ca="1" si="219"/>
        <v>#N/A</v>
      </c>
      <c r="AJ518" s="86" t="e">
        <f t="shared" ca="1" si="220"/>
        <v>#N/A</v>
      </c>
      <c r="AK518" s="86">
        <f t="shared" si="207"/>
        <v>77.8086902561394</v>
      </c>
      <c r="AL518" s="86">
        <f t="shared" si="207"/>
        <v>0</v>
      </c>
    </row>
    <row r="519" spans="2:38" x14ac:dyDescent="0.25">
      <c r="B519" s="77">
        <v>40238</v>
      </c>
      <c r="C519" s="78">
        <v>166.57971086451701</v>
      </c>
      <c r="D519" s="79"/>
      <c r="E519" s="80">
        <f t="shared" si="231"/>
        <v>95.535100415476862</v>
      </c>
      <c r="F519" s="75"/>
      <c r="G519" s="89"/>
      <c r="H519" s="81">
        <f t="shared" si="208"/>
        <v>40238</v>
      </c>
      <c r="I519" s="82">
        <v>8.2214023002950398</v>
      </c>
      <c r="J519" s="87">
        <f t="shared" si="205"/>
        <v>10.937078629927845</v>
      </c>
      <c r="K519" s="82">
        <f t="shared" si="232"/>
        <v>21.083349354494409</v>
      </c>
      <c r="L519" s="82" t="e">
        <f>(I639-#REF!)^2</f>
        <v>#REF!</v>
      </c>
      <c r="M519" s="36">
        <f t="shared" si="221"/>
        <v>431.58762900919947</v>
      </c>
      <c r="N519" s="36">
        <f t="shared" si="222"/>
        <v>88.01814606439433</v>
      </c>
      <c r="O519" s="36">
        <f t="shared" si="206"/>
        <v>431.58762900919947</v>
      </c>
      <c r="P519" s="36">
        <f t="shared" si="223"/>
        <v>377.21233825986081</v>
      </c>
      <c r="Q519" s="36">
        <f t="shared" si="224"/>
        <v>54.37529074933866</v>
      </c>
      <c r="R519" s="36">
        <f t="shared" si="225"/>
        <v>142.39343681373299</v>
      </c>
      <c r="S519" s="36">
        <f t="shared" si="226"/>
        <v>183.82745792542354</v>
      </c>
      <c r="T519" s="36">
        <f t="shared" si="227"/>
        <v>27.574118688813517</v>
      </c>
      <c r="U519" s="36">
        <f t="shared" si="228"/>
        <v>211.40157661423706</v>
      </c>
      <c r="V519" s="36">
        <f t="shared" si="229"/>
        <v>46.735522892275071</v>
      </c>
      <c r="W519" s="36">
        <f t="shared" si="230"/>
        <v>164.66605372196199</v>
      </c>
      <c r="Y519" s="86">
        <f t="shared" si="209"/>
        <v>95.535100415476862</v>
      </c>
      <c r="Z519" s="86">
        <f t="shared" si="210"/>
        <v>9.7742058713471387</v>
      </c>
      <c r="AA519" s="86" t="e">
        <f t="shared" ca="1" si="211"/>
        <v>#N/A</v>
      </c>
      <c r="AB519" s="86">
        <f t="shared" si="212"/>
        <v>164.66605372196199</v>
      </c>
      <c r="AC519" s="86">
        <f t="shared" si="213"/>
        <v>12.832227153614527</v>
      </c>
      <c r="AD519" s="86" t="e">
        <f t="shared" ca="1" si="214"/>
        <v>#N/A</v>
      </c>
      <c r="AE519" s="86">
        <f t="shared" si="215"/>
        <v>4779.0887050634265</v>
      </c>
      <c r="AF519" s="86">
        <f t="shared" si="216"/>
        <v>9.3514941628002806</v>
      </c>
      <c r="AG519" s="86" t="e">
        <f t="shared" ca="1" si="217"/>
        <v>#N/A</v>
      </c>
      <c r="AH519" s="86" t="e">
        <f t="shared" ca="1" si="218"/>
        <v>#N/A</v>
      </c>
      <c r="AI519" s="86" t="e">
        <f t="shared" ca="1" si="219"/>
        <v>#N/A</v>
      </c>
      <c r="AJ519" s="86" t="e">
        <f t="shared" ca="1" si="220"/>
        <v>#N/A</v>
      </c>
      <c r="AK519" s="86">
        <f t="shared" si="207"/>
        <v>166.57971086451701</v>
      </c>
      <c r="AL519" s="86">
        <f t="shared" si="207"/>
        <v>0</v>
      </c>
    </row>
    <row r="520" spans="2:38" x14ac:dyDescent="0.25">
      <c r="B520" s="77">
        <v>40269</v>
      </c>
      <c r="C520" s="78">
        <v>46.4392284911535</v>
      </c>
      <c r="D520" s="79"/>
      <c r="E520" s="80" t="e">
        <f>IF(#REF!="",NA(),(#REF!*3600*24*30)/($F$9*1000))</f>
        <v>#REF!</v>
      </c>
      <c r="F520" s="75"/>
      <c r="G520" s="75"/>
      <c r="H520" s="81">
        <f t="shared" si="208"/>
        <v>40269</v>
      </c>
      <c r="I520" s="82">
        <v>7.5813654575112102</v>
      </c>
      <c r="J520" s="87">
        <f t="shared" si="205"/>
        <v>5.8724443987566524</v>
      </c>
      <c r="K520" s="82"/>
      <c r="L520" s="82"/>
      <c r="M520" s="36">
        <f t="shared" si="221"/>
        <v>399.97052473395746</v>
      </c>
      <c r="N520" s="36">
        <f t="shared" si="222"/>
        <v>23.681042017056882</v>
      </c>
      <c r="O520" s="36">
        <f t="shared" si="206"/>
        <v>399.97052473395746</v>
      </c>
      <c r="P520" s="36">
        <f t="shared" si="223"/>
        <v>357.85884174342448</v>
      </c>
      <c r="Q520" s="36">
        <f t="shared" si="224"/>
        <v>42.111682990532984</v>
      </c>
      <c r="R520" s="36">
        <f t="shared" si="225"/>
        <v>65.792725007589866</v>
      </c>
      <c r="S520" s="36">
        <f t="shared" si="226"/>
        <v>112.52824789986494</v>
      </c>
      <c r="T520" s="36">
        <f t="shared" si="227"/>
        <v>16.879237184979729</v>
      </c>
      <c r="U520" s="36">
        <f t="shared" si="228"/>
        <v>129.40748508484467</v>
      </c>
      <c r="V520" s="36">
        <f t="shared" si="229"/>
        <v>40.993359378657146</v>
      </c>
      <c r="W520" s="36">
        <f t="shared" si="230"/>
        <v>88.414125706187519</v>
      </c>
      <c r="Y520" s="86" t="e">
        <f t="shared" si="209"/>
        <v>#REF!</v>
      </c>
      <c r="Z520" s="86" t="e">
        <f t="shared" si="210"/>
        <v>#REF!</v>
      </c>
      <c r="AA520" s="86" t="e">
        <f t="shared" si="211"/>
        <v>#REF!</v>
      </c>
      <c r="AB520" s="86" t="e">
        <f t="shared" si="212"/>
        <v>#REF!</v>
      </c>
      <c r="AC520" s="86" t="e">
        <f t="shared" si="213"/>
        <v>#REF!</v>
      </c>
      <c r="AD520" s="86" t="e">
        <f t="shared" si="214"/>
        <v>#REF!</v>
      </c>
      <c r="AE520" s="86" t="e">
        <f t="shared" si="215"/>
        <v>#REF!</v>
      </c>
      <c r="AF520" s="86" t="e">
        <f t="shared" si="216"/>
        <v>#REF!</v>
      </c>
      <c r="AG520" s="86" t="e">
        <f t="shared" si="217"/>
        <v>#REF!</v>
      </c>
      <c r="AH520" s="86" t="e">
        <f t="shared" si="218"/>
        <v>#REF!</v>
      </c>
      <c r="AI520" s="86" t="e">
        <f t="shared" si="219"/>
        <v>#REF!</v>
      </c>
      <c r="AJ520" s="86" t="e">
        <f t="shared" si="220"/>
        <v>#REF!</v>
      </c>
      <c r="AK520" s="86">
        <f t="shared" si="207"/>
        <v>46.4392284911535</v>
      </c>
      <c r="AL520" s="86">
        <f t="shared" si="207"/>
        <v>0</v>
      </c>
    </row>
    <row r="521" spans="2:38" x14ac:dyDescent="0.25">
      <c r="B521" s="77">
        <v>40299</v>
      </c>
      <c r="C521" s="78">
        <v>33.825565610859698</v>
      </c>
      <c r="D521" s="79"/>
      <c r="E521" s="80" t="e">
        <f>IF(#REF!="",NA(),(#REF!*3600*24*30)/($F$9*1000))</f>
        <v>#REF!</v>
      </c>
      <c r="F521" s="75"/>
      <c r="G521" s="75"/>
      <c r="H521" s="81">
        <f t="shared" si="208"/>
        <v>40299</v>
      </c>
      <c r="I521" s="82">
        <v>6.3867856963282197</v>
      </c>
      <c r="J521" s="87">
        <f t="shared" si="205"/>
        <v>4.3844757288370451</v>
      </c>
      <c r="K521" s="82"/>
      <c r="L521" s="82"/>
      <c r="M521" s="36">
        <f t="shared" si="221"/>
        <v>376.30103044885391</v>
      </c>
      <c r="N521" s="36">
        <f t="shared" si="222"/>
        <v>15.383376905430282</v>
      </c>
      <c r="O521" s="36">
        <f t="shared" si="206"/>
        <v>376.30103044885391</v>
      </c>
      <c r="P521" s="36">
        <f t="shared" si="223"/>
        <v>342.18234609769792</v>
      </c>
      <c r="Q521" s="36">
        <f t="shared" si="224"/>
        <v>34.118684351155991</v>
      </c>
      <c r="R521" s="36">
        <f t="shared" si="225"/>
        <v>49.502061256586273</v>
      </c>
      <c r="S521" s="36">
        <f t="shared" si="226"/>
        <v>90.49542063524342</v>
      </c>
      <c r="T521" s="36">
        <f t="shared" si="227"/>
        <v>13.574313095286504</v>
      </c>
      <c r="U521" s="36">
        <f t="shared" si="228"/>
        <v>104.06973373052992</v>
      </c>
      <c r="V521" s="36">
        <f t="shared" si="229"/>
        <v>38.058110303801172</v>
      </c>
      <c r="W521" s="36">
        <f t="shared" si="230"/>
        <v>66.011623426728747</v>
      </c>
      <c r="Y521" s="86" t="e">
        <f t="shared" si="209"/>
        <v>#REF!</v>
      </c>
      <c r="Z521" s="86" t="e">
        <f t="shared" si="210"/>
        <v>#REF!</v>
      </c>
      <c r="AA521" s="86" t="e">
        <f t="shared" si="211"/>
        <v>#REF!</v>
      </c>
      <c r="AB521" s="86" t="e">
        <f t="shared" si="212"/>
        <v>#REF!</v>
      </c>
      <c r="AC521" s="86" t="e">
        <f t="shared" si="213"/>
        <v>#REF!</v>
      </c>
      <c r="AD521" s="86" t="e">
        <f t="shared" si="214"/>
        <v>#REF!</v>
      </c>
      <c r="AE521" s="86" t="e">
        <f t="shared" si="215"/>
        <v>#REF!</v>
      </c>
      <c r="AF521" s="86" t="e">
        <f t="shared" si="216"/>
        <v>#REF!</v>
      </c>
      <c r="AG521" s="86" t="e">
        <f t="shared" si="217"/>
        <v>#REF!</v>
      </c>
      <c r="AH521" s="86" t="e">
        <f t="shared" si="218"/>
        <v>#REF!</v>
      </c>
      <c r="AI521" s="86" t="e">
        <f t="shared" si="219"/>
        <v>#REF!</v>
      </c>
      <c r="AJ521" s="86" t="e">
        <f t="shared" si="220"/>
        <v>#REF!</v>
      </c>
      <c r="AK521" s="86">
        <f t="shared" si="207"/>
        <v>33.825565610859698</v>
      </c>
      <c r="AL521" s="86">
        <f t="shared" si="207"/>
        <v>0</v>
      </c>
    </row>
    <row r="522" spans="2:38" x14ac:dyDescent="0.25">
      <c r="B522" s="77">
        <v>40330</v>
      </c>
      <c r="C522" s="78">
        <v>17.051040836653399</v>
      </c>
      <c r="D522" s="79"/>
      <c r="E522" s="80" t="e">
        <f>IF(#REF!="",NA(),(#REF!*3600*24*30)/($F$9*1000))</f>
        <v>#REF!</v>
      </c>
      <c r="F522" s="75"/>
      <c r="G522" s="75"/>
      <c r="H522" s="81">
        <f t="shared" si="208"/>
        <v>40330</v>
      </c>
      <c r="I522" s="82">
        <v>3.60398129758955</v>
      </c>
      <c r="J522" s="87">
        <f t="shared" si="205"/>
        <v>3.1910858600061562</v>
      </c>
      <c r="K522" s="82"/>
      <c r="L522" s="82"/>
      <c r="M522" s="36">
        <f t="shared" si="221"/>
        <v>352.29886777234816</v>
      </c>
      <c r="N522" s="36">
        <f t="shared" si="222"/>
        <v>6.9345191620031414</v>
      </c>
      <c r="O522" s="36">
        <f t="shared" si="206"/>
        <v>352.29886777234816</v>
      </c>
      <c r="P522" s="36">
        <f t="shared" si="223"/>
        <v>325.25544218061867</v>
      </c>
      <c r="Q522" s="36">
        <f t="shared" si="224"/>
        <v>27.043425591729488</v>
      </c>
      <c r="R522" s="36">
        <f t="shared" si="225"/>
        <v>33.977944753732629</v>
      </c>
      <c r="S522" s="36">
        <f t="shared" si="226"/>
        <v>72.036055057533801</v>
      </c>
      <c r="T522" s="36">
        <f t="shared" si="227"/>
        <v>10.805408258630063</v>
      </c>
      <c r="U522" s="36">
        <f t="shared" si="228"/>
        <v>82.841463316163868</v>
      </c>
      <c r="V522" s="36">
        <f t="shared" si="229"/>
        <v>34.797233825364863</v>
      </c>
      <c r="W522" s="36">
        <f t="shared" si="230"/>
        <v>48.044229490799005</v>
      </c>
      <c r="Y522" s="86" t="e">
        <f t="shared" si="209"/>
        <v>#REF!</v>
      </c>
      <c r="Z522" s="86" t="e">
        <f t="shared" si="210"/>
        <v>#REF!</v>
      </c>
      <c r="AA522" s="86" t="e">
        <f t="shared" si="211"/>
        <v>#REF!</v>
      </c>
      <c r="AB522" s="86" t="e">
        <f t="shared" si="212"/>
        <v>#REF!</v>
      </c>
      <c r="AC522" s="86" t="e">
        <f t="shared" si="213"/>
        <v>#REF!</v>
      </c>
      <c r="AD522" s="86" t="e">
        <f t="shared" si="214"/>
        <v>#REF!</v>
      </c>
      <c r="AE522" s="86" t="e">
        <f t="shared" si="215"/>
        <v>#REF!</v>
      </c>
      <c r="AF522" s="86" t="e">
        <f t="shared" si="216"/>
        <v>#REF!</v>
      </c>
      <c r="AG522" s="86" t="e">
        <f t="shared" si="217"/>
        <v>#REF!</v>
      </c>
      <c r="AH522" s="86" t="e">
        <f t="shared" si="218"/>
        <v>#REF!</v>
      </c>
      <c r="AI522" s="86" t="e">
        <f t="shared" si="219"/>
        <v>#REF!</v>
      </c>
      <c r="AJ522" s="86" t="e">
        <f t="shared" si="220"/>
        <v>#REF!</v>
      </c>
      <c r="AK522" s="86">
        <f t="shared" si="207"/>
        <v>17.051040836653399</v>
      </c>
      <c r="AL522" s="86">
        <f t="shared" si="207"/>
        <v>0</v>
      </c>
    </row>
    <row r="523" spans="2:38" x14ac:dyDescent="0.25">
      <c r="B523" s="77">
        <v>40360</v>
      </c>
      <c r="C523" s="78">
        <v>26.2489334001001</v>
      </c>
      <c r="D523" s="79"/>
      <c r="E523" s="80" t="e">
        <f>IF(#REF!="",NA(),(#REF!*3600*24*30)/($F$9*1000))</f>
        <v>#REF!</v>
      </c>
      <c r="F523" s="75"/>
      <c r="G523" s="75"/>
      <c r="H523" s="81">
        <f t="shared" si="208"/>
        <v>40360</v>
      </c>
      <c r="I523" s="82">
        <v>1.6748668182315301</v>
      </c>
      <c r="J523" s="87">
        <f t="shared" si="205"/>
        <v>2.9935174583487876</v>
      </c>
      <c r="K523" s="82"/>
      <c r="L523" s="82"/>
      <c r="M523" s="36">
        <f t="shared" si="221"/>
        <v>341.655767035439</v>
      </c>
      <c r="N523" s="36">
        <f t="shared" si="222"/>
        <v>9.8486085452797738</v>
      </c>
      <c r="O523" s="36">
        <f t="shared" si="206"/>
        <v>341.655767035439</v>
      </c>
      <c r="P523" s="36">
        <f t="shared" si="223"/>
        <v>317.42390873275389</v>
      </c>
      <c r="Q523" s="36">
        <f t="shared" si="224"/>
        <v>24.231858302685112</v>
      </c>
      <c r="R523" s="36">
        <f t="shared" si="225"/>
        <v>34.080466847964885</v>
      </c>
      <c r="S523" s="36">
        <f t="shared" si="226"/>
        <v>68.877700673329741</v>
      </c>
      <c r="T523" s="36">
        <f t="shared" si="227"/>
        <v>10.331655100999455</v>
      </c>
      <c r="U523" s="36">
        <f t="shared" si="228"/>
        <v>79.209355774329197</v>
      </c>
      <c r="V523" s="36">
        <f t="shared" si="229"/>
        <v>34.139669133761949</v>
      </c>
      <c r="W523" s="36">
        <f t="shared" si="230"/>
        <v>45.069686640567248</v>
      </c>
      <c r="Y523" s="86" t="e">
        <f t="shared" si="209"/>
        <v>#REF!</v>
      </c>
      <c r="Z523" s="86" t="e">
        <f t="shared" si="210"/>
        <v>#REF!</v>
      </c>
      <c r="AA523" s="86" t="e">
        <f t="shared" si="211"/>
        <v>#REF!</v>
      </c>
      <c r="AB523" s="86" t="e">
        <f t="shared" si="212"/>
        <v>#REF!</v>
      </c>
      <c r="AC523" s="86" t="e">
        <f t="shared" si="213"/>
        <v>#REF!</v>
      </c>
      <c r="AD523" s="86" t="e">
        <f t="shared" si="214"/>
        <v>#REF!</v>
      </c>
      <c r="AE523" s="86" t="e">
        <f t="shared" si="215"/>
        <v>#REF!</v>
      </c>
      <c r="AF523" s="86" t="e">
        <f t="shared" si="216"/>
        <v>#REF!</v>
      </c>
      <c r="AG523" s="86" t="e">
        <f t="shared" si="217"/>
        <v>#REF!</v>
      </c>
      <c r="AH523" s="86" t="e">
        <f t="shared" si="218"/>
        <v>#REF!</v>
      </c>
      <c r="AI523" s="86" t="e">
        <f t="shared" si="219"/>
        <v>#REF!</v>
      </c>
      <c r="AJ523" s="86" t="e">
        <f t="shared" si="220"/>
        <v>#REF!</v>
      </c>
      <c r="AK523" s="86">
        <f t="shared" si="207"/>
        <v>26.2489334001001</v>
      </c>
      <c r="AL523" s="86">
        <f t="shared" si="207"/>
        <v>0</v>
      </c>
    </row>
    <row r="524" spans="2:38" x14ac:dyDescent="0.25">
      <c r="B524" s="77">
        <v>40391</v>
      </c>
      <c r="C524" s="78">
        <v>3.2383616557734198</v>
      </c>
      <c r="D524" s="79"/>
      <c r="E524" s="80" t="e">
        <f>IF(#REF!="",NA(),(#REF!*3600*24*30)/($F$9*1000))</f>
        <v>#REF!</v>
      </c>
      <c r="F524" s="75"/>
      <c r="G524" s="75"/>
      <c r="H524" s="81">
        <f t="shared" si="208"/>
        <v>40391</v>
      </c>
      <c r="I524" s="82">
        <v>1.450403968766</v>
      </c>
      <c r="J524" s="87">
        <f t="shared" si="205"/>
        <v>2.1129373004417871</v>
      </c>
      <c r="K524" s="82"/>
      <c r="L524" s="82"/>
      <c r="M524" s="36">
        <f t="shared" si="221"/>
        <v>319.55460282918011</v>
      </c>
      <c r="N524" s="36">
        <f t="shared" si="222"/>
        <v>1.1076675593471919</v>
      </c>
      <c r="O524" s="36">
        <f t="shared" si="206"/>
        <v>319.55460282918011</v>
      </c>
      <c r="P524" s="36">
        <f t="shared" si="223"/>
        <v>300.54093651532077</v>
      </c>
      <c r="Q524" s="36">
        <f t="shared" si="224"/>
        <v>19.013666313859346</v>
      </c>
      <c r="R524" s="36">
        <f t="shared" si="225"/>
        <v>20.121333873206538</v>
      </c>
      <c r="S524" s="36">
        <f t="shared" si="226"/>
        <v>54.261003006968487</v>
      </c>
      <c r="T524" s="36">
        <f t="shared" si="227"/>
        <v>8.1391504510452677</v>
      </c>
      <c r="U524" s="36">
        <f t="shared" si="228"/>
        <v>62.400153458013754</v>
      </c>
      <c r="V524" s="36">
        <f t="shared" si="229"/>
        <v>30.588272168834429</v>
      </c>
      <c r="W524" s="36">
        <f t="shared" si="230"/>
        <v>31.811881289179325</v>
      </c>
      <c r="Y524" s="86" t="e">
        <f t="shared" si="209"/>
        <v>#REF!</v>
      </c>
      <c r="Z524" s="86" t="e">
        <f t="shared" si="210"/>
        <v>#REF!</v>
      </c>
      <c r="AA524" s="86" t="e">
        <f t="shared" si="211"/>
        <v>#REF!</v>
      </c>
      <c r="AB524" s="86" t="e">
        <f t="shared" si="212"/>
        <v>#REF!</v>
      </c>
      <c r="AC524" s="86" t="e">
        <f t="shared" si="213"/>
        <v>#REF!</v>
      </c>
      <c r="AD524" s="86" t="e">
        <f t="shared" si="214"/>
        <v>#REF!</v>
      </c>
      <c r="AE524" s="86" t="e">
        <f t="shared" si="215"/>
        <v>#REF!</v>
      </c>
      <c r="AF524" s="86" t="e">
        <f t="shared" si="216"/>
        <v>#REF!</v>
      </c>
      <c r="AG524" s="86" t="e">
        <f t="shared" si="217"/>
        <v>#REF!</v>
      </c>
      <c r="AH524" s="86" t="e">
        <f t="shared" si="218"/>
        <v>#REF!</v>
      </c>
      <c r="AI524" s="86" t="e">
        <f t="shared" si="219"/>
        <v>#REF!</v>
      </c>
      <c r="AJ524" s="86" t="e">
        <f t="shared" si="220"/>
        <v>#REF!</v>
      </c>
      <c r="AK524" s="86">
        <f t="shared" si="207"/>
        <v>3.2383616557734198</v>
      </c>
      <c r="AL524" s="86">
        <f t="shared" si="207"/>
        <v>0</v>
      </c>
    </row>
    <row r="525" spans="2:38" x14ac:dyDescent="0.25">
      <c r="B525" s="77">
        <v>40422</v>
      </c>
      <c r="C525" s="78">
        <v>7.9560022757443596</v>
      </c>
      <c r="D525" s="79"/>
      <c r="E525" s="80" t="e">
        <f>IF(#REF!="",NA(),(#REF!*3600*24*30)/($F$9*1000))</f>
        <v>#REF!</v>
      </c>
      <c r="F525" s="75"/>
      <c r="G525" s="75"/>
      <c r="H525" s="81">
        <f t="shared" si="208"/>
        <v>40422</v>
      </c>
      <c r="I525" s="82">
        <v>2.2993088354892599</v>
      </c>
      <c r="J525" s="87">
        <f t="shared" si="205"/>
        <v>1.8281343442304003</v>
      </c>
      <c r="K525" s="82"/>
      <c r="L525" s="82"/>
      <c r="M525" s="36">
        <f t="shared" si="221"/>
        <v>306.02908466915568</v>
      </c>
      <c r="N525" s="36">
        <f t="shared" si="222"/>
        <v>2.4678541219094541</v>
      </c>
      <c r="O525" s="36">
        <f t="shared" si="206"/>
        <v>306.02908466915568</v>
      </c>
      <c r="P525" s="36">
        <f t="shared" si="223"/>
        <v>289.8096757751066</v>
      </c>
      <c r="Q525" s="36">
        <f t="shared" si="224"/>
        <v>16.219408894049081</v>
      </c>
      <c r="R525" s="36">
        <f t="shared" si="225"/>
        <v>18.687263015958536</v>
      </c>
      <c r="S525" s="36">
        <f t="shared" si="226"/>
        <v>49.275535184792965</v>
      </c>
      <c r="T525" s="36">
        <f t="shared" si="227"/>
        <v>7.3913302777189402</v>
      </c>
      <c r="U525" s="36">
        <f t="shared" si="228"/>
        <v>56.666865462511907</v>
      </c>
      <c r="V525" s="36">
        <f t="shared" si="229"/>
        <v>29.142909722240084</v>
      </c>
      <c r="W525" s="36">
        <f t="shared" si="230"/>
        <v>27.523955740271823</v>
      </c>
      <c r="Y525" s="86" t="e">
        <f t="shared" si="209"/>
        <v>#REF!</v>
      </c>
      <c r="Z525" s="86" t="e">
        <f t="shared" si="210"/>
        <v>#REF!</v>
      </c>
      <c r="AA525" s="86" t="e">
        <f t="shared" si="211"/>
        <v>#REF!</v>
      </c>
      <c r="AB525" s="86" t="e">
        <f t="shared" si="212"/>
        <v>#REF!</v>
      </c>
      <c r="AC525" s="86" t="e">
        <f t="shared" si="213"/>
        <v>#REF!</v>
      </c>
      <c r="AD525" s="86" t="e">
        <f t="shared" si="214"/>
        <v>#REF!</v>
      </c>
      <c r="AE525" s="86" t="e">
        <f t="shared" si="215"/>
        <v>#REF!</v>
      </c>
      <c r="AF525" s="86" t="e">
        <f t="shared" si="216"/>
        <v>#REF!</v>
      </c>
      <c r="AG525" s="86" t="e">
        <f t="shared" si="217"/>
        <v>#REF!</v>
      </c>
      <c r="AH525" s="86" t="e">
        <f t="shared" si="218"/>
        <v>#REF!</v>
      </c>
      <c r="AI525" s="86" t="e">
        <f t="shared" si="219"/>
        <v>#REF!</v>
      </c>
      <c r="AJ525" s="86" t="e">
        <f t="shared" si="220"/>
        <v>#REF!</v>
      </c>
      <c r="AK525" s="86">
        <f t="shared" si="207"/>
        <v>7.9560022757443596</v>
      </c>
      <c r="AL525" s="86">
        <f t="shared" si="207"/>
        <v>0</v>
      </c>
    </row>
    <row r="526" spans="2:38" x14ac:dyDescent="0.25">
      <c r="B526" s="77">
        <v>40452</v>
      </c>
      <c r="C526" s="78">
        <v>41.709647720203698</v>
      </c>
      <c r="D526" s="79"/>
      <c r="E526" s="80" t="e">
        <f>IF(#REF!="",NA(),(#REF!*3600*24*30)/($F$9*1000))</f>
        <v>#REF!</v>
      </c>
      <c r="F526" s="75"/>
      <c r="G526" s="75"/>
      <c r="H526" s="81">
        <f t="shared" si="208"/>
        <v>40452</v>
      </c>
      <c r="I526" s="82">
        <v>1.66022449301624</v>
      </c>
      <c r="J526" s="87">
        <f t="shared" si="205"/>
        <v>2.5090473872416448</v>
      </c>
      <c r="K526" s="82"/>
      <c r="L526" s="82"/>
      <c r="M526" s="36">
        <f t="shared" si="221"/>
        <v>318.48181811387298</v>
      </c>
      <c r="N526" s="36">
        <f t="shared" si="222"/>
        <v>13.037505381437313</v>
      </c>
      <c r="O526" s="36">
        <f t="shared" si="206"/>
        <v>318.48181811387298</v>
      </c>
      <c r="P526" s="36">
        <f t="shared" si="223"/>
        <v>299.70063290838692</v>
      </c>
      <c r="Q526" s="36">
        <f t="shared" si="224"/>
        <v>18.781185205486054</v>
      </c>
      <c r="R526" s="36">
        <f t="shared" si="225"/>
        <v>31.818690586923367</v>
      </c>
      <c r="S526" s="36">
        <f t="shared" si="226"/>
        <v>60.961600309163451</v>
      </c>
      <c r="T526" s="36">
        <f t="shared" si="227"/>
        <v>9.144240046374513</v>
      </c>
      <c r="U526" s="36">
        <f t="shared" si="228"/>
        <v>70.105840355537964</v>
      </c>
      <c r="V526" s="36">
        <f t="shared" si="229"/>
        <v>32.330219841305023</v>
      </c>
      <c r="W526" s="36">
        <f t="shared" si="230"/>
        <v>37.775620514232941</v>
      </c>
      <c r="Y526" s="86" t="e">
        <f t="shared" si="209"/>
        <v>#REF!</v>
      </c>
      <c r="Z526" s="86" t="e">
        <f t="shared" si="210"/>
        <v>#REF!</v>
      </c>
      <c r="AA526" s="86" t="e">
        <f t="shared" si="211"/>
        <v>#REF!</v>
      </c>
      <c r="AB526" s="86" t="e">
        <f t="shared" si="212"/>
        <v>#REF!</v>
      </c>
      <c r="AC526" s="86" t="e">
        <f t="shared" si="213"/>
        <v>#REF!</v>
      </c>
      <c r="AD526" s="86" t="e">
        <f t="shared" si="214"/>
        <v>#REF!</v>
      </c>
      <c r="AE526" s="86" t="e">
        <f t="shared" si="215"/>
        <v>#REF!</v>
      </c>
      <c r="AF526" s="86" t="e">
        <f t="shared" si="216"/>
        <v>#REF!</v>
      </c>
      <c r="AG526" s="86" t="e">
        <f t="shared" si="217"/>
        <v>#REF!</v>
      </c>
      <c r="AH526" s="86" t="e">
        <f t="shared" si="218"/>
        <v>#REF!</v>
      </c>
      <c r="AI526" s="86" t="e">
        <f t="shared" si="219"/>
        <v>#REF!</v>
      </c>
      <c r="AJ526" s="86" t="e">
        <f t="shared" si="220"/>
        <v>#REF!</v>
      </c>
      <c r="AK526" s="86">
        <f t="shared" si="207"/>
        <v>41.709647720203698</v>
      </c>
      <c r="AL526" s="86">
        <f t="shared" si="207"/>
        <v>0</v>
      </c>
    </row>
    <row r="527" spans="2:38" x14ac:dyDescent="0.25">
      <c r="B527" s="77">
        <v>40483</v>
      </c>
      <c r="C527" s="78">
        <v>98.330620600129805</v>
      </c>
      <c r="D527" s="79"/>
      <c r="E527" s="80" t="e">
        <f>IF(#REF!="",NA(),(#REF!*3600*24*30)/($F$9*1000))</f>
        <v>#REF!</v>
      </c>
      <c r="F527" s="75"/>
      <c r="G527" s="75"/>
      <c r="H527" s="81">
        <f t="shared" si="208"/>
        <v>40483</v>
      </c>
      <c r="I527" s="82">
        <v>5.5202557551748797</v>
      </c>
      <c r="J527" s="87">
        <f t="shared" si="205"/>
        <v>4.9208540320504426</v>
      </c>
      <c r="K527" s="82"/>
      <c r="L527" s="82"/>
      <c r="M527" s="36">
        <f t="shared" si="221"/>
        <v>361.4441018295816</v>
      </c>
      <c r="N527" s="36">
        <f t="shared" si="222"/>
        <v>36.587151678935129</v>
      </c>
      <c r="O527" s="36">
        <f t="shared" si="206"/>
        <v>361.4441018295816</v>
      </c>
      <c r="P527" s="36">
        <f t="shared" si="223"/>
        <v>331.82592032292615</v>
      </c>
      <c r="Q527" s="36">
        <f t="shared" si="224"/>
        <v>29.618181506655446</v>
      </c>
      <c r="R527" s="36">
        <f t="shared" si="225"/>
        <v>66.205333185590575</v>
      </c>
      <c r="S527" s="36">
        <f t="shared" si="226"/>
        <v>98.535553026895599</v>
      </c>
      <c r="T527" s="36">
        <f t="shared" si="227"/>
        <v>14.78033295403433</v>
      </c>
      <c r="U527" s="36">
        <f t="shared" si="228"/>
        <v>113.31588598092993</v>
      </c>
      <c r="V527" s="36">
        <f t="shared" si="229"/>
        <v>39.228678435189067</v>
      </c>
      <c r="W527" s="36">
        <f t="shared" si="230"/>
        <v>74.087207545740867</v>
      </c>
      <c r="Y527" s="86" t="e">
        <f t="shared" si="209"/>
        <v>#REF!</v>
      </c>
      <c r="Z527" s="86" t="e">
        <f t="shared" si="210"/>
        <v>#REF!</v>
      </c>
      <c r="AA527" s="86" t="e">
        <f t="shared" si="211"/>
        <v>#REF!</v>
      </c>
      <c r="AB527" s="86" t="e">
        <f t="shared" si="212"/>
        <v>#REF!</v>
      </c>
      <c r="AC527" s="86" t="e">
        <f t="shared" si="213"/>
        <v>#REF!</v>
      </c>
      <c r="AD527" s="86" t="e">
        <f t="shared" si="214"/>
        <v>#REF!</v>
      </c>
      <c r="AE527" s="86" t="e">
        <f t="shared" si="215"/>
        <v>#REF!</v>
      </c>
      <c r="AF527" s="86" t="e">
        <f t="shared" si="216"/>
        <v>#REF!</v>
      </c>
      <c r="AG527" s="86" t="e">
        <f t="shared" si="217"/>
        <v>#REF!</v>
      </c>
      <c r="AH527" s="86" t="e">
        <f t="shared" si="218"/>
        <v>#REF!</v>
      </c>
      <c r="AI527" s="86" t="e">
        <f t="shared" si="219"/>
        <v>#REF!</v>
      </c>
      <c r="AJ527" s="86" t="e">
        <f t="shared" si="220"/>
        <v>#REF!</v>
      </c>
      <c r="AK527" s="86">
        <f t="shared" si="207"/>
        <v>98.330620600129805</v>
      </c>
      <c r="AL527" s="86">
        <f t="shared" si="207"/>
        <v>0</v>
      </c>
    </row>
    <row r="528" spans="2:38" x14ac:dyDescent="0.25">
      <c r="B528" s="77">
        <v>40513</v>
      </c>
      <c r="C528" s="78">
        <v>116.70602674694599</v>
      </c>
      <c r="D528" s="79"/>
      <c r="E528" s="80" t="e">
        <f>IF(#REF!="",NA(),(#REF!*3600*24*30)/($F$9*1000))</f>
        <v>#REF!</v>
      </c>
      <c r="F528" s="75"/>
      <c r="G528" s="75"/>
      <c r="H528" s="81">
        <f t="shared" si="208"/>
        <v>40513</v>
      </c>
      <c r="I528" s="82">
        <v>6.3441671264592703</v>
      </c>
      <c r="J528" s="87">
        <f t="shared" si="205"/>
        <v>7.2649675551332304</v>
      </c>
      <c r="K528" s="82"/>
      <c r="L528" s="82"/>
      <c r="M528" s="36">
        <f t="shared" si="221"/>
        <v>395.86110169627062</v>
      </c>
      <c r="N528" s="36">
        <f t="shared" si="222"/>
        <v>52.670845373601537</v>
      </c>
      <c r="O528" s="36">
        <f t="shared" si="206"/>
        <v>395.86110169627062</v>
      </c>
      <c r="P528" s="36">
        <f t="shared" si="223"/>
        <v>355.21009298335264</v>
      </c>
      <c r="Q528" s="36">
        <f t="shared" si="224"/>
        <v>40.651008712917985</v>
      </c>
      <c r="R528" s="36">
        <f t="shared" si="225"/>
        <v>93.321854086519522</v>
      </c>
      <c r="S528" s="36">
        <f t="shared" si="226"/>
        <v>132.55053252170859</v>
      </c>
      <c r="T528" s="36">
        <f t="shared" si="227"/>
        <v>19.882579878256276</v>
      </c>
      <c r="U528" s="36">
        <f t="shared" si="228"/>
        <v>152.43311239996487</v>
      </c>
      <c r="V528" s="36">
        <f t="shared" si="229"/>
        <v>43.05348935799617</v>
      </c>
      <c r="W528" s="36">
        <f t="shared" si="230"/>
        <v>109.3796230419687</v>
      </c>
      <c r="Y528" s="86" t="e">
        <f t="shared" si="209"/>
        <v>#REF!</v>
      </c>
      <c r="Z528" s="86" t="e">
        <f t="shared" si="210"/>
        <v>#REF!</v>
      </c>
      <c r="AA528" s="86" t="e">
        <f t="shared" si="211"/>
        <v>#REF!</v>
      </c>
      <c r="AB528" s="86" t="e">
        <f t="shared" si="212"/>
        <v>#REF!</v>
      </c>
      <c r="AC528" s="86" t="e">
        <f t="shared" si="213"/>
        <v>#REF!</v>
      </c>
      <c r="AD528" s="86" t="e">
        <f t="shared" si="214"/>
        <v>#REF!</v>
      </c>
      <c r="AE528" s="86" t="e">
        <f t="shared" si="215"/>
        <v>#REF!</v>
      </c>
      <c r="AF528" s="86" t="e">
        <f t="shared" si="216"/>
        <v>#REF!</v>
      </c>
      <c r="AG528" s="86" t="e">
        <f t="shared" si="217"/>
        <v>#REF!</v>
      </c>
      <c r="AH528" s="86" t="e">
        <f t="shared" si="218"/>
        <v>#REF!</v>
      </c>
      <c r="AI528" s="86" t="e">
        <f t="shared" si="219"/>
        <v>#REF!</v>
      </c>
      <c r="AJ528" s="86" t="e">
        <f t="shared" si="220"/>
        <v>#REF!</v>
      </c>
      <c r="AK528" s="86">
        <f t="shared" si="207"/>
        <v>116.70602674694599</v>
      </c>
      <c r="AL528" s="86">
        <f t="shared" si="207"/>
        <v>0</v>
      </c>
    </row>
    <row r="529" spans="2:38" x14ac:dyDescent="0.25">
      <c r="B529" s="77">
        <v>40544</v>
      </c>
      <c r="C529" s="78">
        <v>78.381967703742703</v>
      </c>
      <c r="D529" s="79"/>
      <c r="E529" s="80" t="e">
        <f>IF(#REF!="",NA(),(#REF!*3600*24*30)/($F$9*1000))</f>
        <v>#REF!</v>
      </c>
      <c r="F529" s="75"/>
      <c r="G529" s="75"/>
      <c r="H529" s="81">
        <f t="shared" si="208"/>
        <v>40544</v>
      </c>
      <c r="I529" s="82">
        <v>3.4799555658857999</v>
      </c>
      <c r="J529" s="87">
        <f t="shared" si="205"/>
        <v>6.4763475126999239</v>
      </c>
      <c r="K529" s="82"/>
      <c r="L529" s="82"/>
      <c r="M529" s="36">
        <f t="shared" si="221"/>
        <v>396.12060344834538</v>
      </c>
      <c r="N529" s="36">
        <f t="shared" si="222"/>
        <v>37.471457238749963</v>
      </c>
      <c r="O529" s="36">
        <f t="shared" si="206"/>
        <v>396.12060344834538</v>
      </c>
      <c r="P529" s="36">
        <f t="shared" si="223"/>
        <v>355.37826437612148</v>
      </c>
      <c r="Q529" s="36">
        <f t="shared" si="224"/>
        <v>40.742339072223899</v>
      </c>
      <c r="R529" s="36">
        <f t="shared" si="225"/>
        <v>78.213796310973862</v>
      </c>
      <c r="S529" s="36">
        <f t="shared" si="226"/>
        <v>121.26728566897003</v>
      </c>
      <c r="T529" s="36">
        <f t="shared" si="227"/>
        <v>18.190092850345494</v>
      </c>
      <c r="U529" s="36">
        <f t="shared" si="228"/>
        <v>139.45737851931554</v>
      </c>
      <c r="V529" s="36">
        <f t="shared" si="229"/>
        <v>41.951031209149406</v>
      </c>
      <c r="W529" s="36">
        <f t="shared" si="230"/>
        <v>97.506347310166134</v>
      </c>
      <c r="Y529" s="86" t="e">
        <f t="shared" si="209"/>
        <v>#REF!</v>
      </c>
      <c r="Z529" s="86" t="e">
        <f t="shared" si="210"/>
        <v>#REF!</v>
      </c>
      <c r="AA529" s="86" t="e">
        <f t="shared" si="211"/>
        <v>#REF!</v>
      </c>
      <c r="AB529" s="86" t="e">
        <f t="shared" si="212"/>
        <v>#REF!</v>
      </c>
      <c r="AC529" s="86" t="e">
        <f t="shared" si="213"/>
        <v>#REF!</v>
      </c>
      <c r="AD529" s="86" t="e">
        <f t="shared" si="214"/>
        <v>#REF!</v>
      </c>
      <c r="AE529" s="86" t="e">
        <f t="shared" si="215"/>
        <v>#REF!</v>
      </c>
      <c r="AF529" s="86" t="e">
        <f t="shared" si="216"/>
        <v>#REF!</v>
      </c>
      <c r="AG529" s="86" t="e">
        <f t="shared" si="217"/>
        <v>#REF!</v>
      </c>
      <c r="AH529" s="86" t="e">
        <f t="shared" si="218"/>
        <v>#REF!</v>
      </c>
      <c r="AI529" s="86" t="e">
        <f t="shared" si="219"/>
        <v>#REF!</v>
      </c>
      <c r="AJ529" s="86" t="e">
        <f t="shared" si="220"/>
        <v>#REF!</v>
      </c>
      <c r="AK529" s="86">
        <f t="shared" si="207"/>
        <v>78.381967703742703</v>
      </c>
      <c r="AL529" s="86">
        <f t="shared" si="207"/>
        <v>0</v>
      </c>
    </row>
    <row r="530" spans="2:38" x14ac:dyDescent="0.25">
      <c r="B530" s="77">
        <v>40575</v>
      </c>
      <c r="C530" s="78">
        <v>61.3433399635067</v>
      </c>
      <c r="D530" s="79"/>
      <c r="E530" s="80" t="e">
        <f>IF(#REF!="",NA(),(#REF!*3600*24*30)/($F$9*1000))</f>
        <v>#REF!</v>
      </c>
      <c r="F530" s="75"/>
      <c r="G530" s="75"/>
      <c r="H530" s="81">
        <f t="shared" si="208"/>
        <v>40575</v>
      </c>
      <c r="I530" s="82">
        <v>6.1292236253945003</v>
      </c>
      <c r="J530" s="87">
        <f t="shared" si="205"/>
        <v>5.6016668987607288</v>
      </c>
      <c r="K530" s="82"/>
      <c r="L530" s="82"/>
      <c r="M530" s="36">
        <f t="shared" si="221"/>
        <v>388.05731626188071</v>
      </c>
      <c r="N530" s="36">
        <f t="shared" si="222"/>
        <v>28.664288077747472</v>
      </c>
      <c r="O530" s="36">
        <f t="shared" si="206"/>
        <v>388.05731626188071</v>
      </c>
      <c r="P530" s="36">
        <f t="shared" si="223"/>
        <v>350.09564393708047</v>
      </c>
      <c r="Q530" s="36">
        <f t="shared" si="224"/>
        <v>37.961672324800247</v>
      </c>
      <c r="R530" s="36">
        <f t="shared" si="225"/>
        <v>66.625960402547719</v>
      </c>
      <c r="S530" s="36">
        <f t="shared" si="226"/>
        <v>108.57699161169712</v>
      </c>
      <c r="T530" s="36">
        <f t="shared" si="227"/>
        <v>16.286548741754558</v>
      </c>
      <c r="U530" s="36">
        <f t="shared" si="228"/>
        <v>124.86354035345168</v>
      </c>
      <c r="V530" s="36">
        <f t="shared" si="229"/>
        <v>40.52617626430316</v>
      </c>
      <c r="W530" s="36">
        <f t="shared" si="230"/>
        <v>84.337364089148522</v>
      </c>
      <c r="Y530" s="86" t="e">
        <f t="shared" si="209"/>
        <v>#REF!</v>
      </c>
      <c r="Z530" s="86" t="e">
        <f t="shared" si="210"/>
        <v>#REF!</v>
      </c>
      <c r="AA530" s="86" t="e">
        <f t="shared" si="211"/>
        <v>#REF!</v>
      </c>
      <c r="AB530" s="86" t="e">
        <f t="shared" si="212"/>
        <v>#REF!</v>
      </c>
      <c r="AC530" s="86" t="e">
        <f t="shared" si="213"/>
        <v>#REF!</v>
      </c>
      <c r="AD530" s="86" t="e">
        <f t="shared" si="214"/>
        <v>#REF!</v>
      </c>
      <c r="AE530" s="86" t="e">
        <f t="shared" si="215"/>
        <v>#REF!</v>
      </c>
      <c r="AF530" s="86" t="e">
        <f t="shared" si="216"/>
        <v>#REF!</v>
      </c>
      <c r="AG530" s="86" t="e">
        <f t="shared" si="217"/>
        <v>#REF!</v>
      </c>
      <c r="AH530" s="86" t="e">
        <f t="shared" si="218"/>
        <v>#REF!</v>
      </c>
      <c r="AI530" s="86" t="e">
        <f t="shared" si="219"/>
        <v>#REF!</v>
      </c>
      <c r="AJ530" s="86" t="e">
        <f t="shared" si="220"/>
        <v>#REF!</v>
      </c>
      <c r="AK530" s="86">
        <f t="shared" si="207"/>
        <v>61.3433399635067</v>
      </c>
      <c r="AL530" s="86">
        <f t="shared" si="207"/>
        <v>0</v>
      </c>
    </row>
    <row r="531" spans="2:38" x14ac:dyDescent="0.25">
      <c r="B531" s="77">
        <v>40603</v>
      </c>
      <c r="C531" s="78">
        <v>122.03613209510399</v>
      </c>
      <c r="D531" s="79"/>
      <c r="E531" s="80" t="e">
        <f>IF(#REF!="",NA(),(#REF!*3600*24*30)/($F$9*1000))</f>
        <v>#REF!</v>
      </c>
      <c r="F531" s="75"/>
      <c r="G531" s="75"/>
      <c r="H531" s="81">
        <f t="shared" si="208"/>
        <v>40603</v>
      </c>
      <c r="I531" s="82">
        <v>5.5741653997825003</v>
      </c>
      <c r="J531" s="87">
        <f t="shared" si="205"/>
        <v>8.3125325380881954</v>
      </c>
      <c r="K531" s="82"/>
      <c r="L531" s="82"/>
      <c r="M531" s="36">
        <f t="shared" si="221"/>
        <v>411.77889232961917</v>
      </c>
      <c r="N531" s="36">
        <f t="shared" si="222"/>
        <v>60.352883702565293</v>
      </c>
      <c r="O531" s="36">
        <f t="shared" si="206"/>
        <v>411.77889232961917</v>
      </c>
      <c r="P531" s="36">
        <f t="shared" si="223"/>
        <v>365.29909410030956</v>
      </c>
      <c r="Q531" s="36">
        <f t="shared" si="224"/>
        <v>46.479798229309608</v>
      </c>
      <c r="R531" s="36">
        <f t="shared" si="225"/>
        <v>106.8326819318749</v>
      </c>
      <c r="S531" s="36">
        <f t="shared" si="226"/>
        <v>147.35885819617806</v>
      </c>
      <c r="T531" s="36">
        <f t="shared" si="227"/>
        <v>22.103828729426695</v>
      </c>
      <c r="U531" s="36">
        <f t="shared" si="228"/>
        <v>169.46268692560477</v>
      </c>
      <c r="V531" s="36">
        <f t="shared" si="229"/>
        <v>44.311174735057577</v>
      </c>
      <c r="W531" s="36">
        <f t="shared" si="230"/>
        <v>125.15151219054719</v>
      </c>
      <c r="Y531" s="86" t="e">
        <f t="shared" si="209"/>
        <v>#REF!</v>
      </c>
      <c r="Z531" s="86" t="e">
        <f t="shared" si="210"/>
        <v>#REF!</v>
      </c>
      <c r="AA531" s="86" t="e">
        <f t="shared" si="211"/>
        <v>#REF!</v>
      </c>
      <c r="AB531" s="86" t="e">
        <f t="shared" si="212"/>
        <v>#REF!</v>
      </c>
      <c r="AC531" s="86" t="e">
        <f t="shared" si="213"/>
        <v>#REF!</v>
      </c>
      <c r="AD531" s="86" t="e">
        <f t="shared" si="214"/>
        <v>#REF!</v>
      </c>
      <c r="AE531" s="86" t="e">
        <f t="shared" si="215"/>
        <v>#REF!</v>
      </c>
      <c r="AF531" s="86" t="e">
        <f t="shared" si="216"/>
        <v>#REF!</v>
      </c>
      <c r="AG531" s="86" t="e">
        <f t="shared" si="217"/>
        <v>#REF!</v>
      </c>
      <c r="AH531" s="86" t="e">
        <f t="shared" si="218"/>
        <v>#REF!</v>
      </c>
      <c r="AI531" s="86" t="e">
        <f t="shared" si="219"/>
        <v>#REF!</v>
      </c>
      <c r="AJ531" s="86" t="e">
        <f t="shared" si="220"/>
        <v>#REF!</v>
      </c>
      <c r="AK531" s="86">
        <f t="shared" ref="AK531:AL550" si="233">IF(C531&gt;=0,C531,"")</f>
        <v>122.03613209510399</v>
      </c>
      <c r="AL531" s="86">
        <f t="shared" si="233"/>
        <v>0</v>
      </c>
    </row>
    <row r="532" spans="2:38" x14ac:dyDescent="0.25">
      <c r="B532" s="77">
        <v>40634</v>
      </c>
      <c r="C532" s="78">
        <v>108.89114101267801</v>
      </c>
      <c r="D532" s="79"/>
      <c r="E532" s="80" t="e">
        <f>IF(#REF!="",NA(),(#REF!*3600*24*30)/($F$9*1000))</f>
        <v>#REF!</v>
      </c>
      <c r="F532" s="75"/>
      <c r="G532" s="75"/>
      <c r="H532" s="81">
        <f t="shared" si="208"/>
        <v>40634</v>
      </c>
      <c r="I532" s="82">
        <v>9.0484115292378995</v>
      </c>
      <c r="J532" s="87">
        <f t="shared" si="205"/>
        <v>8.4785936189293363</v>
      </c>
      <c r="K532" s="82"/>
      <c r="L532" s="82"/>
      <c r="M532" s="36">
        <f t="shared" si="221"/>
        <v>417.49693254955076</v>
      </c>
      <c r="N532" s="36">
        <f t="shared" si="222"/>
        <v>56.693302563436816</v>
      </c>
      <c r="O532" s="36">
        <f t="shared" si="206"/>
        <v>417.49693254955076</v>
      </c>
      <c r="P532" s="36">
        <f t="shared" si="223"/>
        <v>368.81090764677407</v>
      </c>
      <c r="Q532" s="36">
        <f t="shared" si="224"/>
        <v>48.686024902776694</v>
      </c>
      <c r="R532" s="36">
        <f t="shared" si="225"/>
        <v>105.37932746621351</v>
      </c>
      <c r="S532" s="36">
        <f t="shared" si="226"/>
        <v>149.6905022012711</v>
      </c>
      <c r="T532" s="36">
        <f t="shared" si="227"/>
        <v>22.453575330190652</v>
      </c>
      <c r="U532" s="36">
        <f t="shared" si="228"/>
        <v>172.14407753146176</v>
      </c>
      <c r="V532" s="36">
        <f t="shared" si="229"/>
        <v>44.492389216726394</v>
      </c>
      <c r="W532" s="36">
        <f t="shared" si="230"/>
        <v>127.65168831473537</v>
      </c>
      <c r="Y532" s="86" t="e">
        <f t="shared" si="209"/>
        <v>#REF!</v>
      </c>
      <c r="Z532" s="86" t="e">
        <f t="shared" si="210"/>
        <v>#REF!</v>
      </c>
      <c r="AA532" s="86" t="e">
        <f t="shared" si="211"/>
        <v>#REF!</v>
      </c>
      <c r="AB532" s="86" t="e">
        <f t="shared" si="212"/>
        <v>#REF!</v>
      </c>
      <c r="AC532" s="86" t="e">
        <f t="shared" si="213"/>
        <v>#REF!</v>
      </c>
      <c r="AD532" s="86" t="e">
        <f t="shared" si="214"/>
        <v>#REF!</v>
      </c>
      <c r="AE532" s="86" t="e">
        <f t="shared" si="215"/>
        <v>#REF!</v>
      </c>
      <c r="AF532" s="86" t="e">
        <f t="shared" si="216"/>
        <v>#REF!</v>
      </c>
      <c r="AG532" s="86" t="e">
        <f t="shared" si="217"/>
        <v>#REF!</v>
      </c>
      <c r="AH532" s="86" t="e">
        <f t="shared" si="218"/>
        <v>#REF!</v>
      </c>
      <c r="AI532" s="86" t="e">
        <f t="shared" si="219"/>
        <v>#REF!</v>
      </c>
      <c r="AJ532" s="86" t="e">
        <f t="shared" si="220"/>
        <v>#REF!</v>
      </c>
      <c r="AK532" s="86">
        <f t="shared" si="233"/>
        <v>108.89114101267801</v>
      </c>
      <c r="AL532" s="86">
        <f t="shared" si="233"/>
        <v>0</v>
      </c>
    </row>
    <row r="533" spans="2:38" x14ac:dyDescent="0.25">
      <c r="B533" s="77">
        <v>40664</v>
      </c>
      <c r="C533" s="78">
        <v>13.2888337206846</v>
      </c>
      <c r="D533" s="79"/>
      <c r="E533" s="80" t="e">
        <f>IF(#REF!="",NA(),(#REF!*3600*24*30)/($F$9*1000))</f>
        <v>#REF!</v>
      </c>
      <c r="F533" s="75"/>
      <c r="G533" s="75"/>
      <c r="H533" s="81">
        <f t="shared" si="208"/>
        <v>40664</v>
      </c>
      <c r="I533" s="82">
        <v>5.3854774570211204</v>
      </c>
      <c r="J533" s="87">
        <f t="shared" si="205"/>
        <v>4.0030906040122689</v>
      </c>
      <c r="K533" s="82"/>
      <c r="L533" s="82"/>
      <c r="M533" s="36">
        <f t="shared" si="221"/>
        <v>375.88626322024794</v>
      </c>
      <c r="N533" s="36">
        <f t="shared" si="222"/>
        <v>6.2134781472107079</v>
      </c>
      <c r="O533" s="36">
        <f t="shared" si="206"/>
        <v>375.88626322024794</v>
      </c>
      <c r="P533" s="36">
        <f t="shared" si="223"/>
        <v>341.89859952163516</v>
      </c>
      <c r="Q533" s="36">
        <f t="shared" si="224"/>
        <v>33.987663698612778</v>
      </c>
      <c r="R533" s="36">
        <f t="shared" si="225"/>
        <v>40.201141845823486</v>
      </c>
      <c r="S533" s="36">
        <f t="shared" si="226"/>
        <v>84.69353106254988</v>
      </c>
      <c r="T533" s="36">
        <f t="shared" si="227"/>
        <v>12.704029659382474</v>
      </c>
      <c r="U533" s="36">
        <f t="shared" si="228"/>
        <v>97.397560721932351</v>
      </c>
      <c r="V533" s="36">
        <f t="shared" si="229"/>
        <v>37.127980996097079</v>
      </c>
      <c r="W533" s="36">
        <f t="shared" si="230"/>
        <v>60.269579725835271</v>
      </c>
      <c r="Y533" s="86" t="e">
        <f t="shared" si="209"/>
        <v>#REF!</v>
      </c>
      <c r="Z533" s="86" t="e">
        <f t="shared" si="210"/>
        <v>#REF!</v>
      </c>
      <c r="AA533" s="86" t="e">
        <f t="shared" si="211"/>
        <v>#REF!</v>
      </c>
      <c r="AB533" s="86" t="e">
        <f t="shared" si="212"/>
        <v>#REF!</v>
      </c>
      <c r="AC533" s="86" t="e">
        <f t="shared" si="213"/>
        <v>#REF!</v>
      </c>
      <c r="AD533" s="86" t="e">
        <f t="shared" si="214"/>
        <v>#REF!</v>
      </c>
      <c r="AE533" s="86" t="e">
        <f t="shared" si="215"/>
        <v>#REF!</v>
      </c>
      <c r="AF533" s="86" t="e">
        <f t="shared" si="216"/>
        <v>#REF!</v>
      </c>
      <c r="AG533" s="86" t="e">
        <f t="shared" si="217"/>
        <v>#REF!</v>
      </c>
      <c r="AH533" s="86" t="e">
        <f t="shared" si="218"/>
        <v>#REF!</v>
      </c>
      <c r="AI533" s="86" t="e">
        <f t="shared" si="219"/>
        <v>#REF!</v>
      </c>
      <c r="AJ533" s="86" t="e">
        <f t="shared" si="220"/>
        <v>#REF!</v>
      </c>
      <c r="AK533" s="86">
        <f t="shared" si="233"/>
        <v>13.2888337206846</v>
      </c>
      <c r="AL533" s="86">
        <f t="shared" si="233"/>
        <v>0</v>
      </c>
    </row>
    <row r="534" spans="2:38" x14ac:dyDescent="0.25">
      <c r="B534" s="77">
        <v>40695</v>
      </c>
      <c r="C534" s="78">
        <v>0.392308249788622</v>
      </c>
      <c r="D534" s="79"/>
      <c r="E534" s="80" t="e">
        <f>IF(#REF!="",NA(),(#REF!*3600*24*30)/($F$9*1000))</f>
        <v>#REF!</v>
      </c>
      <c r="F534" s="75"/>
      <c r="G534" s="75"/>
      <c r="H534" s="81">
        <f t="shared" si="208"/>
        <v>40695</v>
      </c>
      <c r="I534" s="82">
        <v>2.2722237277336799</v>
      </c>
      <c r="J534" s="87">
        <f t="shared" si="205"/>
        <v>2.5497446577222993</v>
      </c>
      <c r="K534" s="82"/>
      <c r="L534" s="82"/>
      <c r="M534" s="36">
        <f t="shared" si="221"/>
        <v>342.13616392497806</v>
      </c>
      <c r="N534" s="36">
        <f t="shared" si="222"/>
        <v>0.15474384644574002</v>
      </c>
      <c r="O534" s="36">
        <f t="shared" si="206"/>
        <v>342.13616392497806</v>
      </c>
      <c r="P534" s="36">
        <f t="shared" si="223"/>
        <v>317.78164395217374</v>
      </c>
      <c r="Q534" s="36">
        <f t="shared" si="224"/>
        <v>24.354519972804326</v>
      </c>
      <c r="R534" s="36">
        <f t="shared" si="225"/>
        <v>24.509263819250066</v>
      </c>
      <c r="S534" s="36">
        <f t="shared" si="226"/>
        <v>61.637244815347145</v>
      </c>
      <c r="T534" s="36">
        <f t="shared" si="227"/>
        <v>9.2455867223020665</v>
      </c>
      <c r="U534" s="36">
        <f t="shared" si="228"/>
        <v>70.88283153764921</v>
      </c>
      <c r="V534" s="36">
        <f t="shared" si="229"/>
        <v>32.494482601681504</v>
      </c>
      <c r="W534" s="36">
        <f t="shared" si="230"/>
        <v>38.388348935967706</v>
      </c>
      <c r="Y534" s="86" t="e">
        <f t="shared" si="209"/>
        <v>#REF!</v>
      </c>
      <c r="Z534" s="86" t="e">
        <f t="shared" si="210"/>
        <v>#REF!</v>
      </c>
      <c r="AA534" s="86" t="e">
        <f t="shared" si="211"/>
        <v>#REF!</v>
      </c>
      <c r="AB534" s="86" t="e">
        <f t="shared" si="212"/>
        <v>#REF!</v>
      </c>
      <c r="AC534" s="86" t="e">
        <f t="shared" si="213"/>
        <v>#REF!</v>
      </c>
      <c r="AD534" s="86" t="e">
        <f t="shared" si="214"/>
        <v>#REF!</v>
      </c>
      <c r="AE534" s="86" t="e">
        <f t="shared" si="215"/>
        <v>#REF!</v>
      </c>
      <c r="AF534" s="86" t="e">
        <f t="shared" si="216"/>
        <v>#REF!</v>
      </c>
      <c r="AG534" s="86" t="e">
        <f t="shared" si="217"/>
        <v>#REF!</v>
      </c>
      <c r="AH534" s="86" t="e">
        <f t="shared" si="218"/>
        <v>#REF!</v>
      </c>
      <c r="AI534" s="86" t="e">
        <f t="shared" si="219"/>
        <v>#REF!</v>
      </c>
      <c r="AJ534" s="86" t="e">
        <f t="shared" si="220"/>
        <v>#REF!</v>
      </c>
      <c r="AK534" s="86">
        <f t="shared" si="233"/>
        <v>0.392308249788622</v>
      </c>
      <c r="AL534" s="86">
        <f t="shared" si="233"/>
        <v>0</v>
      </c>
    </row>
    <row r="535" spans="2:38" x14ac:dyDescent="0.25">
      <c r="B535" s="77">
        <v>40725</v>
      </c>
      <c r="C535" s="78">
        <v>18.288461538461501</v>
      </c>
      <c r="D535" s="79"/>
      <c r="E535" s="80" t="e">
        <f>IF(#REF!="",NA(),(#REF!*3600*24*30)/($F$9*1000))</f>
        <v>#REF!</v>
      </c>
      <c r="F535" s="75"/>
      <c r="G535" s="75"/>
      <c r="H535" s="81">
        <f t="shared" si="208"/>
        <v>40725</v>
      </c>
      <c r="I535" s="82">
        <v>3.0203819542790802</v>
      </c>
      <c r="J535" s="87">
        <f t="shared" si="205"/>
        <v>2.4659057004353064</v>
      </c>
      <c r="K535" s="82"/>
      <c r="L535" s="82"/>
      <c r="M535" s="36">
        <f t="shared" si="221"/>
        <v>329.60627820479624</v>
      </c>
      <c r="N535" s="36">
        <f t="shared" si="222"/>
        <v>6.4638272858389882</v>
      </c>
      <c r="O535" s="36">
        <f t="shared" si="206"/>
        <v>329.60627820479624</v>
      </c>
      <c r="P535" s="36">
        <f t="shared" si="223"/>
        <v>308.32160314343759</v>
      </c>
      <c r="Q535" s="36">
        <f t="shared" si="224"/>
        <v>21.284675061358655</v>
      </c>
      <c r="R535" s="36">
        <f t="shared" si="225"/>
        <v>27.748502347197643</v>
      </c>
      <c r="S535" s="36">
        <f t="shared" si="226"/>
        <v>60.242984948879148</v>
      </c>
      <c r="T535" s="36">
        <f t="shared" si="227"/>
        <v>9.0364477423318661</v>
      </c>
      <c r="U535" s="36">
        <f t="shared" si="228"/>
        <v>69.279432691211014</v>
      </c>
      <c r="V535" s="36">
        <f t="shared" si="229"/>
        <v>32.153343149341154</v>
      </c>
      <c r="W535" s="36">
        <f t="shared" si="230"/>
        <v>37.12608954186986</v>
      </c>
      <c r="Y535" s="86" t="e">
        <f t="shared" si="209"/>
        <v>#REF!</v>
      </c>
      <c r="Z535" s="86" t="e">
        <f t="shared" si="210"/>
        <v>#REF!</v>
      </c>
      <c r="AA535" s="86" t="e">
        <f t="shared" si="211"/>
        <v>#REF!</v>
      </c>
      <c r="AB535" s="86" t="e">
        <f t="shared" si="212"/>
        <v>#REF!</v>
      </c>
      <c r="AC535" s="86" t="e">
        <f t="shared" si="213"/>
        <v>#REF!</v>
      </c>
      <c r="AD535" s="86" t="e">
        <f t="shared" si="214"/>
        <v>#REF!</v>
      </c>
      <c r="AE535" s="86" t="e">
        <f t="shared" si="215"/>
        <v>#REF!</v>
      </c>
      <c r="AF535" s="86" t="e">
        <f t="shared" si="216"/>
        <v>#REF!</v>
      </c>
      <c r="AG535" s="86" t="e">
        <f t="shared" si="217"/>
        <v>#REF!</v>
      </c>
      <c r="AH535" s="86" t="e">
        <f t="shared" si="218"/>
        <v>#REF!</v>
      </c>
      <c r="AI535" s="86" t="e">
        <f t="shared" si="219"/>
        <v>#REF!</v>
      </c>
      <c r="AJ535" s="86" t="e">
        <f t="shared" si="220"/>
        <v>#REF!</v>
      </c>
      <c r="AK535" s="86">
        <f t="shared" si="233"/>
        <v>18.288461538461501</v>
      </c>
      <c r="AL535" s="86">
        <f t="shared" si="233"/>
        <v>0</v>
      </c>
    </row>
    <row r="536" spans="2:38" x14ac:dyDescent="0.25">
      <c r="B536" s="77">
        <v>40756</v>
      </c>
      <c r="C536" s="78">
        <v>0.41451578269272099</v>
      </c>
      <c r="D536" s="79"/>
      <c r="E536" s="80" t="e">
        <f>IF(#REF!="",NA(),(#REF!*3600*24*30)/($F$9*1000))</f>
        <v>#REF!</v>
      </c>
      <c r="F536" s="75"/>
      <c r="G536" s="75"/>
      <c r="H536" s="81">
        <f t="shared" si="208"/>
        <v>40756</v>
      </c>
      <c r="I536" s="82">
        <v>1.5449666711391601</v>
      </c>
      <c r="J536" s="87">
        <f t="shared" si="205"/>
        <v>1.8135015191189494</v>
      </c>
      <c r="K536" s="82"/>
      <c r="L536" s="82"/>
      <c r="M536" s="36">
        <f t="shared" si="221"/>
        <v>308.60312400687246</v>
      </c>
      <c r="N536" s="36">
        <f t="shared" si="222"/>
        <v>0.13299491925783968</v>
      </c>
      <c r="O536" s="36">
        <f t="shared" si="206"/>
        <v>308.60312400687246</v>
      </c>
      <c r="P536" s="36">
        <f t="shared" si="223"/>
        <v>291.87463011271564</v>
      </c>
      <c r="Q536" s="36">
        <f t="shared" si="224"/>
        <v>16.728493894156827</v>
      </c>
      <c r="R536" s="36">
        <f t="shared" si="225"/>
        <v>16.861488813414667</v>
      </c>
      <c r="S536" s="36">
        <f t="shared" si="226"/>
        <v>49.014831962755821</v>
      </c>
      <c r="T536" s="36">
        <f t="shared" si="227"/>
        <v>7.3522247944133685</v>
      </c>
      <c r="U536" s="36">
        <f t="shared" si="228"/>
        <v>56.367056757169188</v>
      </c>
      <c r="V536" s="36">
        <f t="shared" si="229"/>
        <v>29.063409350359724</v>
      </c>
      <c r="W536" s="36">
        <f t="shared" si="230"/>
        <v>27.303647406809464</v>
      </c>
      <c r="Y536" s="86" t="e">
        <f t="shared" si="209"/>
        <v>#REF!</v>
      </c>
      <c r="Z536" s="86" t="e">
        <f t="shared" si="210"/>
        <v>#REF!</v>
      </c>
      <c r="AA536" s="86" t="e">
        <f t="shared" si="211"/>
        <v>#REF!</v>
      </c>
      <c r="AB536" s="86" t="e">
        <f t="shared" si="212"/>
        <v>#REF!</v>
      </c>
      <c r="AC536" s="86" t="e">
        <f t="shared" si="213"/>
        <v>#REF!</v>
      </c>
      <c r="AD536" s="86" t="e">
        <f t="shared" si="214"/>
        <v>#REF!</v>
      </c>
      <c r="AE536" s="86" t="e">
        <f t="shared" si="215"/>
        <v>#REF!</v>
      </c>
      <c r="AF536" s="86" t="e">
        <f t="shared" si="216"/>
        <v>#REF!</v>
      </c>
      <c r="AG536" s="86" t="e">
        <f t="shared" si="217"/>
        <v>#REF!</v>
      </c>
      <c r="AH536" s="86" t="e">
        <f t="shared" si="218"/>
        <v>#REF!</v>
      </c>
      <c r="AI536" s="86" t="e">
        <f t="shared" si="219"/>
        <v>#REF!</v>
      </c>
      <c r="AJ536" s="86" t="e">
        <f t="shared" si="220"/>
        <v>#REF!</v>
      </c>
      <c r="AK536" s="86">
        <f t="shared" si="233"/>
        <v>0.41451578269272099</v>
      </c>
      <c r="AL536" s="86">
        <f t="shared" si="233"/>
        <v>0</v>
      </c>
    </row>
    <row r="537" spans="2:38" x14ac:dyDescent="0.25">
      <c r="B537" s="77">
        <v>40787</v>
      </c>
      <c r="C537" s="78">
        <v>31.2754342431762</v>
      </c>
      <c r="D537" s="79"/>
      <c r="E537" s="80" t="e">
        <f>IF(#REF!="",NA(),(#REF!*3600*24*30)/($F$9*1000))</f>
        <v>#REF!</v>
      </c>
      <c r="F537" s="75"/>
      <c r="G537" s="75"/>
      <c r="H537" s="81">
        <f t="shared" si="208"/>
        <v>40787</v>
      </c>
      <c r="I537" s="82">
        <v>4.3662336405113402</v>
      </c>
      <c r="J537" s="87">
        <f t="shared" si="205"/>
        <v>2.2412370623632389</v>
      </c>
      <c r="K537" s="82"/>
      <c r="L537" s="82"/>
      <c r="M537" s="36">
        <f t="shared" si="221"/>
        <v>313.47703774304159</v>
      </c>
      <c r="N537" s="36">
        <f t="shared" si="222"/>
        <v>9.6730266128502649</v>
      </c>
      <c r="O537" s="36">
        <f t="shared" si="206"/>
        <v>313.47703774304159</v>
      </c>
      <c r="P537" s="36">
        <f t="shared" si="223"/>
        <v>295.75554858716805</v>
      </c>
      <c r="Q537" s="36">
        <f t="shared" si="224"/>
        <v>17.721489155873542</v>
      </c>
      <c r="R537" s="36">
        <f t="shared" si="225"/>
        <v>27.394515768723807</v>
      </c>
      <c r="S537" s="36">
        <f t="shared" si="226"/>
        <v>56.457925119083527</v>
      </c>
      <c r="T537" s="36">
        <f t="shared" si="227"/>
        <v>8.468688767862524</v>
      </c>
      <c r="U537" s="36">
        <f t="shared" si="228"/>
        <v>64.926613886946043</v>
      </c>
      <c r="V537" s="36">
        <f t="shared" si="229"/>
        <v>31.183081907127757</v>
      </c>
      <c r="W537" s="36">
        <f t="shared" si="230"/>
        <v>33.743531979818286</v>
      </c>
      <c r="Y537" s="86" t="e">
        <f t="shared" si="209"/>
        <v>#REF!</v>
      </c>
      <c r="Z537" s="86" t="e">
        <f t="shared" si="210"/>
        <v>#REF!</v>
      </c>
      <c r="AA537" s="86" t="e">
        <f t="shared" si="211"/>
        <v>#REF!</v>
      </c>
      <c r="AB537" s="86" t="e">
        <f t="shared" si="212"/>
        <v>#REF!</v>
      </c>
      <c r="AC537" s="86" t="e">
        <f t="shared" si="213"/>
        <v>#REF!</v>
      </c>
      <c r="AD537" s="86" t="e">
        <f t="shared" si="214"/>
        <v>#REF!</v>
      </c>
      <c r="AE537" s="86" t="e">
        <f t="shared" si="215"/>
        <v>#REF!</v>
      </c>
      <c r="AF537" s="86" t="e">
        <f t="shared" si="216"/>
        <v>#REF!</v>
      </c>
      <c r="AG537" s="86" t="e">
        <f t="shared" si="217"/>
        <v>#REF!</v>
      </c>
      <c r="AH537" s="86" t="e">
        <f t="shared" si="218"/>
        <v>#REF!</v>
      </c>
      <c r="AI537" s="86" t="e">
        <f t="shared" si="219"/>
        <v>#REF!</v>
      </c>
      <c r="AJ537" s="86" t="e">
        <f t="shared" si="220"/>
        <v>#REF!</v>
      </c>
      <c r="AK537" s="86">
        <f t="shared" si="233"/>
        <v>31.2754342431762</v>
      </c>
      <c r="AL537" s="86">
        <f t="shared" si="233"/>
        <v>0</v>
      </c>
    </row>
    <row r="538" spans="2:38" x14ac:dyDescent="0.25">
      <c r="B538" s="77">
        <v>40817</v>
      </c>
      <c r="C538" s="78">
        <v>24.886392092257001</v>
      </c>
      <c r="D538" s="79"/>
      <c r="E538" s="80" t="e">
        <f>IF(#REF!="",NA(),(#REF!*3600*24*30)/($F$9*1000))</f>
        <v>#REF!</v>
      </c>
      <c r="F538" s="75"/>
      <c r="G538" s="75"/>
      <c r="H538" s="81">
        <f t="shared" si="208"/>
        <v>40817</v>
      </c>
      <c r="I538" s="82">
        <v>4.2070990935350903</v>
      </c>
      <c r="J538" s="87">
        <f t="shared" si="205"/>
        <v>2.2469248011031753</v>
      </c>
      <c r="K538" s="82"/>
      <c r="L538" s="82"/>
      <c r="M538" s="36">
        <f t="shared" si="221"/>
        <v>312.86503301155187</v>
      </c>
      <c r="N538" s="36">
        <f t="shared" si="222"/>
        <v>7.7769076678731608</v>
      </c>
      <c r="O538" s="36">
        <f t="shared" si="206"/>
        <v>312.86503301155187</v>
      </c>
      <c r="P538" s="36">
        <f t="shared" si="223"/>
        <v>295.27033288299481</v>
      </c>
      <c r="Q538" s="36">
        <f t="shared" si="224"/>
        <v>17.594700128557065</v>
      </c>
      <c r="R538" s="36">
        <f t="shared" si="225"/>
        <v>25.371607796430226</v>
      </c>
      <c r="S538" s="36">
        <f t="shared" si="226"/>
        <v>56.554689703557983</v>
      </c>
      <c r="T538" s="36">
        <f t="shared" si="227"/>
        <v>8.4832034555336921</v>
      </c>
      <c r="U538" s="36">
        <f t="shared" si="228"/>
        <v>65.037893159091681</v>
      </c>
      <c r="V538" s="36">
        <f t="shared" si="229"/>
        <v>31.208727938021568</v>
      </c>
      <c r="W538" s="36">
        <f t="shared" si="230"/>
        <v>33.829165221070113</v>
      </c>
      <c r="Y538" s="86" t="e">
        <f t="shared" si="209"/>
        <v>#REF!</v>
      </c>
      <c r="Z538" s="86" t="e">
        <f t="shared" si="210"/>
        <v>#REF!</v>
      </c>
      <c r="AA538" s="86" t="e">
        <f t="shared" si="211"/>
        <v>#REF!</v>
      </c>
      <c r="AB538" s="86" t="e">
        <f t="shared" si="212"/>
        <v>#REF!</v>
      </c>
      <c r="AC538" s="86" t="e">
        <f t="shared" si="213"/>
        <v>#REF!</v>
      </c>
      <c r="AD538" s="86" t="e">
        <f t="shared" si="214"/>
        <v>#REF!</v>
      </c>
      <c r="AE538" s="86" t="e">
        <f t="shared" si="215"/>
        <v>#REF!</v>
      </c>
      <c r="AF538" s="86" t="e">
        <f t="shared" si="216"/>
        <v>#REF!</v>
      </c>
      <c r="AG538" s="86" t="e">
        <f t="shared" si="217"/>
        <v>#REF!</v>
      </c>
      <c r="AH538" s="86" t="e">
        <f t="shared" si="218"/>
        <v>#REF!</v>
      </c>
      <c r="AI538" s="86" t="e">
        <f t="shared" si="219"/>
        <v>#REF!</v>
      </c>
      <c r="AJ538" s="86" t="e">
        <f t="shared" si="220"/>
        <v>#REF!</v>
      </c>
      <c r="AK538" s="86">
        <f t="shared" si="233"/>
        <v>24.886392092257001</v>
      </c>
      <c r="AL538" s="86">
        <f t="shared" si="233"/>
        <v>0</v>
      </c>
    </row>
    <row r="539" spans="2:38" x14ac:dyDescent="0.25">
      <c r="B539" s="77">
        <v>40848</v>
      </c>
      <c r="C539" s="78">
        <v>78.815792738913601</v>
      </c>
      <c r="D539" s="79"/>
      <c r="E539" s="80" t="e">
        <f>IF(#REF!="",NA(),(#REF!*3600*24*30)/($F$9*1000))</f>
        <v>#REF!</v>
      </c>
      <c r="F539" s="75"/>
      <c r="G539" s="75"/>
      <c r="H539" s="81">
        <f t="shared" si="208"/>
        <v>40848</v>
      </c>
      <c r="I539" s="82">
        <v>6.3995392567082501</v>
      </c>
      <c r="J539" s="87">
        <f t="shared" si="205"/>
        <v>3.9745567135137958</v>
      </c>
      <c r="K539" s="82"/>
      <c r="L539" s="82"/>
      <c r="M539" s="36">
        <f t="shared" si="221"/>
        <v>346.53490333290307</v>
      </c>
      <c r="N539" s="36">
        <f t="shared" si="222"/>
        <v>27.551222289005352</v>
      </c>
      <c r="O539" s="36">
        <f t="shared" si="206"/>
        <v>346.53490333290307</v>
      </c>
      <c r="P539" s="36">
        <f t="shared" si="223"/>
        <v>321.03863902398768</v>
      </c>
      <c r="Q539" s="36">
        <f t="shared" si="224"/>
        <v>25.496264308915386</v>
      </c>
      <c r="R539" s="36">
        <f t="shared" si="225"/>
        <v>53.047486597920738</v>
      </c>
      <c r="S539" s="36">
        <f t="shared" si="226"/>
        <v>84.256214535942306</v>
      </c>
      <c r="T539" s="36">
        <f t="shared" si="227"/>
        <v>12.638432180391339</v>
      </c>
      <c r="U539" s="36">
        <f t="shared" si="228"/>
        <v>96.894646716333639</v>
      </c>
      <c r="V539" s="36">
        <f t="shared" si="229"/>
        <v>37.054666457111061</v>
      </c>
      <c r="W539" s="36">
        <f t="shared" si="230"/>
        <v>59.839980259222578</v>
      </c>
      <c r="Y539" s="86" t="e">
        <f t="shared" si="209"/>
        <v>#REF!</v>
      </c>
      <c r="Z539" s="86" t="e">
        <f t="shared" si="210"/>
        <v>#REF!</v>
      </c>
      <c r="AA539" s="86" t="e">
        <f t="shared" si="211"/>
        <v>#REF!</v>
      </c>
      <c r="AB539" s="86" t="e">
        <f t="shared" si="212"/>
        <v>#REF!</v>
      </c>
      <c r="AC539" s="86" t="e">
        <f t="shared" si="213"/>
        <v>#REF!</v>
      </c>
      <c r="AD539" s="86" t="e">
        <f t="shared" si="214"/>
        <v>#REF!</v>
      </c>
      <c r="AE539" s="86" t="e">
        <f t="shared" si="215"/>
        <v>#REF!</v>
      </c>
      <c r="AF539" s="86" t="e">
        <f t="shared" si="216"/>
        <v>#REF!</v>
      </c>
      <c r="AG539" s="86" t="e">
        <f t="shared" si="217"/>
        <v>#REF!</v>
      </c>
      <c r="AH539" s="86" t="e">
        <f t="shared" si="218"/>
        <v>#REF!</v>
      </c>
      <c r="AI539" s="86" t="e">
        <f t="shared" si="219"/>
        <v>#REF!</v>
      </c>
      <c r="AJ539" s="86" t="e">
        <f t="shared" si="220"/>
        <v>#REF!</v>
      </c>
      <c r="AK539" s="86">
        <f t="shared" si="233"/>
        <v>78.815792738913601</v>
      </c>
      <c r="AL539" s="86">
        <f t="shared" si="233"/>
        <v>0</v>
      </c>
    </row>
    <row r="540" spans="2:38" x14ac:dyDescent="0.25">
      <c r="B540" s="77">
        <v>40878</v>
      </c>
      <c r="C540" s="78">
        <v>168.12584558823499</v>
      </c>
      <c r="D540" s="79"/>
      <c r="E540" s="80" t="e">
        <f>IF(#REF!="",NA(),(#REF!*3600*24*30)/($F$9*1000))</f>
        <v>#REF!</v>
      </c>
      <c r="F540" s="75"/>
      <c r="G540" s="75"/>
      <c r="H540" s="81">
        <f t="shared" si="208"/>
        <v>40878</v>
      </c>
      <c r="I540" s="82">
        <v>7.6363033978006198</v>
      </c>
      <c r="J540" s="87">
        <f t="shared" si="205"/>
        <v>9.2976296802223981</v>
      </c>
      <c r="K540" s="82"/>
      <c r="L540" s="82"/>
      <c r="M540" s="36">
        <f t="shared" si="221"/>
        <v>411.42895482465087</v>
      </c>
      <c r="N540" s="36">
        <f t="shared" si="222"/>
        <v>77.735529787571807</v>
      </c>
      <c r="O540" s="36">
        <f t="shared" si="206"/>
        <v>411.42895482465087</v>
      </c>
      <c r="P540" s="36">
        <f t="shared" si="223"/>
        <v>365.08224815769813</v>
      </c>
      <c r="Q540" s="36">
        <f t="shared" si="224"/>
        <v>46.346706666952741</v>
      </c>
      <c r="R540" s="36">
        <f t="shared" si="225"/>
        <v>124.08223645452455</v>
      </c>
      <c r="S540" s="36">
        <f t="shared" si="226"/>
        <v>161.13690291163562</v>
      </c>
      <c r="T540" s="36">
        <f t="shared" si="227"/>
        <v>24.170535436745329</v>
      </c>
      <c r="U540" s="36">
        <f t="shared" si="228"/>
        <v>185.30743834838094</v>
      </c>
      <c r="V540" s="36">
        <f t="shared" si="229"/>
        <v>45.324537958415476</v>
      </c>
      <c r="W540" s="36">
        <f t="shared" si="230"/>
        <v>139.98290038996547</v>
      </c>
      <c r="Y540" s="86" t="e">
        <f t="shared" si="209"/>
        <v>#REF!</v>
      </c>
      <c r="Z540" s="86" t="e">
        <f t="shared" si="210"/>
        <v>#REF!</v>
      </c>
      <c r="AA540" s="86" t="e">
        <f t="shared" si="211"/>
        <v>#REF!</v>
      </c>
      <c r="AB540" s="86" t="e">
        <f t="shared" si="212"/>
        <v>#REF!</v>
      </c>
      <c r="AC540" s="86" t="e">
        <f t="shared" si="213"/>
        <v>#REF!</v>
      </c>
      <c r="AD540" s="86" t="e">
        <f t="shared" si="214"/>
        <v>#REF!</v>
      </c>
      <c r="AE540" s="86" t="e">
        <f t="shared" si="215"/>
        <v>#REF!</v>
      </c>
      <c r="AF540" s="86" t="e">
        <f t="shared" si="216"/>
        <v>#REF!</v>
      </c>
      <c r="AG540" s="86" t="e">
        <f t="shared" si="217"/>
        <v>#REF!</v>
      </c>
      <c r="AH540" s="86" t="e">
        <f t="shared" si="218"/>
        <v>#REF!</v>
      </c>
      <c r="AI540" s="86" t="e">
        <f t="shared" si="219"/>
        <v>#REF!</v>
      </c>
      <c r="AJ540" s="86" t="e">
        <f t="shared" si="220"/>
        <v>#REF!</v>
      </c>
      <c r="AK540" s="86">
        <f t="shared" si="233"/>
        <v>168.12584558823499</v>
      </c>
      <c r="AL540" s="86">
        <f t="shared" si="233"/>
        <v>0</v>
      </c>
    </row>
    <row r="541" spans="2:38" x14ac:dyDescent="0.25">
      <c r="B541" s="77">
        <v>40909</v>
      </c>
      <c r="C541" s="78">
        <v>154.749102137108</v>
      </c>
      <c r="D541" s="79"/>
      <c r="E541" s="80" t="e">
        <f>IF(#REF!="",NA(),(#REF!*3600*24*30)/($F$9*1000))</f>
        <v>#REF!</v>
      </c>
      <c r="F541" s="75"/>
      <c r="G541" s="75"/>
      <c r="H541" s="81">
        <f t="shared" si="208"/>
        <v>40909</v>
      </c>
      <c r="I541" s="82">
        <v>9.5257458318393695</v>
      </c>
      <c r="J541" s="87">
        <f t="shared" si="205"/>
        <v>11.089196678814183</v>
      </c>
      <c r="K541" s="82"/>
      <c r="L541" s="82"/>
      <c r="M541" s="36">
        <f t="shared" si="221"/>
        <v>435.07342609430526</v>
      </c>
      <c r="N541" s="36">
        <f t="shared" si="222"/>
        <v>84.757924200500895</v>
      </c>
      <c r="O541" s="36">
        <f t="shared" si="206"/>
        <v>435.07342609430526</v>
      </c>
      <c r="P541" s="36">
        <f t="shared" si="223"/>
        <v>379.23551592546056</v>
      </c>
      <c r="Q541" s="36">
        <f t="shared" si="224"/>
        <v>55.837910168844701</v>
      </c>
      <c r="R541" s="36">
        <f t="shared" si="225"/>
        <v>140.5958343693456</v>
      </c>
      <c r="S541" s="36">
        <f t="shared" si="226"/>
        <v>185.92037232776107</v>
      </c>
      <c r="T541" s="36">
        <f t="shared" si="227"/>
        <v>27.888055849164143</v>
      </c>
      <c r="U541" s="36">
        <f t="shared" si="228"/>
        <v>213.80842817692522</v>
      </c>
      <c r="V541" s="36">
        <f t="shared" si="229"/>
        <v>46.852121302585289</v>
      </c>
      <c r="W541" s="36">
        <f t="shared" si="230"/>
        <v>166.95630687433993</v>
      </c>
      <c r="Y541" s="86" t="e">
        <f t="shared" si="209"/>
        <v>#REF!</v>
      </c>
      <c r="Z541" s="86" t="e">
        <f t="shared" si="210"/>
        <v>#REF!</v>
      </c>
      <c r="AA541" s="86" t="e">
        <f t="shared" si="211"/>
        <v>#REF!</v>
      </c>
      <c r="AB541" s="86" t="e">
        <f t="shared" si="212"/>
        <v>#REF!</v>
      </c>
      <c r="AC541" s="86" t="e">
        <f t="shared" si="213"/>
        <v>#REF!</v>
      </c>
      <c r="AD541" s="86" t="e">
        <f t="shared" si="214"/>
        <v>#REF!</v>
      </c>
      <c r="AE541" s="86" t="e">
        <f t="shared" si="215"/>
        <v>#REF!</v>
      </c>
      <c r="AF541" s="86" t="e">
        <f t="shared" si="216"/>
        <v>#REF!</v>
      </c>
      <c r="AG541" s="86" t="e">
        <f t="shared" si="217"/>
        <v>#REF!</v>
      </c>
      <c r="AH541" s="86" t="e">
        <f t="shared" si="218"/>
        <v>#REF!</v>
      </c>
      <c r="AI541" s="86" t="e">
        <f t="shared" si="219"/>
        <v>#REF!</v>
      </c>
      <c r="AJ541" s="86" t="e">
        <f t="shared" si="220"/>
        <v>#REF!</v>
      </c>
      <c r="AK541" s="86">
        <f t="shared" si="233"/>
        <v>154.749102137108</v>
      </c>
      <c r="AL541" s="86">
        <f t="shared" si="233"/>
        <v>0</v>
      </c>
    </row>
    <row r="542" spans="2:38" x14ac:dyDescent="0.25">
      <c r="B542" s="77">
        <v>40940</v>
      </c>
      <c r="C542" s="78">
        <v>126.876257493529</v>
      </c>
      <c r="D542" s="79"/>
      <c r="E542" s="80" t="e">
        <f>IF(#REF!="",NA(),(#REF!*3600*24*30)/($F$9*1000))</f>
        <v>#REF!</v>
      </c>
      <c r="F542" s="75"/>
      <c r="G542" s="75"/>
      <c r="H542" s="81">
        <f t="shared" si="208"/>
        <v>40940</v>
      </c>
      <c r="I542" s="82">
        <v>7.2178072140690999</v>
      </c>
      <c r="J542" s="87">
        <f t="shared" si="205"/>
        <v>10.224822235677854</v>
      </c>
      <c r="K542" s="82"/>
      <c r="L542" s="82"/>
      <c r="M542" s="36">
        <f t="shared" si="221"/>
        <v>434.60061166610797</v>
      </c>
      <c r="N542" s="36">
        <f t="shared" si="222"/>
        <v>71.511161752881605</v>
      </c>
      <c r="O542" s="36">
        <f t="shared" si="206"/>
        <v>434.60061166610797</v>
      </c>
      <c r="P542" s="36">
        <f t="shared" si="223"/>
        <v>378.96236969253584</v>
      </c>
      <c r="Q542" s="36">
        <f t="shared" si="224"/>
        <v>55.638241973572121</v>
      </c>
      <c r="R542" s="36">
        <f t="shared" si="225"/>
        <v>127.14940372645373</v>
      </c>
      <c r="S542" s="36">
        <f t="shared" si="226"/>
        <v>174.00152502903902</v>
      </c>
      <c r="T542" s="36">
        <f t="shared" si="227"/>
        <v>26.100228754355836</v>
      </c>
      <c r="U542" s="36">
        <f t="shared" si="228"/>
        <v>200.10175378339486</v>
      </c>
      <c r="V542" s="36">
        <f t="shared" si="229"/>
        <v>46.159262874490366</v>
      </c>
      <c r="W542" s="36">
        <f t="shared" si="230"/>
        <v>153.94249090890449</v>
      </c>
      <c r="Y542" s="86" t="e">
        <f t="shared" si="209"/>
        <v>#REF!</v>
      </c>
      <c r="Z542" s="86" t="e">
        <f t="shared" si="210"/>
        <v>#REF!</v>
      </c>
      <c r="AA542" s="86" t="e">
        <f t="shared" si="211"/>
        <v>#REF!</v>
      </c>
      <c r="AB542" s="86" t="e">
        <f t="shared" si="212"/>
        <v>#REF!</v>
      </c>
      <c r="AC542" s="86" t="e">
        <f t="shared" si="213"/>
        <v>#REF!</v>
      </c>
      <c r="AD542" s="86" t="e">
        <f t="shared" si="214"/>
        <v>#REF!</v>
      </c>
      <c r="AE542" s="86" t="e">
        <f t="shared" si="215"/>
        <v>#REF!</v>
      </c>
      <c r="AF542" s="86" t="e">
        <f t="shared" si="216"/>
        <v>#REF!</v>
      </c>
      <c r="AG542" s="86" t="e">
        <f t="shared" si="217"/>
        <v>#REF!</v>
      </c>
      <c r="AH542" s="86" t="e">
        <f t="shared" si="218"/>
        <v>#REF!</v>
      </c>
      <c r="AI542" s="86" t="e">
        <f t="shared" si="219"/>
        <v>#REF!</v>
      </c>
      <c r="AJ542" s="86" t="e">
        <f t="shared" si="220"/>
        <v>#REF!</v>
      </c>
      <c r="AK542" s="86">
        <f t="shared" si="233"/>
        <v>126.876257493529</v>
      </c>
      <c r="AL542" s="86">
        <f t="shared" si="233"/>
        <v>0</v>
      </c>
    </row>
    <row r="543" spans="2:38" x14ac:dyDescent="0.25">
      <c r="B543" s="77">
        <v>40969</v>
      </c>
      <c r="C543" s="78">
        <v>71.274217090271307</v>
      </c>
      <c r="D543" s="79"/>
      <c r="E543" s="80" t="e">
        <f>IF(#REF!="",NA(),(#REF!*3600*24*30)/($F$9*1000))</f>
        <v>#REF!</v>
      </c>
      <c r="F543" s="75"/>
      <c r="G543" s="75"/>
      <c r="H543" s="81">
        <f t="shared" si="208"/>
        <v>40969</v>
      </c>
      <c r="I543" s="82">
        <v>9.6932926438114606</v>
      </c>
      <c r="J543" s="87">
        <f t="shared" si="205"/>
        <v>7.1325224438712667</v>
      </c>
      <c r="K543" s="82"/>
      <c r="L543" s="82"/>
      <c r="M543" s="36">
        <f t="shared" si="221"/>
        <v>412.47742017150904</v>
      </c>
      <c r="N543" s="36">
        <f t="shared" si="222"/>
        <v>37.759166611298099</v>
      </c>
      <c r="O543" s="36">
        <f t="shared" si="206"/>
        <v>412.47742017150904</v>
      </c>
      <c r="P543" s="36">
        <f t="shared" si="223"/>
        <v>365.73128620664284</v>
      </c>
      <c r="Q543" s="36">
        <f t="shared" si="224"/>
        <v>46.746133964866203</v>
      </c>
      <c r="R543" s="36">
        <f t="shared" si="225"/>
        <v>84.505300576164302</v>
      </c>
      <c r="S543" s="36">
        <f t="shared" si="226"/>
        <v>130.66456345065467</v>
      </c>
      <c r="T543" s="36">
        <f t="shared" si="227"/>
        <v>19.599684517598188</v>
      </c>
      <c r="U543" s="36">
        <f t="shared" si="228"/>
        <v>150.26424796825285</v>
      </c>
      <c r="V543" s="36">
        <f t="shared" si="229"/>
        <v>42.878687010339718</v>
      </c>
      <c r="W543" s="36">
        <f t="shared" si="230"/>
        <v>107.38556095791313</v>
      </c>
      <c r="Y543" s="86" t="e">
        <f t="shared" si="209"/>
        <v>#REF!</v>
      </c>
      <c r="Z543" s="86" t="e">
        <f t="shared" si="210"/>
        <v>#REF!</v>
      </c>
      <c r="AA543" s="86" t="e">
        <f t="shared" si="211"/>
        <v>#REF!</v>
      </c>
      <c r="AB543" s="86" t="e">
        <f t="shared" si="212"/>
        <v>#REF!</v>
      </c>
      <c r="AC543" s="86" t="e">
        <f t="shared" si="213"/>
        <v>#REF!</v>
      </c>
      <c r="AD543" s="86" t="e">
        <f t="shared" si="214"/>
        <v>#REF!</v>
      </c>
      <c r="AE543" s="86" t="e">
        <f t="shared" si="215"/>
        <v>#REF!</v>
      </c>
      <c r="AF543" s="86" t="e">
        <f t="shared" si="216"/>
        <v>#REF!</v>
      </c>
      <c r="AG543" s="86" t="e">
        <f t="shared" si="217"/>
        <v>#REF!</v>
      </c>
      <c r="AH543" s="86" t="e">
        <f t="shared" si="218"/>
        <v>#REF!</v>
      </c>
      <c r="AI543" s="86" t="e">
        <f t="shared" si="219"/>
        <v>#REF!</v>
      </c>
      <c r="AJ543" s="86" t="e">
        <f t="shared" si="220"/>
        <v>#REF!</v>
      </c>
      <c r="AK543" s="86">
        <f t="shared" si="233"/>
        <v>71.274217090271307</v>
      </c>
      <c r="AL543" s="86">
        <f t="shared" si="233"/>
        <v>0</v>
      </c>
    </row>
    <row r="544" spans="2:38" x14ac:dyDescent="0.25">
      <c r="B544" s="77">
        <v>41000</v>
      </c>
      <c r="C544" s="78">
        <v>98.340641945979399</v>
      </c>
      <c r="D544" s="79"/>
      <c r="E544" s="80" t="e">
        <f>IF(#REF!="",NA(),(#REF!*3600*24*30)/($F$9*1000))</f>
        <v>#REF!</v>
      </c>
      <c r="F544" s="75"/>
      <c r="G544" s="75"/>
      <c r="H544" s="81">
        <f t="shared" si="208"/>
        <v>41000</v>
      </c>
      <c r="I544" s="88">
        <v>10.636429604445301</v>
      </c>
      <c r="J544" s="87">
        <f t="shared" si="205"/>
        <v>7.8356345226972541</v>
      </c>
      <c r="K544" s="82"/>
      <c r="L544" s="82"/>
      <c r="M544" s="36">
        <f t="shared" si="221"/>
        <v>413.41612448532567</v>
      </c>
      <c r="N544" s="36">
        <f t="shared" si="222"/>
        <v>50.655803667296595</v>
      </c>
      <c r="O544" s="36">
        <f t="shared" si="206"/>
        <v>413.41612448532567</v>
      </c>
      <c r="P544" s="36">
        <f t="shared" si="223"/>
        <v>366.31068477424452</v>
      </c>
      <c r="Q544" s="36">
        <f t="shared" si="224"/>
        <v>47.105439711081146</v>
      </c>
      <c r="R544" s="36">
        <f t="shared" si="225"/>
        <v>97.761243378377742</v>
      </c>
      <c r="S544" s="36">
        <f t="shared" si="226"/>
        <v>140.63993038871746</v>
      </c>
      <c r="T544" s="36">
        <f t="shared" si="227"/>
        <v>21.095989558307608</v>
      </c>
      <c r="U544" s="36">
        <f t="shared" si="228"/>
        <v>161.73591994702505</v>
      </c>
      <c r="V544" s="36">
        <f t="shared" si="229"/>
        <v>43.764470813479036</v>
      </c>
      <c r="W544" s="36">
        <f t="shared" si="230"/>
        <v>117.97144913354602</v>
      </c>
      <c r="Y544" s="86" t="e">
        <f t="shared" si="209"/>
        <v>#REF!</v>
      </c>
      <c r="Z544" s="86" t="e">
        <f t="shared" si="210"/>
        <v>#REF!</v>
      </c>
      <c r="AA544" s="86" t="e">
        <f t="shared" si="211"/>
        <v>#REF!</v>
      </c>
      <c r="AB544" s="86" t="e">
        <f t="shared" si="212"/>
        <v>#REF!</v>
      </c>
      <c r="AC544" s="86" t="e">
        <f t="shared" si="213"/>
        <v>#REF!</v>
      </c>
      <c r="AD544" s="86" t="e">
        <f t="shared" si="214"/>
        <v>#REF!</v>
      </c>
      <c r="AE544" s="86" t="e">
        <f t="shared" si="215"/>
        <v>#REF!</v>
      </c>
      <c r="AF544" s="86" t="e">
        <f t="shared" si="216"/>
        <v>#REF!</v>
      </c>
      <c r="AG544" s="86" t="e">
        <f t="shared" si="217"/>
        <v>#REF!</v>
      </c>
      <c r="AH544" s="86" t="e">
        <f t="shared" si="218"/>
        <v>#REF!</v>
      </c>
      <c r="AI544" s="86" t="e">
        <f t="shared" si="219"/>
        <v>#REF!</v>
      </c>
      <c r="AJ544" s="86" t="e">
        <f t="shared" si="220"/>
        <v>#REF!</v>
      </c>
      <c r="AK544" s="86">
        <f t="shared" si="233"/>
        <v>98.340641945979399</v>
      </c>
      <c r="AL544" s="86">
        <f t="shared" si="233"/>
        <v>0</v>
      </c>
    </row>
    <row r="545" spans="1:38" x14ac:dyDescent="0.25">
      <c r="B545" s="77">
        <v>41030</v>
      </c>
      <c r="C545" s="78">
        <v>15.1527145729707</v>
      </c>
      <c r="D545" s="79"/>
      <c r="E545" s="80" t="e">
        <f>IF(#REF!="",NA(),(#REF!*3600*24*30)/($F$9*1000))</f>
        <v>#REF!</v>
      </c>
      <c r="F545" s="75"/>
      <c r="G545" s="75"/>
      <c r="H545" s="81">
        <f t="shared" si="208"/>
        <v>41030</v>
      </c>
      <c r="I545" s="82">
        <v>4.9231393512210904</v>
      </c>
      <c r="J545" s="87">
        <f t="shared" si="205"/>
        <v>3.9782159310191307</v>
      </c>
      <c r="K545" s="82"/>
      <c r="L545" s="82"/>
      <c r="M545" s="36">
        <f t="shared" si="221"/>
        <v>374.45277346016974</v>
      </c>
      <c r="N545" s="36">
        <f t="shared" si="222"/>
        <v>7.0106258870454781</v>
      </c>
      <c r="O545" s="36">
        <f t="shared" si="206"/>
        <v>374.45277346016974</v>
      </c>
      <c r="P545" s="36">
        <f t="shared" si="223"/>
        <v>340.91554692812974</v>
      </c>
      <c r="Q545" s="36">
        <f t="shared" si="224"/>
        <v>33.537226532039995</v>
      </c>
      <c r="R545" s="36">
        <f t="shared" si="225"/>
        <v>40.547852419085473</v>
      </c>
      <c r="S545" s="36">
        <f t="shared" si="226"/>
        <v>84.312323232564509</v>
      </c>
      <c r="T545" s="36">
        <f t="shared" si="227"/>
        <v>12.64684848488467</v>
      </c>
      <c r="U545" s="36">
        <f t="shared" si="228"/>
        <v>96.959171717449181</v>
      </c>
      <c r="V545" s="36">
        <f t="shared" si="229"/>
        <v>37.064099150060777</v>
      </c>
      <c r="W545" s="36">
        <f t="shared" si="230"/>
        <v>59.895072567388404</v>
      </c>
      <c r="Y545" s="86" t="e">
        <f t="shared" si="209"/>
        <v>#REF!</v>
      </c>
      <c r="Z545" s="86" t="e">
        <f t="shared" si="210"/>
        <v>#REF!</v>
      </c>
      <c r="AA545" s="86" t="e">
        <f t="shared" si="211"/>
        <v>#REF!</v>
      </c>
      <c r="AB545" s="86" t="e">
        <f t="shared" si="212"/>
        <v>#REF!</v>
      </c>
      <c r="AC545" s="86" t="e">
        <f t="shared" si="213"/>
        <v>#REF!</v>
      </c>
      <c r="AD545" s="86" t="e">
        <f t="shared" si="214"/>
        <v>#REF!</v>
      </c>
      <c r="AE545" s="86" t="e">
        <f t="shared" si="215"/>
        <v>#REF!</v>
      </c>
      <c r="AF545" s="86" t="e">
        <f t="shared" si="216"/>
        <v>#REF!</v>
      </c>
      <c r="AG545" s="86" t="e">
        <f t="shared" si="217"/>
        <v>#REF!</v>
      </c>
      <c r="AH545" s="86" t="e">
        <f t="shared" si="218"/>
        <v>#REF!</v>
      </c>
      <c r="AI545" s="86" t="e">
        <f t="shared" si="219"/>
        <v>#REF!</v>
      </c>
      <c r="AJ545" s="86" t="e">
        <f t="shared" si="220"/>
        <v>#REF!</v>
      </c>
      <c r="AK545" s="86">
        <f t="shared" si="233"/>
        <v>15.1527145729707</v>
      </c>
      <c r="AL545" s="86">
        <f t="shared" si="233"/>
        <v>0</v>
      </c>
    </row>
    <row r="546" spans="1:38" x14ac:dyDescent="0.25">
      <c r="B546" s="77">
        <v>41061</v>
      </c>
      <c r="C546" s="78">
        <v>3.2867030965391599</v>
      </c>
      <c r="D546" s="79"/>
      <c r="E546" s="80" t="e">
        <f>IF(#REF!="",NA(),(#REF!*3600*24*30)/($F$9*1000))</f>
        <v>#REF!</v>
      </c>
      <c r="F546" s="75"/>
      <c r="G546" s="75"/>
      <c r="H546" s="81">
        <f t="shared" si="208"/>
        <v>41061</v>
      </c>
      <c r="I546" s="82">
        <v>4.2019024608024198</v>
      </c>
      <c r="J546" s="87">
        <f t="shared" si="205"/>
        <v>2.6268662628705139</v>
      </c>
      <c r="K546" s="82"/>
      <c r="L546" s="82"/>
      <c r="M546" s="36">
        <f t="shared" si="221"/>
        <v>342.90662065836722</v>
      </c>
      <c r="N546" s="36">
        <f t="shared" si="222"/>
        <v>1.2956293663016822</v>
      </c>
      <c r="O546" s="36">
        <f t="shared" si="206"/>
        <v>342.90662065836722</v>
      </c>
      <c r="P546" s="36">
        <f t="shared" si="223"/>
        <v>318.35454357142373</v>
      </c>
      <c r="Q546" s="36">
        <f t="shared" si="224"/>
        <v>24.552077086943484</v>
      </c>
      <c r="R546" s="36">
        <f t="shared" si="225"/>
        <v>25.847706453245166</v>
      </c>
      <c r="S546" s="36">
        <f t="shared" si="226"/>
        <v>62.911805603305943</v>
      </c>
      <c r="T546" s="36">
        <f t="shared" si="227"/>
        <v>9.4367708404958854</v>
      </c>
      <c r="U546" s="36">
        <f t="shared" si="228"/>
        <v>72.348576443801832</v>
      </c>
      <c r="V546" s="36">
        <f t="shared" si="229"/>
        <v>32.799102969357286</v>
      </c>
      <c r="W546" s="36">
        <f t="shared" si="230"/>
        <v>39.549473474444547</v>
      </c>
      <c r="Y546" s="86" t="e">
        <f t="shared" si="209"/>
        <v>#REF!</v>
      </c>
      <c r="Z546" s="86" t="e">
        <f t="shared" si="210"/>
        <v>#REF!</v>
      </c>
      <c r="AA546" s="86" t="e">
        <f t="shared" si="211"/>
        <v>#REF!</v>
      </c>
      <c r="AB546" s="86" t="e">
        <f t="shared" si="212"/>
        <v>#REF!</v>
      </c>
      <c r="AC546" s="86" t="e">
        <f t="shared" si="213"/>
        <v>#REF!</v>
      </c>
      <c r="AD546" s="86" t="e">
        <f t="shared" si="214"/>
        <v>#REF!</v>
      </c>
      <c r="AE546" s="86" t="e">
        <f t="shared" si="215"/>
        <v>#REF!</v>
      </c>
      <c r="AF546" s="86" t="e">
        <f t="shared" si="216"/>
        <v>#REF!</v>
      </c>
      <c r="AG546" s="86" t="e">
        <f t="shared" si="217"/>
        <v>#REF!</v>
      </c>
      <c r="AH546" s="86" t="e">
        <f t="shared" si="218"/>
        <v>#REF!</v>
      </c>
      <c r="AI546" s="86" t="e">
        <f t="shared" si="219"/>
        <v>#REF!</v>
      </c>
      <c r="AJ546" s="86" t="e">
        <f t="shared" si="220"/>
        <v>#REF!</v>
      </c>
      <c r="AK546" s="86">
        <f t="shared" si="233"/>
        <v>3.2867030965391599</v>
      </c>
      <c r="AL546" s="86">
        <f t="shared" si="233"/>
        <v>0</v>
      </c>
    </row>
    <row r="547" spans="1:38" x14ac:dyDescent="0.25">
      <c r="B547" s="77">
        <v>41091</v>
      </c>
      <c r="C547" s="78">
        <v>0</v>
      </c>
      <c r="D547" s="79"/>
      <c r="E547" s="80" t="e">
        <f>IF(#REF!="",NA(),(#REF!*3600*24*30)/($F$9*1000))</f>
        <v>#REF!</v>
      </c>
      <c r="F547" s="75"/>
      <c r="G547" s="75"/>
      <c r="H547" s="81">
        <f t="shared" si="208"/>
        <v>41091</v>
      </c>
      <c r="I547" s="82">
        <v>2.7890745882177899</v>
      </c>
      <c r="J547" s="87">
        <f t="shared" si="205"/>
        <v>1.9570837263923</v>
      </c>
      <c r="K547" s="82"/>
      <c r="L547" s="82"/>
      <c r="M547" s="36">
        <f t="shared" si="221"/>
        <v>318.35454357142373</v>
      </c>
      <c r="N547" s="36">
        <f t="shared" si="222"/>
        <v>0</v>
      </c>
      <c r="O547" s="36">
        <f t="shared" si="206"/>
        <v>318.35454357142373</v>
      </c>
      <c r="P547" s="36">
        <f t="shared" si="223"/>
        <v>299.60081431219209</v>
      </c>
      <c r="Q547" s="36">
        <f t="shared" si="224"/>
        <v>18.753729259231648</v>
      </c>
      <c r="R547" s="36">
        <f t="shared" si="225"/>
        <v>18.753729259231648</v>
      </c>
      <c r="S547" s="36">
        <f t="shared" si="226"/>
        <v>51.552832228588933</v>
      </c>
      <c r="T547" s="36">
        <f t="shared" si="227"/>
        <v>7.732924834288335</v>
      </c>
      <c r="U547" s="36">
        <f t="shared" si="228"/>
        <v>59.285757062877266</v>
      </c>
      <c r="V547" s="36">
        <f t="shared" si="229"/>
        <v>29.820370104182786</v>
      </c>
      <c r="W547" s="36">
        <f t="shared" si="230"/>
        <v>29.465386958694481</v>
      </c>
      <c r="Y547" s="86" t="e">
        <f t="shared" si="209"/>
        <v>#REF!</v>
      </c>
      <c r="Z547" s="86" t="e">
        <f t="shared" si="210"/>
        <v>#REF!</v>
      </c>
      <c r="AA547" s="86" t="e">
        <f t="shared" si="211"/>
        <v>#REF!</v>
      </c>
      <c r="AB547" s="86" t="e">
        <f t="shared" si="212"/>
        <v>#REF!</v>
      </c>
      <c r="AC547" s="86" t="e">
        <f t="shared" si="213"/>
        <v>#REF!</v>
      </c>
      <c r="AD547" s="86" t="e">
        <f t="shared" si="214"/>
        <v>#REF!</v>
      </c>
      <c r="AE547" s="86" t="e">
        <f t="shared" si="215"/>
        <v>#REF!</v>
      </c>
      <c r="AF547" s="86" t="e">
        <f t="shared" si="216"/>
        <v>#REF!</v>
      </c>
      <c r="AG547" s="86" t="e">
        <f t="shared" si="217"/>
        <v>#REF!</v>
      </c>
      <c r="AH547" s="86" t="e">
        <f t="shared" si="218"/>
        <v>#REF!</v>
      </c>
      <c r="AI547" s="86" t="e">
        <f t="shared" si="219"/>
        <v>#REF!</v>
      </c>
      <c r="AJ547" s="86" t="e">
        <f t="shared" si="220"/>
        <v>#REF!</v>
      </c>
      <c r="AK547" s="86">
        <f t="shared" si="233"/>
        <v>0</v>
      </c>
      <c r="AL547" s="86">
        <f t="shared" si="233"/>
        <v>0</v>
      </c>
    </row>
    <row r="548" spans="1:38" x14ac:dyDescent="0.25">
      <c r="B548" s="77">
        <v>41122</v>
      </c>
      <c r="C548" s="78">
        <v>21.107297361540301</v>
      </c>
      <c r="D548" s="79"/>
      <c r="E548" s="80" t="e">
        <f>IF(#REF!="",NA(),(#REF!*3600*24*30)/($F$9*1000))</f>
        <v>#REF!</v>
      </c>
      <c r="F548" s="75"/>
      <c r="G548" s="75"/>
      <c r="H548" s="81">
        <f t="shared" si="208"/>
        <v>41122</v>
      </c>
      <c r="I548" s="82">
        <v>1.79226930684467</v>
      </c>
      <c r="J548" s="87">
        <f t="shared" si="205"/>
        <v>2.1183788315567957</v>
      </c>
      <c r="K548" s="82"/>
      <c r="L548" s="82"/>
      <c r="M548" s="36">
        <f t="shared" si="221"/>
        <v>314.00510869012686</v>
      </c>
      <c r="N548" s="36">
        <f t="shared" si="222"/>
        <v>6.7030029836055292</v>
      </c>
      <c r="O548" s="36">
        <f t="shared" si="206"/>
        <v>314.00510869012686</v>
      </c>
      <c r="P548" s="36">
        <f t="shared" si="223"/>
        <v>296.1737315892828</v>
      </c>
      <c r="Q548" s="36">
        <f t="shared" si="224"/>
        <v>17.831377100844065</v>
      </c>
      <c r="R548" s="36">
        <f t="shared" si="225"/>
        <v>24.534380084449595</v>
      </c>
      <c r="S548" s="36">
        <f t="shared" si="226"/>
        <v>54.35475018863238</v>
      </c>
      <c r="T548" s="36">
        <f t="shared" si="227"/>
        <v>8.1532125282948513</v>
      </c>
      <c r="U548" s="36">
        <f t="shared" si="228"/>
        <v>62.507962716927231</v>
      </c>
      <c r="V548" s="36">
        <f t="shared" si="229"/>
        <v>30.614155029919711</v>
      </c>
      <c r="W548" s="36">
        <f t="shared" si="230"/>
        <v>31.89380768700752</v>
      </c>
      <c r="Y548" s="86" t="e">
        <f t="shared" si="209"/>
        <v>#REF!</v>
      </c>
      <c r="Z548" s="86" t="e">
        <f t="shared" si="210"/>
        <v>#REF!</v>
      </c>
      <c r="AA548" s="86" t="e">
        <f t="shared" si="211"/>
        <v>#REF!</v>
      </c>
      <c r="AB548" s="86" t="e">
        <f t="shared" si="212"/>
        <v>#REF!</v>
      </c>
      <c r="AC548" s="86" t="e">
        <f t="shared" si="213"/>
        <v>#REF!</v>
      </c>
      <c r="AD548" s="86" t="e">
        <f t="shared" si="214"/>
        <v>#REF!</v>
      </c>
      <c r="AE548" s="86" t="e">
        <f t="shared" si="215"/>
        <v>#REF!</v>
      </c>
      <c r="AF548" s="86" t="e">
        <f t="shared" si="216"/>
        <v>#REF!</v>
      </c>
      <c r="AG548" s="86" t="e">
        <f t="shared" si="217"/>
        <v>#REF!</v>
      </c>
      <c r="AH548" s="86" t="e">
        <f t="shared" si="218"/>
        <v>#REF!</v>
      </c>
      <c r="AI548" s="86" t="e">
        <f t="shared" si="219"/>
        <v>#REF!</v>
      </c>
      <c r="AJ548" s="86" t="e">
        <f t="shared" si="220"/>
        <v>#REF!</v>
      </c>
      <c r="AK548" s="86">
        <f t="shared" si="233"/>
        <v>21.107297361540301</v>
      </c>
      <c r="AL548" s="86">
        <f t="shared" si="233"/>
        <v>0</v>
      </c>
    </row>
    <row r="549" spans="1:38" x14ac:dyDescent="0.25">
      <c r="B549" s="77">
        <v>41153</v>
      </c>
      <c r="C549" s="78">
        <v>3.9996982650238899</v>
      </c>
      <c r="D549" s="79"/>
      <c r="E549" s="80" t="e">
        <f>IF(#REF!="",NA(),(#REF!*3600*24*30)/($F$9*1000))</f>
        <v>#REF!</v>
      </c>
      <c r="F549" s="75"/>
      <c r="G549" s="75"/>
      <c r="H549" s="81">
        <f t="shared" si="208"/>
        <v>41153</v>
      </c>
      <c r="I549" s="82">
        <v>2.2023035576934</v>
      </c>
      <c r="J549" s="87">
        <f t="shared" si="205"/>
        <v>1.6840824296197971</v>
      </c>
      <c r="K549" s="82"/>
      <c r="L549" s="82"/>
      <c r="M549" s="36">
        <f t="shared" si="221"/>
        <v>298.97910498452126</v>
      </c>
      <c r="N549" s="36">
        <f t="shared" si="222"/>
        <v>1.1943248697854187</v>
      </c>
      <c r="O549" s="36">
        <f t="shared" si="206"/>
        <v>298.97910498452126</v>
      </c>
      <c r="P549" s="36">
        <f t="shared" si="223"/>
        <v>284.1005195377644</v>
      </c>
      <c r="Q549" s="36">
        <f t="shared" si="224"/>
        <v>14.878585446756858</v>
      </c>
      <c r="R549" s="36">
        <f t="shared" si="225"/>
        <v>16.072910316542277</v>
      </c>
      <c r="S549" s="36">
        <f t="shared" si="226"/>
        <v>46.687065346461992</v>
      </c>
      <c r="T549" s="36">
        <f t="shared" si="227"/>
        <v>7.0030598019692949</v>
      </c>
      <c r="U549" s="36">
        <f t="shared" si="228"/>
        <v>53.690125148431285</v>
      </c>
      <c r="V549" s="36">
        <f t="shared" si="229"/>
        <v>28.334980761962218</v>
      </c>
      <c r="W549" s="36">
        <f t="shared" si="230"/>
        <v>25.355144386469068</v>
      </c>
      <c r="Y549" s="86" t="e">
        <f t="shared" si="209"/>
        <v>#REF!</v>
      </c>
      <c r="Z549" s="86" t="e">
        <f t="shared" si="210"/>
        <v>#REF!</v>
      </c>
      <c r="AA549" s="86" t="e">
        <f t="shared" si="211"/>
        <v>#REF!</v>
      </c>
      <c r="AB549" s="86" t="e">
        <f t="shared" si="212"/>
        <v>#REF!</v>
      </c>
      <c r="AC549" s="86" t="e">
        <f t="shared" si="213"/>
        <v>#REF!</v>
      </c>
      <c r="AD549" s="86" t="e">
        <f t="shared" si="214"/>
        <v>#REF!</v>
      </c>
      <c r="AE549" s="86" t="e">
        <f t="shared" si="215"/>
        <v>#REF!</v>
      </c>
      <c r="AF549" s="86" t="e">
        <f t="shared" si="216"/>
        <v>#REF!</v>
      </c>
      <c r="AG549" s="86" t="e">
        <f t="shared" si="217"/>
        <v>#REF!</v>
      </c>
      <c r="AH549" s="86" t="e">
        <f t="shared" si="218"/>
        <v>#REF!</v>
      </c>
      <c r="AI549" s="86" t="e">
        <f t="shared" si="219"/>
        <v>#REF!</v>
      </c>
      <c r="AJ549" s="86" t="e">
        <f t="shared" si="220"/>
        <v>#REF!</v>
      </c>
      <c r="AK549" s="86">
        <f t="shared" si="233"/>
        <v>3.9996982650238899</v>
      </c>
      <c r="AL549" s="86">
        <f t="shared" si="233"/>
        <v>0</v>
      </c>
    </row>
    <row r="550" spans="1:38" x14ac:dyDescent="0.25">
      <c r="B550" s="77">
        <v>41183</v>
      </c>
      <c r="C550" s="78">
        <v>85.827012877348494</v>
      </c>
      <c r="D550" s="79"/>
      <c r="E550" s="80" t="e">
        <f>IF(#REF!="",NA(),(#REF!*3600*24*30)/($F$9*1000))</f>
        <v>#REF!</v>
      </c>
      <c r="F550" s="75"/>
      <c r="G550" s="75"/>
      <c r="H550" s="81">
        <f t="shared" si="208"/>
        <v>41183</v>
      </c>
      <c r="I550" s="82">
        <v>6.3167244089608099</v>
      </c>
      <c r="J550" s="87">
        <f t="shared" si="205"/>
        <v>3.7657229596452457</v>
      </c>
      <c r="K550" s="82"/>
      <c r="L550" s="82"/>
      <c r="M550" s="36">
        <f t="shared" si="221"/>
        <v>341.38483388418052</v>
      </c>
      <c r="N550" s="36">
        <f t="shared" si="222"/>
        <v>28.542698530932341</v>
      </c>
      <c r="O550" s="36">
        <f t="shared" si="206"/>
        <v>341.38483388418052</v>
      </c>
      <c r="P550" s="36">
        <f t="shared" si="223"/>
        <v>317.22197818167126</v>
      </c>
      <c r="Q550" s="36">
        <f t="shared" si="224"/>
        <v>24.162855702509262</v>
      </c>
      <c r="R550" s="36">
        <f t="shared" si="225"/>
        <v>52.705554233441603</v>
      </c>
      <c r="S550" s="36">
        <f t="shared" si="226"/>
        <v>81.040534995403817</v>
      </c>
      <c r="T550" s="36">
        <f t="shared" si="227"/>
        <v>12.156080249310566</v>
      </c>
      <c r="U550" s="36">
        <f t="shared" si="228"/>
        <v>93.19661524471438</v>
      </c>
      <c r="V550" s="36">
        <f t="shared" si="229"/>
        <v>36.500786298382614</v>
      </c>
      <c r="W550" s="36">
        <f t="shared" si="230"/>
        <v>56.695828946331766</v>
      </c>
      <c r="Y550" s="86" t="e">
        <f t="shared" si="209"/>
        <v>#REF!</v>
      </c>
      <c r="Z550" s="86" t="e">
        <f t="shared" si="210"/>
        <v>#REF!</v>
      </c>
      <c r="AA550" s="86" t="e">
        <f t="shared" si="211"/>
        <v>#REF!</v>
      </c>
      <c r="AB550" s="86" t="e">
        <f t="shared" si="212"/>
        <v>#REF!</v>
      </c>
      <c r="AC550" s="86" t="e">
        <f t="shared" si="213"/>
        <v>#REF!</v>
      </c>
      <c r="AD550" s="86" t="e">
        <f t="shared" si="214"/>
        <v>#REF!</v>
      </c>
      <c r="AE550" s="86" t="e">
        <f t="shared" si="215"/>
        <v>#REF!</v>
      </c>
      <c r="AF550" s="86" t="e">
        <f t="shared" si="216"/>
        <v>#REF!</v>
      </c>
      <c r="AG550" s="86" t="e">
        <f t="shared" si="217"/>
        <v>#REF!</v>
      </c>
      <c r="AH550" s="86" t="e">
        <f t="shared" si="218"/>
        <v>#REF!</v>
      </c>
      <c r="AI550" s="86" t="e">
        <f t="shared" si="219"/>
        <v>#REF!</v>
      </c>
      <c r="AJ550" s="86" t="e">
        <f t="shared" si="220"/>
        <v>#REF!</v>
      </c>
      <c r="AK550" s="86">
        <f t="shared" si="233"/>
        <v>85.827012877348494</v>
      </c>
      <c r="AL550" s="86">
        <f t="shared" si="233"/>
        <v>0</v>
      </c>
    </row>
    <row r="551" spans="1:38" x14ac:dyDescent="0.25">
      <c r="B551" s="77">
        <v>41214</v>
      </c>
      <c r="C551" s="78">
        <v>120.825214899713</v>
      </c>
      <c r="D551" s="79"/>
      <c r="E551" s="80" t="e">
        <f>IF(#REF!="",NA(),(#REF!*3600*24*30)/($F$9*1000))</f>
        <v>#REF!</v>
      </c>
      <c r="F551" s="75"/>
      <c r="G551" s="75"/>
      <c r="H551" s="81">
        <f t="shared" si="208"/>
        <v>41214</v>
      </c>
      <c r="I551" s="82">
        <v>8.9693996356222492</v>
      </c>
      <c r="J551" s="87">
        <f t="shared" si="205"/>
        <v>6.7514462850357271</v>
      </c>
      <c r="K551" s="82"/>
      <c r="L551" s="82"/>
      <c r="M551" s="36">
        <f t="shared" si="221"/>
        <v>386.90268515937339</v>
      </c>
      <c r="N551" s="36">
        <f t="shared" si="222"/>
        <v>51.14450792201086</v>
      </c>
      <c r="O551" s="36">
        <f t="shared" si="206"/>
        <v>386.90268515937339</v>
      </c>
      <c r="P551" s="36">
        <f t="shared" si="223"/>
        <v>349.32953131085185</v>
      </c>
      <c r="Q551" s="36">
        <f t="shared" si="224"/>
        <v>37.573153848521542</v>
      </c>
      <c r="R551" s="36">
        <f t="shared" si="225"/>
        <v>88.717661770532402</v>
      </c>
      <c r="S551" s="36">
        <f t="shared" si="226"/>
        <v>125.21844806891502</v>
      </c>
      <c r="T551" s="36">
        <f t="shared" si="227"/>
        <v>18.782767210337241</v>
      </c>
      <c r="U551" s="36">
        <f t="shared" si="228"/>
        <v>144.00121527925228</v>
      </c>
      <c r="V551" s="36">
        <f t="shared" si="229"/>
        <v>42.353046303807318</v>
      </c>
      <c r="W551" s="36">
        <f t="shared" si="230"/>
        <v>101.64816897544496</v>
      </c>
      <c r="Y551" s="86" t="e">
        <f t="shared" si="209"/>
        <v>#REF!</v>
      </c>
      <c r="Z551" s="86" t="e">
        <f t="shared" si="210"/>
        <v>#REF!</v>
      </c>
      <c r="AA551" s="86" t="e">
        <f t="shared" si="211"/>
        <v>#REF!</v>
      </c>
      <c r="AB551" s="86" t="e">
        <f t="shared" si="212"/>
        <v>#REF!</v>
      </c>
      <c r="AC551" s="86" t="e">
        <f t="shared" si="213"/>
        <v>#REF!</v>
      </c>
      <c r="AD551" s="86" t="e">
        <f t="shared" si="214"/>
        <v>#REF!</v>
      </c>
      <c r="AE551" s="86" t="e">
        <f t="shared" si="215"/>
        <v>#REF!</v>
      </c>
      <c r="AF551" s="86" t="e">
        <f t="shared" si="216"/>
        <v>#REF!</v>
      </c>
      <c r="AG551" s="86" t="e">
        <f t="shared" si="217"/>
        <v>#REF!</v>
      </c>
      <c r="AH551" s="86" t="e">
        <f t="shared" si="218"/>
        <v>#REF!</v>
      </c>
      <c r="AI551" s="86" t="e">
        <f t="shared" si="219"/>
        <v>#REF!</v>
      </c>
      <c r="AJ551" s="86" t="e">
        <f t="shared" si="220"/>
        <v>#REF!</v>
      </c>
      <c r="AK551" s="86">
        <f t="shared" ref="AK551:AL572" si="234">IF(C551&gt;=0,C551,"")</f>
        <v>120.825214899713</v>
      </c>
      <c r="AL551" s="86">
        <f t="shared" si="234"/>
        <v>0</v>
      </c>
    </row>
    <row r="552" spans="1:38" x14ac:dyDescent="0.25">
      <c r="A552" s="13" t="s">
        <v>144</v>
      </c>
      <c r="B552" s="77">
        <v>41244</v>
      </c>
      <c r="C552" s="78">
        <v>96.309809386697395</v>
      </c>
      <c r="D552" s="79"/>
      <c r="E552" s="80" t="e">
        <f>IF(#REF!="",NA(),(#REF!*3600*24*30)/($F$9*1000))</f>
        <v>#REF!</v>
      </c>
      <c r="F552" s="75"/>
      <c r="G552" s="75"/>
      <c r="H552" s="81">
        <f t="shared" si="208"/>
        <v>41244</v>
      </c>
      <c r="I552" s="82">
        <v>5.2648529574030896</v>
      </c>
      <c r="J552" s="87">
        <f t="shared" si="205"/>
        <v>7.1046247197316976</v>
      </c>
      <c r="K552" s="82"/>
      <c r="L552" s="82"/>
      <c r="M552" s="36">
        <f t="shared" si="221"/>
        <v>399.7625262649297</v>
      </c>
      <c r="N552" s="36">
        <f t="shared" si="222"/>
        <v>45.87681443261954</v>
      </c>
      <c r="O552" s="36">
        <f t="shared" si="206"/>
        <v>399.7625262649297</v>
      </c>
      <c r="P552" s="36">
        <f t="shared" si="223"/>
        <v>357.7255131324838</v>
      </c>
      <c r="Q552" s="36">
        <f t="shared" si="224"/>
        <v>42.037013132445907</v>
      </c>
      <c r="R552" s="36">
        <f t="shared" si="225"/>
        <v>87.913827565065446</v>
      </c>
      <c r="S552" s="36">
        <f t="shared" si="226"/>
        <v>130.26687386887278</v>
      </c>
      <c r="T552" s="36">
        <f t="shared" si="227"/>
        <v>19.540031080330905</v>
      </c>
      <c r="U552" s="36">
        <f t="shared" si="228"/>
        <v>149.80690494920367</v>
      </c>
      <c r="V552" s="36">
        <f t="shared" si="229"/>
        <v>42.841365488559134</v>
      </c>
      <c r="W552" s="36">
        <f t="shared" si="230"/>
        <v>106.96553946064454</v>
      </c>
      <c r="Y552" s="86" t="e">
        <f t="shared" si="209"/>
        <v>#REF!</v>
      </c>
      <c r="Z552" s="86" t="e">
        <f t="shared" si="210"/>
        <v>#REF!</v>
      </c>
      <c r="AA552" s="86" t="e">
        <f t="shared" si="211"/>
        <v>#REF!</v>
      </c>
      <c r="AB552" s="86" t="e">
        <f t="shared" si="212"/>
        <v>#REF!</v>
      </c>
      <c r="AC552" s="86" t="e">
        <f t="shared" si="213"/>
        <v>#REF!</v>
      </c>
      <c r="AD552" s="86" t="e">
        <f t="shared" si="214"/>
        <v>#REF!</v>
      </c>
      <c r="AE552" s="86" t="e">
        <f t="shared" si="215"/>
        <v>#REF!</v>
      </c>
      <c r="AF552" s="86" t="e">
        <f t="shared" si="216"/>
        <v>#REF!</v>
      </c>
      <c r="AG552" s="86" t="e">
        <f t="shared" si="217"/>
        <v>#REF!</v>
      </c>
      <c r="AH552" s="86" t="e">
        <f t="shared" si="218"/>
        <v>#REF!</v>
      </c>
      <c r="AI552" s="86" t="e">
        <f t="shared" si="219"/>
        <v>#REF!</v>
      </c>
      <c r="AJ552" s="86" t="e">
        <f t="shared" si="220"/>
        <v>#REF!</v>
      </c>
      <c r="AK552" s="86">
        <f t="shared" si="234"/>
        <v>96.309809386697395</v>
      </c>
      <c r="AL552" s="86">
        <f t="shared" si="234"/>
        <v>0</v>
      </c>
    </row>
    <row r="553" spans="1:38" x14ac:dyDescent="0.25">
      <c r="B553" s="77">
        <v>41275</v>
      </c>
      <c r="C553" s="78">
        <v>41.280256091138</v>
      </c>
      <c r="D553" s="79"/>
      <c r="E553" s="80" t="e">
        <f>IF(#REF!="",NA(),(#REF!*3600*24*30)/($F$9*1000))</f>
        <v>#REF!</v>
      </c>
      <c r="F553" s="75"/>
      <c r="G553" s="75"/>
      <c r="H553" s="81">
        <f t="shared" si="208"/>
        <v>41275</v>
      </c>
      <c r="I553" s="88">
        <v>7.4532019280371999</v>
      </c>
      <c r="J553" s="87">
        <f t="shared" si="205"/>
        <v>4.8259117559573514</v>
      </c>
      <c r="K553" s="82"/>
      <c r="L553" s="82"/>
      <c r="M553" s="36">
        <f t="shared" si="221"/>
        <v>380.03916673759591</v>
      </c>
      <c r="N553" s="36">
        <f t="shared" si="222"/>
        <v>18.966602486025863</v>
      </c>
      <c r="O553" s="36">
        <f t="shared" si="206"/>
        <v>380.03916673759591</v>
      </c>
      <c r="P553" s="36">
        <f t="shared" si="223"/>
        <v>344.725637806046</v>
      </c>
      <c r="Q553" s="36">
        <f t="shared" si="224"/>
        <v>35.313528931549911</v>
      </c>
      <c r="R553" s="36">
        <f t="shared" si="225"/>
        <v>54.280131417575774</v>
      </c>
      <c r="S553" s="36">
        <f t="shared" si="226"/>
        <v>97.121496906134908</v>
      </c>
      <c r="T553" s="36">
        <f t="shared" si="227"/>
        <v>14.568224535920228</v>
      </c>
      <c r="U553" s="36">
        <f t="shared" si="228"/>
        <v>111.68972144205513</v>
      </c>
      <c r="V553" s="36">
        <f t="shared" si="229"/>
        <v>39.031942216674921</v>
      </c>
      <c r="W553" s="36">
        <f t="shared" si="230"/>
        <v>72.65777922538021</v>
      </c>
      <c r="Y553" s="86" t="e">
        <f t="shared" si="209"/>
        <v>#REF!</v>
      </c>
      <c r="Z553" s="86" t="e">
        <f t="shared" si="210"/>
        <v>#REF!</v>
      </c>
      <c r="AA553" s="86" t="e">
        <f t="shared" si="211"/>
        <v>#REF!</v>
      </c>
      <c r="AB553" s="86" t="e">
        <f t="shared" si="212"/>
        <v>#REF!</v>
      </c>
      <c r="AC553" s="86" t="e">
        <f t="shared" si="213"/>
        <v>#REF!</v>
      </c>
      <c r="AD553" s="86" t="e">
        <f t="shared" si="214"/>
        <v>#REF!</v>
      </c>
      <c r="AE553" s="86" t="e">
        <f t="shared" si="215"/>
        <v>#REF!</v>
      </c>
      <c r="AF553" s="86" t="e">
        <f t="shared" si="216"/>
        <v>#REF!</v>
      </c>
      <c r="AG553" s="86" t="e">
        <f t="shared" si="217"/>
        <v>#REF!</v>
      </c>
      <c r="AH553" s="86" t="e">
        <f t="shared" si="218"/>
        <v>#REF!</v>
      </c>
      <c r="AI553" s="86" t="e">
        <f t="shared" si="219"/>
        <v>#REF!</v>
      </c>
      <c r="AJ553" s="86" t="e">
        <f t="shared" si="220"/>
        <v>#REF!</v>
      </c>
      <c r="AK553" s="86">
        <f t="shared" si="234"/>
        <v>41.280256091138</v>
      </c>
      <c r="AL553" s="86">
        <f t="shared" si="234"/>
        <v>0</v>
      </c>
    </row>
    <row r="554" spans="1:38" x14ac:dyDescent="0.25">
      <c r="B554" s="77">
        <v>41306</v>
      </c>
      <c r="C554" s="78">
        <v>91.986989037193993</v>
      </c>
      <c r="D554" s="79"/>
      <c r="E554" s="80" t="e">
        <f>IF(#REF!="",NA(),(#REF!*3600*24*30)/($F$9*1000))</f>
        <v>#REF!</v>
      </c>
      <c r="F554" s="75"/>
      <c r="G554" s="75"/>
      <c r="H554" s="81">
        <f t="shared" si="208"/>
        <v>41306</v>
      </c>
      <c r="I554" s="82">
        <v>8.1760291998816008</v>
      </c>
      <c r="J554" s="87">
        <f t="shared" si="205"/>
        <v>6.5048029001393646</v>
      </c>
      <c r="K554" s="82"/>
      <c r="L554" s="82"/>
      <c r="M554" s="36">
        <f t="shared" si="221"/>
        <v>394.10339114907777</v>
      </c>
      <c r="N554" s="36">
        <f t="shared" si="222"/>
        <v>42.609235694162237</v>
      </c>
      <c r="O554" s="36">
        <f t="shared" si="206"/>
        <v>394.10339114907777</v>
      </c>
      <c r="P554" s="36">
        <f t="shared" si="223"/>
        <v>354.06777733526513</v>
      </c>
      <c r="Q554" s="36">
        <f t="shared" si="224"/>
        <v>40.035613813812631</v>
      </c>
      <c r="R554" s="36">
        <f t="shared" si="225"/>
        <v>82.644849507974868</v>
      </c>
      <c r="S554" s="36">
        <f t="shared" si="226"/>
        <v>121.67679172464979</v>
      </c>
      <c r="T554" s="36">
        <f t="shared" si="227"/>
        <v>18.251518758697458</v>
      </c>
      <c r="U554" s="36">
        <f t="shared" si="228"/>
        <v>139.92831048334725</v>
      </c>
      <c r="V554" s="36">
        <f t="shared" si="229"/>
        <v>41.993545629947903</v>
      </c>
      <c r="W554" s="36">
        <f t="shared" si="230"/>
        <v>97.934764853399344</v>
      </c>
      <c r="Y554" s="86" t="e">
        <f t="shared" si="209"/>
        <v>#REF!</v>
      </c>
      <c r="Z554" s="86" t="e">
        <f t="shared" si="210"/>
        <v>#REF!</v>
      </c>
      <c r="AA554" s="86" t="e">
        <f t="shared" si="211"/>
        <v>#REF!</v>
      </c>
      <c r="AB554" s="86" t="e">
        <f t="shared" si="212"/>
        <v>#REF!</v>
      </c>
      <c r="AC554" s="86" t="e">
        <f t="shared" si="213"/>
        <v>#REF!</v>
      </c>
      <c r="AD554" s="86" t="e">
        <f t="shared" si="214"/>
        <v>#REF!</v>
      </c>
      <c r="AE554" s="86" t="e">
        <f t="shared" si="215"/>
        <v>#REF!</v>
      </c>
      <c r="AF554" s="86" t="e">
        <f t="shared" si="216"/>
        <v>#REF!</v>
      </c>
      <c r="AG554" s="86" t="e">
        <f t="shared" si="217"/>
        <v>#REF!</v>
      </c>
      <c r="AH554" s="86" t="e">
        <f t="shared" si="218"/>
        <v>#REF!</v>
      </c>
      <c r="AI554" s="86" t="e">
        <f t="shared" si="219"/>
        <v>#REF!</v>
      </c>
      <c r="AJ554" s="86" t="e">
        <f t="shared" si="220"/>
        <v>#REF!</v>
      </c>
      <c r="AK554" s="86">
        <f t="shared" si="234"/>
        <v>91.986989037193993</v>
      </c>
      <c r="AL554" s="86">
        <f t="shared" si="234"/>
        <v>0</v>
      </c>
    </row>
    <row r="555" spans="1:38" x14ac:dyDescent="0.25">
      <c r="B555" s="77">
        <v>41334</v>
      </c>
      <c r="C555" s="78">
        <v>147.46325511431999</v>
      </c>
      <c r="D555" s="79"/>
      <c r="E555" s="80" t="e">
        <f>IF(#REF!="",NA(),(#REF!*3600*24*30)/($F$9*1000))</f>
        <v>#REF!</v>
      </c>
      <c r="F555" s="75"/>
      <c r="G555" s="75"/>
      <c r="H555" s="81">
        <f t="shared" si="208"/>
        <v>41334</v>
      </c>
      <c r="I555" s="82">
        <v>8.1489546971871007</v>
      </c>
      <c r="J555" s="87">
        <f t="shared" si="205"/>
        <v>9.9505385754122173</v>
      </c>
      <c r="K555" s="82"/>
      <c r="L555" s="82"/>
      <c r="M555" s="36">
        <f t="shared" si="221"/>
        <v>424.98366368321024</v>
      </c>
      <c r="N555" s="36">
        <f t="shared" si="222"/>
        <v>76.547368766374916</v>
      </c>
      <c r="O555" s="36">
        <f t="shared" si="206"/>
        <v>424.98366368321024</v>
      </c>
      <c r="P555" s="36">
        <f t="shared" si="223"/>
        <v>373.31943020770098</v>
      </c>
      <c r="Q555" s="36">
        <f t="shared" si="224"/>
        <v>51.664233475509263</v>
      </c>
      <c r="R555" s="36">
        <f t="shared" si="225"/>
        <v>128.21160224188418</v>
      </c>
      <c r="S555" s="36">
        <f t="shared" si="226"/>
        <v>170.20514787183208</v>
      </c>
      <c r="T555" s="36">
        <f t="shared" si="227"/>
        <v>25.530772180774797</v>
      </c>
      <c r="U555" s="36">
        <f t="shared" si="228"/>
        <v>195.73592005260687</v>
      </c>
      <c r="V555" s="36">
        <f t="shared" si="229"/>
        <v>45.922978675582783</v>
      </c>
      <c r="W555" s="36">
        <f t="shared" si="230"/>
        <v>149.81294137702409</v>
      </c>
      <c r="Y555" s="86" t="e">
        <f t="shared" si="209"/>
        <v>#REF!</v>
      </c>
      <c r="Z555" s="86" t="e">
        <f t="shared" si="210"/>
        <v>#REF!</v>
      </c>
      <c r="AA555" s="86" t="e">
        <f t="shared" si="211"/>
        <v>#REF!</v>
      </c>
      <c r="AB555" s="86" t="e">
        <f t="shared" si="212"/>
        <v>#REF!</v>
      </c>
      <c r="AC555" s="86" t="e">
        <f t="shared" si="213"/>
        <v>#REF!</v>
      </c>
      <c r="AD555" s="86" t="e">
        <f t="shared" si="214"/>
        <v>#REF!</v>
      </c>
      <c r="AE555" s="86" t="e">
        <f t="shared" si="215"/>
        <v>#REF!</v>
      </c>
      <c r="AF555" s="86" t="e">
        <f t="shared" si="216"/>
        <v>#REF!</v>
      </c>
      <c r="AG555" s="86" t="e">
        <f t="shared" si="217"/>
        <v>#REF!</v>
      </c>
      <c r="AH555" s="86" t="e">
        <f t="shared" si="218"/>
        <v>#REF!</v>
      </c>
      <c r="AI555" s="86" t="e">
        <f t="shared" si="219"/>
        <v>#REF!</v>
      </c>
      <c r="AJ555" s="86" t="e">
        <f t="shared" si="220"/>
        <v>#REF!</v>
      </c>
      <c r="AK555" s="86">
        <f t="shared" si="234"/>
        <v>147.46325511431999</v>
      </c>
      <c r="AL555" s="86">
        <f t="shared" si="234"/>
        <v>0</v>
      </c>
    </row>
    <row r="556" spans="1:38" x14ac:dyDescent="0.25">
      <c r="B556" s="77">
        <v>41365</v>
      </c>
      <c r="C556" s="78">
        <v>102.48267942583701</v>
      </c>
      <c r="D556" s="79"/>
      <c r="E556" s="80" t="e">
        <f>IF(#REF!="",NA(),(#REF!*3600*24*30)/($F$9*1000))</f>
        <v>#REF!</v>
      </c>
      <c r="F556" s="75"/>
      <c r="G556" s="75"/>
      <c r="H556" s="81">
        <f t="shared" si="208"/>
        <v>41365</v>
      </c>
      <c r="I556" s="82">
        <v>4.8173171635745096</v>
      </c>
      <c r="J556" s="87">
        <f t="shared" si="205"/>
        <v>8.5598642346130411</v>
      </c>
      <c r="K556" s="82"/>
      <c r="L556" s="82"/>
      <c r="M556" s="36">
        <f t="shared" si="221"/>
        <v>420.93662148689839</v>
      </c>
      <c r="N556" s="36">
        <f t="shared" si="222"/>
        <v>54.865488146639564</v>
      </c>
      <c r="O556" s="36">
        <f t="shared" si="206"/>
        <v>420.93662148689839</v>
      </c>
      <c r="P556" s="36">
        <f t="shared" si="223"/>
        <v>370.89488755405876</v>
      </c>
      <c r="Q556" s="36">
        <f t="shared" si="224"/>
        <v>50.041733932839634</v>
      </c>
      <c r="R556" s="36">
        <f t="shared" si="225"/>
        <v>104.9072220794792</v>
      </c>
      <c r="S556" s="36">
        <f t="shared" si="226"/>
        <v>150.83020075506198</v>
      </c>
      <c r="T556" s="36">
        <f t="shared" si="227"/>
        <v>22.624530113259283</v>
      </c>
      <c r="U556" s="36">
        <f t="shared" si="228"/>
        <v>173.45473086832126</v>
      </c>
      <c r="V556" s="36">
        <f t="shared" si="229"/>
        <v>44.579451499611906</v>
      </c>
      <c r="W556" s="36">
        <f t="shared" si="230"/>
        <v>128.87527936870936</v>
      </c>
      <c r="Y556" s="86" t="e">
        <f t="shared" si="209"/>
        <v>#REF!</v>
      </c>
      <c r="Z556" s="86" t="e">
        <f t="shared" si="210"/>
        <v>#REF!</v>
      </c>
      <c r="AA556" s="86" t="e">
        <f t="shared" si="211"/>
        <v>#REF!</v>
      </c>
      <c r="AB556" s="86" t="e">
        <f t="shared" si="212"/>
        <v>#REF!</v>
      </c>
      <c r="AC556" s="86" t="e">
        <f t="shared" si="213"/>
        <v>#REF!</v>
      </c>
      <c r="AD556" s="86" t="e">
        <f t="shared" si="214"/>
        <v>#REF!</v>
      </c>
      <c r="AE556" s="86" t="e">
        <f t="shared" si="215"/>
        <v>#REF!</v>
      </c>
      <c r="AF556" s="86" t="e">
        <f t="shared" si="216"/>
        <v>#REF!</v>
      </c>
      <c r="AG556" s="86" t="e">
        <f t="shared" si="217"/>
        <v>#REF!</v>
      </c>
      <c r="AH556" s="86" t="e">
        <f t="shared" si="218"/>
        <v>#REF!</v>
      </c>
      <c r="AI556" s="86" t="e">
        <f t="shared" si="219"/>
        <v>#REF!</v>
      </c>
      <c r="AJ556" s="86" t="e">
        <f t="shared" si="220"/>
        <v>#REF!</v>
      </c>
      <c r="AK556" s="86">
        <f t="shared" si="234"/>
        <v>102.48267942583701</v>
      </c>
      <c r="AL556" s="86">
        <f t="shared" si="234"/>
        <v>0</v>
      </c>
    </row>
    <row r="557" spans="1:38" x14ac:dyDescent="0.25">
      <c r="B557" s="77">
        <v>41395</v>
      </c>
      <c r="C557" s="78">
        <v>49.008682585651101</v>
      </c>
      <c r="D557" s="79"/>
      <c r="E557" s="80" t="e">
        <f>IF(#REF!="",NA(),(#REF!*3600*24*30)/($F$9*1000))</f>
        <v>#REF!</v>
      </c>
      <c r="F557" s="75"/>
      <c r="G557" s="75"/>
      <c r="H557" s="81">
        <f t="shared" si="208"/>
        <v>41395</v>
      </c>
      <c r="I557" s="82">
        <v>4.0738435123663299</v>
      </c>
      <c r="J557" s="87">
        <f t="shared" si="205"/>
        <v>5.66128172558708</v>
      </c>
      <c r="K557" s="82"/>
      <c r="L557" s="82"/>
      <c r="M557" s="36">
        <f t="shared" si="221"/>
        <v>395.58990419338096</v>
      </c>
      <c r="N557" s="36">
        <f t="shared" si="222"/>
        <v>24.313665946328911</v>
      </c>
      <c r="O557" s="36">
        <f t="shared" si="206"/>
        <v>395.58990419338096</v>
      </c>
      <c r="P557" s="36">
        <f t="shared" si="223"/>
        <v>355.03421127938606</v>
      </c>
      <c r="Q557" s="36">
        <f t="shared" si="224"/>
        <v>40.555692913994903</v>
      </c>
      <c r="R557" s="36">
        <f t="shared" si="225"/>
        <v>64.869358860323814</v>
      </c>
      <c r="S557" s="36">
        <f t="shared" si="226"/>
        <v>109.44881035993572</v>
      </c>
      <c r="T557" s="36">
        <f t="shared" si="227"/>
        <v>16.417321553990348</v>
      </c>
      <c r="U557" s="36">
        <f t="shared" si="228"/>
        <v>125.86613191392607</v>
      </c>
      <c r="V557" s="36">
        <f t="shared" si="229"/>
        <v>40.631221175533227</v>
      </c>
      <c r="W557" s="36">
        <f t="shared" si="230"/>
        <v>85.234910738392841</v>
      </c>
      <c r="Y557" s="86" t="e">
        <f t="shared" si="209"/>
        <v>#REF!</v>
      </c>
      <c r="Z557" s="86" t="e">
        <f t="shared" si="210"/>
        <v>#REF!</v>
      </c>
      <c r="AA557" s="86" t="e">
        <f t="shared" si="211"/>
        <v>#REF!</v>
      </c>
      <c r="AB557" s="86" t="e">
        <f t="shared" si="212"/>
        <v>#REF!</v>
      </c>
      <c r="AC557" s="86" t="e">
        <f t="shared" si="213"/>
        <v>#REF!</v>
      </c>
      <c r="AD557" s="86" t="e">
        <f t="shared" si="214"/>
        <v>#REF!</v>
      </c>
      <c r="AE557" s="86" t="e">
        <f t="shared" si="215"/>
        <v>#REF!</v>
      </c>
      <c r="AF557" s="86" t="e">
        <f t="shared" si="216"/>
        <v>#REF!</v>
      </c>
      <c r="AG557" s="86" t="e">
        <f t="shared" si="217"/>
        <v>#REF!</v>
      </c>
      <c r="AH557" s="86" t="e">
        <f t="shared" si="218"/>
        <v>#REF!</v>
      </c>
      <c r="AI557" s="86" t="e">
        <f t="shared" si="219"/>
        <v>#REF!</v>
      </c>
      <c r="AJ557" s="86" t="e">
        <f t="shared" si="220"/>
        <v>#REF!</v>
      </c>
      <c r="AK557" s="86">
        <f t="shared" si="234"/>
        <v>49.008682585651101</v>
      </c>
      <c r="AL557" s="86">
        <f t="shared" si="234"/>
        <v>0</v>
      </c>
    </row>
    <row r="558" spans="1:38" x14ac:dyDescent="0.25">
      <c r="B558" s="77">
        <v>41426</v>
      </c>
      <c r="C558" s="78">
        <v>5.8114139319263201</v>
      </c>
      <c r="D558" s="79"/>
      <c r="E558" s="80" t="e">
        <f>IF(#REF!="",NA(),(#REF!*3600*24*30)/($F$9*1000))</f>
        <v>#REF!</v>
      </c>
      <c r="F558" s="75"/>
      <c r="G558" s="75"/>
      <c r="H558" s="81">
        <f t="shared" si="208"/>
        <v>41426</v>
      </c>
      <c r="I558" s="82">
        <v>5.5854367291659601</v>
      </c>
      <c r="J558" s="87">
        <f t="shared" si="205"/>
        <v>3.1797426293433686</v>
      </c>
      <c r="K558" s="82"/>
      <c r="L558" s="82"/>
      <c r="M558" s="36">
        <f t="shared" si="221"/>
        <v>358.35232993106882</v>
      </c>
      <c r="N558" s="36">
        <f t="shared" si="222"/>
        <v>2.493295280243558</v>
      </c>
      <c r="O558" s="36">
        <f t="shared" si="206"/>
        <v>358.35232993106882</v>
      </c>
      <c r="P558" s="36">
        <f t="shared" si="223"/>
        <v>329.62116829817376</v>
      </c>
      <c r="Q558" s="36">
        <f t="shared" si="224"/>
        <v>28.731161632895066</v>
      </c>
      <c r="R558" s="36">
        <f t="shared" si="225"/>
        <v>31.224456913138624</v>
      </c>
      <c r="S558" s="36">
        <f t="shared" si="226"/>
        <v>71.855678088671851</v>
      </c>
      <c r="T558" s="36">
        <f t="shared" si="227"/>
        <v>10.778351713300772</v>
      </c>
      <c r="U558" s="36">
        <f t="shared" si="228"/>
        <v>82.634029801972616</v>
      </c>
      <c r="V558" s="36">
        <f t="shared" si="229"/>
        <v>34.760581293271343</v>
      </c>
      <c r="W558" s="36">
        <f t="shared" si="230"/>
        <v>47.873448508701273</v>
      </c>
      <c r="Y558" s="86" t="e">
        <f t="shared" si="209"/>
        <v>#REF!</v>
      </c>
      <c r="Z558" s="86" t="e">
        <f t="shared" si="210"/>
        <v>#REF!</v>
      </c>
      <c r="AA558" s="86" t="e">
        <f t="shared" si="211"/>
        <v>#REF!</v>
      </c>
      <c r="AB558" s="86" t="e">
        <f t="shared" si="212"/>
        <v>#REF!</v>
      </c>
      <c r="AC558" s="86" t="e">
        <f t="shared" si="213"/>
        <v>#REF!</v>
      </c>
      <c r="AD558" s="86" t="e">
        <f t="shared" si="214"/>
        <v>#REF!</v>
      </c>
      <c r="AE558" s="86" t="e">
        <f t="shared" si="215"/>
        <v>#REF!</v>
      </c>
      <c r="AF558" s="86" t="e">
        <f t="shared" si="216"/>
        <v>#REF!</v>
      </c>
      <c r="AG558" s="86" t="e">
        <f t="shared" si="217"/>
        <v>#REF!</v>
      </c>
      <c r="AH558" s="86" t="e">
        <f t="shared" si="218"/>
        <v>#REF!</v>
      </c>
      <c r="AI558" s="86" t="e">
        <f t="shared" si="219"/>
        <v>#REF!</v>
      </c>
      <c r="AJ558" s="86" t="e">
        <f t="shared" si="220"/>
        <v>#REF!</v>
      </c>
      <c r="AK558" s="86">
        <f t="shared" si="234"/>
        <v>5.8114139319263201</v>
      </c>
      <c r="AL558" s="86">
        <f t="shared" si="234"/>
        <v>0</v>
      </c>
    </row>
    <row r="559" spans="1:38" x14ac:dyDescent="0.25">
      <c r="B559" s="77">
        <v>41456</v>
      </c>
      <c r="C559" s="78">
        <v>14.5233480176211</v>
      </c>
      <c r="D559" s="79"/>
      <c r="E559" s="80" t="e">
        <f>IF(#REF!="",NA(),(#REF!*3600*24*30)/($F$9*1000))</f>
        <v>#REF!</v>
      </c>
      <c r="F559" s="75"/>
      <c r="G559" s="75"/>
      <c r="H559" s="81">
        <f t="shared" si="208"/>
        <v>41456</v>
      </c>
      <c r="I559" s="82">
        <v>4.6946055533250304</v>
      </c>
      <c r="J559" s="87">
        <f t="shared" si="205"/>
        <v>2.6753623357572027</v>
      </c>
      <c r="K559" s="82"/>
      <c r="L559" s="82"/>
      <c r="M559" s="36">
        <f t="shared" si="221"/>
        <v>338.67529665900014</v>
      </c>
      <c r="N559" s="36">
        <f t="shared" si="222"/>
        <v>5.4692196567947349</v>
      </c>
      <c r="O559" s="36">
        <f t="shared" si="206"/>
        <v>338.67529665900014</v>
      </c>
      <c r="P559" s="36">
        <f t="shared" si="223"/>
        <v>315.19555756311041</v>
      </c>
      <c r="Q559" s="36">
        <f t="shared" si="224"/>
        <v>23.479739095889727</v>
      </c>
      <c r="R559" s="36">
        <f t="shared" si="225"/>
        <v>28.948958752684462</v>
      </c>
      <c r="S559" s="36">
        <f t="shared" si="226"/>
        <v>63.709540045955805</v>
      </c>
      <c r="T559" s="36">
        <f t="shared" si="227"/>
        <v>9.5564310068933658</v>
      </c>
      <c r="U559" s="36">
        <f t="shared" si="228"/>
        <v>73.265971052849167</v>
      </c>
      <c r="V559" s="36">
        <f t="shared" si="229"/>
        <v>32.986352243121758</v>
      </c>
      <c r="W559" s="36">
        <f t="shared" si="230"/>
        <v>40.27961880972741</v>
      </c>
      <c r="Y559" s="86" t="e">
        <f t="shared" si="209"/>
        <v>#REF!</v>
      </c>
      <c r="Z559" s="86" t="e">
        <f t="shared" si="210"/>
        <v>#REF!</v>
      </c>
      <c r="AA559" s="86" t="e">
        <f t="shared" si="211"/>
        <v>#REF!</v>
      </c>
      <c r="AB559" s="86" t="e">
        <f t="shared" si="212"/>
        <v>#REF!</v>
      </c>
      <c r="AC559" s="86" t="e">
        <f t="shared" si="213"/>
        <v>#REF!</v>
      </c>
      <c r="AD559" s="86" t="e">
        <f t="shared" si="214"/>
        <v>#REF!</v>
      </c>
      <c r="AE559" s="86" t="e">
        <f t="shared" si="215"/>
        <v>#REF!</v>
      </c>
      <c r="AF559" s="86" t="e">
        <f t="shared" si="216"/>
        <v>#REF!</v>
      </c>
      <c r="AG559" s="86" t="e">
        <f t="shared" si="217"/>
        <v>#REF!</v>
      </c>
      <c r="AH559" s="86" t="e">
        <f t="shared" si="218"/>
        <v>#REF!</v>
      </c>
      <c r="AI559" s="86" t="e">
        <f t="shared" si="219"/>
        <v>#REF!</v>
      </c>
      <c r="AJ559" s="86" t="e">
        <f t="shared" si="220"/>
        <v>#REF!</v>
      </c>
      <c r="AK559" s="86">
        <f t="shared" si="234"/>
        <v>14.5233480176211</v>
      </c>
      <c r="AL559" s="86">
        <f t="shared" si="234"/>
        <v>0</v>
      </c>
    </row>
    <row r="560" spans="1:38" x14ac:dyDescent="0.25">
      <c r="B560" s="77">
        <v>41487</v>
      </c>
      <c r="C560" s="78">
        <v>9.9608292023433993</v>
      </c>
      <c r="D560" s="79"/>
      <c r="E560" s="80" t="e">
        <f>IF(#REF!="",NA(),(#REF!*3600*24*30)/($F$9*1000))</f>
        <v>#REF!</v>
      </c>
      <c r="F560" s="75"/>
      <c r="G560" s="75"/>
      <c r="H560" s="81">
        <f t="shared" si="208"/>
        <v>41487</v>
      </c>
      <c r="I560" s="82">
        <v>1.90127264189375</v>
      </c>
      <c r="J560" s="87">
        <f t="shared" si="205"/>
        <v>2.2078331189540195</v>
      </c>
      <c r="K560" s="82"/>
      <c r="L560" s="82"/>
      <c r="M560" s="36">
        <f t="shared" si="221"/>
        <v>321.74935666099628</v>
      </c>
      <c r="N560" s="36">
        <f t="shared" si="222"/>
        <v>3.4070301044575331</v>
      </c>
      <c r="O560" s="36">
        <f t="shared" si="206"/>
        <v>321.74935666099628</v>
      </c>
      <c r="P560" s="36">
        <f t="shared" si="223"/>
        <v>302.25416086492157</v>
      </c>
      <c r="Q560" s="36">
        <f t="shared" si="224"/>
        <v>19.495195796074711</v>
      </c>
      <c r="R560" s="36">
        <f t="shared" si="225"/>
        <v>22.902225900532244</v>
      </c>
      <c r="S560" s="36">
        <f t="shared" si="226"/>
        <v>55.888578143654001</v>
      </c>
      <c r="T560" s="36">
        <f t="shared" si="227"/>
        <v>8.383286721548096</v>
      </c>
      <c r="U560" s="36">
        <f t="shared" si="228"/>
        <v>64.27186486520209</v>
      </c>
      <c r="V560" s="36">
        <f t="shared" si="229"/>
        <v>31.031254709946403</v>
      </c>
      <c r="W560" s="36">
        <f t="shared" si="230"/>
        <v>33.240610155255688</v>
      </c>
      <c r="Y560" s="86" t="e">
        <f t="shared" si="209"/>
        <v>#REF!</v>
      </c>
      <c r="Z560" s="86" t="e">
        <f t="shared" si="210"/>
        <v>#REF!</v>
      </c>
      <c r="AA560" s="86" t="e">
        <f t="shared" si="211"/>
        <v>#REF!</v>
      </c>
      <c r="AB560" s="86" t="e">
        <f t="shared" si="212"/>
        <v>#REF!</v>
      </c>
      <c r="AC560" s="86" t="e">
        <f t="shared" si="213"/>
        <v>#REF!</v>
      </c>
      <c r="AD560" s="86" t="e">
        <f t="shared" si="214"/>
        <v>#REF!</v>
      </c>
      <c r="AE560" s="86" t="e">
        <f t="shared" si="215"/>
        <v>#REF!</v>
      </c>
      <c r="AF560" s="86" t="e">
        <f t="shared" si="216"/>
        <v>#REF!</v>
      </c>
      <c r="AG560" s="86" t="e">
        <f t="shared" si="217"/>
        <v>#REF!</v>
      </c>
      <c r="AH560" s="86" t="e">
        <f t="shared" si="218"/>
        <v>#REF!</v>
      </c>
      <c r="AI560" s="86" t="e">
        <f t="shared" si="219"/>
        <v>#REF!</v>
      </c>
      <c r="AJ560" s="86" t="e">
        <f t="shared" si="220"/>
        <v>#REF!</v>
      </c>
      <c r="AK560" s="86">
        <f t="shared" si="234"/>
        <v>9.9608292023433993</v>
      </c>
      <c r="AL560" s="86">
        <f t="shared" si="234"/>
        <v>0</v>
      </c>
    </row>
    <row r="561" spans="2:38" x14ac:dyDescent="0.25">
      <c r="B561" s="77">
        <v>41518</v>
      </c>
      <c r="C561" s="78">
        <v>4.0439051989690098</v>
      </c>
      <c r="D561" s="79"/>
      <c r="E561" s="80" t="e">
        <f>IF(#REF!="",NA(),(#REF!*3600*24*30)/($F$9*1000))</f>
        <v>#REF!</v>
      </c>
      <c r="F561" s="75"/>
      <c r="G561" s="75"/>
      <c r="H561" s="81">
        <f t="shared" si="208"/>
        <v>41518</v>
      </c>
      <c r="I561" s="82">
        <v>2.0676667091052701</v>
      </c>
      <c r="J561" s="87">
        <f t="shared" ref="J561:J624" si="235">W561*10^3*$F$9/(3600*24*30)</f>
        <v>1.7743727987743727</v>
      </c>
      <c r="K561" s="82"/>
      <c r="L561" s="82"/>
      <c r="M561" s="36">
        <f t="shared" si="221"/>
        <v>305.04076767176838</v>
      </c>
      <c r="N561" s="36">
        <f t="shared" si="222"/>
        <v>1.257298392122209</v>
      </c>
      <c r="O561" s="36">
        <f t="shared" ref="O561:O624" si="236">M561*(1-TANH(D561/$F$12))/(1+(1-M561/$F$12)*TANH(D561/$F$12))</f>
        <v>305.04076767176838</v>
      </c>
      <c r="P561" s="36">
        <f t="shared" si="223"/>
        <v>289.01403116473972</v>
      </c>
      <c r="Q561" s="36">
        <f t="shared" si="224"/>
        <v>16.026736507028659</v>
      </c>
      <c r="R561" s="36">
        <f t="shared" si="225"/>
        <v>17.284034899150868</v>
      </c>
      <c r="S561" s="36">
        <f t="shared" si="226"/>
        <v>48.31528960909727</v>
      </c>
      <c r="T561" s="36">
        <f t="shared" si="227"/>
        <v>7.2472934413645866</v>
      </c>
      <c r="U561" s="36">
        <f t="shared" si="228"/>
        <v>55.562583050461853</v>
      </c>
      <c r="V561" s="36">
        <f t="shared" si="229"/>
        <v>28.848048347725015</v>
      </c>
      <c r="W561" s="36">
        <f t="shared" si="230"/>
        <v>26.714534702736838</v>
      </c>
      <c r="Y561" s="86" t="e">
        <f t="shared" si="209"/>
        <v>#REF!</v>
      </c>
      <c r="Z561" s="86" t="e">
        <f t="shared" si="210"/>
        <v>#REF!</v>
      </c>
      <c r="AA561" s="86" t="e">
        <f t="shared" si="211"/>
        <v>#REF!</v>
      </c>
      <c r="AB561" s="86" t="e">
        <f t="shared" si="212"/>
        <v>#REF!</v>
      </c>
      <c r="AC561" s="86" t="e">
        <f t="shared" si="213"/>
        <v>#REF!</v>
      </c>
      <c r="AD561" s="86" t="e">
        <f t="shared" si="214"/>
        <v>#REF!</v>
      </c>
      <c r="AE561" s="86" t="e">
        <f t="shared" si="215"/>
        <v>#REF!</v>
      </c>
      <c r="AF561" s="86" t="e">
        <f t="shared" si="216"/>
        <v>#REF!</v>
      </c>
      <c r="AG561" s="86" t="e">
        <f t="shared" si="217"/>
        <v>#REF!</v>
      </c>
      <c r="AH561" s="86" t="e">
        <f t="shared" si="218"/>
        <v>#REF!</v>
      </c>
      <c r="AI561" s="86" t="e">
        <f t="shared" si="219"/>
        <v>#REF!</v>
      </c>
      <c r="AJ561" s="86" t="e">
        <f t="shared" si="220"/>
        <v>#REF!</v>
      </c>
      <c r="AK561" s="86">
        <f t="shared" si="234"/>
        <v>4.0439051989690098</v>
      </c>
      <c r="AL561" s="86">
        <f t="shared" si="234"/>
        <v>0</v>
      </c>
    </row>
    <row r="562" spans="2:38" x14ac:dyDescent="0.25">
      <c r="B562" s="77">
        <v>41548</v>
      </c>
      <c r="C562" s="78">
        <v>77.571635768556405</v>
      </c>
      <c r="D562" s="79"/>
      <c r="E562" s="80" t="e">
        <f>IF(#REF!="",NA(),(#REF!*3600*24*30)/($F$9*1000))</f>
        <v>#REF!</v>
      </c>
      <c r="F562" s="75"/>
      <c r="G562" s="75"/>
      <c r="H562" s="81">
        <f t="shared" ref="H562:H625" si="237">+B562</f>
        <v>41548</v>
      </c>
      <c r="I562" s="82">
        <v>4.7090113149154602</v>
      </c>
      <c r="J562" s="87">
        <f t="shared" si="235"/>
        <v>3.6260642151185269</v>
      </c>
      <c r="K562" s="82"/>
      <c r="L562" s="82"/>
      <c r="M562" s="36">
        <f t="shared" si="221"/>
        <v>340.49697458338522</v>
      </c>
      <c r="N562" s="36">
        <f t="shared" si="222"/>
        <v>26.0886923499109</v>
      </c>
      <c r="O562" s="36">
        <f t="shared" si="236"/>
        <v>340.49697458338522</v>
      </c>
      <c r="P562" s="36">
        <f t="shared" si="223"/>
        <v>316.55935537580638</v>
      </c>
      <c r="Q562" s="36">
        <f t="shared" si="224"/>
        <v>23.937619207578848</v>
      </c>
      <c r="R562" s="36">
        <f t="shared" si="225"/>
        <v>50.026311557489748</v>
      </c>
      <c r="S562" s="36">
        <f t="shared" si="226"/>
        <v>78.87435990521476</v>
      </c>
      <c r="T562" s="36">
        <f t="shared" si="227"/>
        <v>11.831153985782207</v>
      </c>
      <c r="U562" s="36">
        <f t="shared" si="228"/>
        <v>90.705513890996968</v>
      </c>
      <c r="V562" s="36">
        <f t="shared" si="229"/>
        <v>36.112353774900193</v>
      </c>
      <c r="W562" s="36">
        <f t="shared" si="230"/>
        <v>54.593160116096776</v>
      </c>
      <c r="Y562" s="86" t="e">
        <f t="shared" si="209"/>
        <v>#REF!</v>
      </c>
      <c r="Z562" s="86" t="e">
        <f t="shared" si="210"/>
        <v>#REF!</v>
      </c>
      <c r="AA562" s="86" t="e">
        <f t="shared" si="211"/>
        <v>#REF!</v>
      </c>
      <c r="AB562" s="86" t="e">
        <f t="shared" si="212"/>
        <v>#REF!</v>
      </c>
      <c r="AC562" s="86" t="e">
        <f t="shared" si="213"/>
        <v>#REF!</v>
      </c>
      <c r="AD562" s="86" t="e">
        <f t="shared" si="214"/>
        <v>#REF!</v>
      </c>
      <c r="AE562" s="86" t="e">
        <f t="shared" si="215"/>
        <v>#REF!</v>
      </c>
      <c r="AF562" s="86" t="e">
        <f t="shared" si="216"/>
        <v>#REF!</v>
      </c>
      <c r="AG562" s="86" t="e">
        <f t="shared" si="217"/>
        <v>#REF!</v>
      </c>
      <c r="AH562" s="86" t="e">
        <f t="shared" si="218"/>
        <v>#REF!</v>
      </c>
      <c r="AI562" s="86" t="e">
        <f t="shared" si="219"/>
        <v>#REF!</v>
      </c>
      <c r="AJ562" s="86" t="e">
        <f t="shared" si="220"/>
        <v>#REF!</v>
      </c>
      <c r="AK562" s="86">
        <f t="shared" si="234"/>
        <v>77.571635768556405</v>
      </c>
      <c r="AL562" s="86">
        <f t="shared" si="234"/>
        <v>0</v>
      </c>
    </row>
    <row r="563" spans="2:38" x14ac:dyDescent="0.25">
      <c r="B563" s="77">
        <v>41579</v>
      </c>
      <c r="C563" s="78">
        <v>31.617873651772001</v>
      </c>
      <c r="D563" s="79"/>
      <c r="E563" s="80" t="e">
        <f>IF(#REF!="",NA(),(#REF!*3600*24*30)/($F$9*1000))</f>
        <v>#REF!</v>
      </c>
      <c r="F563" s="75"/>
      <c r="G563" s="75"/>
      <c r="H563" s="81">
        <f t="shared" si="237"/>
        <v>41579</v>
      </c>
      <c r="I563" s="82">
        <v>5.0267094403726702</v>
      </c>
      <c r="J563" s="87">
        <f t="shared" si="235"/>
        <v>3.0955375742846347</v>
      </c>
      <c r="K563" s="82"/>
      <c r="L563" s="82"/>
      <c r="M563" s="36">
        <f t="shared" si="221"/>
        <v>336.78782202829234</v>
      </c>
      <c r="N563" s="36">
        <f t="shared" si="222"/>
        <v>11.389406999286052</v>
      </c>
      <c r="O563" s="36">
        <f t="shared" si="236"/>
        <v>336.78782202829234</v>
      </c>
      <c r="P563" s="36">
        <f t="shared" si="223"/>
        <v>313.77648740285639</v>
      </c>
      <c r="Q563" s="36">
        <f t="shared" si="224"/>
        <v>23.01133462543595</v>
      </c>
      <c r="R563" s="36">
        <f t="shared" si="225"/>
        <v>34.400741624722002</v>
      </c>
      <c r="S563" s="36">
        <f t="shared" si="226"/>
        <v>70.513095399622188</v>
      </c>
      <c r="T563" s="36">
        <f t="shared" si="227"/>
        <v>10.576964309943321</v>
      </c>
      <c r="U563" s="36">
        <f t="shared" si="228"/>
        <v>81.090059709565509</v>
      </c>
      <c r="V563" s="36">
        <f t="shared" si="229"/>
        <v>34.484382475912085</v>
      </c>
      <c r="W563" s="36">
        <f t="shared" si="230"/>
        <v>46.605677233653424</v>
      </c>
      <c r="Y563" s="86" t="e">
        <f t="shared" ref="Y563:Y626" si="238">IF(E563&gt;=0,E563,"")</f>
        <v>#REF!</v>
      </c>
      <c r="Z563" s="86" t="e">
        <f t="shared" ref="Z563:Z626" si="239">IF(E563&gt;=0,E563^0.5,"")</f>
        <v>#REF!</v>
      </c>
      <c r="AA563" s="86" t="e">
        <f t="shared" ref="AA563:AA626" si="240">IF(E563&gt;=0,LN(E563+$F$27/40),"")</f>
        <v>#REF!</v>
      </c>
      <c r="AB563" s="86" t="e">
        <f t="shared" ref="AB563:AB626" si="241">IF(E563&gt;=0,W563,"")</f>
        <v>#REF!</v>
      </c>
      <c r="AC563" s="86" t="e">
        <f t="shared" ref="AC563:AC626" si="242">IF(E563&gt;=0,W563^0.5,"")</f>
        <v>#REF!</v>
      </c>
      <c r="AD563" s="86" t="e">
        <f t="shared" ref="AD563:AD626" si="243">IF(E563&gt;=0,LN(W563+$F$27/40),"")</f>
        <v>#REF!</v>
      </c>
      <c r="AE563" s="86" t="e">
        <f t="shared" ref="AE563:AE626" si="244">IF(E563&gt;=0,(Y563-AB563)^2,"")</f>
        <v>#REF!</v>
      </c>
      <c r="AF563" s="86" t="e">
        <f t="shared" ref="AF563:AF626" si="245">IF(E563&gt;=0,(Z563-AC563)^2,"")</f>
        <v>#REF!</v>
      </c>
      <c r="AG563" s="86" t="e">
        <f t="shared" ref="AG563:AG626" si="246">IF(E563&gt;=0,(AA563-AD563)^2,"")</f>
        <v>#REF!</v>
      </c>
      <c r="AH563" s="86" t="e">
        <f t="shared" ref="AH563:AH626" si="247">IF(E563&gt;=0,($F$27-Y563)^2,"")</f>
        <v>#REF!</v>
      </c>
      <c r="AI563" s="86" t="e">
        <f t="shared" ref="AI563:AI626" si="248">IF(E563&gt;=0,($F$28-Z563)^2,"")</f>
        <v>#REF!</v>
      </c>
      <c r="AJ563" s="86" t="e">
        <f t="shared" ref="AJ563:AJ626" si="249">IF(E563&gt;=0,($F$29-AA563)^2,"")</f>
        <v>#REF!</v>
      </c>
      <c r="AK563" s="86">
        <f t="shared" si="234"/>
        <v>31.617873651772001</v>
      </c>
      <c r="AL563" s="86">
        <f t="shared" si="234"/>
        <v>0</v>
      </c>
    </row>
    <row r="564" spans="2:38" x14ac:dyDescent="0.25">
      <c r="B564" s="77">
        <v>41609</v>
      </c>
      <c r="C564" s="78">
        <v>96.750907101307405</v>
      </c>
      <c r="D564" s="79"/>
      <c r="E564" s="80" t="e">
        <f>IF(#REF!="",NA(),(#REF!*3600*24*30)/($F$9*1000))</f>
        <v>#REF!</v>
      </c>
      <c r="F564" s="75"/>
      <c r="G564" s="75"/>
      <c r="H564" s="81">
        <f t="shared" si="237"/>
        <v>41609</v>
      </c>
      <c r="I564" s="82">
        <v>4.1099397589000404</v>
      </c>
      <c r="J564" s="87">
        <f t="shared" si="235"/>
        <v>5.4183695012138475</v>
      </c>
      <c r="K564" s="82"/>
      <c r="L564" s="82"/>
      <c r="M564" s="36">
        <f t="shared" si="221"/>
        <v>371.8518405185921</v>
      </c>
      <c r="N564" s="36">
        <f t="shared" si="222"/>
        <v>38.675553985571696</v>
      </c>
      <c r="O564" s="36">
        <f t="shared" si="236"/>
        <v>371.8518405185921</v>
      </c>
      <c r="P564" s="36">
        <f t="shared" si="223"/>
        <v>339.12244543198312</v>
      </c>
      <c r="Q564" s="36">
        <f t="shared" si="224"/>
        <v>32.729395086608974</v>
      </c>
      <c r="R564" s="36">
        <f t="shared" si="225"/>
        <v>71.404949072180671</v>
      </c>
      <c r="S564" s="36">
        <f t="shared" si="226"/>
        <v>105.88933154809276</v>
      </c>
      <c r="T564" s="36">
        <f t="shared" si="227"/>
        <v>15.883399732213904</v>
      </c>
      <c r="U564" s="36">
        <f t="shared" si="228"/>
        <v>121.77273128030666</v>
      </c>
      <c r="V564" s="36">
        <f t="shared" si="229"/>
        <v>40.195049198834226</v>
      </c>
      <c r="W564" s="36">
        <f t="shared" si="230"/>
        <v>81.577682081472432</v>
      </c>
      <c r="Y564" s="86" t="e">
        <f t="shared" si="238"/>
        <v>#REF!</v>
      </c>
      <c r="Z564" s="86" t="e">
        <f t="shared" si="239"/>
        <v>#REF!</v>
      </c>
      <c r="AA564" s="86" t="e">
        <f t="shared" si="240"/>
        <v>#REF!</v>
      </c>
      <c r="AB564" s="86" t="e">
        <f t="shared" si="241"/>
        <v>#REF!</v>
      </c>
      <c r="AC564" s="86" t="e">
        <f t="shared" si="242"/>
        <v>#REF!</v>
      </c>
      <c r="AD564" s="86" t="e">
        <f t="shared" si="243"/>
        <v>#REF!</v>
      </c>
      <c r="AE564" s="86" t="e">
        <f t="shared" si="244"/>
        <v>#REF!</v>
      </c>
      <c r="AF564" s="86" t="e">
        <f t="shared" si="245"/>
        <v>#REF!</v>
      </c>
      <c r="AG564" s="86" t="e">
        <f t="shared" si="246"/>
        <v>#REF!</v>
      </c>
      <c r="AH564" s="86" t="e">
        <f t="shared" si="247"/>
        <v>#REF!</v>
      </c>
      <c r="AI564" s="86" t="e">
        <f t="shared" si="248"/>
        <v>#REF!</v>
      </c>
      <c r="AJ564" s="86" t="e">
        <f t="shared" si="249"/>
        <v>#REF!</v>
      </c>
      <c r="AK564" s="86">
        <f t="shared" si="234"/>
        <v>96.750907101307405</v>
      </c>
      <c r="AL564" s="86">
        <f t="shared" si="234"/>
        <v>0</v>
      </c>
    </row>
    <row r="565" spans="2:38" x14ac:dyDescent="0.25">
      <c r="B565" s="77">
        <v>41640</v>
      </c>
      <c r="C565" s="78">
        <v>60.275627578292998</v>
      </c>
      <c r="D565" s="79"/>
      <c r="E565" s="80" t="e">
        <f>IF(#REF!="",NA(),(#REF!*3600*24*30)/($F$9*1000))</f>
        <v>#REF!</v>
      </c>
      <c r="F565" s="75"/>
      <c r="G565" s="75"/>
      <c r="H565" s="81">
        <f t="shared" si="237"/>
        <v>41640</v>
      </c>
      <c r="I565" s="82">
        <v>4.9209158553942096</v>
      </c>
      <c r="J565" s="87">
        <f t="shared" si="235"/>
        <v>4.9739141005892558</v>
      </c>
      <c r="K565" s="82"/>
      <c r="L565" s="82"/>
      <c r="M565" s="36">
        <f t="shared" si="221"/>
        <v>373.51272991915874</v>
      </c>
      <c r="N565" s="36">
        <f t="shared" si="222"/>
        <v>25.885343091117363</v>
      </c>
      <c r="O565" s="36">
        <f t="shared" si="236"/>
        <v>373.51272991915874</v>
      </c>
      <c r="P565" s="36">
        <f t="shared" si="223"/>
        <v>340.26887870948377</v>
      </c>
      <c r="Q565" s="36">
        <f t="shared" si="224"/>
        <v>33.243851209674972</v>
      </c>
      <c r="R565" s="36">
        <f t="shared" si="225"/>
        <v>59.129194300792335</v>
      </c>
      <c r="S565" s="36">
        <f t="shared" si="226"/>
        <v>99.324243499626562</v>
      </c>
      <c r="T565" s="36">
        <f t="shared" si="227"/>
        <v>14.898636524943976</v>
      </c>
      <c r="U565" s="36">
        <f t="shared" si="228"/>
        <v>114.22288002457054</v>
      </c>
      <c r="V565" s="36">
        <f t="shared" si="229"/>
        <v>39.336812710866141</v>
      </c>
      <c r="W565" s="36">
        <f t="shared" si="230"/>
        <v>74.886067313704402</v>
      </c>
      <c r="Y565" s="86" t="e">
        <f t="shared" si="238"/>
        <v>#REF!</v>
      </c>
      <c r="Z565" s="86" t="e">
        <f t="shared" si="239"/>
        <v>#REF!</v>
      </c>
      <c r="AA565" s="86" t="e">
        <f t="shared" si="240"/>
        <v>#REF!</v>
      </c>
      <c r="AB565" s="86" t="e">
        <f t="shared" si="241"/>
        <v>#REF!</v>
      </c>
      <c r="AC565" s="86" t="e">
        <f t="shared" si="242"/>
        <v>#REF!</v>
      </c>
      <c r="AD565" s="86" t="e">
        <f t="shared" si="243"/>
        <v>#REF!</v>
      </c>
      <c r="AE565" s="86" t="e">
        <f t="shared" si="244"/>
        <v>#REF!</v>
      </c>
      <c r="AF565" s="86" t="e">
        <f t="shared" si="245"/>
        <v>#REF!</v>
      </c>
      <c r="AG565" s="86" t="e">
        <f t="shared" si="246"/>
        <v>#REF!</v>
      </c>
      <c r="AH565" s="86" t="e">
        <f t="shared" si="247"/>
        <v>#REF!</v>
      </c>
      <c r="AI565" s="86" t="e">
        <f t="shared" si="248"/>
        <v>#REF!</v>
      </c>
      <c r="AJ565" s="86" t="e">
        <f t="shared" si="249"/>
        <v>#REF!</v>
      </c>
      <c r="AK565" s="86">
        <f t="shared" si="234"/>
        <v>60.275627578292998</v>
      </c>
      <c r="AL565" s="86">
        <f t="shared" si="234"/>
        <v>0</v>
      </c>
    </row>
    <row r="566" spans="2:38" x14ac:dyDescent="0.25">
      <c r="B566" s="77">
        <v>41671</v>
      </c>
      <c r="C566" s="78">
        <v>162.85416171244799</v>
      </c>
      <c r="D566" s="79"/>
      <c r="E566" s="80" t="e">
        <f>IF(#REF!="",NA(),(#REF!*3600*24*30)/($F$9*1000))</f>
        <v>#REF!</v>
      </c>
      <c r="F566" s="75"/>
      <c r="G566" s="75"/>
      <c r="H566" s="81">
        <f t="shared" si="237"/>
        <v>41671</v>
      </c>
      <c r="I566" s="82">
        <v>8.1819225915356508</v>
      </c>
      <c r="J566" s="87">
        <f t="shared" si="235"/>
        <v>10.007961335560383</v>
      </c>
      <c r="K566" s="82"/>
      <c r="L566" s="82"/>
      <c r="M566" s="36">
        <f t="shared" si="221"/>
        <v>421.87434039189969</v>
      </c>
      <c r="N566" s="36">
        <f t="shared" si="222"/>
        <v>81.248700030032069</v>
      </c>
      <c r="O566" s="36">
        <f t="shared" si="236"/>
        <v>421.87434039189969</v>
      </c>
      <c r="P566" s="36">
        <f t="shared" si="223"/>
        <v>371.45930129528227</v>
      </c>
      <c r="Q566" s="36">
        <f t="shared" si="224"/>
        <v>50.41503909661742</v>
      </c>
      <c r="R566" s="36">
        <f t="shared" si="225"/>
        <v>131.66373912664949</v>
      </c>
      <c r="S566" s="36">
        <f t="shared" si="226"/>
        <v>171.00055183751562</v>
      </c>
      <c r="T566" s="36">
        <f t="shared" si="227"/>
        <v>25.650082775627329</v>
      </c>
      <c r="U566" s="36">
        <f t="shared" si="228"/>
        <v>196.65063461314296</v>
      </c>
      <c r="V566" s="36">
        <f t="shared" si="229"/>
        <v>45.973149821248711</v>
      </c>
      <c r="W566" s="36">
        <f t="shared" si="230"/>
        <v>150.67748479189424</v>
      </c>
      <c r="Y566" s="86" t="e">
        <f t="shared" si="238"/>
        <v>#REF!</v>
      </c>
      <c r="Z566" s="86" t="e">
        <f t="shared" si="239"/>
        <v>#REF!</v>
      </c>
      <c r="AA566" s="86" t="e">
        <f t="shared" si="240"/>
        <v>#REF!</v>
      </c>
      <c r="AB566" s="86" t="e">
        <f t="shared" si="241"/>
        <v>#REF!</v>
      </c>
      <c r="AC566" s="86" t="e">
        <f t="shared" si="242"/>
        <v>#REF!</v>
      </c>
      <c r="AD566" s="86" t="e">
        <f t="shared" si="243"/>
        <v>#REF!</v>
      </c>
      <c r="AE566" s="86" t="e">
        <f t="shared" si="244"/>
        <v>#REF!</v>
      </c>
      <c r="AF566" s="86" t="e">
        <f t="shared" si="245"/>
        <v>#REF!</v>
      </c>
      <c r="AG566" s="86" t="e">
        <f t="shared" si="246"/>
        <v>#REF!</v>
      </c>
      <c r="AH566" s="86" t="e">
        <f t="shared" si="247"/>
        <v>#REF!</v>
      </c>
      <c r="AI566" s="86" t="e">
        <f t="shared" si="248"/>
        <v>#REF!</v>
      </c>
      <c r="AJ566" s="86" t="e">
        <f t="shared" si="249"/>
        <v>#REF!</v>
      </c>
      <c r="AK566" s="86">
        <f t="shared" si="234"/>
        <v>162.85416171244799</v>
      </c>
      <c r="AL566" s="86">
        <f t="shared" si="234"/>
        <v>0</v>
      </c>
    </row>
    <row r="567" spans="2:38" x14ac:dyDescent="0.25">
      <c r="B567" s="77">
        <v>41699</v>
      </c>
      <c r="C567" s="78">
        <v>183.98088185654001</v>
      </c>
      <c r="D567" s="79"/>
      <c r="E567" s="80" t="e">
        <f>IF(#REF!="",NA(),(#REF!*3600*24*30)/($F$9*1000))</f>
        <v>#REF!</v>
      </c>
      <c r="F567" s="75"/>
      <c r="G567" s="75"/>
      <c r="H567" s="81">
        <f t="shared" si="237"/>
        <v>41699</v>
      </c>
      <c r="I567" s="88">
        <v>10.4647178743521</v>
      </c>
      <c r="J567" s="87">
        <f t="shared" si="235"/>
        <v>13.163430203468717</v>
      </c>
      <c r="K567" s="82"/>
      <c r="L567" s="82"/>
      <c r="M567" s="36">
        <f t="shared" si="221"/>
        <v>449.03230524054567</v>
      </c>
      <c r="N567" s="36">
        <f t="shared" si="222"/>
        <v>106.40787791127667</v>
      </c>
      <c r="O567" s="36">
        <f t="shared" si="236"/>
        <v>449.03230524054567</v>
      </c>
      <c r="P567" s="36">
        <f t="shared" si="223"/>
        <v>387.11979694957813</v>
      </c>
      <c r="Q567" s="36">
        <f t="shared" si="224"/>
        <v>61.912508290967537</v>
      </c>
      <c r="R567" s="36">
        <f t="shared" si="225"/>
        <v>168.32038620224421</v>
      </c>
      <c r="S567" s="36">
        <f t="shared" si="226"/>
        <v>214.29353602349292</v>
      </c>
      <c r="T567" s="36">
        <f t="shared" si="227"/>
        <v>32.144030403523921</v>
      </c>
      <c r="U567" s="36">
        <f t="shared" si="228"/>
        <v>246.43756642701683</v>
      </c>
      <c r="V567" s="36">
        <f t="shared" si="229"/>
        <v>48.252093103417195</v>
      </c>
      <c r="W567" s="36">
        <f t="shared" si="230"/>
        <v>198.18547332359964</v>
      </c>
      <c r="Y567" s="86" t="e">
        <f t="shared" si="238"/>
        <v>#REF!</v>
      </c>
      <c r="Z567" s="86" t="e">
        <f t="shared" si="239"/>
        <v>#REF!</v>
      </c>
      <c r="AA567" s="86" t="e">
        <f t="shared" si="240"/>
        <v>#REF!</v>
      </c>
      <c r="AB567" s="86" t="e">
        <f t="shared" si="241"/>
        <v>#REF!</v>
      </c>
      <c r="AC567" s="86" t="e">
        <f t="shared" si="242"/>
        <v>#REF!</v>
      </c>
      <c r="AD567" s="86" t="e">
        <f t="shared" si="243"/>
        <v>#REF!</v>
      </c>
      <c r="AE567" s="86" t="e">
        <f t="shared" si="244"/>
        <v>#REF!</v>
      </c>
      <c r="AF567" s="86" t="e">
        <f t="shared" si="245"/>
        <v>#REF!</v>
      </c>
      <c r="AG567" s="86" t="e">
        <f t="shared" si="246"/>
        <v>#REF!</v>
      </c>
      <c r="AH567" s="86" t="e">
        <f t="shared" si="247"/>
        <v>#REF!</v>
      </c>
      <c r="AI567" s="86" t="e">
        <f t="shared" si="248"/>
        <v>#REF!</v>
      </c>
      <c r="AJ567" s="86" t="e">
        <f t="shared" si="249"/>
        <v>#REF!</v>
      </c>
      <c r="AK567" s="86">
        <f t="shared" si="234"/>
        <v>183.98088185654001</v>
      </c>
      <c r="AL567" s="86">
        <f t="shared" si="234"/>
        <v>0</v>
      </c>
    </row>
    <row r="568" spans="2:38" x14ac:dyDescent="0.25">
      <c r="B568" s="77">
        <v>41730</v>
      </c>
      <c r="C568" s="78">
        <v>59.928683748505101</v>
      </c>
      <c r="D568" s="79"/>
      <c r="E568" s="80" t="e">
        <f>IF(#REF!="",NA(),(#REF!*3600*24*30)/($F$9*1000))</f>
        <v>#REF!</v>
      </c>
      <c r="F568" s="75"/>
      <c r="G568" s="75"/>
      <c r="H568" s="81">
        <f t="shared" si="237"/>
        <v>41730</v>
      </c>
      <c r="I568" s="82">
        <v>6.8031515028973004</v>
      </c>
      <c r="J568" s="87">
        <f t="shared" si="235"/>
        <v>6.9679353026792112</v>
      </c>
      <c r="K568" s="82"/>
      <c r="L568" s="82"/>
      <c r="M568" s="36">
        <f t="shared" si="221"/>
        <v>414.51107050302409</v>
      </c>
      <c r="N568" s="36">
        <f t="shared" si="222"/>
        <v>32.537410195059124</v>
      </c>
      <c r="O568" s="36">
        <f t="shared" si="236"/>
        <v>414.51107050302409</v>
      </c>
      <c r="P568" s="36">
        <f t="shared" si="223"/>
        <v>366.98449990357182</v>
      </c>
      <c r="Q568" s="36">
        <f t="shared" si="224"/>
        <v>47.52657059945227</v>
      </c>
      <c r="R568" s="36">
        <f t="shared" si="225"/>
        <v>80.063980794511394</v>
      </c>
      <c r="S568" s="36">
        <f t="shared" si="226"/>
        <v>128.31607389792859</v>
      </c>
      <c r="T568" s="36">
        <f t="shared" si="227"/>
        <v>19.247411084689276</v>
      </c>
      <c r="U568" s="36">
        <f t="shared" si="228"/>
        <v>147.56348498261787</v>
      </c>
      <c r="V568" s="36">
        <f t="shared" si="229"/>
        <v>42.655908864213387</v>
      </c>
      <c r="W568" s="36">
        <f t="shared" si="230"/>
        <v>104.90757611840448</v>
      </c>
      <c r="Y568" s="86" t="e">
        <f t="shared" si="238"/>
        <v>#REF!</v>
      </c>
      <c r="Z568" s="86" t="e">
        <f t="shared" si="239"/>
        <v>#REF!</v>
      </c>
      <c r="AA568" s="86" t="e">
        <f t="shared" si="240"/>
        <v>#REF!</v>
      </c>
      <c r="AB568" s="86" t="e">
        <f t="shared" si="241"/>
        <v>#REF!</v>
      </c>
      <c r="AC568" s="86" t="e">
        <f t="shared" si="242"/>
        <v>#REF!</v>
      </c>
      <c r="AD568" s="86" t="e">
        <f t="shared" si="243"/>
        <v>#REF!</v>
      </c>
      <c r="AE568" s="86" t="e">
        <f t="shared" si="244"/>
        <v>#REF!</v>
      </c>
      <c r="AF568" s="86" t="e">
        <f t="shared" si="245"/>
        <v>#REF!</v>
      </c>
      <c r="AG568" s="86" t="e">
        <f t="shared" si="246"/>
        <v>#REF!</v>
      </c>
      <c r="AH568" s="86" t="e">
        <f t="shared" si="247"/>
        <v>#REF!</v>
      </c>
      <c r="AI568" s="86" t="e">
        <f t="shared" si="248"/>
        <v>#REF!</v>
      </c>
      <c r="AJ568" s="86" t="e">
        <f t="shared" si="249"/>
        <v>#REF!</v>
      </c>
      <c r="AK568" s="86">
        <f t="shared" si="234"/>
        <v>59.928683748505101</v>
      </c>
      <c r="AL568" s="86">
        <f t="shared" si="234"/>
        <v>0</v>
      </c>
    </row>
    <row r="569" spans="2:38" x14ac:dyDescent="0.25">
      <c r="B569" s="77">
        <v>41760</v>
      </c>
      <c r="C569" s="78">
        <v>53.773139407244798</v>
      </c>
      <c r="D569" s="79"/>
      <c r="E569" s="80" t="e">
        <f>IF(#REF!="",NA(),(#REF!*3600*24*30)/($F$9*1000))</f>
        <v>#REF!</v>
      </c>
      <c r="F569" s="75"/>
      <c r="G569" s="75"/>
      <c r="H569" s="81">
        <f t="shared" si="237"/>
        <v>41760</v>
      </c>
      <c r="I569" s="82">
        <v>6.76157948187298</v>
      </c>
      <c r="J569" s="87">
        <f t="shared" si="235"/>
        <v>5.6400199201234829</v>
      </c>
      <c r="K569" s="82"/>
      <c r="L569" s="82"/>
      <c r="M569" s="36">
        <f t="shared" si="221"/>
        <v>394.42245142912731</v>
      </c>
      <c r="N569" s="36">
        <f t="shared" si="222"/>
        <v>26.335187881689308</v>
      </c>
      <c r="O569" s="36">
        <f t="shared" si="236"/>
        <v>394.42245142912731</v>
      </c>
      <c r="P569" s="36">
        <f t="shared" si="223"/>
        <v>354.27554805958425</v>
      </c>
      <c r="Q569" s="36">
        <f t="shared" si="224"/>
        <v>40.146903369543054</v>
      </c>
      <c r="R569" s="36">
        <f t="shared" si="225"/>
        <v>66.482091251232362</v>
      </c>
      <c r="S569" s="36">
        <f t="shared" si="226"/>
        <v>109.13800011544575</v>
      </c>
      <c r="T569" s="36">
        <f t="shared" si="227"/>
        <v>16.370700017316853</v>
      </c>
      <c r="U569" s="36">
        <f t="shared" si="228"/>
        <v>125.5087001327626</v>
      </c>
      <c r="V569" s="36">
        <f t="shared" si="229"/>
        <v>40.593902078858861</v>
      </c>
      <c r="W569" s="36">
        <f t="shared" si="230"/>
        <v>84.914798053903738</v>
      </c>
      <c r="Y569" s="86" t="e">
        <f t="shared" si="238"/>
        <v>#REF!</v>
      </c>
      <c r="Z569" s="86" t="e">
        <f t="shared" si="239"/>
        <v>#REF!</v>
      </c>
      <c r="AA569" s="86" t="e">
        <f t="shared" si="240"/>
        <v>#REF!</v>
      </c>
      <c r="AB569" s="86" t="e">
        <f t="shared" si="241"/>
        <v>#REF!</v>
      </c>
      <c r="AC569" s="86" t="e">
        <f t="shared" si="242"/>
        <v>#REF!</v>
      </c>
      <c r="AD569" s="86" t="e">
        <f t="shared" si="243"/>
        <v>#REF!</v>
      </c>
      <c r="AE569" s="86" t="e">
        <f t="shared" si="244"/>
        <v>#REF!</v>
      </c>
      <c r="AF569" s="86" t="e">
        <f t="shared" si="245"/>
        <v>#REF!</v>
      </c>
      <c r="AG569" s="86" t="e">
        <f t="shared" si="246"/>
        <v>#REF!</v>
      </c>
      <c r="AH569" s="86" t="e">
        <f t="shared" si="247"/>
        <v>#REF!</v>
      </c>
      <c r="AI569" s="86" t="e">
        <f t="shared" si="248"/>
        <v>#REF!</v>
      </c>
      <c r="AJ569" s="86" t="e">
        <f t="shared" si="249"/>
        <v>#REF!</v>
      </c>
      <c r="AK569" s="86">
        <f t="shared" si="234"/>
        <v>53.773139407244798</v>
      </c>
      <c r="AL569" s="86">
        <f t="shared" si="234"/>
        <v>0</v>
      </c>
    </row>
    <row r="570" spans="2:38" x14ac:dyDescent="0.25">
      <c r="B570" s="77">
        <v>41791</v>
      </c>
      <c r="C570" s="78">
        <v>0.78518554333373602</v>
      </c>
      <c r="D570" s="79"/>
      <c r="E570" s="80" t="e">
        <f>IF(#REF!="",NA(),(#REF!*3600*24*30)/($F$9*1000))</f>
        <v>#REF!</v>
      </c>
      <c r="F570" s="75"/>
      <c r="G570" s="75"/>
      <c r="H570" s="81">
        <f t="shared" si="237"/>
        <v>41791</v>
      </c>
      <c r="I570" s="82">
        <v>5.29416499456062</v>
      </c>
      <c r="J570" s="87">
        <f t="shared" si="235"/>
        <v>2.9787126956782042</v>
      </c>
      <c r="K570" s="82"/>
      <c r="L570" s="82"/>
      <c r="M570" s="36">
        <f t="shared" si="221"/>
        <v>354.72799830204775</v>
      </c>
      <c r="N570" s="36">
        <f t="shared" si="222"/>
        <v>0.33273530087024028</v>
      </c>
      <c r="O570" s="36">
        <f t="shared" si="236"/>
        <v>354.72799830204775</v>
      </c>
      <c r="P570" s="36">
        <f t="shared" si="223"/>
        <v>327.01508597458479</v>
      </c>
      <c r="Q570" s="36">
        <f t="shared" si="224"/>
        <v>27.712912327462959</v>
      </c>
      <c r="R570" s="36">
        <f t="shared" si="225"/>
        <v>28.045647628333199</v>
      </c>
      <c r="S570" s="36">
        <f t="shared" si="226"/>
        <v>68.63954970719206</v>
      </c>
      <c r="T570" s="36">
        <f t="shared" si="227"/>
        <v>10.295932456078804</v>
      </c>
      <c r="U570" s="36">
        <f t="shared" si="228"/>
        <v>78.935482163270862</v>
      </c>
      <c r="V570" s="36">
        <f t="shared" si="229"/>
        <v>34.088692507149197</v>
      </c>
      <c r="W570" s="36">
        <f t="shared" si="230"/>
        <v>44.846789656121665</v>
      </c>
      <c r="Y570" s="86" t="e">
        <f t="shared" si="238"/>
        <v>#REF!</v>
      </c>
      <c r="Z570" s="86" t="e">
        <f t="shared" si="239"/>
        <v>#REF!</v>
      </c>
      <c r="AA570" s="86" t="e">
        <f t="shared" si="240"/>
        <v>#REF!</v>
      </c>
      <c r="AB570" s="86" t="e">
        <f t="shared" si="241"/>
        <v>#REF!</v>
      </c>
      <c r="AC570" s="86" t="e">
        <f t="shared" si="242"/>
        <v>#REF!</v>
      </c>
      <c r="AD570" s="86" t="e">
        <f t="shared" si="243"/>
        <v>#REF!</v>
      </c>
      <c r="AE570" s="86" t="e">
        <f t="shared" si="244"/>
        <v>#REF!</v>
      </c>
      <c r="AF570" s="86" t="e">
        <f t="shared" si="245"/>
        <v>#REF!</v>
      </c>
      <c r="AG570" s="86" t="e">
        <f t="shared" si="246"/>
        <v>#REF!</v>
      </c>
      <c r="AH570" s="86" t="e">
        <f t="shared" si="247"/>
        <v>#REF!</v>
      </c>
      <c r="AI570" s="86" t="e">
        <f t="shared" si="248"/>
        <v>#REF!</v>
      </c>
      <c r="AJ570" s="86" t="e">
        <f t="shared" si="249"/>
        <v>#REF!</v>
      </c>
      <c r="AK570" s="86">
        <f t="shared" si="234"/>
        <v>0.78518554333373602</v>
      </c>
      <c r="AL570" s="86">
        <f t="shared" si="234"/>
        <v>0</v>
      </c>
    </row>
    <row r="571" spans="2:38" x14ac:dyDescent="0.25">
      <c r="B571" s="77">
        <v>41821</v>
      </c>
      <c r="C571" s="78">
        <v>33.520396039604002</v>
      </c>
      <c r="D571" s="79"/>
      <c r="E571" s="80" t="e">
        <f>IF(#REF!="",NA(),(#REF!*3600*24*30)/($F$9*1000))</f>
        <v>#REF!</v>
      </c>
      <c r="F571" s="75"/>
      <c r="G571" s="75"/>
      <c r="H571" s="81">
        <f t="shared" si="237"/>
        <v>41821</v>
      </c>
      <c r="I571" s="82">
        <v>1.9248924368073801</v>
      </c>
      <c r="J571" s="87">
        <f t="shared" si="235"/>
        <v>3.2365986536526989</v>
      </c>
      <c r="K571" s="82"/>
      <c r="L571" s="82"/>
      <c r="M571" s="36">
        <f t="shared" si="221"/>
        <v>347.6589220450972</v>
      </c>
      <c r="N571" s="36">
        <f t="shared" si="222"/>
        <v>12.876559969091602</v>
      </c>
      <c r="O571" s="36">
        <f t="shared" si="236"/>
        <v>347.6589220450972</v>
      </c>
      <c r="P571" s="36">
        <f t="shared" si="223"/>
        <v>321.86550831999699</v>
      </c>
      <c r="Q571" s="36">
        <f t="shared" si="224"/>
        <v>25.793413725100208</v>
      </c>
      <c r="R571" s="36">
        <f t="shared" si="225"/>
        <v>38.66997369419181</v>
      </c>
      <c r="S571" s="36">
        <f t="shared" si="226"/>
        <v>72.758666201341015</v>
      </c>
      <c r="T571" s="36">
        <f t="shared" si="227"/>
        <v>10.913799930201145</v>
      </c>
      <c r="U571" s="36">
        <f t="shared" si="228"/>
        <v>83.672466131542166</v>
      </c>
      <c r="V571" s="36">
        <f t="shared" si="229"/>
        <v>34.943006847923463</v>
      </c>
      <c r="W571" s="36">
        <f t="shared" si="230"/>
        <v>48.729459283618702</v>
      </c>
      <c r="Y571" s="86" t="e">
        <f t="shared" si="238"/>
        <v>#REF!</v>
      </c>
      <c r="Z571" s="86" t="e">
        <f t="shared" si="239"/>
        <v>#REF!</v>
      </c>
      <c r="AA571" s="86" t="e">
        <f t="shared" si="240"/>
        <v>#REF!</v>
      </c>
      <c r="AB571" s="86" t="e">
        <f t="shared" si="241"/>
        <v>#REF!</v>
      </c>
      <c r="AC571" s="86" t="e">
        <f t="shared" si="242"/>
        <v>#REF!</v>
      </c>
      <c r="AD571" s="86" t="e">
        <f t="shared" si="243"/>
        <v>#REF!</v>
      </c>
      <c r="AE571" s="86" t="e">
        <f t="shared" si="244"/>
        <v>#REF!</v>
      </c>
      <c r="AF571" s="86" t="e">
        <f t="shared" si="245"/>
        <v>#REF!</v>
      </c>
      <c r="AG571" s="86" t="e">
        <f t="shared" si="246"/>
        <v>#REF!</v>
      </c>
      <c r="AH571" s="86" t="e">
        <f t="shared" si="247"/>
        <v>#REF!</v>
      </c>
      <c r="AI571" s="86" t="e">
        <f t="shared" si="248"/>
        <v>#REF!</v>
      </c>
      <c r="AJ571" s="86" t="e">
        <f t="shared" si="249"/>
        <v>#REF!</v>
      </c>
      <c r="AK571" s="86">
        <f t="shared" si="234"/>
        <v>33.520396039604002</v>
      </c>
      <c r="AL571" s="86">
        <f t="shared" si="234"/>
        <v>0</v>
      </c>
    </row>
    <row r="572" spans="2:38" x14ac:dyDescent="0.25">
      <c r="B572" s="77">
        <v>41852</v>
      </c>
      <c r="C572" s="78">
        <v>1.0396380870314501</v>
      </c>
      <c r="D572" s="79"/>
      <c r="E572" s="80" t="e">
        <f>IF(#REF!="",NA(),(#REF!*3600*24*30)/($F$9*1000))</f>
        <v>#REF!</v>
      </c>
      <c r="F572" s="75"/>
      <c r="G572" s="75"/>
      <c r="H572" s="81">
        <f t="shared" si="237"/>
        <v>41852</v>
      </c>
      <c r="I572" s="82">
        <v>2.3828419682123898</v>
      </c>
      <c r="J572" s="87">
        <f t="shared" si="235"/>
        <v>2.1546218655249212</v>
      </c>
      <c r="K572" s="82"/>
      <c r="L572" s="82"/>
      <c r="M572" s="36">
        <f t="shared" si="221"/>
        <v>322.54120427777639</v>
      </c>
      <c r="N572" s="36">
        <f t="shared" si="222"/>
        <v>0.36394212925205238</v>
      </c>
      <c r="O572" s="36">
        <f t="shared" si="236"/>
        <v>322.54120427777639</v>
      </c>
      <c r="P572" s="36">
        <f t="shared" si="223"/>
        <v>302.87032174503645</v>
      </c>
      <c r="Q572" s="36">
        <f t="shared" si="224"/>
        <v>19.670882532739938</v>
      </c>
      <c r="R572" s="36">
        <f t="shared" si="225"/>
        <v>20.034824661991991</v>
      </c>
      <c r="S572" s="36">
        <f t="shared" si="226"/>
        <v>54.977831509915454</v>
      </c>
      <c r="T572" s="36">
        <f t="shared" si="227"/>
        <v>8.2466747264873135</v>
      </c>
      <c r="U572" s="36">
        <f t="shared" si="228"/>
        <v>63.224506236402767</v>
      </c>
      <c r="V572" s="36">
        <f t="shared" si="229"/>
        <v>30.785032052849118</v>
      </c>
      <c r="W572" s="36">
        <f t="shared" si="230"/>
        <v>32.439474183553649</v>
      </c>
      <c r="Y572" s="86" t="e">
        <f t="shared" si="238"/>
        <v>#REF!</v>
      </c>
      <c r="Z572" s="86" t="e">
        <f t="shared" si="239"/>
        <v>#REF!</v>
      </c>
      <c r="AA572" s="86" t="e">
        <f t="shared" si="240"/>
        <v>#REF!</v>
      </c>
      <c r="AB572" s="86" t="e">
        <f t="shared" si="241"/>
        <v>#REF!</v>
      </c>
      <c r="AC572" s="86" t="e">
        <f t="shared" si="242"/>
        <v>#REF!</v>
      </c>
      <c r="AD572" s="86" t="e">
        <f t="shared" si="243"/>
        <v>#REF!</v>
      </c>
      <c r="AE572" s="86" t="e">
        <f t="shared" si="244"/>
        <v>#REF!</v>
      </c>
      <c r="AF572" s="86" t="e">
        <f t="shared" si="245"/>
        <v>#REF!</v>
      </c>
      <c r="AG572" s="86" t="e">
        <f t="shared" si="246"/>
        <v>#REF!</v>
      </c>
      <c r="AH572" s="86" t="e">
        <f t="shared" si="247"/>
        <v>#REF!</v>
      </c>
      <c r="AI572" s="86" t="e">
        <f t="shared" si="248"/>
        <v>#REF!</v>
      </c>
      <c r="AJ572" s="86" t="e">
        <f t="shared" si="249"/>
        <v>#REF!</v>
      </c>
      <c r="AK572" s="86">
        <f t="shared" si="234"/>
        <v>1.0396380870314501</v>
      </c>
      <c r="AL572" s="86">
        <f t="shared" si="234"/>
        <v>0</v>
      </c>
    </row>
    <row r="573" spans="2:38" x14ac:dyDescent="0.25">
      <c r="B573" s="77">
        <v>41883</v>
      </c>
      <c r="C573" s="78">
        <v>35.545536945812799</v>
      </c>
      <c r="D573" s="79"/>
      <c r="E573" s="80" t="e">
        <f>IF(#REF!="",NA(),(#REF!*3600*24*30)/($F$9*1000))</f>
        <v>#REF!</v>
      </c>
      <c r="F573" s="75"/>
      <c r="G573" s="75"/>
      <c r="H573" s="81">
        <f t="shared" si="237"/>
        <v>41883</v>
      </c>
      <c r="I573" s="82">
        <v>3.2063866958162799</v>
      </c>
      <c r="J573" s="87">
        <f t="shared" si="235"/>
        <v>2.6470216518567367</v>
      </c>
      <c r="K573" s="82"/>
      <c r="L573" s="82"/>
      <c r="M573" s="36">
        <f t="shared" ref="M573:M636" si="250">(P572+$F$12*TANH(C573/$F$12))/(1+P572/$F$12*TANH(C573/$F$12))</f>
        <v>326.52860698785821</v>
      </c>
      <c r="N573" s="36">
        <f t="shared" ref="N573:N636" si="251">C573+P572-M573</f>
        <v>11.887251702991023</v>
      </c>
      <c r="O573" s="36">
        <f t="shared" si="236"/>
        <v>326.52860698785821</v>
      </c>
      <c r="P573" s="36">
        <f t="shared" ref="P573:P636" si="252">O573/(1+(O573/$F$12)^3)^(1/3)</f>
        <v>305.95719624231742</v>
      </c>
      <c r="Q573" s="36">
        <f t="shared" ref="Q573:Q636" si="253">O573-P573</f>
        <v>20.571410745540788</v>
      </c>
      <c r="R573" s="36">
        <f t="shared" ref="R573:R636" si="254">N573+Q573</f>
        <v>32.458662448531811</v>
      </c>
      <c r="S573" s="36">
        <f t="shared" ref="S573:S636" si="255">V572+R573</f>
        <v>63.243694501380929</v>
      </c>
      <c r="T573" s="36">
        <f t="shared" ref="T573:T636" si="256">($F$13-1)*S573</f>
        <v>9.4865541752071341</v>
      </c>
      <c r="U573" s="36">
        <f t="shared" ref="U573:U636" si="257">$F$13*S573</f>
        <v>72.730248676588062</v>
      </c>
      <c r="V573" s="36">
        <f t="shared" ref="V573:V636" si="258">U573-W573</f>
        <v>32.877320460901132</v>
      </c>
      <c r="W573" s="36">
        <f t="shared" ref="W573:W636" si="259">U573*U573/(U573+60)</f>
        <v>39.85292821568693</v>
      </c>
      <c r="Y573" s="86" t="e">
        <f t="shared" si="238"/>
        <v>#REF!</v>
      </c>
      <c r="Z573" s="86" t="e">
        <f t="shared" si="239"/>
        <v>#REF!</v>
      </c>
      <c r="AA573" s="86" t="e">
        <f t="shared" si="240"/>
        <v>#REF!</v>
      </c>
      <c r="AB573" s="86" t="e">
        <f t="shared" si="241"/>
        <v>#REF!</v>
      </c>
      <c r="AC573" s="86" t="e">
        <f t="shared" si="242"/>
        <v>#REF!</v>
      </c>
      <c r="AD573" s="86" t="e">
        <f t="shared" si="243"/>
        <v>#REF!</v>
      </c>
      <c r="AE573" s="86" t="e">
        <f t="shared" si="244"/>
        <v>#REF!</v>
      </c>
      <c r="AF573" s="86" t="e">
        <f t="shared" si="245"/>
        <v>#REF!</v>
      </c>
      <c r="AG573" s="86" t="e">
        <f t="shared" si="246"/>
        <v>#REF!</v>
      </c>
      <c r="AH573" s="86" t="e">
        <f t="shared" si="247"/>
        <v>#REF!</v>
      </c>
      <c r="AI573" s="86" t="e">
        <f t="shared" si="248"/>
        <v>#REF!</v>
      </c>
      <c r="AJ573" s="86" t="e">
        <f t="shared" si="249"/>
        <v>#REF!</v>
      </c>
      <c r="AK573" s="86">
        <f t="shared" ref="AK573:AL636" si="260">IF(C573&gt;=0,C573,"")</f>
        <v>35.545536945812799</v>
      </c>
      <c r="AL573" s="86">
        <f t="shared" si="260"/>
        <v>0</v>
      </c>
    </row>
    <row r="574" spans="2:38" x14ac:dyDescent="0.25">
      <c r="B574" s="77">
        <v>41913</v>
      </c>
      <c r="C574" s="78">
        <v>30.561277005641902</v>
      </c>
      <c r="D574" s="79"/>
      <c r="E574" s="80" t="e">
        <f>IF(#REF!="",NA(),(#REF!*3600*24*30)/($F$9*1000))</f>
        <v>#REF!</v>
      </c>
      <c r="F574" s="75"/>
      <c r="G574" s="75"/>
      <c r="H574" s="81">
        <f t="shared" si="237"/>
        <v>41913</v>
      </c>
      <c r="I574" s="82">
        <v>2.9308104395215402</v>
      </c>
      <c r="J574" s="87">
        <f t="shared" si="235"/>
        <v>2.6737387160485011</v>
      </c>
      <c r="K574" s="82"/>
      <c r="L574" s="82"/>
      <c r="M574" s="36">
        <f t="shared" si="250"/>
        <v>326.21180966026509</v>
      </c>
      <c r="N574" s="36">
        <f t="shared" si="251"/>
        <v>10.306663587694231</v>
      </c>
      <c r="O574" s="36">
        <f t="shared" si="236"/>
        <v>326.21180966026509</v>
      </c>
      <c r="P574" s="36">
        <f t="shared" si="252"/>
        <v>305.71291583093461</v>
      </c>
      <c r="Q574" s="36">
        <f t="shared" si="253"/>
        <v>20.498893829330484</v>
      </c>
      <c r="R574" s="36">
        <f t="shared" si="254"/>
        <v>30.805557417024716</v>
      </c>
      <c r="S574" s="36">
        <f t="shared" si="255"/>
        <v>63.682877877925847</v>
      </c>
      <c r="T574" s="36">
        <f t="shared" si="256"/>
        <v>9.552431681688871</v>
      </c>
      <c r="U574" s="36">
        <f t="shared" si="257"/>
        <v>73.23530955961472</v>
      </c>
      <c r="V574" s="36">
        <f t="shared" si="258"/>
        <v>32.980135581932828</v>
      </c>
      <c r="W574" s="36">
        <f t="shared" si="259"/>
        <v>40.255173977681892</v>
      </c>
      <c r="Y574" s="86" t="e">
        <f t="shared" si="238"/>
        <v>#REF!</v>
      </c>
      <c r="Z574" s="86" t="e">
        <f t="shared" si="239"/>
        <v>#REF!</v>
      </c>
      <c r="AA574" s="86" t="e">
        <f t="shared" si="240"/>
        <v>#REF!</v>
      </c>
      <c r="AB574" s="86" t="e">
        <f t="shared" si="241"/>
        <v>#REF!</v>
      </c>
      <c r="AC574" s="86" t="e">
        <f t="shared" si="242"/>
        <v>#REF!</v>
      </c>
      <c r="AD574" s="86" t="e">
        <f t="shared" si="243"/>
        <v>#REF!</v>
      </c>
      <c r="AE574" s="86" t="e">
        <f t="shared" si="244"/>
        <v>#REF!</v>
      </c>
      <c r="AF574" s="86" t="e">
        <f t="shared" si="245"/>
        <v>#REF!</v>
      </c>
      <c r="AG574" s="86" t="e">
        <f t="shared" si="246"/>
        <v>#REF!</v>
      </c>
      <c r="AH574" s="86" t="e">
        <f t="shared" si="247"/>
        <v>#REF!</v>
      </c>
      <c r="AI574" s="86" t="e">
        <f t="shared" si="248"/>
        <v>#REF!</v>
      </c>
      <c r="AJ574" s="86" t="e">
        <f t="shared" si="249"/>
        <v>#REF!</v>
      </c>
      <c r="AK574" s="86">
        <f t="shared" si="260"/>
        <v>30.561277005641902</v>
      </c>
      <c r="AL574" s="86">
        <f t="shared" si="260"/>
        <v>0</v>
      </c>
    </row>
    <row r="575" spans="2:38" x14ac:dyDescent="0.25">
      <c r="B575" s="77">
        <v>41944</v>
      </c>
      <c r="C575" s="78">
        <v>43.249484536082498</v>
      </c>
      <c r="D575" s="79"/>
      <c r="E575" s="80" t="e">
        <f>IF(#REF!="",NA(),(#REF!*3600*24*30)/($F$9*1000))</f>
        <v>#REF!</v>
      </c>
      <c r="F575" s="75"/>
      <c r="G575" s="75"/>
      <c r="H575" s="81">
        <f t="shared" si="237"/>
        <v>41944</v>
      </c>
      <c r="I575" s="82">
        <v>2.7184250682231599</v>
      </c>
      <c r="J575" s="87">
        <f t="shared" si="235"/>
        <v>3.0800021838044476</v>
      </c>
      <c r="K575" s="82"/>
      <c r="L575" s="82"/>
      <c r="M575" s="36">
        <f t="shared" si="250"/>
        <v>334.01119490288113</v>
      </c>
      <c r="N575" s="36">
        <f t="shared" si="251"/>
        <v>14.951205464135967</v>
      </c>
      <c r="O575" s="36">
        <f t="shared" si="236"/>
        <v>334.01119490288113</v>
      </c>
      <c r="P575" s="36">
        <f t="shared" si="252"/>
        <v>311.6778432151616</v>
      </c>
      <c r="Q575" s="36">
        <f t="shared" si="253"/>
        <v>22.333351687719528</v>
      </c>
      <c r="R575" s="36">
        <f t="shared" si="254"/>
        <v>37.284557151855495</v>
      </c>
      <c r="S575" s="36">
        <f t="shared" si="255"/>
        <v>70.264692733788323</v>
      </c>
      <c r="T575" s="36">
        <f t="shared" si="256"/>
        <v>10.539703910068242</v>
      </c>
      <c r="U575" s="36">
        <f t="shared" si="257"/>
        <v>80.804396643856563</v>
      </c>
      <c r="V575" s="36">
        <f t="shared" si="258"/>
        <v>34.432616553120454</v>
      </c>
      <c r="W575" s="36">
        <f t="shared" si="259"/>
        <v>46.37178009073611</v>
      </c>
      <c r="Y575" s="86" t="e">
        <f t="shared" si="238"/>
        <v>#REF!</v>
      </c>
      <c r="Z575" s="86" t="e">
        <f t="shared" si="239"/>
        <v>#REF!</v>
      </c>
      <c r="AA575" s="86" t="e">
        <f t="shared" si="240"/>
        <v>#REF!</v>
      </c>
      <c r="AB575" s="86" t="e">
        <f t="shared" si="241"/>
        <v>#REF!</v>
      </c>
      <c r="AC575" s="86" t="e">
        <f t="shared" si="242"/>
        <v>#REF!</v>
      </c>
      <c r="AD575" s="86" t="e">
        <f t="shared" si="243"/>
        <v>#REF!</v>
      </c>
      <c r="AE575" s="86" t="e">
        <f t="shared" si="244"/>
        <v>#REF!</v>
      </c>
      <c r="AF575" s="86" t="e">
        <f t="shared" si="245"/>
        <v>#REF!</v>
      </c>
      <c r="AG575" s="86" t="e">
        <f t="shared" si="246"/>
        <v>#REF!</v>
      </c>
      <c r="AH575" s="86" t="e">
        <f t="shared" si="247"/>
        <v>#REF!</v>
      </c>
      <c r="AI575" s="86" t="e">
        <f t="shared" si="248"/>
        <v>#REF!</v>
      </c>
      <c r="AJ575" s="86" t="e">
        <f t="shared" si="249"/>
        <v>#REF!</v>
      </c>
      <c r="AK575" s="86">
        <f t="shared" si="260"/>
        <v>43.249484536082498</v>
      </c>
      <c r="AL575" s="86">
        <f t="shared" si="260"/>
        <v>0</v>
      </c>
    </row>
    <row r="576" spans="2:38" x14ac:dyDescent="0.25">
      <c r="B576" s="77">
        <v>41974</v>
      </c>
      <c r="C576" s="78">
        <v>95.207509499136407</v>
      </c>
      <c r="D576" s="79"/>
      <c r="E576" s="80" t="e">
        <f>IF(#REF!="",NA(),(#REF!*3600*24*30)/($F$9*1000))</f>
        <v>#REF!</v>
      </c>
      <c r="F576" s="75"/>
      <c r="G576" s="75"/>
      <c r="H576" s="81">
        <f t="shared" si="237"/>
        <v>41974</v>
      </c>
      <c r="I576" s="82">
        <v>7.4958703697684701</v>
      </c>
      <c r="J576" s="87">
        <f t="shared" si="235"/>
        <v>5.2857135146165861</v>
      </c>
      <c r="K576" s="82"/>
      <c r="L576" s="82"/>
      <c r="M576" s="36">
        <f t="shared" si="250"/>
        <v>369.34213466084884</v>
      </c>
      <c r="N576" s="36">
        <f t="shared" si="251"/>
        <v>37.543218053449152</v>
      </c>
      <c r="O576" s="36">
        <f t="shared" si="236"/>
        <v>369.34213466084884</v>
      </c>
      <c r="P576" s="36">
        <f t="shared" si="252"/>
        <v>337.38071228693076</v>
      </c>
      <c r="Q576" s="36">
        <f t="shared" si="253"/>
        <v>31.961422373918083</v>
      </c>
      <c r="R576" s="36">
        <f t="shared" si="254"/>
        <v>69.504640427367235</v>
      </c>
      <c r="S576" s="36">
        <f t="shared" si="255"/>
        <v>103.93725698048769</v>
      </c>
      <c r="T576" s="36">
        <f t="shared" si="256"/>
        <v>15.590588547073144</v>
      </c>
      <c r="U576" s="36">
        <f t="shared" si="257"/>
        <v>119.52784552756083</v>
      </c>
      <c r="V576" s="36">
        <f t="shared" si="258"/>
        <v>39.94740041902115</v>
      </c>
      <c r="W576" s="36">
        <f t="shared" si="259"/>
        <v>79.580445108539678</v>
      </c>
      <c r="Y576" s="86" t="e">
        <f t="shared" si="238"/>
        <v>#REF!</v>
      </c>
      <c r="Z576" s="86" t="e">
        <f t="shared" si="239"/>
        <v>#REF!</v>
      </c>
      <c r="AA576" s="86" t="e">
        <f t="shared" si="240"/>
        <v>#REF!</v>
      </c>
      <c r="AB576" s="86" t="e">
        <f t="shared" si="241"/>
        <v>#REF!</v>
      </c>
      <c r="AC576" s="86" t="e">
        <f t="shared" si="242"/>
        <v>#REF!</v>
      </c>
      <c r="AD576" s="86" t="e">
        <f t="shared" si="243"/>
        <v>#REF!</v>
      </c>
      <c r="AE576" s="86" t="e">
        <f t="shared" si="244"/>
        <v>#REF!</v>
      </c>
      <c r="AF576" s="86" t="e">
        <f t="shared" si="245"/>
        <v>#REF!</v>
      </c>
      <c r="AG576" s="86" t="e">
        <f t="shared" si="246"/>
        <v>#REF!</v>
      </c>
      <c r="AH576" s="86" t="e">
        <f t="shared" si="247"/>
        <v>#REF!</v>
      </c>
      <c r="AI576" s="86" t="e">
        <f t="shared" si="248"/>
        <v>#REF!</v>
      </c>
      <c r="AJ576" s="86" t="e">
        <f t="shared" si="249"/>
        <v>#REF!</v>
      </c>
      <c r="AK576" s="86">
        <f t="shared" si="260"/>
        <v>95.207509499136407</v>
      </c>
      <c r="AL576" s="86">
        <f t="shared" si="260"/>
        <v>0</v>
      </c>
    </row>
    <row r="577" spans="2:38" x14ac:dyDescent="0.25">
      <c r="B577" s="77">
        <v>42005</v>
      </c>
      <c r="C577" s="78">
        <v>91.903699620386107</v>
      </c>
      <c r="D577" s="79"/>
      <c r="E577" s="80" t="e">
        <f>IF(#REF!="",NA(),(#REF!*3600*24*30)/($F$9*1000))</f>
        <v>#REF!</v>
      </c>
      <c r="F577" s="75"/>
      <c r="G577" s="75"/>
      <c r="H577" s="81">
        <f t="shared" si="237"/>
        <v>42005</v>
      </c>
      <c r="I577" s="88">
        <v>8.8757676700000001</v>
      </c>
      <c r="J577" s="87">
        <f t="shared" si="235"/>
        <v>6.3213220301631337</v>
      </c>
      <c r="K577" s="82"/>
      <c r="L577" s="82"/>
      <c r="M577" s="36">
        <f t="shared" si="250"/>
        <v>388.2132876237954</v>
      </c>
      <c r="N577" s="36">
        <f t="shared" si="251"/>
        <v>41.071124283521499</v>
      </c>
      <c r="O577" s="36">
        <f t="shared" si="236"/>
        <v>388.2132876237954</v>
      </c>
      <c r="P577" s="36">
        <f t="shared" si="252"/>
        <v>350.19894752802799</v>
      </c>
      <c r="Q577" s="36">
        <f t="shared" si="253"/>
        <v>38.014340095767409</v>
      </c>
      <c r="R577" s="36">
        <f t="shared" si="254"/>
        <v>79.085464379288908</v>
      </c>
      <c r="S577" s="36">
        <f t="shared" si="255"/>
        <v>119.03286479831006</v>
      </c>
      <c r="T577" s="36">
        <f t="shared" si="256"/>
        <v>17.854929719746497</v>
      </c>
      <c r="U577" s="36">
        <f t="shared" si="257"/>
        <v>136.88779451805655</v>
      </c>
      <c r="V577" s="36">
        <f t="shared" si="258"/>
        <v>41.715473989578143</v>
      </c>
      <c r="W577" s="36">
        <f t="shared" si="259"/>
        <v>95.172320528478409</v>
      </c>
      <c r="Y577" s="86" t="e">
        <f t="shared" si="238"/>
        <v>#REF!</v>
      </c>
      <c r="Z577" s="86" t="e">
        <f t="shared" si="239"/>
        <v>#REF!</v>
      </c>
      <c r="AA577" s="86" t="e">
        <f t="shared" si="240"/>
        <v>#REF!</v>
      </c>
      <c r="AB577" s="86" t="e">
        <f t="shared" si="241"/>
        <v>#REF!</v>
      </c>
      <c r="AC577" s="86" t="e">
        <f t="shared" si="242"/>
        <v>#REF!</v>
      </c>
      <c r="AD577" s="86" t="e">
        <f t="shared" si="243"/>
        <v>#REF!</v>
      </c>
      <c r="AE577" s="86" t="e">
        <f t="shared" si="244"/>
        <v>#REF!</v>
      </c>
      <c r="AF577" s="86" t="e">
        <f t="shared" si="245"/>
        <v>#REF!</v>
      </c>
      <c r="AG577" s="86" t="e">
        <f t="shared" si="246"/>
        <v>#REF!</v>
      </c>
      <c r="AH577" s="86" t="e">
        <f t="shared" si="247"/>
        <v>#REF!</v>
      </c>
      <c r="AI577" s="86" t="e">
        <f t="shared" si="248"/>
        <v>#REF!</v>
      </c>
      <c r="AJ577" s="86" t="e">
        <f t="shared" si="249"/>
        <v>#REF!</v>
      </c>
      <c r="AK577" s="86">
        <f t="shared" si="260"/>
        <v>91.903699620386107</v>
      </c>
      <c r="AL577" s="86">
        <f t="shared" si="260"/>
        <v>0</v>
      </c>
    </row>
    <row r="578" spans="2:38" x14ac:dyDescent="0.25">
      <c r="B578" s="77">
        <v>42036</v>
      </c>
      <c r="C578" s="78">
        <v>62.636699444206897</v>
      </c>
      <c r="D578" s="79"/>
      <c r="E578" s="80" t="e">
        <f>IF(#REF!="",NA(),(#REF!*3600*24*30)/($F$9*1000))</f>
        <v>#REF!</v>
      </c>
      <c r="F578" s="75"/>
      <c r="G578" s="75"/>
      <c r="H578" s="81">
        <f t="shared" si="237"/>
        <v>42036</v>
      </c>
      <c r="I578" s="82">
        <v>11.9097358337992</v>
      </c>
      <c r="J578" s="87">
        <f t="shared" si="235"/>
        <v>5.4928047676650893</v>
      </c>
      <c r="K578" s="82"/>
      <c r="L578" s="82"/>
      <c r="M578" s="36">
        <f t="shared" si="250"/>
        <v>384.26308564620967</v>
      </c>
      <c r="N578" s="36">
        <f t="shared" si="251"/>
        <v>28.572561326025209</v>
      </c>
      <c r="O578" s="36">
        <f t="shared" si="236"/>
        <v>384.26308564620967</v>
      </c>
      <c r="P578" s="36">
        <f t="shared" si="252"/>
        <v>347.56904323234409</v>
      </c>
      <c r="Q578" s="36">
        <f t="shared" si="253"/>
        <v>36.694042413865589</v>
      </c>
      <c r="R578" s="36">
        <f t="shared" si="254"/>
        <v>65.266603739890797</v>
      </c>
      <c r="S578" s="36">
        <f t="shared" si="255"/>
        <v>106.98207772946894</v>
      </c>
      <c r="T578" s="36">
        <f t="shared" si="256"/>
        <v>16.04731165942033</v>
      </c>
      <c r="U578" s="36">
        <f t="shared" si="257"/>
        <v>123.02938938888927</v>
      </c>
      <c r="V578" s="36">
        <f t="shared" si="258"/>
        <v>40.331027645232723</v>
      </c>
      <c r="W578" s="36">
        <f t="shared" si="259"/>
        <v>82.698361743656548</v>
      </c>
      <c r="Y578" s="86" t="e">
        <f t="shared" si="238"/>
        <v>#REF!</v>
      </c>
      <c r="Z578" s="86" t="e">
        <f t="shared" si="239"/>
        <v>#REF!</v>
      </c>
      <c r="AA578" s="86" t="e">
        <f t="shared" si="240"/>
        <v>#REF!</v>
      </c>
      <c r="AB578" s="86" t="e">
        <f t="shared" si="241"/>
        <v>#REF!</v>
      </c>
      <c r="AC578" s="86" t="e">
        <f t="shared" si="242"/>
        <v>#REF!</v>
      </c>
      <c r="AD578" s="86" t="e">
        <f t="shared" si="243"/>
        <v>#REF!</v>
      </c>
      <c r="AE578" s="86" t="e">
        <f t="shared" si="244"/>
        <v>#REF!</v>
      </c>
      <c r="AF578" s="86" t="e">
        <f t="shared" si="245"/>
        <v>#REF!</v>
      </c>
      <c r="AG578" s="86" t="e">
        <f t="shared" si="246"/>
        <v>#REF!</v>
      </c>
      <c r="AH578" s="86" t="e">
        <f t="shared" si="247"/>
        <v>#REF!</v>
      </c>
      <c r="AI578" s="86" t="e">
        <f t="shared" si="248"/>
        <v>#REF!</v>
      </c>
      <c r="AJ578" s="86" t="e">
        <f t="shared" si="249"/>
        <v>#REF!</v>
      </c>
      <c r="AK578" s="86">
        <f t="shared" si="260"/>
        <v>62.636699444206897</v>
      </c>
      <c r="AL578" s="86">
        <f t="shared" si="260"/>
        <v>0</v>
      </c>
    </row>
    <row r="579" spans="2:38" x14ac:dyDescent="0.25">
      <c r="B579" s="77">
        <v>42064</v>
      </c>
      <c r="C579" s="78">
        <v>202.46160311912499</v>
      </c>
      <c r="D579" s="79"/>
      <c r="E579" s="80" t="e">
        <f>IF(#REF!="",NA(),(#REF!*3600*24*30)/($F$9*1000))</f>
        <v>#REF!</v>
      </c>
      <c r="F579" s="75"/>
      <c r="G579" s="75"/>
      <c r="H579" s="81">
        <f t="shared" si="237"/>
        <v>42064</v>
      </c>
      <c r="I579" s="82">
        <v>10.039593575851301</v>
      </c>
      <c r="J579" s="87">
        <f t="shared" si="235"/>
        <v>12.678317222339308</v>
      </c>
      <c r="K579" s="82"/>
      <c r="L579" s="82"/>
      <c r="M579" s="36">
        <f t="shared" si="250"/>
        <v>441.09484034990203</v>
      </c>
      <c r="N579" s="36">
        <f t="shared" si="251"/>
        <v>108.93580600156702</v>
      </c>
      <c r="O579" s="36">
        <f t="shared" si="236"/>
        <v>441.09484034990203</v>
      </c>
      <c r="P579" s="36">
        <f t="shared" si="252"/>
        <v>382.67911420454425</v>
      </c>
      <c r="Q579" s="36">
        <f t="shared" si="253"/>
        <v>58.41572614535778</v>
      </c>
      <c r="R579" s="36">
        <f t="shared" si="254"/>
        <v>167.3515321469248</v>
      </c>
      <c r="S579" s="36">
        <f t="shared" si="255"/>
        <v>207.68255979215752</v>
      </c>
      <c r="T579" s="36">
        <f t="shared" si="256"/>
        <v>31.15238396882361</v>
      </c>
      <c r="U579" s="36">
        <f t="shared" si="257"/>
        <v>238.83494376098113</v>
      </c>
      <c r="V579" s="36">
        <f t="shared" si="258"/>
        <v>47.95321606405102</v>
      </c>
      <c r="W579" s="36">
        <f t="shared" si="259"/>
        <v>190.88172769693011</v>
      </c>
      <c r="Y579" s="86" t="e">
        <f t="shared" si="238"/>
        <v>#REF!</v>
      </c>
      <c r="Z579" s="86" t="e">
        <f t="shared" si="239"/>
        <v>#REF!</v>
      </c>
      <c r="AA579" s="86" t="e">
        <f t="shared" si="240"/>
        <v>#REF!</v>
      </c>
      <c r="AB579" s="86" t="e">
        <f t="shared" si="241"/>
        <v>#REF!</v>
      </c>
      <c r="AC579" s="86" t="e">
        <f t="shared" si="242"/>
        <v>#REF!</v>
      </c>
      <c r="AD579" s="86" t="e">
        <f t="shared" si="243"/>
        <v>#REF!</v>
      </c>
      <c r="AE579" s="86" t="e">
        <f t="shared" si="244"/>
        <v>#REF!</v>
      </c>
      <c r="AF579" s="86" t="e">
        <f t="shared" si="245"/>
        <v>#REF!</v>
      </c>
      <c r="AG579" s="86" t="e">
        <f t="shared" si="246"/>
        <v>#REF!</v>
      </c>
      <c r="AH579" s="86" t="e">
        <f t="shared" si="247"/>
        <v>#REF!</v>
      </c>
      <c r="AI579" s="86" t="e">
        <f t="shared" si="248"/>
        <v>#REF!</v>
      </c>
      <c r="AJ579" s="86" t="e">
        <f t="shared" si="249"/>
        <v>#REF!</v>
      </c>
      <c r="AK579" s="86">
        <f t="shared" si="260"/>
        <v>202.46160311912499</v>
      </c>
      <c r="AL579" s="86">
        <f t="shared" si="260"/>
        <v>0</v>
      </c>
    </row>
    <row r="580" spans="2:38" x14ac:dyDescent="0.25">
      <c r="B580" s="77">
        <v>42095</v>
      </c>
      <c r="C580" s="78">
        <v>53.0353677105009</v>
      </c>
      <c r="D580" s="79"/>
      <c r="E580" s="80" t="e">
        <f>IF(#REF!="",NA(),(#REF!*3600*24*30)/($F$9*1000))</f>
        <v>#REF!</v>
      </c>
      <c r="F580" s="75"/>
      <c r="G580" s="75"/>
      <c r="H580" s="81">
        <f t="shared" si="237"/>
        <v>42095</v>
      </c>
      <c r="I580" s="82">
        <v>8.8684041657894195</v>
      </c>
      <c r="J580" s="87">
        <f t="shared" si="235"/>
        <v>6.4501609057772935</v>
      </c>
      <c r="K580" s="82"/>
      <c r="L580" s="82"/>
      <c r="M580" s="36">
        <f t="shared" si="250"/>
        <v>407.73147866831761</v>
      </c>
      <c r="N580" s="36">
        <f t="shared" si="251"/>
        <v>27.983003246727549</v>
      </c>
      <c r="O580" s="36">
        <f t="shared" si="236"/>
        <v>407.73147866831761</v>
      </c>
      <c r="P580" s="36">
        <f t="shared" si="252"/>
        <v>362.77743801982677</v>
      </c>
      <c r="Q580" s="36">
        <f t="shared" si="253"/>
        <v>44.954040648490832</v>
      </c>
      <c r="R580" s="36">
        <f t="shared" si="254"/>
        <v>72.93704389521838</v>
      </c>
      <c r="S580" s="36">
        <f t="shared" si="255"/>
        <v>120.8902599592694</v>
      </c>
      <c r="T580" s="36">
        <f t="shared" si="256"/>
        <v>18.133538993890401</v>
      </c>
      <c r="U580" s="36">
        <f t="shared" si="257"/>
        <v>139.0237989531598</v>
      </c>
      <c r="V580" s="36">
        <f t="shared" si="258"/>
        <v>41.91171096654999</v>
      </c>
      <c r="W580" s="36">
        <f t="shared" si="259"/>
        <v>97.112087986609808</v>
      </c>
      <c r="Y580" s="86" t="e">
        <f t="shared" si="238"/>
        <v>#REF!</v>
      </c>
      <c r="Z580" s="86" t="e">
        <f t="shared" si="239"/>
        <v>#REF!</v>
      </c>
      <c r="AA580" s="86" t="e">
        <f t="shared" si="240"/>
        <v>#REF!</v>
      </c>
      <c r="AB580" s="86" t="e">
        <f t="shared" si="241"/>
        <v>#REF!</v>
      </c>
      <c r="AC580" s="86" t="e">
        <f t="shared" si="242"/>
        <v>#REF!</v>
      </c>
      <c r="AD580" s="86" t="e">
        <f t="shared" si="243"/>
        <v>#REF!</v>
      </c>
      <c r="AE580" s="86" t="e">
        <f t="shared" si="244"/>
        <v>#REF!</v>
      </c>
      <c r="AF580" s="86" t="e">
        <f t="shared" si="245"/>
        <v>#REF!</v>
      </c>
      <c r="AG580" s="86" t="e">
        <f t="shared" si="246"/>
        <v>#REF!</v>
      </c>
      <c r="AH580" s="86" t="e">
        <f t="shared" si="247"/>
        <v>#REF!</v>
      </c>
      <c r="AI580" s="86" t="e">
        <f t="shared" si="248"/>
        <v>#REF!</v>
      </c>
      <c r="AJ580" s="86" t="e">
        <f t="shared" si="249"/>
        <v>#REF!</v>
      </c>
      <c r="AK580" s="86">
        <f t="shared" si="260"/>
        <v>53.0353677105009</v>
      </c>
      <c r="AL580" s="86">
        <f t="shared" si="260"/>
        <v>0</v>
      </c>
    </row>
    <row r="581" spans="2:38" x14ac:dyDescent="0.25">
      <c r="B581" s="77">
        <v>42125</v>
      </c>
      <c r="C581" s="78">
        <v>60.3714340935447</v>
      </c>
      <c r="D581" s="79"/>
      <c r="E581" s="80" t="e">
        <f>IF(#REF!="",NA(),(#REF!*3600*24*30)/($F$9*1000))</f>
        <v>#REF!</v>
      </c>
      <c r="F581" s="75"/>
      <c r="G581" s="75"/>
      <c r="H581" s="81">
        <f t="shared" si="237"/>
        <v>42125</v>
      </c>
      <c r="I581" s="82">
        <v>8.4980959255042308</v>
      </c>
      <c r="J581" s="87">
        <f t="shared" si="235"/>
        <v>5.7748370002856522</v>
      </c>
      <c r="K581" s="82"/>
      <c r="L581" s="82"/>
      <c r="M581" s="36">
        <f t="shared" si="250"/>
        <v>393.9289808417011</v>
      </c>
      <c r="N581" s="36">
        <f t="shared" si="251"/>
        <v>29.219891271670349</v>
      </c>
      <c r="O581" s="36">
        <f t="shared" si="236"/>
        <v>393.9289808417011</v>
      </c>
      <c r="P581" s="36">
        <f t="shared" si="252"/>
        <v>353.95412386135183</v>
      </c>
      <c r="Q581" s="36">
        <f t="shared" si="253"/>
        <v>39.974856980349273</v>
      </c>
      <c r="R581" s="36">
        <f t="shared" si="254"/>
        <v>69.194748252019622</v>
      </c>
      <c r="S581" s="36">
        <f t="shared" si="255"/>
        <v>111.10645921856961</v>
      </c>
      <c r="T581" s="36">
        <f t="shared" si="256"/>
        <v>16.665968882785432</v>
      </c>
      <c r="U581" s="36">
        <f t="shared" si="257"/>
        <v>127.77242810135505</v>
      </c>
      <c r="V581" s="36">
        <f t="shared" si="258"/>
        <v>40.827856163968832</v>
      </c>
      <c r="W581" s="36">
        <f t="shared" si="259"/>
        <v>86.944571937386215</v>
      </c>
      <c r="Y581" s="86" t="e">
        <f t="shared" si="238"/>
        <v>#REF!</v>
      </c>
      <c r="Z581" s="86" t="e">
        <f t="shared" si="239"/>
        <v>#REF!</v>
      </c>
      <c r="AA581" s="86" t="e">
        <f t="shared" si="240"/>
        <v>#REF!</v>
      </c>
      <c r="AB581" s="86" t="e">
        <f t="shared" si="241"/>
        <v>#REF!</v>
      </c>
      <c r="AC581" s="86" t="e">
        <f t="shared" si="242"/>
        <v>#REF!</v>
      </c>
      <c r="AD581" s="86" t="e">
        <f t="shared" si="243"/>
        <v>#REF!</v>
      </c>
      <c r="AE581" s="86" t="e">
        <f t="shared" si="244"/>
        <v>#REF!</v>
      </c>
      <c r="AF581" s="86" t="e">
        <f t="shared" si="245"/>
        <v>#REF!</v>
      </c>
      <c r="AG581" s="86" t="e">
        <f t="shared" si="246"/>
        <v>#REF!</v>
      </c>
      <c r="AH581" s="86" t="e">
        <f t="shared" si="247"/>
        <v>#REF!</v>
      </c>
      <c r="AI581" s="86" t="e">
        <f t="shared" si="248"/>
        <v>#REF!</v>
      </c>
      <c r="AJ581" s="86" t="e">
        <f t="shared" si="249"/>
        <v>#REF!</v>
      </c>
      <c r="AK581" s="86">
        <f t="shared" si="260"/>
        <v>60.3714340935447</v>
      </c>
      <c r="AL581" s="86">
        <f t="shared" si="260"/>
        <v>0</v>
      </c>
    </row>
    <row r="582" spans="2:38" x14ac:dyDescent="0.25">
      <c r="B582" s="77">
        <v>42156</v>
      </c>
      <c r="C582" s="78">
        <v>2.7581511585587801</v>
      </c>
      <c r="D582" s="79"/>
      <c r="E582" s="80" t="e">
        <f>IF(#REF!="",NA(),(#REF!*3600*24*30)/($F$9*1000))</f>
        <v>#REF!</v>
      </c>
      <c r="F582" s="75"/>
      <c r="G582" s="75"/>
      <c r="H582" s="81">
        <f t="shared" si="237"/>
        <v>42156</v>
      </c>
      <c r="I582" s="82">
        <v>2.5954953947510901</v>
      </c>
      <c r="J582" s="87">
        <f t="shared" si="235"/>
        <v>3.0595814852257694</v>
      </c>
      <c r="K582" s="82"/>
      <c r="L582" s="82"/>
      <c r="M582" s="36">
        <f t="shared" si="250"/>
        <v>355.54183190430138</v>
      </c>
      <c r="N582" s="36">
        <f t="shared" si="251"/>
        <v>1.1704431156092596</v>
      </c>
      <c r="O582" s="36">
        <f t="shared" si="236"/>
        <v>355.54183190430138</v>
      </c>
      <c r="P582" s="36">
        <f t="shared" si="252"/>
        <v>327.60229539216562</v>
      </c>
      <c r="Q582" s="36">
        <f t="shared" si="253"/>
        <v>27.93953651213576</v>
      </c>
      <c r="R582" s="36">
        <f t="shared" si="254"/>
        <v>29.10997962774502</v>
      </c>
      <c r="S582" s="36">
        <f t="shared" si="255"/>
        <v>69.937835791713852</v>
      </c>
      <c r="T582" s="36">
        <f t="shared" si="256"/>
        <v>10.490675368757072</v>
      </c>
      <c r="U582" s="36">
        <f t="shared" si="257"/>
        <v>80.428511160470919</v>
      </c>
      <c r="V582" s="36">
        <f t="shared" si="258"/>
        <v>34.364180249079219</v>
      </c>
      <c r="W582" s="36">
        <f t="shared" si="259"/>
        <v>46.0643309113917</v>
      </c>
      <c r="Y582" s="86" t="e">
        <f t="shared" si="238"/>
        <v>#REF!</v>
      </c>
      <c r="Z582" s="86" t="e">
        <f t="shared" si="239"/>
        <v>#REF!</v>
      </c>
      <c r="AA582" s="86" t="e">
        <f t="shared" si="240"/>
        <v>#REF!</v>
      </c>
      <c r="AB582" s="86" t="e">
        <f t="shared" si="241"/>
        <v>#REF!</v>
      </c>
      <c r="AC582" s="86" t="e">
        <f t="shared" si="242"/>
        <v>#REF!</v>
      </c>
      <c r="AD582" s="86" t="e">
        <f t="shared" si="243"/>
        <v>#REF!</v>
      </c>
      <c r="AE582" s="86" t="e">
        <f t="shared" si="244"/>
        <v>#REF!</v>
      </c>
      <c r="AF582" s="86" t="e">
        <f t="shared" si="245"/>
        <v>#REF!</v>
      </c>
      <c r="AG582" s="86" t="e">
        <f t="shared" si="246"/>
        <v>#REF!</v>
      </c>
      <c r="AH582" s="86" t="e">
        <f t="shared" si="247"/>
        <v>#REF!</v>
      </c>
      <c r="AI582" s="86" t="e">
        <f t="shared" si="248"/>
        <v>#REF!</v>
      </c>
      <c r="AJ582" s="86" t="e">
        <f t="shared" si="249"/>
        <v>#REF!</v>
      </c>
      <c r="AK582" s="86">
        <f t="shared" si="260"/>
        <v>2.7581511585587801</v>
      </c>
      <c r="AL582" s="86">
        <f t="shared" si="260"/>
        <v>0</v>
      </c>
    </row>
    <row r="583" spans="2:38" x14ac:dyDescent="0.25">
      <c r="B583" s="77">
        <v>42186</v>
      </c>
      <c r="C583" s="78">
        <v>16.901470371281</v>
      </c>
      <c r="D583" s="79"/>
      <c r="E583" s="80" t="e">
        <f>IF(#REF!="",NA(),(#REF!*3600*24*30)/($F$9*1000))</f>
        <v>#REF!</v>
      </c>
      <c r="F583" s="75"/>
      <c r="G583" s="75"/>
      <c r="H583" s="81">
        <f t="shared" si="237"/>
        <v>42186</v>
      </c>
      <c r="I583" s="82">
        <v>1.8287197864337601</v>
      </c>
      <c r="J583" s="87">
        <f t="shared" si="235"/>
        <v>2.6954730755002752</v>
      </c>
      <c r="K583" s="82"/>
      <c r="L583" s="82"/>
      <c r="M583" s="36">
        <f t="shared" si="250"/>
        <v>338.18618966872657</v>
      </c>
      <c r="N583" s="36">
        <f t="shared" si="251"/>
        <v>6.3175760947200388</v>
      </c>
      <c r="O583" s="36">
        <f t="shared" si="236"/>
        <v>338.18618966872657</v>
      </c>
      <c r="P583" s="36">
        <f t="shared" si="252"/>
        <v>314.82841627814571</v>
      </c>
      <c r="Q583" s="36">
        <f t="shared" si="253"/>
        <v>23.35777339058086</v>
      </c>
      <c r="R583" s="36">
        <f t="shared" si="254"/>
        <v>29.675349485300899</v>
      </c>
      <c r="S583" s="36">
        <f t="shared" si="255"/>
        <v>64.039529734380125</v>
      </c>
      <c r="T583" s="36">
        <f t="shared" si="256"/>
        <v>9.6059294601570127</v>
      </c>
      <c r="U583" s="36">
        <f t="shared" si="257"/>
        <v>73.645459194537139</v>
      </c>
      <c r="V583" s="36">
        <f t="shared" si="258"/>
        <v>33.063057871949354</v>
      </c>
      <c r="W583" s="36">
        <f t="shared" si="259"/>
        <v>40.582401322587785</v>
      </c>
      <c r="Y583" s="86" t="e">
        <f t="shared" si="238"/>
        <v>#REF!</v>
      </c>
      <c r="Z583" s="86" t="e">
        <f t="shared" si="239"/>
        <v>#REF!</v>
      </c>
      <c r="AA583" s="86" t="e">
        <f t="shared" si="240"/>
        <v>#REF!</v>
      </c>
      <c r="AB583" s="86" t="e">
        <f t="shared" si="241"/>
        <v>#REF!</v>
      </c>
      <c r="AC583" s="86" t="e">
        <f t="shared" si="242"/>
        <v>#REF!</v>
      </c>
      <c r="AD583" s="86" t="e">
        <f t="shared" si="243"/>
        <v>#REF!</v>
      </c>
      <c r="AE583" s="86" t="e">
        <f t="shared" si="244"/>
        <v>#REF!</v>
      </c>
      <c r="AF583" s="86" t="e">
        <f t="shared" si="245"/>
        <v>#REF!</v>
      </c>
      <c r="AG583" s="86" t="e">
        <f t="shared" si="246"/>
        <v>#REF!</v>
      </c>
      <c r="AH583" s="86" t="e">
        <f t="shared" si="247"/>
        <v>#REF!</v>
      </c>
      <c r="AI583" s="86" t="e">
        <f t="shared" si="248"/>
        <v>#REF!</v>
      </c>
      <c r="AJ583" s="86" t="e">
        <f t="shared" si="249"/>
        <v>#REF!</v>
      </c>
      <c r="AK583" s="86">
        <f t="shared" si="260"/>
        <v>16.901470371281</v>
      </c>
      <c r="AL583" s="86">
        <f t="shared" si="260"/>
        <v>0</v>
      </c>
    </row>
    <row r="584" spans="2:38" x14ac:dyDescent="0.25">
      <c r="B584" s="77">
        <v>42217</v>
      </c>
      <c r="C584" s="78">
        <v>0.16559296590177999</v>
      </c>
      <c r="D584" s="79"/>
      <c r="E584" s="80" t="e">
        <f>IF(#REF!="",NA(),(#REF!*3600*24*30)/($F$9*1000))</f>
        <v>#REF!</v>
      </c>
      <c r="F584" s="75"/>
      <c r="G584" s="75"/>
      <c r="H584" s="81">
        <f t="shared" si="237"/>
        <v>42217</v>
      </c>
      <c r="I584" s="82">
        <v>2.1426677691515401</v>
      </c>
      <c r="J584" s="87">
        <f t="shared" si="235"/>
        <v>1.9338544877244894</v>
      </c>
      <c r="K584" s="82"/>
      <c r="L584" s="82"/>
      <c r="M584" s="36">
        <f t="shared" si="250"/>
        <v>314.93864475216833</v>
      </c>
      <c r="N584" s="36">
        <f t="shared" si="251"/>
        <v>5.5364491879174693E-2</v>
      </c>
      <c r="O584" s="36">
        <f t="shared" si="236"/>
        <v>314.93864475216833</v>
      </c>
      <c r="P584" s="36">
        <f t="shared" si="252"/>
        <v>296.91189823761255</v>
      </c>
      <c r="Q584" s="36">
        <f t="shared" si="253"/>
        <v>18.026746514555782</v>
      </c>
      <c r="R584" s="36">
        <f t="shared" si="254"/>
        <v>18.082111006434957</v>
      </c>
      <c r="S584" s="36">
        <f t="shared" si="255"/>
        <v>51.145168878384311</v>
      </c>
      <c r="T584" s="36">
        <f t="shared" si="256"/>
        <v>7.671775331757642</v>
      </c>
      <c r="U584" s="36">
        <f t="shared" si="257"/>
        <v>58.816944210141955</v>
      </c>
      <c r="V584" s="36">
        <f t="shared" si="258"/>
        <v>29.701291142171019</v>
      </c>
      <c r="W584" s="36">
        <f t="shared" si="259"/>
        <v>29.115653067970936</v>
      </c>
      <c r="Y584" s="86" t="e">
        <f t="shared" si="238"/>
        <v>#REF!</v>
      </c>
      <c r="Z584" s="86" t="e">
        <f t="shared" si="239"/>
        <v>#REF!</v>
      </c>
      <c r="AA584" s="86" t="e">
        <f t="shared" si="240"/>
        <v>#REF!</v>
      </c>
      <c r="AB584" s="86" t="e">
        <f t="shared" si="241"/>
        <v>#REF!</v>
      </c>
      <c r="AC584" s="86" t="e">
        <f t="shared" si="242"/>
        <v>#REF!</v>
      </c>
      <c r="AD584" s="86" t="e">
        <f t="shared" si="243"/>
        <v>#REF!</v>
      </c>
      <c r="AE584" s="86" t="e">
        <f t="shared" si="244"/>
        <v>#REF!</v>
      </c>
      <c r="AF584" s="86" t="e">
        <f t="shared" si="245"/>
        <v>#REF!</v>
      </c>
      <c r="AG584" s="86" t="e">
        <f t="shared" si="246"/>
        <v>#REF!</v>
      </c>
      <c r="AH584" s="86" t="e">
        <f t="shared" si="247"/>
        <v>#REF!</v>
      </c>
      <c r="AI584" s="86" t="e">
        <f t="shared" si="248"/>
        <v>#REF!</v>
      </c>
      <c r="AJ584" s="86" t="e">
        <f t="shared" si="249"/>
        <v>#REF!</v>
      </c>
      <c r="AK584" s="86">
        <f t="shared" si="260"/>
        <v>0.16559296590177999</v>
      </c>
      <c r="AL584" s="86">
        <f t="shared" si="260"/>
        <v>0</v>
      </c>
    </row>
    <row r="585" spans="2:38" x14ac:dyDescent="0.25">
      <c r="B585" s="77">
        <v>42248</v>
      </c>
      <c r="C585" s="78">
        <v>5.6834782608695704</v>
      </c>
      <c r="D585" s="79"/>
      <c r="E585" s="80" t="e">
        <f>IF(#REF!="",NA(),(#REF!*3600*24*30)/($F$9*1000))</f>
        <v>#REF!</v>
      </c>
      <c r="F585" s="75"/>
      <c r="G585" s="75"/>
      <c r="H585" s="81">
        <f t="shared" si="237"/>
        <v>42248</v>
      </c>
      <c r="I585" s="82">
        <v>2.2613492039654699</v>
      </c>
      <c r="J585" s="87">
        <f t="shared" si="235"/>
        <v>1.6818518041990382</v>
      </c>
      <c r="K585" s="82"/>
      <c r="L585" s="82"/>
      <c r="M585" s="36">
        <f t="shared" si="250"/>
        <v>300.8831321292401</v>
      </c>
      <c r="N585" s="36">
        <f t="shared" si="251"/>
        <v>1.7122443692420006</v>
      </c>
      <c r="O585" s="36">
        <f t="shared" si="236"/>
        <v>300.8831321292401</v>
      </c>
      <c r="P585" s="36">
        <f t="shared" si="252"/>
        <v>285.65008561991544</v>
      </c>
      <c r="Q585" s="36">
        <f t="shared" si="253"/>
        <v>15.233046509324652</v>
      </c>
      <c r="R585" s="36">
        <f t="shared" si="254"/>
        <v>16.945290878566652</v>
      </c>
      <c r="S585" s="36">
        <f t="shared" si="255"/>
        <v>46.646582020737668</v>
      </c>
      <c r="T585" s="36">
        <f t="shared" si="256"/>
        <v>6.9969873031106458</v>
      </c>
      <c r="U585" s="36">
        <f t="shared" si="257"/>
        <v>53.643569323848311</v>
      </c>
      <c r="V585" s="36">
        <f t="shared" si="258"/>
        <v>28.322008703007771</v>
      </c>
      <c r="W585" s="36">
        <f t="shared" si="259"/>
        <v>25.32156062084054</v>
      </c>
      <c r="Y585" s="86" t="e">
        <f t="shared" si="238"/>
        <v>#REF!</v>
      </c>
      <c r="Z585" s="86" t="e">
        <f t="shared" si="239"/>
        <v>#REF!</v>
      </c>
      <c r="AA585" s="86" t="e">
        <f t="shared" si="240"/>
        <v>#REF!</v>
      </c>
      <c r="AB585" s="86" t="e">
        <f t="shared" si="241"/>
        <v>#REF!</v>
      </c>
      <c r="AC585" s="86" t="e">
        <f t="shared" si="242"/>
        <v>#REF!</v>
      </c>
      <c r="AD585" s="86" t="e">
        <f t="shared" si="243"/>
        <v>#REF!</v>
      </c>
      <c r="AE585" s="86" t="e">
        <f t="shared" si="244"/>
        <v>#REF!</v>
      </c>
      <c r="AF585" s="86" t="e">
        <f t="shared" si="245"/>
        <v>#REF!</v>
      </c>
      <c r="AG585" s="86" t="e">
        <f t="shared" si="246"/>
        <v>#REF!</v>
      </c>
      <c r="AH585" s="86" t="e">
        <f t="shared" si="247"/>
        <v>#REF!</v>
      </c>
      <c r="AI585" s="86" t="e">
        <f t="shared" si="248"/>
        <v>#REF!</v>
      </c>
      <c r="AJ585" s="86" t="e">
        <f t="shared" si="249"/>
        <v>#REF!</v>
      </c>
      <c r="AK585" s="86">
        <f t="shared" si="260"/>
        <v>5.6834782608695704</v>
      </c>
      <c r="AL585" s="86">
        <f t="shared" si="260"/>
        <v>0</v>
      </c>
    </row>
    <row r="586" spans="2:38" x14ac:dyDescent="0.25">
      <c r="B586" s="77">
        <v>42278</v>
      </c>
      <c r="C586" s="78">
        <v>19.68</v>
      </c>
      <c r="D586" s="79"/>
      <c r="E586" s="80" t="e">
        <f>IF(#REF!="",NA(),(#REF!*3600*24*30)/($F$9*1000))</f>
        <v>#REF!</v>
      </c>
      <c r="F586" s="75"/>
      <c r="G586" s="75"/>
      <c r="H586" s="81">
        <f t="shared" si="237"/>
        <v>42278</v>
      </c>
      <c r="I586" s="82">
        <v>3.91</v>
      </c>
      <c r="J586" s="87">
        <f t="shared" si="235"/>
        <v>1.8132243470463454</v>
      </c>
      <c r="K586" s="82"/>
      <c r="L586" s="82"/>
      <c r="M586" s="36">
        <f t="shared" si="250"/>
        <v>299.64391434992831</v>
      </c>
      <c r="N586" s="36">
        <f t="shared" si="251"/>
        <v>5.6861712699871418</v>
      </c>
      <c r="O586" s="36">
        <f t="shared" si="236"/>
        <v>299.64391434992831</v>
      </c>
      <c r="P586" s="36">
        <f t="shared" si="252"/>
        <v>284.64220523176755</v>
      </c>
      <c r="Q586" s="36">
        <f t="shared" si="253"/>
        <v>15.001709118160761</v>
      </c>
      <c r="R586" s="36">
        <f t="shared" si="254"/>
        <v>20.687880388147903</v>
      </c>
      <c r="S586" s="36">
        <f t="shared" si="255"/>
        <v>49.009889091155671</v>
      </c>
      <c r="T586" s="36">
        <f t="shared" si="256"/>
        <v>7.3514833636733465</v>
      </c>
      <c r="U586" s="36">
        <f t="shared" si="257"/>
        <v>56.361372454829016</v>
      </c>
      <c r="V586" s="36">
        <f t="shared" si="258"/>
        <v>29.061898084800397</v>
      </c>
      <c r="W586" s="36">
        <f t="shared" si="259"/>
        <v>27.299474370028619</v>
      </c>
      <c r="Y586" s="86" t="e">
        <f t="shared" si="238"/>
        <v>#REF!</v>
      </c>
      <c r="Z586" s="86" t="e">
        <f t="shared" si="239"/>
        <v>#REF!</v>
      </c>
      <c r="AA586" s="86" t="e">
        <f t="shared" si="240"/>
        <v>#REF!</v>
      </c>
      <c r="AB586" s="86" t="e">
        <f t="shared" si="241"/>
        <v>#REF!</v>
      </c>
      <c r="AC586" s="86" t="e">
        <f t="shared" si="242"/>
        <v>#REF!</v>
      </c>
      <c r="AD586" s="86" t="e">
        <f t="shared" si="243"/>
        <v>#REF!</v>
      </c>
      <c r="AE586" s="86" t="e">
        <f t="shared" si="244"/>
        <v>#REF!</v>
      </c>
      <c r="AF586" s="86" t="e">
        <f t="shared" si="245"/>
        <v>#REF!</v>
      </c>
      <c r="AG586" s="86" t="e">
        <f t="shared" si="246"/>
        <v>#REF!</v>
      </c>
      <c r="AH586" s="86" t="e">
        <f t="shared" si="247"/>
        <v>#REF!</v>
      </c>
      <c r="AI586" s="86" t="e">
        <f t="shared" si="248"/>
        <v>#REF!</v>
      </c>
      <c r="AJ586" s="86" t="e">
        <f t="shared" si="249"/>
        <v>#REF!</v>
      </c>
      <c r="AK586" s="86">
        <f t="shared" si="260"/>
        <v>19.68</v>
      </c>
      <c r="AL586" s="86">
        <f t="shared" si="260"/>
        <v>0</v>
      </c>
    </row>
    <row r="587" spans="2:38" x14ac:dyDescent="0.25">
      <c r="B587" s="77">
        <v>42309</v>
      </c>
      <c r="C587" s="78">
        <v>78.410004466279602</v>
      </c>
      <c r="D587" s="79"/>
      <c r="E587" s="80" t="e">
        <f>IF(#REF!="",NA(),(#REF!*3600*24*30)/($F$9*1000))</f>
        <v>#REF!</v>
      </c>
      <c r="F587" s="75"/>
      <c r="G587" s="75"/>
      <c r="H587" s="81">
        <f t="shared" si="237"/>
        <v>42309</v>
      </c>
      <c r="I587" s="82">
        <v>4.83</v>
      </c>
      <c r="J587" s="87">
        <f t="shared" si="235"/>
        <v>3.5666828530239303</v>
      </c>
      <c r="K587" s="82"/>
      <c r="L587" s="82"/>
      <c r="M587" s="36">
        <f t="shared" si="250"/>
        <v>337.30355690465939</v>
      </c>
      <c r="N587" s="36">
        <f t="shared" si="251"/>
        <v>25.748652793387748</v>
      </c>
      <c r="O587" s="36">
        <f t="shared" si="236"/>
        <v>337.30355690465939</v>
      </c>
      <c r="P587" s="36">
        <f t="shared" si="252"/>
        <v>314.16484157446644</v>
      </c>
      <c r="Q587" s="36">
        <f t="shared" si="253"/>
        <v>23.138715330192952</v>
      </c>
      <c r="R587" s="36">
        <f t="shared" si="254"/>
        <v>48.8873681235807</v>
      </c>
      <c r="S587" s="36">
        <f t="shared" si="255"/>
        <v>77.94926620838109</v>
      </c>
      <c r="T587" s="36">
        <f t="shared" si="256"/>
        <v>11.692389931257157</v>
      </c>
      <c r="U587" s="36">
        <f t="shared" si="257"/>
        <v>89.641656139638243</v>
      </c>
      <c r="V587" s="36">
        <f t="shared" si="258"/>
        <v>35.942527683329992</v>
      </c>
      <c r="W587" s="36">
        <f t="shared" si="259"/>
        <v>53.699128456308252</v>
      </c>
      <c r="Y587" s="86" t="e">
        <f t="shared" si="238"/>
        <v>#REF!</v>
      </c>
      <c r="Z587" s="86" t="e">
        <f t="shared" si="239"/>
        <v>#REF!</v>
      </c>
      <c r="AA587" s="86" t="e">
        <f t="shared" si="240"/>
        <v>#REF!</v>
      </c>
      <c r="AB587" s="86" t="e">
        <f t="shared" si="241"/>
        <v>#REF!</v>
      </c>
      <c r="AC587" s="86" t="e">
        <f t="shared" si="242"/>
        <v>#REF!</v>
      </c>
      <c r="AD587" s="86" t="e">
        <f t="shared" si="243"/>
        <v>#REF!</v>
      </c>
      <c r="AE587" s="86" t="e">
        <f t="shared" si="244"/>
        <v>#REF!</v>
      </c>
      <c r="AF587" s="86" t="e">
        <f t="shared" si="245"/>
        <v>#REF!</v>
      </c>
      <c r="AG587" s="86" t="e">
        <f t="shared" si="246"/>
        <v>#REF!</v>
      </c>
      <c r="AH587" s="86" t="e">
        <f t="shared" si="247"/>
        <v>#REF!</v>
      </c>
      <c r="AI587" s="86" t="e">
        <f t="shared" si="248"/>
        <v>#REF!</v>
      </c>
      <c r="AJ587" s="86" t="e">
        <f t="shared" si="249"/>
        <v>#REF!</v>
      </c>
      <c r="AK587" s="86">
        <f t="shared" si="260"/>
        <v>78.410004466279602</v>
      </c>
      <c r="AL587" s="86">
        <f t="shared" si="260"/>
        <v>0</v>
      </c>
    </row>
    <row r="588" spans="2:38" x14ac:dyDescent="0.25">
      <c r="B588" s="77">
        <v>42339</v>
      </c>
      <c r="C588" s="78">
        <v>61.420363677863598</v>
      </c>
      <c r="D588" s="79"/>
      <c r="E588" s="80" t="e">
        <f>IF(#REF!="",NA(),(#REF!*3600*24*30)/($F$9*1000))</f>
        <v>#REF!</v>
      </c>
      <c r="F588" s="75"/>
      <c r="G588" s="75"/>
      <c r="H588" s="81">
        <f t="shared" si="237"/>
        <v>42339</v>
      </c>
      <c r="I588" s="82">
        <v>6.878997</v>
      </c>
      <c r="J588" s="87">
        <f t="shared" si="235"/>
        <v>4.0973743384919974</v>
      </c>
      <c r="K588" s="82"/>
      <c r="L588" s="82"/>
      <c r="M588" s="36">
        <f t="shared" si="250"/>
        <v>352.48760160458795</v>
      </c>
      <c r="N588" s="36">
        <f t="shared" si="251"/>
        <v>23.097603647742062</v>
      </c>
      <c r="O588" s="36">
        <f t="shared" si="236"/>
        <v>352.48760160458795</v>
      </c>
      <c r="P588" s="36">
        <f t="shared" si="252"/>
        <v>325.39253158616907</v>
      </c>
      <c r="Q588" s="36">
        <f t="shared" si="253"/>
        <v>27.09507001841888</v>
      </c>
      <c r="R588" s="36">
        <f t="shared" si="254"/>
        <v>50.192673666160943</v>
      </c>
      <c r="S588" s="36">
        <f t="shared" si="255"/>
        <v>86.135201349490927</v>
      </c>
      <c r="T588" s="36">
        <f t="shared" si="256"/>
        <v>12.920280202423632</v>
      </c>
      <c r="U588" s="36">
        <f t="shared" si="257"/>
        <v>99.055481551914554</v>
      </c>
      <c r="V588" s="36">
        <f t="shared" si="258"/>
        <v>37.366388351570357</v>
      </c>
      <c r="W588" s="36">
        <f t="shared" si="259"/>
        <v>61.689093200344196</v>
      </c>
      <c r="Y588" s="86" t="e">
        <f t="shared" si="238"/>
        <v>#REF!</v>
      </c>
      <c r="Z588" s="86" t="e">
        <f t="shared" si="239"/>
        <v>#REF!</v>
      </c>
      <c r="AA588" s="86" t="e">
        <f t="shared" si="240"/>
        <v>#REF!</v>
      </c>
      <c r="AB588" s="86" t="e">
        <f t="shared" si="241"/>
        <v>#REF!</v>
      </c>
      <c r="AC588" s="86" t="e">
        <f t="shared" si="242"/>
        <v>#REF!</v>
      </c>
      <c r="AD588" s="86" t="e">
        <f t="shared" si="243"/>
        <v>#REF!</v>
      </c>
      <c r="AE588" s="86" t="e">
        <f t="shared" si="244"/>
        <v>#REF!</v>
      </c>
      <c r="AF588" s="86" t="e">
        <f t="shared" si="245"/>
        <v>#REF!</v>
      </c>
      <c r="AG588" s="86" t="e">
        <f t="shared" si="246"/>
        <v>#REF!</v>
      </c>
      <c r="AH588" s="86" t="e">
        <f t="shared" si="247"/>
        <v>#REF!</v>
      </c>
      <c r="AI588" s="86" t="e">
        <f t="shared" si="248"/>
        <v>#REF!</v>
      </c>
      <c r="AJ588" s="86" t="e">
        <f t="shared" si="249"/>
        <v>#REF!</v>
      </c>
      <c r="AK588" s="86">
        <f t="shared" si="260"/>
        <v>61.420363677863598</v>
      </c>
      <c r="AL588" s="86">
        <f t="shared" si="260"/>
        <v>0</v>
      </c>
    </row>
    <row r="589" spans="2:38" x14ac:dyDescent="0.25">
      <c r="B589" s="77">
        <v>42370</v>
      </c>
      <c r="C589" s="78">
        <v>70.594279935275097</v>
      </c>
      <c r="D589" s="79"/>
      <c r="E589" s="80" t="e">
        <f>IF(#REF!="",NA(),(#REF!*3600*24*30)/($F$9*1000))</f>
        <v>#REF!</v>
      </c>
      <c r="F589" s="75"/>
      <c r="G589" s="75"/>
      <c r="H589" s="81">
        <f t="shared" si="237"/>
        <v>42370</v>
      </c>
      <c r="I589" s="82">
        <v>7.59</v>
      </c>
      <c r="J589" s="87">
        <f t="shared" si="235"/>
        <v>4.8443754370405614</v>
      </c>
      <c r="K589" s="82"/>
      <c r="L589" s="82"/>
      <c r="M589" s="36">
        <f t="shared" si="250"/>
        <v>367.30182998599099</v>
      </c>
      <c r="N589" s="36">
        <f t="shared" si="251"/>
        <v>28.684981535453176</v>
      </c>
      <c r="O589" s="36">
        <f t="shared" si="236"/>
        <v>367.30182998599099</v>
      </c>
      <c r="P589" s="36">
        <f t="shared" si="252"/>
        <v>335.95641918565599</v>
      </c>
      <c r="Q589" s="36">
        <f t="shared" si="253"/>
        <v>31.345410800335003</v>
      </c>
      <c r="R589" s="36">
        <f t="shared" si="254"/>
        <v>60.030392335788179</v>
      </c>
      <c r="S589" s="36">
        <f t="shared" si="255"/>
        <v>97.396780687358529</v>
      </c>
      <c r="T589" s="36">
        <f t="shared" si="256"/>
        <v>14.609517103103771</v>
      </c>
      <c r="U589" s="36">
        <f t="shared" si="257"/>
        <v>112.0062977904623</v>
      </c>
      <c r="V589" s="36">
        <f t="shared" si="258"/>
        <v>39.07053377553936</v>
      </c>
      <c r="W589" s="36">
        <f t="shared" si="259"/>
        <v>72.935764014922938</v>
      </c>
      <c r="Y589" s="86" t="e">
        <f t="shared" si="238"/>
        <v>#REF!</v>
      </c>
      <c r="Z589" s="86" t="e">
        <f t="shared" si="239"/>
        <v>#REF!</v>
      </c>
      <c r="AA589" s="86" t="e">
        <f t="shared" si="240"/>
        <v>#REF!</v>
      </c>
      <c r="AB589" s="86" t="e">
        <f t="shared" si="241"/>
        <v>#REF!</v>
      </c>
      <c r="AC589" s="86" t="e">
        <f t="shared" si="242"/>
        <v>#REF!</v>
      </c>
      <c r="AD589" s="86" t="e">
        <f t="shared" si="243"/>
        <v>#REF!</v>
      </c>
      <c r="AE589" s="86" t="e">
        <f t="shared" si="244"/>
        <v>#REF!</v>
      </c>
      <c r="AF589" s="86" t="e">
        <f t="shared" si="245"/>
        <v>#REF!</v>
      </c>
      <c r="AG589" s="86" t="e">
        <f t="shared" si="246"/>
        <v>#REF!</v>
      </c>
      <c r="AH589" s="86" t="e">
        <f t="shared" si="247"/>
        <v>#REF!</v>
      </c>
      <c r="AI589" s="86" t="e">
        <f t="shared" si="248"/>
        <v>#REF!</v>
      </c>
      <c r="AJ589" s="86" t="e">
        <f t="shared" si="249"/>
        <v>#REF!</v>
      </c>
      <c r="AK589" s="86">
        <f t="shared" si="260"/>
        <v>70.594279935275097</v>
      </c>
      <c r="AL589" s="86">
        <f t="shared" si="260"/>
        <v>0</v>
      </c>
    </row>
    <row r="590" spans="2:38" x14ac:dyDescent="0.25">
      <c r="B590" s="77">
        <v>42401</v>
      </c>
      <c r="C590" s="78">
        <v>105.428099415205</v>
      </c>
      <c r="D590" s="79"/>
      <c r="E590" s="80" t="e">
        <f>IF(#REF!="",NA(),(#REF!*3600*24*30)/($F$9*1000))</f>
        <v>#REF!</v>
      </c>
      <c r="F590" s="75"/>
      <c r="G590" s="75"/>
      <c r="H590" s="81">
        <f t="shared" si="237"/>
        <v>42401</v>
      </c>
      <c r="I590" s="82">
        <v>9.5648752244468405</v>
      </c>
      <c r="J590" s="87">
        <f t="shared" si="235"/>
        <v>6.8536943919181459</v>
      </c>
      <c r="K590" s="82"/>
      <c r="L590" s="82"/>
      <c r="M590" s="36">
        <f t="shared" si="250"/>
        <v>393.6502077570596</v>
      </c>
      <c r="N590" s="36">
        <f t="shared" si="251"/>
        <v>47.734310843801381</v>
      </c>
      <c r="O590" s="36">
        <f t="shared" si="236"/>
        <v>393.6502077570596</v>
      </c>
      <c r="P590" s="36">
        <f t="shared" si="252"/>
        <v>353.77234818813787</v>
      </c>
      <c r="Q590" s="36">
        <f t="shared" si="253"/>
        <v>39.877859568921735</v>
      </c>
      <c r="R590" s="36">
        <f t="shared" si="254"/>
        <v>87.612170412723117</v>
      </c>
      <c r="S590" s="36">
        <f t="shared" si="255"/>
        <v>126.68270418826248</v>
      </c>
      <c r="T590" s="36">
        <f t="shared" si="256"/>
        <v>19.002405628239359</v>
      </c>
      <c r="U590" s="36">
        <f t="shared" si="257"/>
        <v>145.68510981650184</v>
      </c>
      <c r="V590" s="36">
        <f t="shared" si="258"/>
        <v>42.497517670522313</v>
      </c>
      <c r="W590" s="36">
        <f t="shared" si="259"/>
        <v>103.18759214597952</v>
      </c>
      <c r="Y590" s="86" t="e">
        <f t="shared" si="238"/>
        <v>#REF!</v>
      </c>
      <c r="Z590" s="86" t="e">
        <f t="shared" si="239"/>
        <v>#REF!</v>
      </c>
      <c r="AA590" s="86" t="e">
        <f t="shared" si="240"/>
        <v>#REF!</v>
      </c>
      <c r="AB590" s="86" t="e">
        <f t="shared" si="241"/>
        <v>#REF!</v>
      </c>
      <c r="AC590" s="86" t="e">
        <f t="shared" si="242"/>
        <v>#REF!</v>
      </c>
      <c r="AD590" s="86" t="e">
        <f t="shared" si="243"/>
        <v>#REF!</v>
      </c>
      <c r="AE590" s="86" t="e">
        <f t="shared" si="244"/>
        <v>#REF!</v>
      </c>
      <c r="AF590" s="86" t="e">
        <f t="shared" si="245"/>
        <v>#REF!</v>
      </c>
      <c r="AG590" s="86" t="e">
        <f t="shared" si="246"/>
        <v>#REF!</v>
      </c>
      <c r="AH590" s="86" t="e">
        <f t="shared" si="247"/>
        <v>#REF!</v>
      </c>
      <c r="AI590" s="86" t="e">
        <f t="shared" si="248"/>
        <v>#REF!</v>
      </c>
      <c r="AJ590" s="86" t="e">
        <f t="shared" si="249"/>
        <v>#REF!</v>
      </c>
      <c r="AK590" s="86">
        <f t="shared" si="260"/>
        <v>105.428099415205</v>
      </c>
      <c r="AL590" s="86">
        <f t="shared" si="260"/>
        <v>0</v>
      </c>
    </row>
    <row r="591" spans="2:38" x14ac:dyDescent="0.25">
      <c r="B591" s="77">
        <v>42430</v>
      </c>
      <c r="C591" s="78">
        <v>108.870764989055</v>
      </c>
      <c r="D591" s="79"/>
      <c r="E591" s="80" t="e">
        <f>IF(#REF!="",NA(),(#REF!*3600*24*30)/($F$9*1000))</f>
        <v>#REF!</v>
      </c>
      <c r="F591" s="75"/>
      <c r="G591" s="75"/>
      <c r="H591" s="81">
        <f t="shared" si="237"/>
        <v>42430</v>
      </c>
      <c r="I591" s="82">
        <v>5.2787154137314296</v>
      </c>
      <c r="J591" s="87">
        <f t="shared" si="235"/>
        <v>7.9095837546572989</v>
      </c>
      <c r="K591" s="82"/>
      <c r="L591" s="82"/>
      <c r="M591" s="36">
        <f t="shared" si="250"/>
        <v>408.81675309776892</v>
      </c>
      <c r="N591" s="36">
        <f t="shared" si="251"/>
        <v>53.826360079423921</v>
      </c>
      <c r="O591" s="36">
        <f t="shared" si="236"/>
        <v>408.81675309776892</v>
      </c>
      <c r="P591" s="36">
        <f t="shared" si="252"/>
        <v>363.45651606683197</v>
      </c>
      <c r="Q591" s="36">
        <f t="shared" si="253"/>
        <v>45.360237030936958</v>
      </c>
      <c r="R591" s="36">
        <f t="shared" si="254"/>
        <v>99.186597110360879</v>
      </c>
      <c r="S591" s="36">
        <f t="shared" si="255"/>
        <v>141.68411478088319</v>
      </c>
      <c r="T591" s="36">
        <f t="shared" si="256"/>
        <v>21.252617217132467</v>
      </c>
      <c r="U591" s="36">
        <f t="shared" si="257"/>
        <v>162.93673199801566</v>
      </c>
      <c r="V591" s="36">
        <f t="shared" si="258"/>
        <v>43.851920821948511</v>
      </c>
      <c r="W591" s="36">
        <f t="shared" si="259"/>
        <v>119.08481117606715</v>
      </c>
      <c r="Y591" s="86" t="e">
        <f t="shared" si="238"/>
        <v>#REF!</v>
      </c>
      <c r="Z591" s="86" t="e">
        <f t="shared" si="239"/>
        <v>#REF!</v>
      </c>
      <c r="AA591" s="86" t="e">
        <f t="shared" si="240"/>
        <v>#REF!</v>
      </c>
      <c r="AB591" s="86" t="e">
        <f t="shared" si="241"/>
        <v>#REF!</v>
      </c>
      <c r="AC591" s="86" t="e">
        <f t="shared" si="242"/>
        <v>#REF!</v>
      </c>
      <c r="AD591" s="86" t="e">
        <f t="shared" si="243"/>
        <v>#REF!</v>
      </c>
      <c r="AE591" s="86" t="e">
        <f t="shared" si="244"/>
        <v>#REF!</v>
      </c>
      <c r="AF591" s="86" t="e">
        <f t="shared" si="245"/>
        <v>#REF!</v>
      </c>
      <c r="AG591" s="86" t="e">
        <f t="shared" si="246"/>
        <v>#REF!</v>
      </c>
      <c r="AH591" s="86" t="e">
        <f t="shared" si="247"/>
        <v>#REF!</v>
      </c>
      <c r="AI591" s="86" t="e">
        <f t="shared" si="248"/>
        <v>#REF!</v>
      </c>
      <c r="AJ591" s="86" t="e">
        <f t="shared" si="249"/>
        <v>#REF!</v>
      </c>
      <c r="AK591" s="86">
        <f t="shared" si="260"/>
        <v>108.870764989055</v>
      </c>
      <c r="AL591" s="86">
        <f t="shared" si="260"/>
        <v>0</v>
      </c>
    </row>
    <row r="592" spans="2:38" x14ac:dyDescent="0.25">
      <c r="B592" s="77">
        <v>42461</v>
      </c>
      <c r="C592" s="78">
        <v>46.243819286256603</v>
      </c>
      <c r="D592" s="79"/>
      <c r="E592" s="80" t="e">
        <f>IF(#REF!="",NA(),(#REF!*3600*24*30)/($F$9*1000))</f>
        <v>#REF!</v>
      </c>
      <c r="F592" s="75"/>
      <c r="G592" s="75"/>
      <c r="H592" s="81">
        <f t="shared" si="237"/>
        <v>42461</v>
      </c>
      <c r="I592" s="88">
        <v>4.5199999999999996</v>
      </c>
      <c r="J592" s="87">
        <f t="shared" si="235"/>
        <v>5.2704906675676702</v>
      </c>
      <c r="K592" s="82"/>
      <c r="L592" s="82"/>
      <c r="M592" s="36">
        <f t="shared" si="250"/>
        <v>387.67071248698892</v>
      </c>
      <c r="N592" s="36">
        <f t="shared" si="251"/>
        <v>22.029622866099658</v>
      </c>
      <c r="O592" s="36">
        <f t="shared" si="236"/>
        <v>387.67071248698892</v>
      </c>
      <c r="P592" s="36">
        <f t="shared" si="252"/>
        <v>349.83939665670613</v>
      </c>
      <c r="Q592" s="36">
        <f t="shared" si="253"/>
        <v>37.83131583028279</v>
      </c>
      <c r="R592" s="36">
        <f t="shared" si="254"/>
        <v>59.860938696382448</v>
      </c>
      <c r="S592" s="36">
        <f t="shared" si="255"/>
        <v>103.71285951833096</v>
      </c>
      <c r="T592" s="36">
        <f t="shared" si="256"/>
        <v>15.556928927749635</v>
      </c>
      <c r="U592" s="36">
        <f t="shared" si="257"/>
        <v>119.2697884460806</v>
      </c>
      <c r="V592" s="36">
        <f t="shared" si="258"/>
        <v>39.918534900916782</v>
      </c>
      <c r="W592" s="36">
        <f t="shared" si="259"/>
        <v>79.351253545163814</v>
      </c>
      <c r="Y592" s="86" t="e">
        <f t="shared" si="238"/>
        <v>#REF!</v>
      </c>
      <c r="Z592" s="86" t="e">
        <f t="shared" si="239"/>
        <v>#REF!</v>
      </c>
      <c r="AA592" s="86" t="e">
        <f t="shared" si="240"/>
        <v>#REF!</v>
      </c>
      <c r="AB592" s="86" t="e">
        <f t="shared" si="241"/>
        <v>#REF!</v>
      </c>
      <c r="AC592" s="86" t="e">
        <f t="shared" si="242"/>
        <v>#REF!</v>
      </c>
      <c r="AD592" s="86" t="e">
        <f t="shared" si="243"/>
        <v>#REF!</v>
      </c>
      <c r="AE592" s="86" t="e">
        <f t="shared" si="244"/>
        <v>#REF!</v>
      </c>
      <c r="AF592" s="86" t="e">
        <f t="shared" si="245"/>
        <v>#REF!</v>
      </c>
      <c r="AG592" s="86" t="e">
        <f t="shared" si="246"/>
        <v>#REF!</v>
      </c>
      <c r="AH592" s="86" t="e">
        <f t="shared" si="247"/>
        <v>#REF!</v>
      </c>
      <c r="AI592" s="86" t="e">
        <f t="shared" si="248"/>
        <v>#REF!</v>
      </c>
      <c r="AJ592" s="86" t="e">
        <f t="shared" si="249"/>
        <v>#REF!</v>
      </c>
      <c r="AK592" s="86">
        <f t="shared" si="260"/>
        <v>46.243819286256603</v>
      </c>
      <c r="AL592" s="86">
        <f t="shared" si="260"/>
        <v>0</v>
      </c>
    </row>
    <row r="593" spans="2:38" x14ac:dyDescent="0.25">
      <c r="B593" s="77">
        <v>42491</v>
      </c>
      <c r="C593" s="78">
        <v>39.087602858380301</v>
      </c>
      <c r="D593" s="79"/>
      <c r="E593" s="80" t="e">
        <f>IF(#REF!="",NA(),(#REF!*3600*24*30)/($F$9*1000))</f>
        <v>#REF!</v>
      </c>
      <c r="F593" s="75"/>
      <c r="G593" s="75"/>
      <c r="H593" s="81">
        <f t="shared" si="237"/>
        <v>42491</v>
      </c>
      <c r="I593" s="88">
        <v>4.2300000000000004</v>
      </c>
      <c r="J593" s="87">
        <f t="shared" si="235"/>
        <v>4.3381610559125505</v>
      </c>
      <c r="K593" s="82"/>
      <c r="L593" s="82"/>
      <c r="M593" s="36">
        <f t="shared" si="250"/>
        <v>371.7480031560342</v>
      </c>
      <c r="N593" s="36">
        <f t="shared" si="251"/>
        <v>17.178996359052235</v>
      </c>
      <c r="O593" s="36">
        <f t="shared" si="236"/>
        <v>371.7480031560342</v>
      </c>
      <c r="P593" s="36">
        <f t="shared" si="252"/>
        <v>339.05060670693621</v>
      </c>
      <c r="Q593" s="36">
        <f t="shared" si="253"/>
        <v>32.697396449097994</v>
      </c>
      <c r="R593" s="36">
        <f t="shared" si="254"/>
        <v>49.876392808150229</v>
      </c>
      <c r="S593" s="36">
        <f t="shared" si="255"/>
        <v>89.794927709067011</v>
      </c>
      <c r="T593" s="36">
        <f t="shared" si="256"/>
        <v>13.469239156360043</v>
      </c>
      <c r="U593" s="36">
        <f t="shared" si="257"/>
        <v>103.26416686542706</v>
      </c>
      <c r="V593" s="36">
        <f t="shared" si="258"/>
        <v>37.949846135145165</v>
      </c>
      <c r="W593" s="36">
        <f t="shared" si="259"/>
        <v>65.314320730281892</v>
      </c>
      <c r="Y593" s="86" t="e">
        <f t="shared" si="238"/>
        <v>#REF!</v>
      </c>
      <c r="Z593" s="86" t="e">
        <f t="shared" si="239"/>
        <v>#REF!</v>
      </c>
      <c r="AA593" s="86" t="e">
        <f t="shared" si="240"/>
        <v>#REF!</v>
      </c>
      <c r="AB593" s="86" t="e">
        <f t="shared" si="241"/>
        <v>#REF!</v>
      </c>
      <c r="AC593" s="86" t="e">
        <f t="shared" si="242"/>
        <v>#REF!</v>
      </c>
      <c r="AD593" s="86" t="e">
        <f t="shared" si="243"/>
        <v>#REF!</v>
      </c>
      <c r="AE593" s="86" t="e">
        <f t="shared" si="244"/>
        <v>#REF!</v>
      </c>
      <c r="AF593" s="86" t="e">
        <f t="shared" si="245"/>
        <v>#REF!</v>
      </c>
      <c r="AG593" s="86" t="e">
        <f t="shared" si="246"/>
        <v>#REF!</v>
      </c>
      <c r="AH593" s="86" t="e">
        <f t="shared" si="247"/>
        <v>#REF!</v>
      </c>
      <c r="AI593" s="86" t="e">
        <f t="shared" si="248"/>
        <v>#REF!</v>
      </c>
      <c r="AJ593" s="86" t="e">
        <f t="shared" si="249"/>
        <v>#REF!</v>
      </c>
      <c r="AK593" s="86">
        <f t="shared" si="260"/>
        <v>39.087602858380301</v>
      </c>
      <c r="AL593" s="86">
        <f t="shared" si="260"/>
        <v>0</v>
      </c>
    </row>
    <row r="594" spans="2:38" x14ac:dyDescent="0.25">
      <c r="B594" s="77">
        <v>42522</v>
      </c>
      <c r="C594" s="78">
        <v>14.4217843866171</v>
      </c>
      <c r="D594" s="79"/>
      <c r="E594" s="80" t="e">
        <f>IF(#REF!="",NA(),(#REF!*3600*24*30)/($F$9*1000))</f>
        <v>#REF!</v>
      </c>
      <c r="F594" s="75"/>
      <c r="G594" s="75"/>
      <c r="H594" s="81">
        <f t="shared" si="237"/>
        <v>42522</v>
      </c>
      <c r="I594" s="82">
        <v>3.8865062080514199</v>
      </c>
      <c r="J594" s="87">
        <f t="shared" si="235"/>
        <v>3.0322352496174694</v>
      </c>
      <c r="K594" s="82"/>
      <c r="L594" s="82"/>
      <c r="M594" s="36">
        <f t="shared" si="250"/>
        <v>347.73680904651241</v>
      </c>
      <c r="N594" s="36">
        <f t="shared" si="251"/>
        <v>5.7355820470409071</v>
      </c>
      <c r="O594" s="36">
        <f t="shared" si="236"/>
        <v>347.73680904651241</v>
      </c>
      <c r="P594" s="36">
        <f t="shared" si="252"/>
        <v>321.92272320688903</v>
      </c>
      <c r="Q594" s="36">
        <f t="shared" si="253"/>
        <v>25.814085839623374</v>
      </c>
      <c r="R594" s="36">
        <f t="shared" si="254"/>
        <v>31.549667886664281</v>
      </c>
      <c r="S594" s="36">
        <f t="shared" si="255"/>
        <v>69.499514021809446</v>
      </c>
      <c r="T594" s="36">
        <f t="shared" si="256"/>
        <v>10.424927103271411</v>
      </c>
      <c r="U594" s="36">
        <f t="shared" si="257"/>
        <v>79.924441125080861</v>
      </c>
      <c r="V594" s="36">
        <f t="shared" si="258"/>
        <v>34.271828630840147</v>
      </c>
      <c r="W594" s="36">
        <f t="shared" si="259"/>
        <v>45.652612494240714</v>
      </c>
      <c r="Y594" s="86" t="e">
        <f t="shared" si="238"/>
        <v>#REF!</v>
      </c>
      <c r="Z594" s="86" t="e">
        <f t="shared" si="239"/>
        <v>#REF!</v>
      </c>
      <c r="AA594" s="86" t="e">
        <f t="shared" si="240"/>
        <v>#REF!</v>
      </c>
      <c r="AB594" s="86" t="e">
        <f t="shared" si="241"/>
        <v>#REF!</v>
      </c>
      <c r="AC594" s="86" t="e">
        <f t="shared" si="242"/>
        <v>#REF!</v>
      </c>
      <c r="AD594" s="86" t="e">
        <f t="shared" si="243"/>
        <v>#REF!</v>
      </c>
      <c r="AE594" s="86" t="e">
        <f t="shared" si="244"/>
        <v>#REF!</v>
      </c>
      <c r="AF594" s="86" t="e">
        <f t="shared" si="245"/>
        <v>#REF!</v>
      </c>
      <c r="AG594" s="86" t="e">
        <f t="shared" si="246"/>
        <v>#REF!</v>
      </c>
      <c r="AH594" s="86" t="e">
        <f t="shared" si="247"/>
        <v>#REF!</v>
      </c>
      <c r="AI594" s="86" t="e">
        <f t="shared" si="248"/>
        <v>#REF!</v>
      </c>
      <c r="AJ594" s="86" t="e">
        <f t="shared" si="249"/>
        <v>#REF!</v>
      </c>
      <c r="AK594" s="86">
        <f t="shared" si="260"/>
        <v>14.4217843866171</v>
      </c>
      <c r="AL594" s="86">
        <f t="shared" si="260"/>
        <v>0</v>
      </c>
    </row>
    <row r="595" spans="2:38" x14ac:dyDescent="0.25">
      <c r="B595" s="77">
        <v>42552</v>
      </c>
      <c r="C595" s="78">
        <v>3.07596172248804</v>
      </c>
      <c r="D595" s="79"/>
      <c r="E595" s="80" t="e">
        <f>IF(#REF!="",NA(),(#REF!*3600*24*30)/($F$9*1000))</f>
        <v>#REF!</v>
      </c>
      <c r="F595" s="75"/>
      <c r="G595" s="75"/>
      <c r="H595" s="81">
        <f t="shared" si="237"/>
        <v>42552</v>
      </c>
      <c r="I595" s="82">
        <v>2.3343579286046898</v>
      </c>
      <c r="J595" s="87">
        <f t="shared" si="235"/>
        <v>2.1752843450022459</v>
      </c>
      <c r="K595" s="82"/>
      <c r="L595" s="82"/>
      <c r="M595" s="36">
        <f t="shared" si="250"/>
        <v>323.91709043771948</v>
      </c>
      <c r="N595" s="36">
        <f t="shared" si="251"/>
        <v>1.0815944916575972</v>
      </c>
      <c r="O595" s="36">
        <f t="shared" si="236"/>
        <v>323.91709043771948</v>
      </c>
      <c r="P595" s="36">
        <f t="shared" si="252"/>
        <v>303.93846615457221</v>
      </c>
      <c r="Q595" s="36">
        <f t="shared" si="253"/>
        <v>19.978624283147269</v>
      </c>
      <c r="R595" s="36">
        <f t="shared" si="254"/>
        <v>21.060218774804866</v>
      </c>
      <c r="S595" s="36">
        <f t="shared" si="255"/>
        <v>55.332047405645014</v>
      </c>
      <c r="T595" s="36">
        <f t="shared" si="256"/>
        <v>8.2998071108467464</v>
      </c>
      <c r="U595" s="36">
        <f t="shared" si="257"/>
        <v>63.631854516491764</v>
      </c>
      <c r="V595" s="36">
        <f t="shared" si="258"/>
        <v>30.881290957907765</v>
      </c>
      <c r="W595" s="36">
        <f t="shared" si="259"/>
        <v>32.750563558583998</v>
      </c>
      <c r="Y595" s="86" t="e">
        <f t="shared" si="238"/>
        <v>#REF!</v>
      </c>
      <c r="Z595" s="86" t="e">
        <f t="shared" si="239"/>
        <v>#REF!</v>
      </c>
      <c r="AA595" s="86" t="e">
        <f t="shared" si="240"/>
        <v>#REF!</v>
      </c>
      <c r="AB595" s="86" t="e">
        <f t="shared" si="241"/>
        <v>#REF!</v>
      </c>
      <c r="AC595" s="86" t="e">
        <f t="shared" si="242"/>
        <v>#REF!</v>
      </c>
      <c r="AD595" s="86" t="e">
        <f t="shared" si="243"/>
        <v>#REF!</v>
      </c>
      <c r="AE595" s="86" t="e">
        <f t="shared" si="244"/>
        <v>#REF!</v>
      </c>
      <c r="AF595" s="86" t="e">
        <f t="shared" si="245"/>
        <v>#REF!</v>
      </c>
      <c r="AG595" s="86" t="e">
        <f t="shared" si="246"/>
        <v>#REF!</v>
      </c>
      <c r="AH595" s="86" t="e">
        <f t="shared" si="247"/>
        <v>#REF!</v>
      </c>
      <c r="AI595" s="86" t="e">
        <f t="shared" si="248"/>
        <v>#REF!</v>
      </c>
      <c r="AJ595" s="86" t="e">
        <f t="shared" si="249"/>
        <v>#REF!</v>
      </c>
      <c r="AK595" s="86">
        <f t="shared" si="260"/>
        <v>3.07596172248804</v>
      </c>
      <c r="AL595" s="86">
        <f t="shared" si="260"/>
        <v>0</v>
      </c>
    </row>
    <row r="596" spans="2:38" x14ac:dyDescent="0.25">
      <c r="B596" s="77">
        <v>42583</v>
      </c>
      <c r="C596" s="78">
        <v>0.53921787709497204</v>
      </c>
      <c r="D596" s="79"/>
      <c r="E596" s="80" t="e">
        <f>IF(#REF!="",NA(),(#REF!*3600*24*30)/($F$9*1000))</f>
        <v>#REF!</v>
      </c>
      <c r="F596" s="75"/>
      <c r="G596" s="75"/>
      <c r="H596" s="81">
        <f t="shared" si="237"/>
        <v>42583</v>
      </c>
      <c r="I596" s="82">
        <v>1.9854274269666099</v>
      </c>
      <c r="J596" s="87">
        <f t="shared" si="235"/>
        <v>1.6977387997053228</v>
      </c>
      <c r="K596" s="82"/>
      <c r="L596" s="82"/>
      <c r="M596" s="36">
        <f t="shared" si="250"/>
        <v>304.3095114010568</v>
      </c>
      <c r="N596" s="36">
        <f t="shared" si="251"/>
        <v>0.16817263061039966</v>
      </c>
      <c r="O596" s="36">
        <f t="shared" si="236"/>
        <v>304.3095114010568</v>
      </c>
      <c r="P596" s="36">
        <f t="shared" si="252"/>
        <v>288.42433992062274</v>
      </c>
      <c r="Q596" s="36">
        <f t="shared" si="253"/>
        <v>15.885171480434053</v>
      </c>
      <c r="R596" s="36">
        <f t="shared" si="254"/>
        <v>16.053344111044453</v>
      </c>
      <c r="S596" s="36">
        <f t="shared" si="255"/>
        <v>46.934635068952218</v>
      </c>
      <c r="T596" s="36">
        <f t="shared" si="256"/>
        <v>7.0401952603428288</v>
      </c>
      <c r="U596" s="36">
        <f t="shared" si="257"/>
        <v>53.974830329295045</v>
      </c>
      <c r="V596" s="36">
        <f t="shared" si="258"/>
        <v>28.414078883917508</v>
      </c>
      <c r="W596" s="36">
        <f t="shared" si="259"/>
        <v>25.560751445377537</v>
      </c>
      <c r="Y596" s="86" t="e">
        <f t="shared" si="238"/>
        <v>#REF!</v>
      </c>
      <c r="Z596" s="86" t="e">
        <f t="shared" si="239"/>
        <v>#REF!</v>
      </c>
      <c r="AA596" s="86" t="e">
        <f t="shared" si="240"/>
        <v>#REF!</v>
      </c>
      <c r="AB596" s="86" t="e">
        <f t="shared" si="241"/>
        <v>#REF!</v>
      </c>
      <c r="AC596" s="86" t="e">
        <f t="shared" si="242"/>
        <v>#REF!</v>
      </c>
      <c r="AD596" s="86" t="e">
        <f t="shared" si="243"/>
        <v>#REF!</v>
      </c>
      <c r="AE596" s="86" t="e">
        <f t="shared" si="244"/>
        <v>#REF!</v>
      </c>
      <c r="AF596" s="86" t="e">
        <f t="shared" si="245"/>
        <v>#REF!</v>
      </c>
      <c r="AG596" s="86" t="e">
        <f t="shared" si="246"/>
        <v>#REF!</v>
      </c>
      <c r="AH596" s="86" t="e">
        <f t="shared" si="247"/>
        <v>#REF!</v>
      </c>
      <c r="AI596" s="86" t="e">
        <f t="shared" si="248"/>
        <v>#REF!</v>
      </c>
      <c r="AJ596" s="86" t="e">
        <f t="shared" si="249"/>
        <v>#REF!</v>
      </c>
      <c r="AK596" s="86">
        <f t="shared" si="260"/>
        <v>0.53921787709497204</v>
      </c>
      <c r="AL596" s="86">
        <f t="shared" si="260"/>
        <v>0</v>
      </c>
    </row>
    <row r="597" spans="2:38" x14ac:dyDescent="0.25">
      <c r="B597" s="77">
        <v>42614</v>
      </c>
      <c r="C597" s="78">
        <v>9.4791764333227704</v>
      </c>
      <c r="D597" s="79"/>
      <c r="E597" s="80" t="e">
        <f>IF(#REF!="",NA(),(#REF!*3600*24*30)/($F$9*1000))</f>
        <v>#REF!</v>
      </c>
      <c r="F597" s="75"/>
      <c r="G597" s="75"/>
      <c r="H597" s="81">
        <f t="shared" si="237"/>
        <v>42614</v>
      </c>
      <c r="I597" s="82">
        <v>2.3900636473891099</v>
      </c>
      <c r="J597" s="87">
        <f t="shared" si="235"/>
        <v>1.6093948076972913</v>
      </c>
      <c r="K597" s="82"/>
      <c r="L597" s="82"/>
      <c r="M597" s="36">
        <f t="shared" si="250"/>
        <v>295.18150407497109</v>
      </c>
      <c r="N597" s="36">
        <f t="shared" si="251"/>
        <v>2.7220122789744323</v>
      </c>
      <c r="O597" s="36">
        <f t="shared" si="236"/>
        <v>295.18150407497109</v>
      </c>
      <c r="P597" s="36">
        <f t="shared" si="252"/>
        <v>280.9931630941976</v>
      </c>
      <c r="Q597" s="36">
        <f t="shared" si="253"/>
        <v>14.188340980773489</v>
      </c>
      <c r="R597" s="36">
        <f t="shared" si="254"/>
        <v>16.910353259747922</v>
      </c>
      <c r="S597" s="36">
        <f t="shared" si="255"/>
        <v>45.324432143665433</v>
      </c>
      <c r="T597" s="36">
        <f t="shared" si="256"/>
        <v>6.7986648215498109</v>
      </c>
      <c r="U597" s="36">
        <f t="shared" si="257"/>
        <v>52.123096965215247</v>
      </c>
      <c r="V597" s="36">
        <f t="shared" si="258"/>
        <v>27.892431644865695</v>
      </c>
      <c r="W597" s="36">
        <f t="shared" si="259"/>
        <v>24.230665320349551</v>
      </c>
      <c r="Y597" s="86" t="e">
        <f t="shared" si="238"/>
        <v>#REF!</v>
      </c>
      <c r="Z597" s="86" t="e">
        <f t="shared" si="239"/>
        <v>#REF!</v>
      </c>
      <c r="AA597" s="86" t="e">
        <f t="shared" si="240"/>
        <v>#REF!</v>
      </c>
      <c r="AB597" s="86" t="e">
        <f t="shared" si="241"/>
        <v>#REF!</v>
      </c>
      <c r="AC597" s="86" t="e">
        <f t="shared" si="242"/>
        <v>#REF!</v>
      </c>
      <c r="AD597" s="86" t="e">
        <f t="shared" si="243"/>
        <v>#REF!</v>
      </c>
      <c r="AE597" s="86" t="e">
        <f t="shared" si="244"/>
        <v>#REF!</v>
      </c>
      <c r="AF597" s="86" t="e">
        <f t="shared" si="245"/>
        <v>#REF!</v>
      </c>
      <c r="AG597" s="86" t="e">
        <f t="shared" si="246"/>
        <v>#REF!</v>
      </c>
      <c r="AH597" s="86" t="e">
        <f t="shared" si="247"/>
        <v>#REF!</v>
      </c>
      <c r="AI597" s="86" t="e">
        <f t="shared" si="248"/>
        <v>#REF!</v>
      </c>
      <c r="AJ597" s="86" t="e">
        <f t="shared" si="249"/>
        <v>#REF!</v>
      </c>
      <c r="AK597" s="86">
        <f t="shared" si="260"/>
        <v>9.4791764333227704</v>
      </c>
      <c r="AL597" s="86">
        <f t="shared" si="260"/>
        <v>0</v>
      </c>
    </row>
    <row r="598" spans="2:38" x14ac:dyDescent="0.25">
      <c r="B598" s="77">
        <v>42644</v>
      </c>
      <c r="C598" s="78">
        <v>34.750954579915899</v>
      </c>
      <c r="D598" s="79"/>
      <c r="E598" s="80" t="e">
        <f>IF(#REF!="",NA(),(#REF!*3600*24*30)/($F$9*1000))</f>
        <v>#REF!</v>
      </c>
      <c r="F598" s="75"/>
      <c r="G598" s="75"/>
      <c r="H598" s="81">
        <f t="shared" si="237"/>
        <v>42644</v>
      </c>
      <c r="I598" s="82">
        <v>3.1274074290031901</v>
      </c>
      <c r="J598" s="87">
        <f t="shared" si="235"/>
        <v>2.1056038002784949</v>
      </c>
      <c r="K598" s="82"/>
      <c r="L598" s="82"/>
      <c r="M598" s="36">
        <f t="shared" si="250"/>
        <v>305.64663904349669</v>
      </c>
      <c r="N598" s="36">
        <f t="shared" si="251"/>
        <v>10.09747863061682</v>
      </c>
      <c r="O598" s="36">
        <f t="shared" si="236"/>
        <v>305.64663904349669</v>
      </c>
      <c r="P598" s="36">
        <f t="shared" si="252"/>
        <v>289.50197122551651</v>
      </c>
      <c r="Q598" s="36">
        <f t="shared" si="253"/>
        <v>16.144667817980178</v>
      </c>
      <c r="R598" s="36">
        <f t="shared" si="254"/>
        <v>26.242146448596998</v>
      </c>
      <c r="S598" s="36">
        <f t="shared" si="255"/>
        <v>54.134578093462693</v>
      </c>
      <c r="T598" s="36">
        <f t="shared" si="256"/>
        <v>8.1201867140193986</v>
      </c>
      <c r="U598" s="36">
        <f t="shared" si="257"/>
        <v>62.25476480748209</v>
      </c>
      <c r="V598" s="36">
        <f t="shared" si="258"/>
        <v>30.553294951988022</v>
      </c>
      <c r="W598" s="36">
        <f t="shared" si="259"/>
        <v>31.701469855494068</v>
      </c>
      <c r="Y598" s="86" t="e">
        <f t="shared" si="238"/>
        <v>#REF!</v>
      </c>
      <c r="Z598" s="86" t="e">
        <f t="shared" si="239"/>
        <v>#REF!</v>
      </c>
      <c r="AA598" s="86" t="e">
        <f t="shared" si="240"/>
        <v>#REF!</v>
      </c>
      <c r="AB598" s="86" t="e">
        <f t="shared" si="241"/>
        <v>#REF!</v>
      </c>
      <c r="AC598" s="86" t="e">
        <f t="shared" si="242"/>
        <v>#REF!</v>
      </c>
      <c r="AD598" s="86" t="e">
        <f t="shared" si="243"/>
        <v>#REF!</v>
      </c>
      <c r="AE598" s="86" t="e">
        <f t="shared" si="244"/>
        <v>#REF!</v>
      </c>
      <c r="AF598" s="86" t="e">
        <f t="shared" si="245"/>
        <v>#REF!</v>
      </c>
      <c r="AG598" s="86" t="e">
        <f t="shared" si="246"/>
        <v>#REF!</v>
      </c>
      <c r="AH598" s="86" t="e">
        <f t="shared" si="247"/>
        <v>#REF!</v>
      </c>
      <c r="AI598" s="86" t="e">
        <f t="shared" si="248"/>
        <v>#REF!</v>
      </c>
      <c r="AJ598" s="86" t="e">
        <f t="shared" si="249"/>
        <v>#REF!</v>
      </c>
      <c r="AK598" s="86">
        <f t="shared" si="260"/>
        <v>34.750954579915899</v>
      </c>
      <c r="AL598" s="86">
        <f t="shared" si="260"/>
        <v>0</v>
      </c>
    </row>
    <row r="599" spans="2:38" x14ac:dyDescent="0.25">
      <c r="B599" s="77">
        <v>42675</v>
      </c>
      <c r="C599" s="78">
        <v>29.726772750605001</v>
      </c>
      <c r="D599" s="79"/>
      <c r="E599" s="80" t="e">
        <f>IF(#REF!="",NA(),(#REF!*3600*24*30)/($F$9*1000))</f>
        <v>#REF!</v>
      </c>
      <c r="F599" s="75"/>
      <c r="G599" s="75"/>
      <c r="H599" s="81">
        <f t="shared" si="237"/>
        <v>42675</v>
      </c>
      <c r="I599" s="82">
        <v>1.50083978289721</v>
      </c>
      <c r="J599" s="87">
        <f t="shared" si="235"/>
        <v>2.2511619737348929</v>
      </c>
      <c r="K599" s="82"/>
      <c r="L599" s="82"/>
      <c r="M599" s="36">
        <f t="shared" si="250"/>
        <v>310.20617815963806</v>
      </c>
      <c r="N599" s="36">
        <f t="shared" si="251"/>
        <v>9.0225658164834499</v>
      </c>
      <c r="O599" s="36">
        <f t="shared" si="236"/>
        <v>310.20617815963806</v>
      </c>
      <c r="P599" s="36">
        <f t="shared" si="252"/>
        <v>293.15529637025452</v>
      </c>
      <c r="Q599" s="36">
        <f t="shared" si="253"/>
        <v>17.050881789383538</v>
      </c>
      <c r="R599" s="36">
        <f t="shared" si="254"/>
        <v>26.073447605866988</v>
      </c>
      <c r="S599" s="36">
        <f t="shared" si="255"/>
        <v>56.62674255785501</v>
      </c>
      <c r="T599" s="36">
        <f t="shared" si="256"/>
        <v>8.4940113836782469</v>
      </c>
      <c r="U599" s="36">
        <f t="shared" si="257"/>
        <v>65.120753941533252</v>
      </c>
      <c r="V599" s="36">
        <f t="shared" si="258"/>
        <v>31.227794857420555</v>
      </c>
      <c r="W599" s="36">
        <f t="shared" si="259"/>
        <v>33.892959084112697</v>
      </c>
      <c r="Y599" s="86" t="e">
        <f t="shared" si="238"/>
        <v>#REF!</v>
      </c>
      <c r="Z599" s="86" t="e">
        <f t="shared" si="239"/>
        <v>#REF!</v>
      </c>
      <c r="AA599" s="86" t="e">
        <f t="shared" si="240"/>
        <v>#REF!</v>
      </c>
      <c r="AB599" s="86" t="e">
        <f t="shared" si="241"/>
        <v>#REF!</v>
      </c>
      <c r="AC599" s="86" t="e">
        <f t="shared" si="242"/>
        <v>#REF!</v>
      </c>
      <c r="AD599" s="86" t="e">
        <f t="shared" si="243"/>
        <v>#REF!</v>
      </c>
      <c r="AE599" s="86" t="e">
        <f t="shared" si="244"/>
        <v>#REF!</v>
      </c>
      <c r="AF599" s="86" t="e">
        <f t="shared" si="245"/>
        <v>#REF!</v>
      </c>
      <c r="AG599" s="86" t="e">
        <f t="shared" si="246"/>
        <v>#REF!</v>
      </c>
      <c r="AH599" s="86" t="e">
        <f t="shared" si="247"/>
        <v>#REF!</v>
      </c>
      <c r="AI599" s="86" t="e">
        <f t="shared" si="248"/>
        <v>#REF!</v>
      </c>
      <c r="AJ599" s="86" t="e">
        <f t="shared" si="249"/>
        <v>#REF!</v>
      </c>
      <c r="AK599" s="86">
        <f t="shared" si="260"/>
        <v>29.726772750605001</v>
      </c>
      <c r="AL599" s="86">
        <f t="shared" si="260"/>
        <v>0</v>
      </c>
    </row>
    <row r="600" spans="2:38" x14ac:dyDescent="0.25">
      <c r="B600" s="77">
        <v>42705</v>
      </c>
      <c r="C600" s="78">
        <v>137.921496458717</v>
      </c>
      <c r="D600" s="79"/>
      <c r="E600" s="80" t="e">
        <f>IF(#REF!="",NA(),(#REF!*3600*24*30)/($F$9*1000))</f>
        <v>#REF!</v>
      </c>
      <c r="F600" s="75"/>
      <c r="G600" s="75"/>
      <c r="H600" s="81">
        <f t="shared" si="237"/>
        <v>42705</v>
      </c>
      <c r="I600" s="82">
        <v>3.9434904639882902</v>
      </c>
      <c r="J600" s="87">
        <f t="shared" si="235"/>
        <v>6.3273200101212996</v>
      </c>
      <c r="K600" s="82"/>
      <c r="L600" s="82"/>
      <c r="M600" s="36">
        <f t="shared" si="250"/>
        <v>377.77055037483126</v>
      </c>
      <c r="N600" s="36">
        <f t="shared" si="251"/>
        <v>53.306242454140261</v>
      </c>
      <c r="O600" s="36">
        <f t="shared" si="236"/>
        <v>377.77055037483126</v>
      </c>
      <c r="P600" s="36">
        <f t="shared" si="252"/>
        <v>343.18516296975878</v>
      </c>
      <c r="Q600" s="36">
        <f t="shared" si="253"/>
        <v>34.585387405072481</v>
      </c>
      <c r="R600" s="36">
        <f t="shared" si="254"/>
        <v>87.891629859212742</v>
      </c>
      <c r="S600" s="36">
        <f t="shared" si="255"/>
        <v>119.11942471663329</v>
      </c>
      <c r="T600" s="36">
        <f t="shared" si="256"/>
        <v>17.867913707494981</v>
      </c>
      <c r="U600" s="36">
        <f t="shared" si="257"/>
        <v>136.98733842412827</v>
      </c>
      <c r="V600" s="36">
        <f t="shared" si="258"/>
        <v>41.724713736428399</v>
      </c>
      <c r="W600" s="36">
        <f t="shared" si="259"/>
        <v>95.262624687699869</v>
      </c>
      <c r="Y600" s="86" t="e">
        <f t="shared" si="238"/>
        <v>#REF!</v>
      </c>
      <c r="Z600" s="86" t="e">
        <f t="shared" si="239"/>
        <v>#REF!</v>
      </c>
      <c r="AA600" s="86" t="e">
        <f t="shared" si="240"/>
        <v>#REF!</v>
      </c>
      <c r="AB600" s="86" t="e">
        <f t="shared" si="241"/>
        <v>#REF!</v>
      </c>
      <c r="AC600" s="86" t="e">
        <f t="shared" si="242"/>
        <v>#REF!</v>
      </c>
      <c r="AD600" s="86" t="e">
        <f t="shared" si="243"/>
        <v>#REF!</v>
      </c>
      <c r="AE600" s="86" t="e">
        <f t="shared" si="244"/>
        <v>#REF!</v>
      </c>
      <c r="AF600" s="86" t="e">
        <f t="shared" si="245"/>
        <v>#REF!</v>
      </c>
      <c r="AG600" s="86" t="e">
        <f t="shared" si="246"/>
        <v>#REF!</v>
      </c>
      <c r="AH600" s="86" t="e">
        <f t="shared" si="247"/>
        <v>#REF!</v>
      </c>
      <c r="AI600" s="86" t="e">
        <f t="shared" si="248"/>
        <v>#REF!</v>
      </c>
      <c r="AJ600" s="86" t="e">
        <f t="shared" si="249"/>
        <v>#REF!</v>
      </c>
      <c r="AK600" s="86">
        <f t="shared" si="260"/>
        <v>137.921496458717</v>
      </c>
      <c r="AL600" s="86">
        <f t="shared" si="260"/>
        <v>0</v>
      </c>
    </row>
    <row r="601" spans="2:38" x14ac:dyDescent="0.25">
      <c r="B601" s="77">
        <v>42736</v>
      </c>
      <c r="C601" s="78">
        <v>88.191824625087094</v>
      </c>
      <c r="D601" s="79"/>
      <c r="E601" s="80" t="e">
        <f>IF(#REF!="",NA(),(#REF!*3600*24*30)/($F$9*1000))</f>
        <v>#REF!</v>
      </c>
      <c r="F601" s="75"/>
      <c r="G601" s="75"/>
      <c r="H601" s="81">
        <f t="shared" si="237"/>
        <v>42736</v>
      </c>
      <c r="I601" s="82">
        <v>6.0572281326242097</v>
      </c>
      <c r="J601" s="87">
        <f t="shared" si="235"/>
        <v>6.4599972760166615</v>
      </c>
      <c r="K601" s="82"/>
      <c r="L601" s="82"/>
      <c r="M601" s="36">
        <f t="shared" si="250"/>
        <v>391.04959690686979</v>
      </c>
      <c r="N601" s="36">
        <f t="shared" si="251"/>
        <v>40.327390687976106</v>
      </c>
      <c r="O601" s="36">
        <f t="shared" si="236"/>
        <v>391.04959690686979</v>
      </c>
      <c r="P601" s="36">
        <f t="shared" si="252"/>
        <v>352.06980151807062</v>
      </c>
      <c r="Q601" s="36">
        <f t="shared" si="253"/>
        <v>38.979795388799175</v>
      </c>
      <c r="R601" s="36">
        <f t="shared" si="254"/>
        <v>79.307186076775281</v>
      </c>
      <c r="S601" s="36">
        <f t="shared" si="255"/>
        <v>121.03189981320368</v>
      </c>
      <c r="T601" s="36">
        <f t="shared" si="256"/>
        <v>18.15478497198054</v>
      </c>
      <c r="U601" s="36">
        <f t="shared" si="257"/>
        <v>139.18668478518421</v>
      </c>
      <c r="V601" s="36">
        <f t="shared" si="258"/>
        <v>41.926502748502116</v>
      </c>
      <c r="W601" s="36">
        <f t="shared" si="259"/>
        <v>97.260182036682096</v>
      </c>
      <c r="Y601" s="86" t="e">
        <f t="shared" si="238"/>
        <v>#REF!</v>
      </c>
      <c r="Z601" s="86" t="e">
        <f t="shared" si="239"/>
        <v>#REF!</v>
      </c>
      <c r="AA601" s="86" t="e">
        <f t="shared" si="240"/>
        <v>#REF!</v>
      </c>
      <c r="AB601" s="86" t="e">
        <f t="shared" si="241"/>
        <v>#REF!</v>
      </c>
      <c r="AC601" s="86" t="e">
        <f t="shared" si="242"/>
        <v>#REF!</v>
      </c>
      <c r="AD601" s="86" t="e">
        <f t="shared" si="243"/>
        <v>#REF!</v>
      </c>
      <c r="AE601" s="86" t="e">
        <f t="shared" si="244"/>
        <v>#REF!</v>
      </c>
      <c r="AF601" s="86" t="e">
        <f t="shared" si="245"/>
        <v>#REF!</v>
      </c>
      <c r="AG601" s="86" t="e">
        <f t="shared" si="246"/>
        <v>#REF!</v>
      </c>
      <c r="AH601" s="86" t="e">
        <f t="shared" si="247"/>
        <v>#REF!</v>
      </c>
      <c r="AI601" s="86" t="e">
        <f t="shared" si="248"/>
        <v>#REF!</v>
      </c>
      <c r="AJ601" s="86" t="e">
        <f t="shared" si="249"/>
        <v>#REF!</v>
      </c>
      <c r="AK601" s="86">
        <f t="shared" si="260"/>
        <v>88.191824625087094</v>
      </c>
      <c r="AL601" s="86">
        <f t="shared" si="260"/>
        <v>0</v>
      </c>
    </row>
    <row r="602" spans="2:38" x14ac:dyDescent="0.25">
      <c r="B602" s="77">
        <v>42767</v>
      </c>
      <c r="C602" s="78">
        <v>70.003807201924005</v>
      </c>
      <c r="D602" s="79"/>
      <c r="E602" s="80" t="e">
        <f>IF(#REF!="",NA(),(#REF!*3600*24*30)/($F$9*1000))</f>
        <v>#REF!</v>
      </c>
      <c r="F602" s="75"/>
      <c r="G602" s="75"/>
      <c r="H602" s="81">
        <f t="shared" si="237"/>
        <v>42767</v>
      </c>
      <c r="I602" s="82">
        <v>4.0860137818181599</v>
      </c>
      <c r="J602" s="87">
        <f t="shared" si="235"/>
        <v>5.9015898561592994</v>
      </c>
      <c r="K602" s="82"/>
      <c r="L602" s="82"/>
      <c r="M602" s="36">
        <f t="shared" si="250"/>
        <v>389.49752832934132</v>
      </c>
      <c r="N602" s="36">
        <f t="shared" si="251"/>
        <v>32.576080390653317</v>
      </c>
      <c r="O602" s="36">
        <f t="shared" si="236"/>
        <v>389.49752832934132</v>
      </c>
      <c r="P602" s="36">
        <f t="shared" si="252"/>
        <v>351.04785288160588</v>
      </c>
      <c r="Q602" s="36">
        <f t="shared" si="253"/>
        <v>38.449675447735444</v>
      </c>
      <c r="R602" s="36">
        <f t="shared" si="254"/>
        <v>71.025755838388761</v>
      </c>
      <c r="S602" s="36">
        <f t="shared" si="255"/>
        <v>112.95225858689088</v>
      </c>
      <c r="T602" s="36">
        <f t="shared" si="256"/>
        <v>16.942838788033622</v>
      </c>
      <c r="U602" s="36">
        <f t="shared" si="257"/>
        <v>129.89509737492449</v>
      </c>
      <c r="V602" s="36">
        <f t="shared" si="258"/>
        <v>41.042164596317932</v>
      </c>
      <c r="W602" s="36">
        <f t="shared" si="259"/>
        <v>88.852932778606558</v>
      </c>
      <c r="Y602" s="86" t="e">
        <f t="shared" si="238"/>
        <v>#REF!</v>
      </c>
      <c r="Z602" s="86" t="e">
        <f t="shared" si="239"/>
        <v>#REF!</v>
      </c>
      <c r="AA602" s="86" t="e">
        <f t="shared" si="240"/>
        <v>#REF!</v>
      </c>
      <c r="AB602" s="86" t="e">
        <f t="shared" si="241"/>
        <v>#REF!</v>
      </c>
      <c r="AC602" s="86" t="e">
        <f t="shared" si="242"/>
        <v>#REF!</v>
      </c>
      <c r="AD602" s="86" t="e">
        <f t="shared" si="243"/>
        <v>#REF!</v>
      </c>
      <c r="AE602" s="86" t="e">
        <f t="shared" si="244"/>
        <v>#REF!</v>
      </c>
      <c r="AF602" s="86" t="e">
        <f t="shared" si="245"/>
        <v>#REF!</v>
      </c>
      <c r="AG602" s="86" t="e">
        <f t="shared" si="246"/>
        <v>#REF!</v>
      </c>
      <c r="AH602" s="86" t="e">
        <f t="shared" si="247"/>
        <v>#REF!</v>
      </c>
      <c r="AI602" s="86" t="e">
        <f t="shared" si="248"/>
        <v>#REF!</v>
      </c>
      <c r="AJ602" s="86" t="e">
        <f t="shared" si="249"/>
        <v>#REF!</v>
      </c>
      <c r="AK602" s="86">
        <f t="shared" si="260"/>
        <v>70.003807201924005</v>
      </c>
      <c r="AL602" s="86">
        <f t="shared" si="260"/>
        <v>0</v>
      </c>
    </row>
    <row r="603" spans="2:38" x14ac:dyDescent="0.25">
      <c r="B603" s="77">
        <v>42795</v>
      </c>
      <c r="C603" s="78">
        <v>146.398055838891</v>
      </c>
      <c r="D603" s="79"/>
      <c r="E603" s="80" t="e">
        <f>IF(#REF!="",NA(),(#REF!*3600*24*30)/($F$9*1000))</f>
        <v>#REF!</v>
      </c>
      <c r="F603" s="75"/>
      <c r="G603" s="75"/>
      <c r="H603" s="81">
        <f t="shared" si="237"/>
        <v>42795</v>
      </c>
      <c r="I603" s="82">
        <v>6.6734622083328503</v>
      </c>
      <c r="J603" s="87">
        <f t="shared" si="235"/>
        <v>9.6938623173791427</v>
      </c>
      <c r="K603" s="82"/>
      <c r="L603" s="82"/>
      <c r="M603" s="36">
        <f t="shared" si="250"/>
        <v>422.51240574469989</v>
      </c>
      <c r="N603" s="36">
        <f t="shared" si="251"/>
        <v>74.933502975796955</v>
      </c>
      <c r="O603" s="36">
        <f t="shared" si="236"/>
        <v>422.51240574469989</v>
      </c>
      <c r="P603" s="36">
        <f t="shared" si="252"/>
        <v>371.84244402039957</v>
      </c>
      <c r="Q603" s="36">
        <f t="shared" si="253"/>
        <v>50.669961724300322</v>
      </c>
      <c r="R603" s="36">
        <f t="shared" si="254"/>
        <v>125.60346470009728</v>
      </c>
      <c r="S603" s="36">
        <f t="shared" si="255"/>
        <v>166.64562929641522</v>
      </c>
      <c r="T603" s="36">
        <f t="shared" si="256"/>
        <v>24.996844394462268</v>
      </c>
      <c r="U603" s="36">
        <f t="shared" si="257"/>
        <v>191.64247369087749</v>
      </c>
      <c r="V603" s="36">
        <f t="shared" si="258"/>
        <v>45.693988986842072</v>
      </c>
      <c r="W603" s="36">
        <f t="shared" si="259"/>
        <v>145.94848470403542</v>
      </c>
      <c r="Y603" s="86" t="e">
        <f t="shared" si="238"/>
        <v>#REF!</v>
      </c>
      <c r="Z603" s="86" t="e">
        <f t="shared" si="239"/>
        <v>#REF!</v>
      </c>
      <c r="AA603" s="86" t="e">
        <f t="shared" si="240"/>
        <v>#REF!</v>
      </c>
      <c r="AB603" s="86" t="e">
        <f t="shared" si="241"/>
        <v>#REF!</v>
      </c>
      <c r="AC603" s="86" t="e">
        <f t="shared" si="242"/>
        <v>#REF!</v>
      </c>
      <c r="AD603" s="86" t="e">
        <f t="shared" si="243"/>
        <v>#REF!</v>
      </c>
      <c r="AE603" s="86" t="e">
        <f t="shared" si="244"/>
        <v>#REF!</v>
      </c>
      <c r="AF603" s="86" t="e">
        <f t="shared" si="245"/>
        <v>#REF!</v>
      </c>
      <c r="AG603" s="86" t="e">
        <f t="shared" si="246"/>
        <v>#REF!</v>
      </c>
      <c r="AH603" s="86" t="e">
        <f t="shared" si="247"/>
        <v>#REF!</v>
      </c>
      <c r="AI603" s="86" t="e">
        <f t="shared" si="248"/>
        <v>#REF!</v>
      </c>
      <c r="AJ603" s="86" t="e">
        <f t="shared" si="249"/>
        <v>#REF!</v>
      </c>
      <c r="AK603" s="86">
        <f t="shared" si="260"/>
        <v>146.398055838891</v>
      </c>
      <c r="AL603" s="86">
        <f t="shared" si="260"/>
        <v>0</v>
      </c>
    </row>
    <row r="604" spans="2:38" x14ac:dyDescent="0.25">
      <c r="B604" s="77">
        <v>42826</v>
      </c>
      <c r="C604" s="78">
        <v>84.180416581056093</v>
      </c>
      <c r="D604" s="79"/>
      <c r="E604" s="80" t="e">
        <f>IF(#REF!="",NA(),(#REF!*3600*24*30)/($F$9*1000))</f>
        <v>#REF!</v>
      </c>
      <c r="F604" s="75"/>
      <c r="G604" s="75"/>
      <c r="H604" s="81">
        <f t="shared" si="237"/>
        <v>42826</v>
      </c>
      <c r="I604" s="82">
        <v>8.1300000000000008</v>
      </c>
      <c r="J604" s="87">
        <f t="shared" si="235"/>
        <v>7.5191240677314415</v>
      </c>
      <c r="K604" s="82"/>
      <c r="L604" s="82"/>
      <c r="M604" s="36">
        <f t="shared" si="250"/>
        <v>412.19468140395554</v>
      </c>
      <c r="N604" s="36">
        <f t="shared" si="251"/>
        <v>43.828179197500106</v>
      </c>
      <c r="O604" s="36">
        <f t="shared" si="236"/>
        <v>412.19468140395554</v>
      </c>
      <c r="P604" s="36">
        <f t="shared" si="252"/>
        <v>365.55645723000862</v>
      </c>
      <c r="Q604" s="36">
        <f t="shared" si="253"/>
        <v>46.638224173946924</v>
      </c>
      <c r="R604" s="36">
        <f t="shared" si="254"/>
        <v>90.466403371447029</v>
      </c>
      <c r="S604" s="36">
        <f t="shared" si="255"/>
        <v>136.1603923582891</v>
      </c>
      <c r="T604" s="36">
        <f t="shared" si="256"/>
        <v>20.424058853743354</v>
      </c>
      <c r="U604" s="36">
        <f t="shared" si="257"/>
        <v>156.58445121203246</v>
      </c>
      <c r="V604" s="36">
        <f t="shared" si="258"/>
        <v>43.378308184849047</v>
      </c>
      <c r="W604" s="36">
        <f t="shared" si="259"/>
        <v>113.20614302718342</v>
      </c>
      <c r="Y604" s="86" t="e">
        <f t="shared" si="238"/>
        <v>#REF!</v>
      </c>
      <c r="Z604" s="86" t="e">
        <f t="shared" si="239"/>
        <v>#REF!</v>
      </c>
      <c r="AA604" s="86" t="e">
        <f t="shared" si="240"/>
        <v>#REF!</v>
      </c>
      <c r="AB604" s="86" t="e">
        <f t="shared" si="241"/>
        <v>#REF!</v>
      </c>
      <c r="AC604" s="86" t="e">
        <f t="shared" si="242"/>
        <v>#REF!</v>
      </c>
      <c r="AD604" s="86" t="e">
        <f t="shared" si="243"/>
        <v>#REF!</v>
      </c>
      <c r="AE604" s="86" t="e">
        <f t="shared" si="244"/>
        <v>#REF!</v>
      </c>
      <c r="AF604" s="86" t="e">
        <f t="shared" si="245"/>
        <v>#REF!</v>
      </c>
      <c r="AG604" s="86" t="e">
        <f t="shared" si="246"/>
        <v>#REF!</v>
      </c>
      <c r="AH604" s="86" t="e">
        <f t="shared" si="247"/>
        <v>#REF!</v>
      </c>
      <c r="AI604" s="86" t="e">
        <f t="shared" si="248"/>
        <v>#REF!</v>
      </c>
      <c r="AJ604" s="86" t="e">
        <f t="shared" si="249"/>
        <v>#REF!</v>
      </c>
      <c r="AK604" s="86">
        <f t="shared" si="260"/>
        <v>84.180416581056093</v>
      </c>
      <c r="AL604" s="86">
        <f t="shared" si="260"/>
        <v>0</v>
      </c>
    </row>
    <row r="605" spans="2:38" x14ac:dyDescent="0.25">
      <c r="B605" s="77">
        <v>42856</v>
      </c>
      <c r="C605" s="78">
        <v>51.415038335158798</v>
      </c>
      <c r="D605" s="79"/>
      <c r="E605" s="80" t="e">
        <f>IF(#REF!="",NA(),(#REF!*3600*24*30)/($F$9*1000))</f>
        <v>#REF!</v>
      </c>
      <c r="F605" s="75"/>
      <c r="G605" s="75"/>
      <c r="H605" s="81">
        <f t="shared" si="237"/>
        <v>42856</v>
      </c>
      <c r="I605" s="82">
        <v>6.21</v>
      </c>
      <c r="J605" s="87">
        <f t="shared" si="235"/>
        <v>5.5367412859050162</v>
      </c>
      <c r="K605" s="82"/>
      <c r="L605" s="82"/>
      <c r="M605" s="36">
        <f t="shared" si="250"/>
        <v>392.04599311156846</v>
      </c>
      <c r="N605" s="36">
        <f t="shared" si="251"/>
        <v>24.925502453598938</v>
      </c>
      <c r="O605" s="36">
        <f t="shared" si="236"/>
        <v>392.04599311156846</v>
      </c>
      <c r="P605" s="36">
        <f t="shared" si="252"/>
        <v>352.72356594151051</v>
      </c>
      <c r="Q605" s="36">
        <f t="shared" si="253"/>
        <v>39.322427170057949</v>
      </c>
      <c r="R605" s="36">
        <f t="shared" si="254"/>
        <v>64.247929623656887</v>
      </c>
      <c r="S605" s="36">
        <f t="shared" si="255"/>
        <v>107.62623780850593</v>
      </c>
      <c r="T605" s="36">
        <f t="shared" si="256"/>
        <v>16.14393567127588</v>
      </c>
      <c r="U605" s="36">
        <f t="shared" si="257"/>
        <v>123.77017347978182</v>
      </c>
      <c r="V605" s="36">
        <f t="shared" si="258"/>
        <v>40.410313970802946</v>
      </c>
      <c r="W605" s="36">
        <f t="shared" si="259"/>
        <v>83.359859508978872</v>
      </c>
      <c r="Y605" s="86" t="e">
        <f t="shared" si="238"/>
        <v>#REF!</v>
      </c>
      <c r="Z605" s="86" t="e">
        <f t="shared" si="239"/>
        <v>#REF!</v>
      </c>
      <c r="AA605" s="86" t="e">
        <f t="shared" si="240"/>
        <v>#REF!</v>
      </c>
      <c r="AB605" s="86" t="e">
        <f t="shared" si="241"/>
        <v>#REF!</v>
      </c>
      <c r="AC605" s="86" t="e">
        <f t="shared" si="242"/>
        <v>#REF!</v>
      </c>
      <c r="AD605" s="86" t="e">
        <f t="shared" si="243"/>
        <v>#REF!</v>
      </c>
      <c r="AE605" s="86" t="e">
        <f t="shared" si="244"/>
        <v>#REF!</v>
      </c>
      <c r="AF605" s="86" t="e">
        <f t="shared" si="245"/>
        <v>#REF!</v>
      </c>
      <c r="AG605" s="86" t="e">
        <f t="shared" si="246"/>
        <v>#REF!</v>
      </c>
      <c r="AH605" s="86" t="e">
        <f t="shared" si="247"/>
        <v>#REF!</v>
      </c>
      <c r="AI605" s="86" t="e">
        <f t="shared" si="248"/>
        <v>#REF!</v>
      </c>
      <c r="AJ605" s="86" t="e">
        <f t="shared" si="249"/>
        <v>#REF!</v>
      </c>
      <c r="AK605" s="86">
        <f t="shared" si="260"/>
        <v>51.415038335158798</v>
      </c>
      <c r="AL605" s="86">
        <f t="shared" si="260"/>
        <v>0</v>
      </c>
    </row>
    <row r="606" spans="2:38" x14ac:dyDescent="0.25">
      <c r="B606" s="77">
        <v>42887</v>
      </c>
      <c r="C606" s="78">
        <v>15.8025093167702</v>
      </c>
      <c r="D606" s="79"/>
      <c r="E606" s="80" t="e">
        <f>IF(#REF!="",NA(),(#REF!*3600*24*30)/($F$9*1000))</f>
        <v>#REF!</v>
      </c>
      <c r="F606" s="75"/>
      <c r="G606" s="75"/>
      <c r="H606" s="81">
        <f t="shared" si="237"/>
        <v>42887</v>
      </c>
      <c r="I606" s="82">
        <v>5.47</v>
      </c>
      <c r="J606" s="87">
        <f t="shared" si="235"/>
        <v>3.5002382350757029</v>
      </c>
      <c r="K606" s="82"/>
      <c r="L606" s="82"/>
      <c r="M606" s="36">
        <f t="shared" si="250"/>
        <v>361.72481007260313</v>
      </c>
      <c r="N606" s="36">
        <f t="shared" si="251"/>
        <v>6.8012651856776074</v>
      </c>
      <c r="O606" s="36">
        <f t="shared" si="236"/>
        <v>361.72481007260313</v>
      </c>
      <c r="P606" s="36">
        <f t="shared" si="252"/>
        <v>332.02525330805582</v>
      </c>
      <c r="Q606" s="36">
        <f t="shared" si="253"/>
        <v>29.69955676454731</v>
      </c>
      <c r="R606" s="36">
        <f t="shared" si="254"/>
        <v>36.500821950224918</v>
      </c>
      <c r="S606" s="36">
        <f t="shared" si="255"/>
        <v>76.911135921027864</v>
      </c>
      <c r="T606" s="36">
        <f t="shared" si="256"/>
        <v>11.536670388154173</v>
      </c>
      <c r="U606" s="36">
        <f t="shared" si="257"/>
        <v>88.447806309182042</v>
      </c>
      <c r="V606" s="36">
        <f t="shared" si="258"/>
        <v>35.749052212317359</v>
      </c>
      <c r="W606" s="36">
        <f t="shared" si="259"/>
        <v>52.698754096864683</v>
      </c>
      <c r="Y606" s="86" t="e">
        <f t="shared" si="238"/>
        <v>#REF!</v>
      </c>
      <c r="Z606" s="86" t="e">
        <f t="shared" si="239"/>
        <v>#REF!</v>
      </c>
      <c r="AA606" s="86" t="e">
        <f t="shared" si="240"/>
        <v>#REF!</v>
      </c>
      <c r="AB606" s="86" t="e">
        <f t="shared" si="241"/>
        <v>#REF!</v>
      </c>
      <c r="AC606" s="86" t="e">
        <f t="shared" si="242"/>
        <v>#REF!</v>
      </c>
      <c r="AD606" s="86" t="e">
        <f t="shared" si="243"/>
        <v>#REF!</v>
      </c>
      <c r="AE606" s="86" t="e">
        <f t="shared" si="244"/>
        <v>#REF!</v>
      </c>
      <c r="AF606" s="86" t="e">
        <f t="shared" si="245"/>
        <v>#REF!</v>
      </c>
      <c r="AG606" s="86" t="e">
        <f t="shared" si="246"/>
        <v>#REF!</v>
      </c>
      <c r="AH606" s="86" t="e">
        <f t="shared" si="247"/>
        <v>#REF!</v>
      </c>
      <c r="AI606" s="86" t="e">
        <f t="shared" si="248"/>
        <v>#REF!</v>
      </c>
      <c r="AJ606" s="86" t="e">
        <f t="shared" si="249"/>
        <v>#REF!</v>
      </c>
      <c r="AK606" s="86">
        <f t="shared" si="260"/>
        <v>15.8025093167702</v>
      </c>
      <c r="AL606" s="86">
        <f t="shared" si="260"/>
        <v>0</v>
      </c>
    </row>
    <row r="607" spans="2:38" x14ac:dyDescent="0.25">
      <c r="B607" s="77">
        <v>42917</v>
      </c>
      <c r="C607" s="78">
        <v>0</v>
      </c>
      <c r="D607" s="79"/>
      <c r="E607" s="80" t="e">
        <f>IF(#REF!="",NA(),(#REF!*3600*24*30)/($F$9*1000))</f>
        <v>#REF!</v>
      </c>
      <c r="F607" s="75"/>
      <c r="G607" s="75"/>
      <c r="H607" s="81">
        <f t="shared" si="237"/>
        <v>42917</v>
      </c>
      <c r="I607" s="82">
        <v>2.68</v>
      </c>
      <c r="J607" s="87">
        <f t="shared" si="235"/>
        <v>2.3088863205241568</v>
      </c>
      <c r="K607" s="82"/>
      <c r="L607" s="82"/>
      <c r="M607" s="36">
        <f t="shared" si="250"/>
        <v>332.02525330805582</v>
      </c>
      <c r="N607" s="36">
        <f t="shared" si="251"/>
        <v>0</v>
      </c>
      <c r="O607" s="36">
        <f t="shared" si="236"/>
        <v>332.02525330805582</v>
      </c>
      <c r="P607" s="36">
        <f t="shared" si="252"/>
        <v>310.16876444169651</v>
      </c>
      <c r="Q607" s="36">
        <f t="shared" si="253"/>
        <v>21.856488866359314</v>
      </c>
      <c r="R607" s="36">
        <f t="shared" si="254"/>
        <v>21.856488866359314</v>
      </c>
      <c r="S607" s="36">
        <f t="shared" si="255"/>
        <v>57.605541078676673</v>
      </c>
      <c r="T607" s="36">
        <f t="shared" si="256"/>
        <v>8.6408311618014952</v>
      </c>
      <c r="U607" s="36">
        <f t="shared" si="257"/>
        <v>66.246372240478166</v>
      </c>
      <c r="V607" s="36">
        <f t="shared" si="258"/>
        <v>31.48432912477989</v>
      </c>
      <c r="W607" s="36">
        <f t="shared" si="259"/>
        <v>34.762043115698276</v>
      </c>
      <c r="Y607" s="86" t="e">
        <f t="shared" si="238"/>
        <v>#REF!</v>
      </c>
      <c r="Z607" s="86" t="e">
        <f t="shared" si="239"/>
        <v>#REF!</v>
      </c>
      <c r="AA607" s="86" t="e">
        <f t="shared" si="240"/>
        <v>#REF!</v>
      </c>
      <c r="AB607" s="86" t="e">
        <f t="shared" si="241"/>
        <v>#REF!</v>
      </c>
      <c r="AC607" s="86" t="e">
        <f t="shared" si="242"/>
        <v>#REF!</v>
      </c>
      <c r="AD607" s="86" t="e">
        <f t="shared" si="243"/>
        <v>#REF!</v>
      </c>
      <c r="AE607" s="86" t="e">
        <f t="shared" si="244"/>
        <v>#REF!</v>
      </c>
      <c r="AF607" s="86" t="e">
        <f t="shared" si="245"/>
        <v>#REF!</v>
      </c>
      <c r="AG607" s="86" t="e">
        <f t="shared" si="246"/>
        <v>#REF!</v>
      </c>
      <c r="AH607" s="86" t="e">
        <f t="shared" si="247"/>
        <v>#REF!</v>
      </c>
      <c r="AI607" s="86" t="e">
        <f t="shared" si="248"/>
        <v>#REF!</v>
      </c>
      <c r="AJ607" s="86" t="e">
        <f t="shared" si="249"/>
        <v>#REF!</v>
      </c>
      <c r="AK607" s="86">
        <f t="shared" si="260"/>
        <v>0</v>
      </c>
      <c r="AL607" s="86">
        <f t="shared" si="260"/>
        <v>0</v>
      </c>
    </row>
    <row r="608" spans="2:38" x14ac:dyDescent="0.25">
      <c r="B608" s="77">
        <v>42948</v>
      </c>
      <c r="C608" s="78">
        <v>12.602017804154301</v>
      </c>
      <c r="D608" s="79"/>
      <c r="E608" s="80" t="e">
        <f>IF(#REF!="",NA(),(#REF!*3600*24*30)/($F$9*1000))</f>
        <v>#REF!</v>
      </c>
      <c r="F608" s="75"/>
      <c r="G608" s="75"/>
      <c r="H608" s="81">
        <f t="shared" si="237"/>
        <v>42948</v>
      </c>
      <c r="I608" s="82">
        <v>2.2599999999999998</v>
      </c>
      <c r="J608" s="87">
        <f t="shared" si="235"/>
        <v>2.1259451308380455</v>
      </c>
      <c r="K608" s="82"/>
      <c r="L608" s="82"/>
      <c r="M608" s="36">
        <f t="shared" si="250"/>
        <v>318.57040602404118</v>
      </c>
      <c r="N608" s="36">
        <f t="shared" si="251"/>
        <v>4.2003762218096199</v>
      </c>
      <c r="O608" s="36">
        <f t="shared" si="236"/>
        <v>318.57040602404118</v>
      </c>
      <c r="P608" s="36">
        <f t="shared" si="252"/>
        <v>299.77009474222689</v>
      </c>
      <c r="Q608" s="36">
        <f t="shared" si="253"/>
        <v>18.800311281814288</v>
      </c>
      <c r="R608" s="36">
        <f t="shared" si="254"/>
        <v>23.000687503623908</v>
      </c>
      <c r="S608" s="36">
        <f t="shared" si="255"/>
        <v>54.485016628403798</v>
      </c>
      <c r="T608" s="36">
        <f t="shared" si="256"/>
        <v>8.172752494260564</v>
      </c>
      <c r="U608" s="36">
        <f t="shared" si="257"/>
        <v>62.657769122664362</v>
      </c>
      <c r="V608" s="36">
        <f t="shared" si="258"/>
        <v>30.650045033838772</v>
      </c>
      <c r="W608" s="36">
        <f t="shared" si="259"/>
        <v>32.00772408882559</v>
      </c>
      <c r="Y608" s="86" t="e">
        <f t="shared" si="238"/>
        <v>#REF!</v>
      </c>
      <c r="Z608" s="86" t="e">
        <f t="shared" si="239"/>
        <v>#REF!</v>
      </c>
      <c r="AA608" s="86" t="e">
        <f t="shared" si="240"/>
        <v>#REF!</v>
      </c>
      <c r="AB608" s="86" t="e">
        <f t="shared" si="241"/>
        <v>#REF!</v>
      </c>
      <c r="AC608" s="86" t="e">
        <f t="shared" si="242"/>
        <v>#REF!</v>
      </c>
      <c r="AD608" s="86" t="e">
        <f t="shared" si="243"/>
        <v>#REF!</v>
      </c>
      <c r="AE608" s="86" t="e">
        <f t="shared" si="244"/>
        <v>#REF!</v>
      </c>
      <c r="AF608" s="86" t="e">
        <f t="shared" si="245"/>
        <v>#REF!</v>
      </c>
      <c r="AG608" s="86" t="e">
        <f t="shared" si="246"/>
        <v>#REF!</v>
      </c>
      <c r="AH608" s="86" t="e">
        <f t="shared" si="247"/>
        <v>#REF!</v>
      </c>
      <c r="AI608" s="86" t="e">
        <f t="shared" si="248"/>
        <v>#REF!</v>
      </c>
      <c r="AJ608" s="86" t="e">
        <f t="shared" si="249"/>
        <v>#REF!</v>
      </c>
      <c r="AK608" s="86">
        <f t="shared" si="260"/>
        <v>12.602017804154301</v>
      </c>
      <c r="AL608" s="86">
        <f t="shared" si="260"/>
        <v>0</v>
      </c>
    </row>
    <row r="609" spans="2:38" x14ac:dyDescent="0.25">
      <c r="B609" s="77">
        <v>42979</v>
      </c>
      <c r="C609" s="78">
        <v>12.4547363063808</v>
      </c>
      <c r="D609" s="79"/>
      <c r="E609" s="80" t="e">
        <f>IF(#REF!="",NA(),(#REF!*3600*24*30)/($F$9*1000))</f>
        <v>#REF!</v>
      </c>
      <c r="F609" s="75"/>
      <c r="G609" s="75"/>
      <c r="H609" s="81">
        <f t="shared" si="237"/>
        <v>42979</v>
      </c>
      <c r="I609" s="82">
        <v>2.41</v>
      </c>
      <c r="J609" s="87">
        <f t="shared" si="235"/>
        <v>1.9375271419323801</v>
      </c>
      <c r="K609" s="82"/>
      <c r="L609" s="82"/>
      <c r="M609" s="36">
        <f t="shared" si="250"/>
        <v>308.34143735580221</v>
      </c>
      <c r="N609" s="36">
        <f t="shared" si="251"/>
        <v>3.8833936928054982</v>
      </c>
      <c r="O609" s="36">
        <f t="shared" si="236"/>
        <v>308.34143735580221</v>
      </c>
      <c r="P609" s="36">
        <f t="shared" si="252"/>
        <v>291.66518074960476</v>
      </c>
      <c r="Q609" s="36">
        <f t="shared" si="253"/>
        <v>16.676256606197455</v>
      </c>
      <c r="R609" s="36">
        <f t="shared" si="254"/>
        <v>20.559650299002953</v>
      </c>
      <c r="S609" s="36">
        <f t="shared" si="255"/>
        <v>51.209695332841726</v>
      </c>
      <c r="T609" s="36">
        <f t="shared" si="256"/>
        <v>7.6814542999262541</v>
      </c>
      <c r="U609" s="36">
        <f t="shared" si="257"/>
        <v>58.891149632767977</v>
      </c>
      <c r="V609" s="36">
        <f t="shared" si="258"/>
        <v>29.720201956834369</v>
      </c>
      <c r="W609" s="36">
        <f t="shared" si="259"/>
        <v>29.170947675933608</v>
      </c>
      <c r="Y609" s="86" t="e">
        <f t="shared" si="238"/>
        <v>#REF!</v>
      </c>
      <c r="Z609" s="86" t="e">
        <f t="shared" si="239"/>
        <v>#REF!</v>
      </c>
      <c r="AA609" s="86" t="e">
        <f t="shared" si="240"/>
        <v>#REF!</v>
      </c>
      <c r="AB609" s="86" t="e">
        <f t="shared" si="241"/>
        <v>#REF!</v>
      </c>
      <c r="AC609" s="86" t="e">
        <f t="shared" si="242"/>
        <v>#REF!</v>
      </c>
      <c r="AD609" s="86" t="e">
        <f t="shared" si="243"/>
        <v>#REF!</v>
      </c>
      <c r="AE609" s="86" t="e">
        <f t="shared" si="244"/>
        <v>#REF!</v>
      </c>
      <c r="AF609" s="86" t="e">
        <f t="shared" si="245"/>
        <v>#REF!</v>
      </c>
      <c r="AG609" s="86" t="e">
        <f t="shared" si="246"/>
        <v>#REF!</v>
      </c>
      <c r="AH609" s="86" t="e">
        <f t="shared" si="247"/>
        <v>#REF!</v>
      </c>
      <c r="AI609" s="86" t="e">
        <f t="shared" si="248"/>
        <v>#REF!</v>
      </c>
      <c r="AJ609" s="86" t="e">
        <f t="shared" si="249"/>
        <v>#REF!</v>
      </c>
      <c r="AK609" s="86">
        <f t="shared" si="260"/>
        <v>12.4547363063808</v>
      </c>
      <c r="AL609" s="86">
        <f t="shared" si="260"/>
        <v>0</v>
      </c>
    </row>
    <row r="610" spans="2:38" x14ac:dyDescent="0.25">
      <c r="B610" s="77">
        <v>43009</v>
      </c>
      <c r="C610" s="78">
        <v>50.124078235538903</v>
      </c>
      <c r="D610" s="79"/>
      <c r="E610" s="80" t="e">
        <f>IF(#REF!="",NA(),(#REF!*3600*24*30)/($F$9*1000))</f>
        <v>#REF!</v>
      </c>
      <c r="F610" s="75"/>
      <c r="G610" s="75"/>
      <c r="H610" s="81">
        <f t="shared" si="237"/>
        <v>43009</v>
      </c>
      <c r="I610" s="88">
        <v>4.22</v>
      </c>
      <c r="J610" s="87">
        <f t="shared" si="235"/>
        <v>2.8301603344636757</v>
      </c>
      <c r="K610" s="82"/>
      <c r="L610" s="82"/>
      <c r="M610" s="36">
        <f t="shared" si="250"/>
        <v>325.6402786209793</v>
      </c>
      <c r="N610" s="36">
        <f t="shared" si="251"/>
        <v>16.148980364164345</v>
      </c>
      <c r="O610" s="36">
        <f t="shared" si="236"/>
        <v>325.6402786209793</v>
      </c>
      <c r="P610" s="36">
        <f t="shared" si="252"/>
        <v>305.27178716205361</v>
      </c>
      <c r="Q610" s="36">
        <f t="shared" si="253"/>
        <v>20.368491458925689</v>
      </c>
      <c r="R610" s="36">
        <f t="shared" si="254"/>
        <v>36.517471823090034</v>
      </c>
      <c r="S610" s="36">
        <f t="shared" si="255"/>
        <v>66.237673779924407</v>
      </c>
      <c r="T610" s="36">
        <f t="shared" si="256"/>
        <v>9.9356510669886546</v>
      </c>
      <c r="U610" s="36">
        <f t="shared" si="257"/>
        <v>76.173324846913061</v>
      </c>
      <c r="V610" s="36">
        <f t="shared" si="258"/>
        <v>33.563104197924638</v>
      </c>
      <c r="W610" s="36">
        <f t="shared" si="259"/>
        <v>42.610220648988424</v>
      </c>
      <c r="Y610" s="86" t="e">
        <f t="shared" si="238"/>
        <v>#REF!</v>
      </c>
      <c r="Z610" s="86" t="e">
        <f t="shared" si="239"/>
        <v>#REF!</v>
      </c>
      <c r="AA610" s="86" t="e">
        <f t="shared" si="240"/>
        <v>#REF!</v>
      </c>
      <c r="AB610" s="86" t="e">
        <f t="shared" si="241"/>
        <v>#REF!</v>
      </c>
      <c r="AC610" s="86" t="e">
        <f t="shared" si="242"/>
        <v>#REF!</v>
      </c>
      <c r="AD610" s="86" t="e">
        <f t="shared" si="243"/>
        <v>#REF!</v>
      </c>
      <c r="AE610" s="86" t="e">
        <f t="shared" si="244"/>
        <v>#REF!</v>
      </c>
      <c r="AF610" s="86" t="e">
        <f t="shared" si="245"/>
        <v>#REF!</v>
      </c>
      <c r="AG610" s="86" t="e">
        <f t="shared" si="246"/>
        <v>#REF!</v>
      </c>
      <c r="AH610" s="86" t="e">
        <f t="shared" si="247"/>
        <v>#REF!</v>
      </c>
      <c r="AI610" s="86" t="e">
        <f t="shared" si="248"/>
        <v>#REF!</v>
      </c>
      <c r="AJ610" s="86" t="e">
        <f t="shared" si="249"/>
        <v>#REF!</v>
      </c>
      <c r="AK610" s="86">
        <f t="shared" si="260"/>
        <v>50.124078235538903</v>
      </c>
      <c r="AL610" s="86">
        <f t="shared" si="260"/>
        <v>0</v>
      </c>
    </row>
    <row r="611" spans="2:38" x14ac:dyDescent="0.25">
      <c r="B611" s="77">
        <v>43040</v>
      </c>
      <c r="C611" s="78">
        <v>30.593251833740801</v>
      </c>
      <c r="D611" s="79"/>
      <c r="E611" s="80" t="e">
        <f>IF(#REF!="",NA(),(#REF!*3600*24*30)/($F$9*1000))</f>
        <v>#REF!</v>
      </c>
      <c r="F611" s="75"/>
      <c r="G611" s="75"/>
      <c r="H611" s="81">
        <f t="shared" si="237"/>
        <v>43040</v>
      </c>
      <c r="I611" s="82">
        <v>4.67</v>
      </c>
      <c r="J611" s="87">
        <f t="shared" si="235"/>
        <v>2.7049626606663635</v>
      </c>
      <c r="K611" s="82"/>
      <c r="L611" s="82"/>
      <c r="M611" s="36">
        <f t="shared" si="250"/>
        <v>325.59014583386266</v>
      </c>
      <c r="N611" s="36">
        <f t="shared" si="251"/>
        <v>10.274893161931743</v>
      </c>
      <c r="O611" s="36">
        <f t="shared" si="236"/>
        <v>325.59014583386266</v>
      </c>
      <c r="P611" s="36">
        <f t="shared" si="252"/>
        <v>305.23306678213851</v>
      </c>
      <c r="Q611" s="36">
        <f t="shared" si="253"/>
        <v>20.357079051724156</v>
      </c>
      <c r="R611" s="36">
        <f t="shared" si="254"/>
        <v>30.631972213655899</v>
      </c>
      <c r="S611" s="36">
        <f t="shared" si="255"/>
        <v>64.195076411580544</v>
      </c>
      <c r="T611" s="36">
        <f t="shared" si="256"/>
        <v>9.6292614617370766</v>
      </c>
      <c r="U611" s="36">
        <f t="shared" si="257"/>
        <v>73.824337873317617</v>
      </c>
      <c r="V611" s="36">
        <f t="shared" si="258"/>
        <v>33.099063614214373</v>
      </c>
      <c r="W611" s="36">
        <f t="shared" si="259"/>
        <v>40.725274259103244</v>
      </c>
      <c r="Y611" s="86" t="e">
        <f t="shared" si="238"/>
        <v>#REF!</v>
      </c>
      <c r="Z611" s="86" t="e">
        <f t="shared" si="239"/>
        <v>#REF!</v>
      </c>
      <c r="AA611" s="86" t="e">
        <f t="shared" si="240"/>
        <v>#REF!</v>
      </c>
      <c r="AB611" s="86" t="e">
        <f t="shared" si="241"/>
        <v>#REF!</v>
      </c>
      <c r="AC611" s="86" t="e">
        <f t="shared" si="242"/>
        <v>#REF!</v>
      </c>
      <c r="AD611" s="86" t="e">
        <f t="shared" si="243"/>
        <v>#REF!</v>
      </c>
      <c r="AE611" s="86" t="e">
        <f t="shared" si="244"/>
        <v>#REF!</v>
      </c>
      <c r="AF611" s="86" t="e">
        <f t="shared" si="245"/>
        <v>#REF!</v>
      </c>
      <c r="AG611" s="86" t="e">
        <f t="shared" si="246"/>
        <v>#REF!</v>
      </c>
      <c r="AH611" s="86" t="e">
        <f t="shared" si="247"/>
        <v>#REF!</v>
      </c>
      <c r="AI611" s="86" t="e">
        <f t="shared" si="248"/>
        <v>#REF!</v>
      </c>
      <c r="AJ611" s="86" t="e">
        <f t="shared" si="249"/>
        <v>#REF!</v>
      </c>
      <c r="AK611" s="86">
        <f t="shared" si="260"/>
        <v>30.593251833740801</v>
      </c>
      <c r="AL611" s="86">
        <f t="shared" si="260"/>
        <v>0</v>
      </c>
    </row>
    <row r="612" spans="2:38" x14ac:dyDescent="0.25">
      <c r="B612" s="77">
        <v>43070</v>
      </c>
      <c r="C612" s="78">
        <v>146.42803391544501</v>
      </c>
      <c r="D612" s="79"/>
      <c r="E612" s="80" t="e">
        <f>IF(#REF!="",NA(),(#REF!*3600*24*30)/($F$9*1000))</f>
        <v>#REF!</v>
      </c>
      <c r="F612" s="75"/>
      <c r="G612" s="75"/>
      <c r="H612" s="81">
        <f t="shared" si="237"/>
        <v>43070</v>
      </c>
      <c r="I612" s="82">
        <v>6.19</v>
      </c>
      <c r="J612" s="87">
        <f t="shared" si="235"/>
        <v>7.2898369802296887</v>
      </c>
      <c r="K612" s="82"/>
      <c r="L612" s="82"/>
      <c r="M612" s="36">
        <f t="shared" si="250"/>
        <v>390.72414999402986</v>
      </c>
      <c r="N612" s="36">
        <f t="shared" si="251"/>
        <v>60.936950703553634</v>
      </c>
      <c r="O612" s="36">
        <f t="shared" si="236"/>
        <v>390.72414999402986</v>
      </c>
      <c r="P612" s="36">
        <f t="shared" si="252"/>
        <v>351.8558757133552</v>
      </c>
      <c r="Q612" s="36">
        <f t="shared" si="253"/>
        <v>38.868274280674655</v>
      </c>
      <c r="R612" s="36">
        <f t="shared" si="254"/>
        <v>99.805224984228289</v>
      </c>
      <c r="S612" s="36">
        <f t="shared" si="255"/>
        <v>132.90428859844266</v>
      </c>
      <c r="T612" s="36">
        <f t="shared" si="256"/>
        <v>19.935643289766386</v>
      </c>
      <c r="U612" s="36">
        <f t="shared" si="257"/>
        <v>152.83993188820904</v>
      </c>
      <c r="V612" s="36">
        <f t="shared" si="258"/>
        <v>43.085880698877276</v>
      </c>
      <c r="W612" s="36">
        <f t="shared" si="259"/>
        <v>109.75405118933176</v>
      </c>
      <c r="Y612" s="86" t="e">
        <f t="shared" si="238"/>
        <v>#REF!</v>
      </c>
      <c r="Z612" s="86" t="e">
        <f t="shared" si="239"/>
        <v>#REF!</v>
      </c>
      <c r="AA612" s="86" t="e">
        <f t="shared" si="240"/>
        <v>#REF!</v>
      </c>
      <c r="AB612" s="86" t="e">
        <f t="shared" si="241"/>
        <v>#REF!</v>
      </c>
      <c r="AC612" s="86" t="e">
        <f t="shared" si="242"/>
        <v>#REF!</v>
      </c>
      <c r="AD612" s="86" t="e">
        <f t="shared" si="243"/>
        <v>#REF!</v>
      </c>
      <c r="AE612" s="86" t="e">
        <f t="shared" si="244"/>
        <v>#REF!</v>
      </c>
      <c r="AF612" s="86" t="e">
        <f t="shared" si="245"/>
        <v>#REF!</v>
      </c>
      <c r="AG612" s="86" t="e">
        <f t="shared" si="246"/>
        <v>#REF!</v>
      </c>
      <c r="AH612" s="86" t="e">
        <f t="shared" si="247"/>
        <v>#REF!</v>
      </c>
      <c r="AI612" s="86" t="e">
        <f t="shared" si="248"/>
        <v>#REF!</v>
      </c>
      <c r="AJ612" s="86" t="e">
        <f t="shared" si="249"/>
        <v>#REF!</v>
      </c>
      <c r="AK612" s="86">
        <f t="shared" si="260"/>
        <v>146.42803391544501</v>
      </c>
      <c r="AL612" s="86">
        <f t="shared" si="260"/>
        <v>0</v>
      </c>
    </row>
    <row r="613" spans="2:38" x14ac:dyDescent="0.25">
      <c r="B613" s="77">
        <v>43101</v>
      </c>
      <c r="C613" s="78">
        <v>96.83</v>
      </c>
      <c r="D613" s="79"/>
      <c r="E613" s="80" t="e">
        <f>IF(#REF!="",NA(),(#REF!*3600*24*30)/($F$9*1000))</f>
        <v>#REF!</v>
      </c>
      <c r="F613" s="75"/>
      <c r="G613" s="75"/>
      <c r="H613" s="81">
        <f t="shared" si="237"/>
        <v>43101</v>
      </c>
      <c r="I613" s="82">
        <v>6.74</v>
      </c>
      <c r="J613" s="87">
        <f t="shared" si="235"/>
        <v>7.2705872414621515</v>
      </c>
      <c r="K613" s="82"/>
      <c r="L613" s="82"/>
      <c r="M613" s="36">
        <f t="shared" si="250"/>
        <v>401.97748461010667</v>
      </c>
      <c r="N613" s="36">
        <f t="shared" si="251"/>
        <v>46.708391103248516</v>
      </c>
      <c r="O613" s="36">
        <f t="shared" si="236"/>
        <v>401.97748461010667</v>
      </c>
      <c r="P613" s="36">
        <f t="shared" si="252"/>
        <v>359.14127620295693</v>
      </c>
      <c r="Q613" s="36">
        <f t="shared" si="253"/>
        <v>42.836208407149741</v>
      </c>
      <c r="R613" s="36">
        <f t="shared" si="254"/>
        <v>89.544599510398257</v>
      </c>
      <c r="S613" s="36">
        <f t="shared" si="255"/>
        <v>132.63048020927553</v>
      </c>
      <c r="T613" s="36">
        <f t="shared" si="256"/>
        <v>19.894572031391316</v>
      </c>
      <c r="U613" s="36">
        <f t="shared" si="257"/>
        <v>152.52505224066684</v>
      </c>
      <c r="V613" s="36">
        <f t="shared" si="258"/>
        <v>43.060820538355642</v>
      </c>
      <c r="W613" s="36">
        <f t="shared" si="259"/>
        <v>109.4642317023112</v>
      </c>
      <c r="Y613" s="86" t="e">
        <f t="shared" si="238"/>
        <v>#REF!</v>
      </c>
      <c r="Z613" s="86" t="e">
        <f t="shared" si="239"/>
        <v>#REF!</v>
      </c>
      <c r="AA613" s="86" t="e">
        <f t="shared" si="240"/>
        <v>#REF!</v>
      </c>
      <c r="AB613" s="86" t="e">
        <f t="shared" si="241"/>
        <v>#REF!</v>
      </c>
      <c r="AC613" s="86" t="e">
        <f t="shared" si="242"/>
        <v>#REF!</v>
      </c>
      <c r="AD613" s="86" t="e">
        <f t="shared" si="243"/>
        <v>#REF!</v>
      </c>
      <c r="AE613" s="86" t="e">
        <f t="shared" si="244"/>
        <v>#REF!</v>
      </c>
      <c r="AF613" s="86" t="e">
        <f t="shared" si="245"/>
        <v>#REF!</v>
      </c>
      <c r="AG613" s="86" t="e">
        <f t="shared" si="246"/>
        <v>#REF!</v>
      </c>
      <c r="AH613" s="86" t="e">
        <f t="shared" si="247"/>
        <v>#REF!</v>
      </c>
      <c r="AI613" s="86" t="e">
        <f t="shared" si="248"/>
        <v>#REF!</v>
      </c>
      <c r="AJ613" s="86" t="e">
        <f t="shared" si="249"/>
        <v>#REF!</v>
      </c>
      <c r="AK613" s="86">
        <f t="shared" si="260"/>
        <v>96.83</v>
      </c>
      <c r="AL613" s="86">
        <f t="shared" si="260"/>
        <v>0</v>
      </c>
    </row>
    <row r="614" spans="2:38" x14ac:dyDescent="0.25">
      <c r="B614" s="77">
        <v>43132</v>
      </c>
      <c r="C614" s="78">
        <v>101.44</v>
      </c>
      <c r="D614" s="79"/>
      <c r="E614" s="80" t="e">
        <f>IF(#REF!="",NA(),(#REF!*3600*24*30)/($F$9*1000))</f>
        <v>#REF!</v>
      </c>
      <c r="F614" s="75"/>
      <c r="G614" s="75"/>
      <c r="H614" s="81">
        <f t="shared" si="237"/>
        <v>43132</v>
      </c>
      <c r="I614" s="82">
        <v>4.95</v>
      </c>
      <c r="J614" s="87">
        <f t="shared" si="235"/>
        <v>7.7657522457671329</v>
      </c>
      <c r="K614" s="82"/>
      <c r="L614" s="82"/>
      <c r="M614" s="36">
        <f t="shared" si="250"/>
        <v>409.67134612617951</v>
      </c>
      <c r="N614" s="36">
        <f t="shared" si="251"/>
        <v>50.909930076777414</v>
      </c>
      <c r="O614" s="36">
        <f t="shared" si="236"/>
        <v>409.67134612617951</v>
      </c>
      <c r="P614" s="36">
        <f t="shared" si="252"/>
        <v>363.98974577215546</v>
      </c>
      <c r="Q614" s="36">
        <f t="shared" si="253"/>
        <v>45.681600354024056</v>
      </c>
      <c r="R614" s="36">
        <f t="shared" si="254"/>
        <v>96.59153043080147</v>
      </c>
      <c r="S614" s="36">
        <f t="shared" si="255"/>
        <v>139.65235096915711</v>
      </c>
      <c r="T614" s="36">
        <f t="shared" si="256"/>
        <v>20.947852645373555</v>
      </c>
      <c r="U614" s="36">
        <f t="shared" si="257"/>
        <v>160.60020361453067</v>
      </c>
      <c r="V614" s="36">
        <f t="shared" si="258"/>
        <v>43.680885416177944</v>
      </c>
      <c r="W614" s="36">
        <f t="shared" si="259"/>
        <v>116.91931819835273</v>
      </c>
      <c r="Y614" s="86" t="e">
        <f t="shared" si="238"/>
        <v>#REF!</v>
      </c>
      <c r="Z614" s="86" t="e">
        <f t="shared" si="239"/>
        <v>#REF!</v>
      </c>
      <c r="AA614" s="86" t="e">
        <f t="shared" si="240"/>
        <v>#REF!</v>
      </c>
      <c r="AB614" s="86" t="e">
        <f t="shared" si="241"/>
        <v>#REF!</v>
      </c>
      <c r="AC614" s="86" t="e">
        <f t="shared" si="242"/>
        <v>#REF!</v>
      </c>
      <c r="AD614" s="86" t="e">
        <f t="shared" si="243"/>
        <v>#REF!</v>
      </c>
      <c r="AE614" s="86" t="e">
        <f t="shared" si="244"/>
        <v>#REF!</v>
      </c>
      <c r="AF614" s="86" t="e">
        <f t="shared" si="245"/>
        <v>#REF!</v>
      </c>
      <c r="AG614" s="86" t="e">
        <f t="shared" si="246"/>
        <v>#REF!</v>
      </c>
      <c r="AH614" s="86" t="e">
        <f t="shared" si="247"/>
        <v>#REF!</v>
      </c>
      <c r="AI614" s="86" t="e">
        <f t="shared" si="248"/>
        <v>#REF!</v>
      </c>
      <c r="AJ614" s="86" t="e">
        <f t="shared" si="249"/>
        <v>#REF!</v>
      </c>
      <c r="AK614" s="86">
        <f t="shared" si="260"/>
        <v>101.44</v>
      </c>
      <c r="AL614" s="86">
        <f t="shared" si="260"/>
        <v>0</v>
      </c>
    </row>
    <row r="615" spans="2:38" x14ac:dyDescent="0.25">
      <c r="B615" s="77">
        <v>43160</v>
      </c>
      <c r="C615" s="78">
        <v>112.09</v>
      </c>
      <c r="D615" s="79"/>
      <c r="E615" s="80" t="e">
        <f>IF(#REF!="",NA(),(#REF!*3600*24*30)/($F$9*1000))</f>
        <v>#REF!</v>
      </c>
      <c r="F615" s="75"/>
      <c r="G615" s="75"/>
      <c r="H615" s="81">
        <f t="shared" si="237"/>
        <v>43160</v>
      </c>
      <c r="I615" s="82">
        <v>7.25</v>
      </c>
      <c r="J615" s="87">
        <f t="shared" si="235"/>
        <v>8.5536353287578653</v>
      </c>
      <c r="K615" s="82"/>
      <c r="L615" s="82"/>
      <c r="M615" s="36">
        <f t="shared" si="250"/>
        <v>417.83675787584758</v>
      </c>
      <c r="N615" s="36">
        <f t="shared" si="251"/>
        <v>58.242987896307852</v>
      </c>
      <c r="O615" s="36">
        <f t="shared" si="236"/>
        <v>417.83675787584758</v>
      </c>
      <c r="P615" s="36">
        <f t="shared" si="252"/>
        <v>369.01774927798482</v>
      </c>
      <c r="Q615" s="36">
        <f t="shared" si="253"/>
        <v>48.819008597862762</v>
      </c>
      <c r="R615" s="36">
        <f t="shared" si="254"/>
        <v>107.06199649417061</v>
      </c>
      <c r="S615" s="36">
        <f t="shared" si="255"/>
        <v>150.74288191034856</v>
      </c>
      <c r="T615" s="36">
        <f t="shared" si="256"/>
        <v>22.611432286552269</v>
      </c>
      <c r="U615" s="36">
        <f t="shared" si="257"/>
        <v>173.35431419690082</v>
      </c>
      <c r="V615" s="36">
        <f t="shared" si="258"/>
        <v>44.572815752776819</v>
      </c>
      <c r="W615" s="36">
        <f t="shared" si="259"/>
        <v>128.781498444124</v>
      </c>
      <c r="Y615" s="86" t="e">
        <f t="shared" si="238"/>
        <v>#REF!</v>
      </c>
      <c r="Z615" s="86" t="e">
        <f t="shared" si="239"/>
        <v>#REF!</v>
      </c>
      <c r="AA615" s="86" t="e">
        <f t="shared" si="240"/>
        <v>#REF!</v>
      </c>
      <c r="AB615" s="86" t="e">
        <f t="shared" si="241"/>
        <v>#REF!</v>
      </c>
      <c r="AC615" s="86" t="e">
        <f t="shared" si="242"/>
        <v>#REF!</v>
      </c>
      <c r="AD615" s="86" t="e">
        <f t="shared" si="243"/>
        <v>#REF!</v>
      </c>
      <c r="AE615" s="86" t="e">
        <f t="shared" si="244"/>
        <v>#REF!</v>
      </c>
      <c r="AF615" s="86" t="e">
        <f t="shared" si="245"/>
        <v>#REF!</v>
      </c>
      <c r="AG615" s="86" t="e">
        <f t="shared" si="246"/>
        <v>#REF!</v>
      </c>
      <c r="AH615" s="86" t="e">
        <f t="shared" si="247"/>
        <v>#REF!</v>
      </c>
      <c r="AI615" s="86" t="e">
        <f t="shared" si="248"/>
        <v>#REF!</v>
      </c>
      <c r="AJ615" s="86" t="e">
        <f t="shared" si="249"/>
        <v>#REF!</v>
      </c>
      <c r="AK615" s="86">
        <f t="shared" si="260"/>
        <v>112.09</v>
      </c>
      <c r="AL615" s="86">
        <f t="shared" si="260"/>
        <v>0</v>
      </c>
    </row>
    <row r="616" spans="2:38" x14ac:dyDescent="0.25">
      <c r="B616" s="77">
        <v>43191</v>
      </c>
      <c r="C616" s="78">
        <v>87.2</v>
      </c>
      <c r="D616" s="79"/>
      <c r="E616" s="80" t="e">
        <f>IF(#REF!="",NA(),(#REF!*3600*24*30)/($F$9*1000))</f>
        <v>#REF!</v>
      </c>
      <c r="F616" s="75"/>
      <c r="G616" s="75"/>
      <c r="H616" s="81">
        <f t="shared" si="237"/>
        <v>43191</v>
      </c>
      <c r="I616" s="82">
        <v>9.15</v>
      </c>
      <c r="J616" s="87">
        <f t="shared" si="235"/>
        <v>7.495685103606589</v>
      </c>
      <c r="K616" s="82"/>
      <c r="L616" s="82"/>
      <c r="M616" s="36">
        <f t="shared" si="250"/>
        <v>411.23601070496301</v>
      </c>
      <c r="N616" s="36">
        <f t="shared" si="251"/>
        <v>44.981738573021801</v>
      </c>
      <c r="O616" s="36">
        <f t="shared" si="236"/>
        <v>411.23601070496301</v>
      </c>
      <c r="P616" s="36">
        <f t="shared" si="252"/>
        <v>364.96259126547494</v>
      </c>
      <c r="Q616" s="36">
        <f t="shared" si="253"/>
        <v>46.273419439488066</v>
      </c>
      <c r="R616" s="36">
        <f t="shared" si="254"/>
        <v>91.255158012509867</v>
      </c>
      <c r="S616" s="36">
        <f t="shared" si="255"/>
        <v>135.82797376528669</v>
      </c>
      <c r="T616" s="36">
        <f t="shared" si="256"/>
        <v>20.37419606479299</v>
      </c>
      <c r="U616" s="36">
        <f t="shared" si="257"/>
        <v>156.20216983007967</v>
      </c>
      <c r="V616" s="36">
        <f t="shared" si="258"/>
        <v>43.348918270203498</v>
      </c>
      <c r="W616" s="36">
        <f t="shared" si="259"/>
        <v>112.85325155987617</v>
      </c>
      <c r="Y616" s="86" t="e">
        <f t="shared" si="238"/>
        <v>#REF!</v>
      </c>
      <c r="Z616" s="86" t="e">
        <f t="shared" si="239"/>
        <v>#REF!</v>
      </c>
      <c r="AA616" s="86" t="e">
        <f t="shared" si="240"/>
        <v>#REF!</v>
      </c>
      <c r="AB616" s="86" t="e">
        <f t="shared" si="241"/>
        <v>#REF!</v>
      </c>
      <c r="AC616" s="86" t="e">
        <f t="shared" si="242"/>
        <v>#REF!</v>
      </c>
      <c r="AD616" s="86" t="e">
        <f t="shared" si="243"/>
        <v>#REF!</v>
      </c>
      <c r="AE616" s="86" t="e">
        <f t="shared" si="244"/>
        <v>#REF!</v>
      </c>
      <c r="AF616" s="86" t="e">
        <f t="shared" si="245"/>
        <v>#REF!</v>
      </c>
      <c r="AG616" s="86" t="e">
        <f t="shared" si="246"/>
        <v>#REF!</v>
      </c>
      <c r="AH616" s="86" t="e">
        <f t="shared" si="247"/>
        <v>#REF!</v>
      </c>
      <c r="AI616" s="86" t="e">
        <f t="shared" si="248"/>
        <v>#REF!</v>
      </c>
      <c r="AJ616" s="86" t="e">
        <f t="shared" si="249"/>
        <v>#REF!</v>
      </c>
      <c r="AK616" s="86">
        <f t="shared" si="260"/>
        <v>87.2</v>
      </c>
      <c r="AL616" s="86">
        <f t="shared" si="260"/>
        <v>0</v>
      </c>
    </row>
    <row r="617" spans="2:38" x14ac:dyDescent="0.25">
      <c r="B617" s="77">
        <v>43221</v>
      </c>
      <c r="C617" s="78">
        <v>25.45</v>
      </c>
      <c r="D617" s="79"/>
      <c r="E617" s="80" t="e">
        <f>IF(#REF!="",NA(),(#REF!*3600*24*30)/($F$9*1000))</f>
        <v>#REF!</v>
      </c>
      <c r="F617" s="75"/>
      <c r="G617" s="75"/>
      <c r="H617" s="81">
        <f t="shared" si="237"/>
        <v>43221</v>
      </c>
      <c r="I617" s="82">
        <v>5.87</v>
      </c>
      <c r="J617" s="87">
        <f t="shared" si="235"/>
        <v>4.3549110264799138</v>
      </c>
      <c r="K617" s="82"/>
      <c r="L617" s="82"/>
      <c r="M617" s="36">
        <f t="shared" si="250"/>
        <v>378.5465195124882</v>
      </c>
      <c r="N617" s="36">
        <f t="shared" si="251"/>
        <v>11.866071752986727</v>
      </c>
      <c r="O617" s="36">
        <f t="shared" si="236"/>
        <v>378.5465195124882</v>
      </c>
      <c r="P617" s="36">
        <f t="shared" si="252"/>
        <v>343.71312079667405</v>
      </c>
      <c r="Q617" s="36">
        <f t="shared" si="253"/>
        <v>34.833398715814155</v>
      </c>
      <c r="R617" s="36">
        <f t="shared" si="254"/>
        <v>46.699470468800882</v>
      </c>
      <c r="S617" s="36">
        <f t="shared" si="255"/>
        <v>90.04838873900438</v>
      </c>
      <c r="T617" s="36">
        <f t="shared" si="256"/>
        <v>13.507258310850649</v>
      </c>
      <c r="U617" s="36">
        <f t="shared" si="257"/>
        <v>103.55564704985503</v>
      </c>
      <c r="V617" s="36">
        <f t="shared" si="258"/>
        <v>37.989142747834023</v>
      </c>
      <c r="W617" s="36">
        <f t="shared" si="259"/>
        <v>65.566504302021002</v>
      </c>
      <c r="Y617" s="86" t="e">
        <f t="shared" si="238"/>
        <v>#REF!</v>
      </c>
      <c r="Z617" s="86" t="e">
        <f t="shared" si="239"/>
        <v>#REF!</v>
      </c>
      <c r="AA617" s="86" t="e">
        <f t="shared" si="240"/>
        <v>#REF!</v>
      </c>
      <c r="AB617" s="86" t="e">
        <f t="shared" si="241"/>
        <v>#REF!</v>
      </c>
      <c r="AC617" s="86" t="e">
        <f t="shared" si="242"/>
        <v>#REF!</v>
      </c>
      <c r="AD617" s="86" t="e">
        <f t="shared" si="243"/>
        <v>#REF!</v>
      </c>
      <c r="AE617" s="86" t="e">
        <f t="shared" si="244"/>
        <v>#REF!</v>
      </c>
      <c r="AF617" s="86" t="e">
        <f t="shared" si="245"/>
        <v>#REF!</v>
      </c>
      <c r="AG617" s="86" t="e">
        <f t="shared" si="246"/>
        <v>#REF!</v>
      </c>
      <c r="AH617" s="86" t="e">
        <f t="shared" si="247"/>
        <v>#REF!</v>
      </c>
      <c r="AI617" s="86" t="e">
        <f t="shared" si="248"/>
        <v>#REF!</v>
      </c>
      <c r="AJ617" s="86" t="e">
        <f t="shared" si="249"/>
        <v>#REF!</v>
      </c>
      <c r="AK617" s="86">
        <f t="shared" si="260"/>
        <v>25.45</v>
      </c>
      <c r="AL617" s="86">
        <f t="shared" si="260"/>
        <v>0</v>
      </c>
    </row>
    <row r="618" spans="2:38" x14ac:dyDescent="0.25">
      <c r="B618" s="77">
        <v>43252</v>
      </c>
      <c r="C618" s="78">
        <v>3.8</v>
      </c>
      <c r="D618" s="79"/>
      <c r="E618" s="80" t="e">
        <f>IF(#REF!="",NA(),(#REF!*3600*24*30)/($F$9*1000))</f>
        <v>#REF!</v>
      </c>
      <c r="F618" s="75"/>
      <c r="G618" s="75"/>
      <c r="H618" s="81">
        <f t="shared" si="237"/>
        <v>43252</v>
      </c>
      <c r="I618" s="82">
        <v>3.54</v>
      </c>
      <c r="J618" s="87">
        <f t="shared" si="235"/>
        <v>2.7459553061108504</v>
      </c>
      <c r="K618" s="82"/>
      <c r="L618" s="82"/>
      <c r="M618" s="36">
        <f t="shared" si="250"/>
        <v>345.98927017959619</v>
      </c>
      <c r="N618" s="36">
        <f t="shared" si="251"/>
        <v>1.5238506170778692</v>
      </c>
      <c r="O618" s="36">
        <f t="shared" si="236"/>
        <v>345.98927017959619</v>
      </c>
      <c r="P618" s="36">
        <f t="shared" si="252"/>
        <v>320.63645754339336</v>
      </c>
      <c r="Q618" s="36">
        <f t="shared" si="253"/>
        <v>25.352812636202827</v>
      </c>
      <c r="R618" s="36">
        <f t="shared" si="254"/>
        <v>26.876663253280697</v>
      </c>
      <c r="S618" s="36">
        <f t="shared" si="255"/>
        <v>64.86580600111472</v>
      </c>
      <c r="T618" s="36">
        <f t="shared" si="256"/>
        <v>9.729870900167203</v>
      </c>
      <c r="U618" s="36">
        <f t="shared" si="257"/>
        <v>74.595676901281919</v>
      </c>
      <c r="V618" s="36">
        <f t="shared" si="258"/>
        <v>33.253227125263543</v>
      </c>
      <c r="W618" s="36">
        <f t="shared" si="259"/>
        <v>41.342449776018377</v>
      </c>
      <c r="Y618" s="86" t="e">
        <f t="shared" si="238"/>
        <v>#REF!</v>
      </c>
      <c r="Z618" s="86" t="e">
        <f t="shared" si="239"/>
        <v>#REF!</v>
      </c>
      <c r="AA618" s="86" t="e">
        <f t="shared" si="240"/>
        <v>#REF!</v>
      </c>
      <c r="AB618" s="86" t="e">
        <f t="shared" si="241"/>
        <v>#REF!</v>
      </c>
      <c r="AC618" s="86" t="e">
        <f t="shared" si="242"/>
        <v>#REF!</v>
      </c>
      <c r="AD618" s="86" t="e">
        <f t="shared" si="243"/>
        <v>#REF!</v>
      </c>
      <c r="AE618" s="86" t="e">
        <f t="shared" si="244"/>
        <v>#REF!</v>
      </c>
      <c r="AF618" s="86" t="e">
        <f t="shared" si="245"/>
        <v>#REF!</v>
      </c>
      <c r="AG618" s="86" t="e">
        <f t="shared" si="246"/>
        <v>#REF!</v>
      </c>
      <c r="AH618" s="86" t="e">
        <f t="shared" si="247"/>
        <v>#REF!</v>
      </c>
      <c r="AI618" s="86" t="e">
        <f t="shared" si="248"/>
        <v>#REF!</v>
      </c>
      <c r="AJ618" s="86" t="e">
        <f t="shared" si="249"/>
        <v>#REF!</v>
      </c>
      <c r="AK618" s="86">
        <f t="shared" si="260"/>
        <v>3.8</v>
      </c>
      <c r="AL618" s="86">
        <f t="shared" si="260"/>
        <v>0</v>
      </c>
    </row>
    <row r="619" spans="2:38" x14ac:dyDescent="0.25">
      <c r="B619" s="77">
        <v>43282</v>
      </c>
      <c r="C619" s="78">
        <v>1.2</v>
      </c>
      <c r="D619" s="79"/>
      <c r="E619" s="80" t="e">
        <f>IF(#REF!="",NA(),(#REF!*3600*24*30)/($F$9*1000))</f>
        <v>#REF!</v>
      </c>
      <c r="F619" s="75"/>
      <c r="G619" s="75"/>
      <c r="H619" s="81">
        <f t="shared" si="237"/>
        <v>43282</v>
      </c>
      <c r="I619" s="82">
        <v>3.01</v>
      </c>
      <c r="J619" s="87">
        <f t="shared" si="235"/>
        <v>2.0453717020267401</v>
      </c>
      <c r="K619" s="82"/>
      <c r="L619" s="82"/>
      <c r="M619" s="36">
        <f t="shared" si="250"/>
        <v>321.41943730517647</v>
      </c>
      <c r="N619" s="36">
        <f t="shared" si="251"/>
        <v>0.41702023821687817</v>
      </c>
      <c r="O619" s="36">
        <f t="shared" si="236"/>
        <v>321.41943730517647</v>
      </c>
      <c r="P619" s="36">
        <f t="shared" si="252"/>
        <v>301.99713406139387</v>
      </c>
      <c r="Q619" s="36">
        <f t="shared" si="253"/>
        <v>19.422303243782608</v>
      </c>
      <c r="R619" s="36">
        <f t="shared" si="254"/>
        <v>19.839323481999486</v>
      </c>
      <c r="S619" s="36">
        <f t="shared" si="255"/>
        <v>53.092550607263028</v>
      </c>
      <c r="T619" s="36">
        <f t="shared" si="256"/>
        <v>7.9638825910894493</v>
      </c>
      <c r="U619" s="36">
        <f t="shared" si="257"/>
        <v>61.05643319835248</v>
      </c>
      <c r="V619" s="36">
        <f t="shared" si="258"/>
        <v>30.261803483823492</v>
      </c>
      <c r="W619" s="36">
        <f t="shared" si="259"/>
        <v>30.794629714528988</v>
      </c>
      <c r="Y619" s="86" t="e">
        <f t="shared" si="238"/>
        <v>#REF!</v>
      </c>
      <c r="Z619" s="86" t="e">
        <f t="shared" si="239"/>
        <v>#REF!</v>
      </c>
      <c r="AA619" s="86" t="e">
        <f t="shared" si="240"/>
        <v>#REF!</v>
      </c>
      <c r="AB619" s="86" t="e">
        <f t="shared" si="241"/>
        <v>#REF!</v>
      </c>
      <c r="AC619" s="86" t="e">
        <f t="shared" si="242"/>
        <v>#REF!</v>
      </c>
      <c r="AD619" s="86" t="e">
        <f t="shared" si="243"/>
        <v>#REF!</v>
      </c>
      <c r="AE619" s="86" t="e">
        <f t="shared" si="244"/>
        <v>#REF!</v>
      </c>
      <c r="AF619" s="86" t="e">
        <f t="shared" si="245"/>
        <v>#REF!</v>
      </c>
      <c r="AG619" s="86" t="e">
        <f t="shared" si="246"/>
        <v>#REF!</v>
      </c>
      <c r="AH619" s="86" t="e">
        <f t="shared" si="247"/>
        <v>#REF!</v>
      </c>
      <c r="AI619" s="86" t="e">
        <f t="shared" si="248"/>
        <v>#REF!</v>
      </c>
      <c r="AJ619" s="86" t="e">
        <f t="shared" si="249"/>
        <v>#REF!</v>
      </c>
      <c r="AK619" s="86">
        <f t="shared" si="260"/>
        <v>1.2</v>
      </c>
      <c r="AL619" s="86">
        <f t="shared" si="260"/>
        <v>0</v>
      </c>
    </row>
    <row r="620" spans="2:38" x14ac:dyDescent="0.25">
      <c r="B620" s="77">
        <v>43313</v>
      </c>
      <c r="C620" s="78">
        <v>0.2</v>
      </c>
      <c r="D620" s="79"/>
      <c r="E620" s="80" t="e">
        <f>IF(#REF!="",NA(),(#REF!*3600*24*30)/($F$9*1000))</f>
        <v>#REF!</v>
      </c>
      <c r="F620" s="75"/>
      <c r="G620" s="75"/>
      <c r="H620" s="81">
        <f t="shared" si="237"/>
        <v>43313</v>
      </c>
      <c r="I620" s="82">
        <v>2.8198417728924499</v>
      </c>
      <c r="J620" s="87">
        <f t="shared" si="235"/>
        <v>1.6349649987384529</v>
      </c>
      <c r="K620" s="82"/>
      <c r="L620" s="82"/>
      <c r="M620" s="36">
        <f t="shared" si="250"/>
        <v>302.13559876628983</v>
      </c>
      <c r="N620" s="36">
        <f t="shared" si="251"/>
        <v>6.1535295104022225E-2</v>
      </c>
      <c r="O620" s="36">
        <f t="shared" si="236"/>
        <v>302.13559876628983</v>
      </c>
      <c r="P620" s="36">
        <f t="shared" si="252"/>
        <v>286.66630947760018</v>
      </c>
      <c r="Q620" s="36">
        <f t="shared" si="253"/>
        <v>15.469289288689652</v>
      </c>
      <c r="R620" s="36">
        <f t="shared" si="254"/>
        <v>15.530824583793674</v>
      </c>
      <c r="S620" s="36">
        <f t="shared" si="255"/>
        <v>45.792628067617166</v>
      </c>
      <c r="T620" s="36">
        <f t="shared" si="256"/>
        <v>6.868894210142571</v>
      </c>
      <c r="U620" s="36">
        <f t="shared" si="257"/>
        <v>52.661522277759737</v>
      </c>
      <c r="V620" s="36">
        <f t="shared" si="258"/>
        <v>28.045878244708682</v>
      </c>
      <c r="W620" s="36">
        <f t="shared" si="259"/>
        <v>24.615644033051055</v>
      </c>
      <c r="Y620" s="86" t="e">
        <f t="shared" si="238"/>
        <v>#REF!</v>
      </c>
      <c r="Z620" s="86" t="e">
        <f t="shared" si="239"/>
        <v>#REF!</v>
      </c>
      <c r="AA620" s="86" t="e">
        <f t="shared" si="240"/>
        <v>#REF!</v>
      </c>
      <c r="AB620" s="86" t="e">
        <f t="shared" si="241"/>
        <v>#REF!</v>
      </c>
      <c r="AC620" s="86" t="e">
        <f t="shared" si="242"/>
        <v>#REF!</v>
      </c>
      <c r="AD620" s="86" t="e">
        <f t="shared" si="243"/>
        <v>#REF!</v>
      </c>
      <c r="AE620" s="86" t="e">
        <f t="shared" si="244"/>
        <v>#REF!</v>
      </c>
      <c r="AF620" s="86" t="e">
        <f t="shared" si="245"/>
        <v>#REF!</v>
      </c>
      <c r="AG620" s="86" t="e">
        <f t="shared" si="246"/>
        <v>#REF!</v>
      </c>
      <c r="AH620" s="86" t="e">
        <f t="shared" si="247"/>
        <v>#REF!</v>
      </c>
      <c r="AI620" s="86" t="e">
        <f t="shared" si="248"/>
        <v>#REF!</v>
      </c>
      <c r="AJ620" s="86" t="e">
        <f t="shared" si="249"/>
        <v>#REF!</v>
      </c>
      <c r="AK620" s="86">
        <f t="shared" si="260"/>
        <v>0.2</v>
      </c>
      <c r="AL620" s="86">
        <f t="shared" si="260"/>
        <v>0</v>
      </c>
    </row>
    <row r="621" spans="2:38" x14ac:dyDescent="0.25">
      <c r="B621" s="77">
        <v>43344</v>
      </c>
      <c r="C621" s="78">
        <v>38.4</v>
      </c>
      <c r="D621" s="79"/>
      <c r="E621" s="80" t="e">
        <f>IF(#REF!="",NA(),(#REF!*3600*24*30)/($F$9*1000))</f>
        <v>#REF!</v>
      </c>
      <c r="F621" s="75"/>
      <c r="G621" s="75"/>
      <c r="H621" s="81">
        <f t="shared" si="237"/>
        <v>43344</v>
      </c>
      <c r="I621" s="82">
        <v>2.64</v>
      </c>
      <c r="J621" s="87">
        <f t="shared" si="235"/>
        <v>2.2982845453589156</v>
      </c>
      <c r="K621" s="82"/>
      <c r="L621" s="82"/>
      <c r="M621" s="36">
        <f t="shared" si="250"/>
        <v>313.38930496445681</v>
      </c>
      <c r="N621" s="36">
        <f t="shared" si="251"/>
        <v>11.677004513143345</v>
      </c>
      <c r="O621" s="36">
        <f t="shared" si="236"/>
        <v>313.38930496445681</v>
      </c>
      <c r="P621" s="36">
        <f t="shared" si="252"/>
        <v>295.68602863135908</v>
      </c>
      <c r="Q621" s="36">
        <f t="shared" si="253"/>
        <v>17.703276333097733</v>
      </c>
      <c r="R621" s="36">
        <f t="shared" si="254"/>
        <v>29.380280846241078</v>
      </c>
      <c r="S621" s="36">
        <f t="shared" si="255"/>
        <v>57.42615909094976</v>
      </c>
      <c r="T621" s="36">
        <f t="shared" si="256"/>
        <v>8.6139238636424587</v>
      </c>
      <c r="U621" s="36">
        <f t="shared" si="257"/>
        <v>66.040082954592222</v>
      </c>
      <c r="V621" s="36">
        <f t="shared" si="258"/>
        <v>31.437657643426398</v>
      </c>
      <c r="W621" s="36">
        <f t="shared" si="259"/>
        <v>34.602425311165824</v>
      </c>
      <c r="Y621" s="86" t="e">
        <f t="shared" si="238"/>
        <v>#REF!</v>
      </c>
      <c r="Z621" s="86" t="e">
        <f t="shared" si="239"/>
        <v>#REF!</v>
      </c>
      <c r="AA621" s="86" t="e">
        <f t="shared" si="240"/>
        <v>#REF!</v>
      </c>
      <c r="AB621" s="86" t="e">
        <f t="shared" si="241"/>
        <v>#REF!</v>
      </c>
      <c r="AC621" s="86" t="e">
        <f t="shared" si="242"/>
        <v>#REF!</v>
      </c>
      <c r="AD621" s="86" t="e">
        <f t="shared" si="243"/>
        <v>#REF!</v>
      </c>
      <c r="AE621" s="86" t="e">
        <f t="shared" si="244"/>
        <v>#REF!</v>
      </c>
      <c r="AF621" s="86" t="e">
        <f t="shared" si="245"/>
        <v>#REF!</v>
      </c>
      <c r="AG621" s="86" t="e">
        <f t="shared" si="246"/>
        <v>#REF!</v>
      </c>
      <c r="AH621" s="86" t="e">
        <f t="shared" si="247"/>
        <v>#REF!</v>
      </c>
      <c r="AI621" s="86" t="e">
        <f t="shared" si="248"/>
        <v>#REF!</v>
      </c>
      <c r="AJ621" s="86" t="e">
        <f t="shared" si="249"/>
        <v>#REF!</v>
      </c>
      <c r="AK621" s="86">
        <f t="shared" si="260"/>
        <v>38.4</v>
      </c>
      <c r="AL621" s="86">
        <f t="shared" si="260"/>
        <v>0</v>
      </c>
    </row>
    <row r="622" spans="2:38" x14ac:dyDescent="0.25">
      <c r="B622" s="77">
        <v>43374</v>
      </c>
      <c r="C622" s="78">
        <v>73.2</v>
      </c>
      <c r="D622" s="79"/>
      <c r="E622" s="80" t="e">
        <f>IF(#REF!="",NA(),(#REF!*3600*24*30)/($F$9*1000))</f>
        <v>#REF!</v>
      </c>
      <c r="F622" s="75"/>
      <c r="G622" s="75"/>
      <c r="H622" s="81">
        <f t="shared" si="237"/>
        <v>43374</v>
      </c>
      <c r="I622" s="82">
        <v>4.58</v>
      </c>
      <c r="J622" s="87">
        <f t="shared" si="235"/>
        <v>3.7960513492581538</v>
      </c>
      <c r="K622" s="82"/>
      <c r="L622" s="82"/>
      <c r="M622" s="36">
        <f t="shared" si="250"/>
        <v>343.52612202438257</v>
      </c>
      <c r="N622" s="36">
        <f t="shared" si="251"/>
        <v>25.359906606976494</v>
      </c>
      <c r="O622" s="36">
        <f t="shared" si="236"/>
        <v>343.52612202438257</v>
      </c>
      <c r="P622" s="36">
        <f t="shared" si="252"/>
        <v>318.81444976991037</v>
      </c>
      <c r="Q622" s="36">
        <f t="shared" si="253"/>
        <v>24.711672254472205</v>
      </c>
      <c r="R622" s="36">
        <f t="shared" si="254"/>
        <v>50.0715788614487</v>
      </c>
      <c r="S622" s="36">
        <f t="shared" si="255"/>
        <v>81.509236504875105</v>
      </c>
      <c r="T622" s="36">
        <f t="shared" si="256"/>
        <v>12.226385475731259</v>
      </c>
      <c r="U622" s="36">
        <f t="shared" si="257"/>
        <v>93.735621980606368</v>
      </c>
      <c r="V622" s="36">
        <f t="shared" si="258"/>
        <v>36.583176015938996</v>
      </c>
      <c r="W622" s="36">
        <f t="shared" si="259"/>
        <v>57.152445964667372</v>
      </c>
      <c r="Y622" s="86" t="e">
        <f t="shared" si="238"/>
        <v>#REF!</v>
      </c>
      <c r="Z622" s="86" t="e">
        <f t="shared" si="239"/>
        <v>#REF!</v>
      </c>
      <c r="AA622" s="86" t="e">
        <f t="shared" si="240"/>
        <v>#REF!</v>
      </c>
      <c r="AB622" s="86" t="e">
        <f t="shared" si="241"/>
        <v>#REF!</v>
      </c>
      <c r="AC622" s="86" t="e">
        <f t="shared" si="242"/>
        <v>#REF!</v>
      </c>
      <c r="AD622" s="86" t="e">
        <f t="shared" si="243"/>
        <v>#REF!</v>
      </c>
      <c r="AE622" s="86" t="e">
        <f t="shared" si="244"/>
        <v>#REF!</v>
      </c>
      <c r="AF622" s="86" t="e">
        <f t="shared" si="245"/>
        <v>#REF!</v>
      </c>
      <c r="AG622" s="86" t="e">
        <f t="shared" si="246"/>
        <v>#REF!</v>
      </c>
      <c r="AH622" s="86" t="e">
        <f t="shared" si="247"/>
        <v>#REF!</v>
      </c>
      <c r="AI622" s="86" t="e">
        <f t="shared" si="248"/>
        <v>#REF!</v>
      </c>
      <c r="AJ622" s="86" t="e">
        <f t="shared" si="249"/>
        <v>#REF!</v>
      </c>
      <c r="AK622" s="86">
        <f t="shared" si="260"/>
        <v>73.2</v>
      </c>
      <c r="AL622" s="86">
        <f t="shared" si="260"/>
        <v>0</v>
      </c>
    </row>
    <row r="623" spans="2:38" x14ac:dyDescent="0.25">
      <c r="B623" s="77">
        <v>43405</v>
      </c>
      <c r="C623" s="78">
        <v>82.4</v>
      </c>
      <c r="D623" s="79"/>
      <c r="E623" s="80" t="e">
        <f>IF(#REF!="",NA(),(#REF!*3600*24*30)/($F$9*1000))</f>
        <v>#REF!</v>
      </c>
      <c r="F623" s="75"/>
      <c r="G623" s="75"/>
      <c r="H623" s="81">
        <f t="shared" si="237"/>
        <v>43405</v>
      </c>
      <c r="I623" s="82">
        <v>6.3614308778458</v>
      </c>
      <c r="J623" s="87">
        <f t="shared" si="235"/>
        <v>5.1003757712209614</v>
      </c>
      <c r="K623" s="82"/>
      <c r="L623" s="82"/>
      <c r="M623" s="36">
        <f t="shared" si="250"/>
        <v>368.21964907776254</v>
      </c>
      <c r="N623" s="36">
        <f t="shared" si="251"/>
        <v>32.994800692147862</v>
      </c>
      <c r="O623" s="36">
        <f t="shared" si="236"/>
        <v>368.21964907776254</v>
      </c>
      <c r="P623" s="36">
        <f t="shared" si="252"/>
        <v>336.59805181532272</v>
      </c>
      <c r="Q623" s="36">
        <f t="shared" si="253"/>
        <v>31.62159726243982</v>
      </c>
      <c r="R623" s="36">
        <f t="shared" si="254"/>
        <v>64.616397954587683</v>
      </c>
      <c r="S623" s="36">
        <f t="shared" si="255"/>
        <v>101.19957397052667</v>
      </c>
      <c r="T623" s="36">
        <f t="shared" si="256"/>
        <v>15.179936095578991</v>
      </c>
      <c r="U623" s="36">
        <f t="shared" si="257"/>
        <v>116.37951006610567</v>
      </c>
      <c r="V623" s="36">
        <f t="shared" si="258"/>
        <v>39.589465926905305</v>
      </c>
      <c r="W623" s="36">
        <f t="shared" si="259"/>
        <v>76.790044139200361</v>
      </c>
      <c r="Y623" s="86" t="e">
        <f t="shared" si="238"/>
        <v>#REF!</v>
      </c>
      <c r="Z623" s="86" t="e">
        <f t="shared" si="239"/>
        <v>#REF!</v>
      </c>
      <c r="AA623" s="86" t="e">
        <f t="shared" si="240"/>
        <v>#REF!</v>
      </c>
      <c r="AB623" s="86" t="e">
        <f t="shared" si="241"/>
        <v>#REF!</v>
      </c>
      <c r="AC623" s="86" t="e">
        <f t="shared" si="242"/>
        <v>#REF!</v>
      </c>
      <c r="AD623" s="86" t="e">
        <f t="shared" si="243"/>
        <v>#REF!</v>
      </c>
      <c r="AE623" s="86" t="e">
        <f t="shared" si="244"/>
        <v>#REF!</v>
      </c>
      <c r="AF623" s="86" t="e">
        <f t="shared" si="245"/>
        <v>#REF!</v>
      </c>
      <c r="AG623" s="86" t="e">
        <f t="shared" si="246"/>
        <v>#REF!</v>
      </c>
      <c r="AH623" s="86" t="e">
        <f t="shared" si="247"/>
        <v>#REF!</v>
      </c>
      <c r="AI623" s="86" t="e">
        <f t="shared" si="248"/>
        <v>#REF!</v>
      </c>
      <c r="AJ623" s="86" t="e">
        <f t="shared" si="249"/>
        <v>#REF!</v>
      </c>
      <c r="AK623" s="86">
        <f t="shared" si="260"/>
        <v>82.4</v>
      </c>
      <c r="AL623" s="86">
        <f t="shared" si="260"/>
        <v>0</v>
      </c>
    </row>
    <row r="624" spans="2:38" x14ac:dyDescent="0.25">
      <c r="B624" s="77">
        <v>43435</v>
      </c>
      <c r="C624" s="78">
        <v>39</v>
      </c>
      <c r="D624" s="79"/>
      <c r="E624" s="80" t="e">
        <f>IF(#REF!="",NA(),(#REF!*3600*24*30)/($F$9*1000))</f>
        <v>#REF!</v>
      </c>
      <c r="F624" s="75"/>
      <c r="G624" s="75"/>
      <c r="H624" s="81">
        <f t="shared" si="237"/>
        <v>43435</v>
      </c>
      <c r="I624" s="82">
        <v>6.81</v>
      </c>
      <c r="J624" s="87">
        <f t="shared" si="235"/>
        <v>4.0000346808790992</v>
      </c>
      <c r="K624" s="82"/>
      <c r="L624" s="82"/>
      <c r="M624" s="36">
        <f t="shared" si="250"/>
        <v>359.63905821520166</v>
      </c>
      <c r="N624" s="36">
        <f t="shared" si="251"/>
        <v>15.958993600121062</v>
      </c>
      <c r="O624" s="36">
        <f t="shared" si="236"/>
        <v>359.63905821520166</v>
      </c>
      <c r="P624" s="36">
        <f t="shared" si="252"/>
        <v>330.5407996115278</v>
      </c>
      <c r="Q624" s="36">
        <f t="shared" si="253"/>
        <v>29.098258603673855</v>
      </c>
      <c r="R624" s="36">
        <f t="shared" si="254"/>
        <v>45.057252203794917</v>
      </c>
      <c r="S624" s="36">
        <f t="shared" si="255"/>
        <v>84.646718130700222</v>
      </c>
      <c r="T624" s="36">
        <f t="shared" si="256"/>
        <v>12.697007719605025</v>
      </c>
      <c r="U624" s="36">
        <f t="shared" si="257"/>
        <v>97.343725850305248</v>
      </c>
      <c r="V624" s="36">
        <f t="shared" si="258"/>
        <v>37.120155376103192</v>
      </c>
      <c r="W624" s="36">
        <f t="shared" si="259"/>
        <v>60.223570474202056</v>
      </c>
      <c r="Y624" s="86" t="e">
        <f t="shared" si="238"/>
        <v>#REF!</v>
      </c>
      <c r="Z624" s="86" t="e">
        <f t="shared" si="239"/>
        <v>#REF!</v>
      </c>
      <c r="AA624" s="86" t="e">
        <f t="shared" si="240"/>
        <v>#REF!</v>
      </c>
      <c r="AB624" s="86" t="e">
        <f t="shared" si="241"/>
        <v>#REF!</v>
      </c>
      <c r="AC624" s="86" t="e">
        <f t="shared" si="242"/>
        <v>#REF!</v>
      </c>
      <c r="AD624" s="86" t="e">
        <f t="shared" si="243"/>
        <v>#REF!</v>
      </c>
      <c r="AE624" s="86" t="e">
        <f t="shared" si="244"/>
        <v>#REF!</v>
      </c>
      <c r="AF624" s="86" t="e">
        <f t="shared" si="245"/>
        <v>#REF!</v>
      </c>
      <c r="AG624" s="86" t="e">
        <f t="shared" si="246"/>
        <v>#REF!</v>
      </c>
      <c r="AH624" s="86" t="e">
        <f t="shared" si="247"/>
        <v>#REF!</v>
      </c>
      <c r="AI624" s="86" t="e">
        <f t="shared" si="248"/>
        <v>#REF!</v>
      </c>
      <c r="AJ624" s="86" t="e">
        <f t="shared" si="249"/>
        <v>#REF!</v>
      </c>
      <c r="AK624" s="86">
        <f t="shared" si="260"/>
        <v>39</v>
      </c>
      <c r="AL624" s="86">
        <f t="shared" si="260"/>
        <v>0</v>
      </c>
    </row>
    <row r="625" spans="2:38" x14ac:dyDescent="0.25">
      <c r="B625" s="77">
        <v>43466</v>
      </c>
      <c r="C625" s="78">
        <v>61.6</v>
      </c>
      <c r="D625" s="79"/>
      <c r="E625" s="80" t="e">
        <f>IF(#REF!="",NA(),(#REF!*3600*24*30)/($F$9*1000))</f>
        <v>#REF!</v>
      </c>
      <c r="F625" s="75"/>
      <c r="G625" s="75"/>
      <c r="H625" s="81">
        <f t="shared" si="237"/>
        <v>43466</v>
      </c>
      <c r="I625" s="82">
        <v>7.49</v>
      </c>
      <c r="J625" s="87">
        <f t="shared" ref="J625:J672" si="261">W625*10^3*$F$9/(3600*24*30)</f>
        <v>4.5942037889228402</v>
      </c>
      <c r="K625" s="82"/>
      <c r="L625" s="82"/>
      <c r="M625" s="36">
        <f t="shared" si="250"/>
        <v>366.80213077451708</v>
      </c>
      <c r="N625" s="36">
        <f t="shared" si="251"/>
        <v>25.338668837010744</v>
      </c>
      <c r="O625" s="36">
        <f t="shared" ref="O625:O672" si="262">M625*(1-TANH(D625/$F$12))/(1+(1-M625/$F$12)*TANH(D625/$F$12))</f>
        <v>366.80213077451708</v>
      </c>
      <c r="P625" s="36">
        <f t="shared" si="252"/>
        <v>335.60645356283783</v>
      </c>
      <c r="Q625" s="36">
        <f t="shared" si="253"/>
        <v>31.195677211679254</v>
      </c>
      <c r="R625" s="36">
        <f t="shared" si="254"/>
        <v>56.534346048689997</v>
      </c>
      <c r="S625" s="36">
        <f t="shared" si="255"/>
        <v>93.654501424793182</v>
      </c>
      <c r="T625" s="36">
        <f t="shared" si="256"/>
        <v>14.048175213718968</v>
      </c>
      <c r="U625" s="36">
        <f t="shared" si="257"/>
        <v>107.70267663851214</v>
      </c>
      <c r="V625" s="36">
        <f t="shared" si="258"/>
        <v>38.533437437257476</v>
      </c>
      <c r="W625" s="36">
        <f t="shared" si="259"/>
        <v>69.169239201254669</v>
      </c>
      <c r="Y625" s="86" t="e">
        <f t="shared" si="238"/>
        <v>#REF!</v>
      </c>
      <c r="Z625" s="86" t="e">
        <f t="shared" si="239"/>
        <v>#REF!</v>
      </c>
      <c r="AA625" s="86" t="e">
        <f t="shared" si="240"/>
        <v>#REF!</v>
      </c>
      <c r="AB625" s="86" t="e">
        <f t="shared" si="241"/>
        <v>#REF!</v>
      </c>
      <c r="AC625" s="86" t="e">
        <f t="shared" si="242"/>
        <v>#REF!</v>
      </c>
      <c r="AD625" s="86" t="e">
        <f t="shared" si="243"/>
        <v>#REF!</v>
      </c>
      <c r="AE625" s="86" t="e">
        <f t="shared" si="244"/>
        <v>#REF!</v>
      </c>
      <c r="AF625" s="86" t="e">
        <f t="shared" si="245"/>
        <v>#REF!</v>
      </c>
      <c r="AG625" s="86" t="e">
        <f t="shared" si="246"/>
        <v>#REF!</v>
      </c>
      <c r="AH625" s="86" t="e">
        <f t="shared" si="247"/>
        <v>#REF!</v>
      </c>
      <c r="AI625" s="86" t="e">
        <f t="shared" si="248"/>
        <v>#REF!</v>
      </c>
      <c r="AJ625" s="86" t="e">
        <f t="shared" si="249"/>
        <v>#REF!</v>
      </c>
      <c r="AK625" s="86">
        <f t="shared" si="260"/>
        <v>61.6</v>
      </c>
      <c r="AL625" s="86">
        <f t="shared" si="260"/>
        <v>0</v>
      </c>
    </row>
    <row r="626" spans="2:38" x14ac:dyDescent="0.25">
      <c r="B626" s="77">
        <v>43497</v>
      </c>
      <c r="C626" s="78">
        <v>152.4</v>
      </c>
      <c r="D626" s="79"/>
      <c r="E626" s="80" t="e">
        <f>IF(#REF!="",NA(),(#REF!*3600*24*30)/($F$9*1000))</f>
        <v>#REF!</v>
      </c>
      <c r="F626" s="75"/>
      <c r="G626" s="75"/>
      <c r="H626" s="81">
        <f t="shared" ref="H626:H672" si="263">+B626</f>
        <v>43497</v>
      </c>
      <c r="I626" s="82">
        <v>10.24</v>
      </c>
      <c r="J626" s="87">
        <f t="shared" si="261"/>
        <v>9.1856955686787423</v>
      </c>
      <c r="K626" s="82"/>
      <c r="L626" s="82"/>
      <c r="M626" s="36">
        <f t="shared" si="250"/>
        <v>414.47510953574965</v>
      </c>
      <c r="N626" s="36">
        <f t="shared" si="251"/>
        <v>73.531344027088153</v>
      </c>
      <c r="O626" s="36">
        <f t="shared" si="262"/>
        <v>414.47510953574965</v>
      </c>
      <c r="P626" s="36">
        <f t="shared" si="252"/>
        <v>366.96240455910532</v>
      </c>
      <c r="Q626" s="36">
        <f t="shared" si="253"/>
        <v>47.512704976644329</v>
      </c>
      <c r="R626" s="36">
        <f t="shared" si="254"/>
        <v>121.04404900373248</v>
      </c>
      <c r="S626" s="36">
        <f t="shared" si="255"/>
        <v>159.57748644098996</v>
      </c>
      <c r="T626" s="36">
        <f t="shared" si="256"/>
        <v>23.93662296614848</v>
      </c>
      <c r="U626" s="36">
        <f t="shared" si="257"/>
        <v>183.51410940713845</v>
      </c>
      <c r="V626" s="36">
        <f t="shared" si="258"/>
        <v>45.216462369410152</v>
      </c>
      <c r="W626" s="36">
        <f t="shared" si="259"/>
        <v>138.2976470377283</v>
      </c>
      <c r="Y626" s="86" t="e">
        <f t="shared" si="238"/>
        <v>#REF!</v>
      </c>
      <c r="Z626" s="86" t="e">
        <f t="shared" si="239"/>
        <v>#REF!</v>
      </c>
      <c r="AA626" s="86" t="e">
        <f t="shared" si="240"/>
        <v>#REF!</v>
      </c>
      <c r="AB626" s="86" t="e">
        <f t="shared" si="241"/>
        <v>#REF!</v>
      </c>
      <c r="AC626" s="86" t="e">
        <f t="shared" si="242"/>
        <v>#REF!</v>
      </c>
      <c r="AD626" s="86" t="e">
        <f t="shared" si="243"/>
        <v>#REF!</v>
      </c>
      <c r="AE626" s="86" t="e">
        <f t="shared" si="244"/>
        <v>#REF!</v>
      </c>
      <c r="AF626" s="86" t="e">
        <f t="shared" si="245"/>
        <v>#REF!</v>
      </c>
      <c r="AG626" s="86" t="e">
        <f t="shared" si="246"/>
        <v>#REF!</v>
      </c>
      <c r="AH626" s="86" t="e">
        <f t="shared" si="247"/>
        <v>#REF!</v>
      </c>
      <c r="AI626" s="86" t="e">
        <f t="shared" si="248"/>
        <v>#REF!</v>
      </c>
      <c r="AJ626" s="86" t="e">
        <f t="shared" si="249"/>
        <v>#REF!</v>
      </c>
      <c r="AK626" s="86">
        <f t="shared" si="260"/>
        <v>152.4</v>
      </c>
      <c r="AL626" s="86">
        <f t="shared" si="260"/>
        <v>0</v>
      </c>
    </row>
    <row r="627" spans="2:38" x14ac:dyDescent="0.25">
      <c r="B627" s="77">
        <v>43525</v>
      </c>
      <c r="C627" s="78">
        <v>155.4</v>
      </c>
      <c r="D627" s="79"/>
      <c r="E627" s="80" t="e">
        <f>IF(#REF!="",NA(),(#REF!*3600*24*30)/($F$9*1000))</f>
        <v>#REF!</v>
      </c>
      <c r="F627" s="75"/>
      <c r="G627" s="75"/>
      <c r="H627" s="81">
        <f t="shared" si="263"/>
        <v>43525</v>
      </c>
      <c r="I627" s="82">
        <v>9.2018173672920298</v>
      </c>
      <c r="J627" s="87">
        <f t="shared" si="261"/>
        <v>11.203977045536153</v>
      </c>
      <c r="K627" s="82"/>
      <c r="L627" s="82"/>
      <c r="M627" s="36">
        <f t="shared" si="250"/>
        <v>436.54053815696597</v>
      </c>
      <c r="N627" s="36">
        <f t="shared" si="251"/>
        <v>85.821866402139392</v>
      </c>
      <c r="O627" s="36">
        <f t="shared" si="262"/>
        <v>436.54053815696597</v>
      </c>
      <c r="P627" s="36">
        <f t="shared" si="252"/>
        <v>380.08052070863943</v>
      </c>
      <c r="Q627" s="36">
        <f t="shared" si="253"/>
        <v>56.460017448326539</v>
      </c>
      <c r="R627" s="36">
        <f t="shared" si="254"/>
        <v>142.28188385046593</v>
      </c>
      <c r="S627" s="36">
        <f t="shared" si="255"/>
        <v>187.49834621987608</v>
      </c>
      <c r="T627" s="36">
        <f t="shared" si="256"/>
        <v>28.124751932981397</v>
      </c>
      <c r="U627" s="36">
        <f t="shared" si="257"/>
        <v>215.62309815285747</v>
      </c>
      <c r="V627" s="36">
        <f t="shared" si="258"/>
        <v>46.938685385491596</v>
      </c>
      <c r="W627" s="36">
        <f t="shared" si="259"/>
        <v>168.68441276736587</v>
      </c>
      <c r="Y627" s="86" t="e">
        <f t="shared" ref="Y627:Y672" si="264">IF(E627&gt;=0,E627,"")</f>
        <v>#REF!</v>
      </c>
      <c r="Z627" s="86" t="e">
        <f t="shared" ref="Z627:Z672" si="265">IF(E627&gt;=0,E627^0.5,"")</f>
        <v>#REF!</v>
      </c>
      <c r="AA627" s="86" t="e">
        <f t="shared" ref="AA627:AA672" si="266">IF(E627&gt;=0,LN(E627+$F$27/40),"")</f>
        <v>#REF!</v>
      </c>
      <c r="AB627" s="86" t="e">
        <f t="shared" ref="AB627:AB672" si="267">IF(E627&gt;=0,W627,"")</f>
        <v>#REF!</v>
      </c>
      <c r="AC627" s="86" t="e">
        <f t="shared" ref="AC627:AC672" si="268">IF(E627&gt;=0,W627^0.5,"")</f>
        <v>#REF!</v>
      </c>
      <c r="AD627" s="86" t="e">
        <f t="shared" ref="AD627:AD672" si="269">IF(E627&gt;=0,LN(W627+$F$27/40),"")</f>
        <v>#REF!</v>
      </c>
      <c r="AE627" s="86" t="e">
        <f t="shared" ref="AE627:AE672" si="270">IF(E627&gt;=0,(Y627-AB627)^2,"")</f>
        <v>#REF!</v>
      </c>
      <c r="AF627" s="86" t="e">
        <f t="shared" ref="AF627:AF672" si="271">IF(E627&gt;=0,(Z627-AC627)^2,"")</f>
        <v>#REF!</v>
      </c>
      <c r="AG627" s="86" t="e">
        <f t="shared" ref="AG627:AG672" si="272">IF(E627&gt;=0,(AA627-AD627)^2,"")</f>
        <v>#REF!</v>
      </c>
      <c r="AH627" s="86" t="e">
        <f t="shared" ref="AH627:AH672" si="273">IF(E627&gt;=0,($F$27-Y627)^2,"")</f>
        <v>#REF!</v>
      </c>
      <c r="AI627" s="86" t="e">
        <f t="shared" ref="AI627:AI672" si="274">IF(E627&gt;=0,($F$28-Z627)^2,"")</f>
        <v>#REF!</v>
      </c>
      <c r="AJ627" s="86" t="e">
        <f t="shared" ref="AJ627:AJ672" si="275">IF(E627&gt;=0,($F$29-AA627)^2,"")</f>
        <v>#REF!</v>
      </c>
      <c r="AK627" s="86">
        <f t="shared" si="260"/>
        <v>155.4</v>
      </c>
      <c r="AL627" s="86">
        <f t="shared" si="260"/>
        <v>0</v>
      </c>
    </row>
    <row r="628" spans="2:38" x14ac:dyDescent="0.25">
      <c r="B628" s="77">
        <v>43556</v>
      </c>
      <c r="C628" s="78">
        <v>67.8</v>
      </c>
      <c r="D628" s="79"/>
      <c r="E628" s="80" t="e">
        <f>IF(#REF!="",NA(),(#REF!*3600*24*30)/($F$9*1000))</f>
        <v>#REF!</v>
      </c>
      <c r="F628" s="75"/>
      <c r="G628" s="75"/>
      <c r="H628" s="81">
        <f t="shared" si="263"/>
        <v>43556</v>
      </c>
      <c r="I628" s="82">
        <v>4.5523432974840103</v>
      </c>
      <c r="J628" s="87">
        <f t="shared" si="261"/>
        <v>7.0460506815869017</v>
      </c>
      <c r="K628" s="82"/>
      <c r="L628" s="82"/>
      <c r="M628" s="36">
        <f t="shared" si="250"/>
        <v>411.92218643422859</v>
      </c>
      <c r="N628" s="36">
        <f t="shared" si="251"/>
        <v>35.958334274410845</v>
      </c>
      <c r="O628" s="36">
        <f t="shared" si="262"/>
        <v>411.92218643422859</v>
      </c>
      <c r="P628" s="36">
        <f t="shared" si="252"/>
        <v>365.38782505146349</v>
      </c>
      <c r="Q628" s="36">
        <f t="shared" si="253"/>
        <v>46.534361382765098</v>
      </c>
      <c r="R628" s="36">
        <f t="shared" si="254"/>
        <v>82.492695657175943</v>
      </c>
      <c r="S628" s="36">
        <f t="shared" si="255"/>
        <v>129.43138104266754</v>
      </c>
      <c r="T628" s="36">
        <f t="shared" si="256"/>
        <v>19.414707156400119</v>
      </c>
      <c r="U628" s="36">
        <f t="shared" si="257"/>
        <v>148.84608819906765</v>
      </c>
      <c r="V628" s="36">
        <f t="shared" si="258"/>
        <v>42.76242552090055</v>
      </c>
      <c r="W628" s="36">
        <f t="shared" si="259"/>
        <v>106.0836626781671</v>
      </c>
      <c r="Y628" s="86" t="e">
        <f t="shared" si="264"/>
        <v>#REF!</v>
      </c>
      <c r="Z628" s="86" t="e">
        <f t="shared" si="265"/>
        <v>#REF!</v>
      </c>
      <c r="AA628" s="86" t="e">
        <f t="shared" si="266"/>
        <v>#REF!</v>
      </c>
      <c r="AB628" s="86" t="e">
        <f t="shared" si="267"/>
        <v>#REF!</v>
      </c>
      <c r="AC628" s="86" t="e">
        <f t="shared" si="268"/>
        <v>#REF!</v>
      </c>
      <c r="AD628" s="86" t="e">
        <f t="shared" si="269"/>
        <v>#REF!</v>
      </c>
      <c r="AE628" s="86" t="e">
        <f t="shared" si="270"/>
        <v>#REF!</v>
      </c>
      <c r="AF628" s="86" t="e">
        <f t="shared" si="271"/>
        <v>#REF!</v>
      </c>
      <c r="AG628" s="86" t="e">
        <f t="shared" si="272"/>
        <v>#REF!</v>
      </c>
      <c r="AH628" s="86" t="e">
        <f t="shared" si="273"/>
        <v>#REF!</v>
      </c>
      <c r="AI628" s="86" t="e">
        <f t="shared" si="274"/>
        <v>#REF!</v>
      </c>
      <c r="AJ628" s="86" t="e">
        <f t="shared" si="275"/>
        <v>#REF!</v>
      </c>
      <c r="AK628" s="86">
        <f t="shared" si="260"/>
        <v>67.8</v>
      </c>
      <c r="AL628" s="86">
        <f t="shared" si="260"/>
        <v>0</v>
      </c>
    </row>
    <row r="629" spans="2:38" x14ac:dyDescent="0.25">
      <c r="B629" s="77">
        <v>43586</v>
      </c>
      <c r="C629" s="78">
        <v>25.6</v>
      </c>
      <c r="D629" s="79"/>
      <c r="E629" s="80" t="e">
        <f>IF(#REF!="",NA(),(#REF!*3600*24*30)/($F$9*1000))</f>
        <v>#REF!</v>
      </c>
      <c r="F629" s="75"/>
      <c r="G629" s="75"/>
      <c r="H629" s="81">
        <f t="shared" si="263"/>
        <v>43586</v>
      </c>
      <c r="I629" s="82">
        <v>6.1416032756762204</v>
      </c>
      <c r="J629" s="87">
        <f t="shared" si="261"/>
        <v>4.3327893655317169</v>
      </c>
      <c r="K629" s="82"/>
      <c r="L629" s="82"/>
      <c r="M629" s="36">
        <f t="shared" si="250"/>
        <v>379.02280128271633</v>
      </c>
      <c r="N629" s="36">
        <f t="shared" si="251"/>
        <v>11.965023768747187</v>
      </c>
      <c r="O629" s="36">
        <f t="shared" si="262"/>
        <v>379.02280128271633</v>
      </c>
      <c r="P629" s="36">
        <f t="shared" si="252"/>
        <v>344.03663733074438</v>
      </c>
      <c r="Q629" s="36">
        <f t="shared" si="253"/>
        <v>34.986163951971946</v>
      </c>
      <c r="R629" s="36">
        <f t="shared" si="254"/>
        <v>46.951187720719133</v>
      </c>
      <c r="S629" s="36">
        <f t="shared" si="255"/>
        <v>89.713613241619683</v>
      </c>
      <c r="T629" s="36">
        <f t="shared" si="256"/>
        <v>13.457041986242945</v>
      </c>
      <c r="U629" s="36">
        <f t="shared" si="257"/>
        <v>103.17065522786262</v>
      </c>
      <c r="V629" s="36">
        <f t="shared" si="258"/>
        <v>37.937209389931567</v>
      </c>
      <c r="W629" s="36">
        <f t="shared" si="259"/>
        <v>65.233445837931058</v>
      </c>
      <c r="Y629" s="86" t="e">
        <f t="shared" si="264"/>
        <v>#REF!</v>
      </c>
      <c r="Z629" s="86" t="e">
        <f t="shared" si="265"/>
        <v>#REF!</v>
      </c>
      <c r="AA629" s="86" t="e">
        <f t="shared" si="266"/>
        <v>#REF!</v>
      </c>
      <c r="AB629" s="86" t="e">
        <f t="shared" si="267"/>
        <v>#REF!</v>
      </c>
      <c r="AC629" s="86" t="e">
        <f t="shared" si="268"/>
        <v>#REF!</v>
      </c>
      <c r="AD629" s="86" t="e">
        <f t="shared" si="269"/>
        <v>#REF!</v>
      </c>
      <c r="AE629" s="86" t="e">
        <f t="shared" si="270"/>
        <v>#REF!</v>
      </c>
      <c r="AF629" s="86" t="e">
        <f t="shared" si="271"/>
        <v>#REF!</v>
      </c>
      <c r="AG629" s="86" t="e">
        <f t="shared" si="272"/>
        <v>#REF!</v>
      </c>
      <c r="AH629" s="86" t="e">
        <f t="shared" si="273"/>
        <v>#REF!</v>
      </c>
      <c r="AI629" s="86" t="e">
        <f t="shared" si="274"/>
        <v>#REF!</v>
      </c>
      <c r="AJ629" s="86" t="e">
        <f t="shared" si="275"/>
        <v>#REF!</v>
      </c>
      <c r="AK629" s="86">
        <f t="shared" si="260"/>
        <v>25.6</v>
      </c>
      <c r="AL629" s="86">
        <f t="shared" si="260"/>
        <v>0</v>
      </c>
    </row>
    <row r="630" spans="2:38" x14ac:dyDescent="0.25">
      <c r="B630" s="77">
        <v>43617</v>
      </c>
      <c r="C630" s="78">
        <v>2</v>
      </c>
      <c r="D630" s="79"/>
      <c r="E630" s="80" t="e">
        <f>IF(#REF!="",NA(),(#REF!*3600*24*30)/($F$9*1000))</f>
        <v>#REF!</v>
      </c>
      <c r="F630" s="75"/>
      <c r="G630" s="75"/>
      <c r="H630" s="81">
        <f t="shared" si="263"/>
        <v>43617</v>
      </c>
      <c r="I630" s="82">
        <v>3.01374546072678</v>
      </c>
      <c r="J630" s="87">
        <f t="shared" si="261"/>
        <v>2.686585254610419</v>
      </c>
      <c r="K630" s="82"/>
      <c r="L630" s="82"/>
      <c r="M630" s="36">
        <f t="shared" si="250"/>
        <v>345.23561847991976</v>
      </c>
      <c r="N630" s="36">
        <f t="shared" si="251"/>
        <v>0.80101885082461877</v>
      </c>
      <c r="O630" s="36">
        <f t="shared" si="262"/>
        <v>345.23561847991976</v>
      </c>
      <c r="P630" s="36">
        <f t="shared" si="252"/>
        <v>320.08009533811907</v>
      </c>
      <c r="Q630" s="36">
        <f t="shared" si="253"/>
        <v>25.1555231418007</v>
      </c>
      <c r="R630" s="36">
        <f t="shared" si="254"/>
        <v>25.956541992625318</v>
      </c>
      <c r="S630" s="36">
        <f t="shared" si="255"/>
        <v>63.893751382556886</v>
      </c>
      <c r="T630" s="36">
        <f t="shared" si="256"/>
        <v>9.5840627073835272</v>
      </c>
      <c r="U630" s="36">
        <f t="shared" si="257"/>
        <v>73.477814089940409</v>
      </c>
      <c r="V630" s="36">
        <f t="shared" si="258"/>
        <v>33.029225684095806</v>
      </c>
      <c r="W630" s="36">
        <f t="shared" si="259"/>
        <v>40.448588405844603</v>
      </c>
      <c r="Y630" s="86" t="e">
        <f t="shared" si="264"/>
        <v>#REF!</v>
      </c>
      <c r="Z630" s="86" t="e">
        <f t="shared" si="265"/>
        <v>#REF!</v>
      </c>
      <c r="AA630" s="86" t="e">
        <f t="shared" si="266"/>
        <v>#REF!</v>
      </c>
      <c r="AB630" s="86" t="e">
        <f t="shared" si="267"/>
        <v>#REF!</v>
      </c>
      <c r="AC630" s="86" t="e">
        <f t="shared" si="268"/>
        <v>#REF!</v>
      </c>
      <c r="AD630" s="86" t="e">
        <f t="shared" si="269"/>
        <v>#REF!</v>
      </c>
      <c r="AE630" s="86" t="e">
        <f t="shared" si="270"/>
        <v>#REF!</v>
      </c>
      <c r="AF630" s="86" t="e">
        <f t="shared" si="271"/>
        <v>#REF!</v>
      </c>
      <c r="AG630" s="86" t="e">
        <f t="shared" si="272"/>
        <v>#REF!</v>
      </c>
      <c r="AH630" s="86" t="e">
        <f t="shared" si="273"/>
        <v>#REF!</v>
      </c>
      <c r="AI630" s="86" t="e">
        <f t="shared" si="274"/>
        <v>#REF!</v>
      </c>
      <c r="AJ630" s="86" t="e">
        <f t="shared" si="275"/>
        <v>#REF!</v>
      </c>
      <c r="AK630" s="86">
        <f t="shared" si="260"/>
        <v>2</v>
      </c>
      <c r="AL630" s="86">
        <f t="shared" si="260"/>
        <v>0</v>
      </c>
    </row>
    <row r="631" spans="2:38" x14ac:dyDescent="0.25">
      <c r="B631" s="77">
        <v>43647</v>
      </c>
      <c r="C631" s="78">
        <v>7.6</v>
      </c>
      <c r="D631" s="79"/>
      <c r="E631" s="80" t="e">
        <f>IF(#REF!="",NA(),(#REF!*3600*24*30)/($F$9*1000))</f>
        <v>#REF!</v>
      </c>
      <c r="F631" s="75"/>
      <c r="G631" s="75"/>
      <c r="H631" s="81">
        <f t="shared" si="263"/>
        <v>43647</v>
      </c>
      <c r="I631" s="82">
        <v>2.4803094792379299</v>
      </c>
      <c r="J631" s="87">
        <f t="shared" si="261"/>
        <v>2.209775571442159</v>
      </c>
      <c r="K631" s="82"/>
      <c r="L631" s="82"/>
      <c r="M631" s="36">
        <f t="shared" si="250"/>
        <v>325.01375426788672</v>
      </c>
      <c r="N631" s="36">
        <f t="shared" si="251"/>
        <v>2.6663410702323631</v>
      </c>
      <c r="O631" s="36">
        <f t="shared" si="262"/>
        <v>325.01375426788672</v>
      </c>
      <c r="P631" s="36">
        <f t="shared" si="252"/>
        <v>304.78758547497017</v>
      </c>
      <c r="Q631" s="36">
        <f t="shared" si="253"/>
        <v>20.226168792916553</v>
      </c>
      <c r="R631" s="36">
        <f t="shared" si="254"/>
        <v>22.892509863148916</v>
      </c>
      <c r="S631" s="36">
        <f t="shared" si="255"/>
        <v>55.921735547244722</v>
      </c>
      <c r="T631" s="36">
        <f t="shared" si="256"/>
        <v>8.3882603320867037</v>
      </c>
      <c r="U631" s="36">
        <f t="shared" si="257"/>
        <v>64.309995879331424</v>
      </c>
      <c r="V631" s="36">
        <f t="shared" si="258"/>
        <v>31.040140621559146</v>
      </c>
      <c r="W631" s="36">
        <f t="shared" si="259"/>
        <v>33.269855257772278</v>
      </c>
      <c r="Y631" s="86" t="e">
        <f t="shared" si="264"/>
        <v>#REF!</v>
      </c>
      <c r="Z631" s="86" t="e">
        <f t="shared" si="265"/>
        <v>#REF!</v>
      </c>
      <c r="AA631" s="86" t="e">
        <f t="shared" si="266"/>
        <v>#REF!</v>
      </c>
      <c r="AB631" s="86" t="e">
        <f t="shared" si="267"/>
        <v>#REF!</v>
      </c>
      <c r="AC631" s="86" t="e">
        <f t="shared" si="268"/>
        <v>#REF!</v>
      </c>
      <c r="AD631" s="86" t="e">
        <f t="shared" si="269"/>
        <v>#REF!</v>
      </c>
      <c r="AE631" s="86" t="e">
        <f t="shared" si="270"/>
        <v>#REF!</v>
      </c>
      <c r="AF631" s="86" t="e">
        <f t="shared" si="271"/>
        <v>#REF!</v>
      </c>
      <c r="AG631" s="86" t="e">
        <f t="shared" si="272"/>
        <v>#REF!</v>
      </c>
      <c r="AH631" s="86" t="e">
        <f t="shared" si="273"/>
        <v>#REF!</v>
      </c>
      <c r="AI631" s="86" t="e">
        <f t="shared" si="274"/>
        <v>#REF!</v>
      </c>
      <c r="AJ631" s="86" t="e">
        <f t="shared" si="275"/>
        <v>#REF!</v>
      </c>
      <c r="AK631" s="86">
        <f t="shared" si="260"/>
        <v>7.6</v>
      </c>
      <c r="AL631" s="86">
        <f t="shared" si="260"/>
        <v>0</v>
      </c>
    </row>
    <row r="632" spans="2:38" x14ac:dyDescent="0.25">
      <c r="B632" s="77">
        <v>43678</v>
      </c>
      <c r="C632" s="78">
        <v>0</v>
      </c>
      <c r="D632" s="79"/>
      <c r="E632" s="80" t="e">
        <f>IF(#REF!="",NA(),(#REF!*3600*24*30)/($F$9*1000))</f>
        <v>#REF!</v>
      </c>
      <c r="F632" s="75"/>
      <c r="G632" s="75"/>
      <c r="H632" s="81">
        <f t="shared" si="263"/>
        <v>43678</v>
      </c>
      <c r="I632" s="88">
        <v>2.3032942128653802</v>
      </c>
      <c r="J632" s="87">
        <f t="shared" si="261"/>
        <v>1.7023304197672442</v>
      </c>
      <c r="K632" s="82"/>
      <c r="L632" s="82"/>
      <c r="M632" s="36">
        <f t="shared" si="250"/>
        <v>304.78758547497017</v>
      </c>
      <c r="N632" s="36">
        <f t="shared" si="251"/>
        <v>0</v>
      </c>
      <c r="O632" s="36">
        <f t="shared" si="262"/>
        <v>304.78758547497017</v>
      </c>
      <c r="P632" s="36">
        <f t="shared" si="252"/>
        <v>288.80995839584733</v>
      </c>
      <c r="Q632" s="36">
        <f t="shared" si="253"/>
        <v>15.97762707912284</v>
      </c>
      <c r="R632" s="36">
        <f t="shared" si="254"/>
        <v>15.97762707912284</v>
      </c>
      <c r="S632" s="36">
        <f t="shared" si="255"/>
        <v>47.017767700681986</v>
      </c>
      <c r="T632" s="36">
        <f t="shared" si="256"/>
        <v>7.0526651551022939</v>
      </c>
      <c r="U632" s="36">
        <f t="shared" si="257"/>
        <v>54.070432855784283</v>
      </c>
      <c r="V632" s="36">
        <f t="shared" si="258"/>
        <v>28.440551071184512</v>
      </c>
      <c r="W632" s="36">
        <f t="shared" si="259"/>
        <v>25.629881784599771</v>
      </c>
      <c r="Y632" s="86" t="e">
        <f t="shared" si="264"/>
        <v>#REF!</v>
      </c>
      <c r="Z632" s="86" t="e">
        <f t="shared" si="265"/>
        <v>#REF!</v>
      </c>
      <c r="AA632" s="86" t="e">
        <f t="shared" si="266"/>
        <v>#REF!</v>
      </c>
      <c r="AB632" s="86" t="e">
        <f t="shared" si="267"/>
        <v>#REF!</v>
      </c>
      <c r="AC632" s="86" t="e">
        <f t="shared" si="268"/>
        <v>#REF!</v>
      </c>
      <c r="AD632" s="86" t="e">
        <f t="shared" si="269"/>
        <v>#REF!</v>
      </c>
      <c r="AE632" s="86" t="e">
        <f t="shared" si="270"/>
        <v>#REF!</v>
      </c>
      <c r="AF632" s="86" t="e">
        <f t="shared" si="271"/>
        <v>#REF!</v>
      </c>
      <c r="AG632" s="86" t="e">
        <f t="shared" si="272"/>
        <v>#REF!</v>
      </c>
      <c r="AH632" s="86" t="e">
        <f t="shared" si="273"/>
        <v>#REF!</v>
      </c>
      <c r="AI632" s="86" t="e">
        <f t="shared" si="274"/>
        <v>#REF!</v>
      </c>
      <c r="AJ632" s="86" t="e">
        <f t="shared" si="275"/>
        <v>#REF!</v>
      </c>
      <c r="AK632" s="86">
        <f t="shared" si="260"/>
        <v>0</v>
      </c>
      <c r="AL632" s="86">
        <f t="shared" si="260"/>
        <v>0</v>
      </c>
    </row>
    <row r="633" spans="2:38" x14ac:dyDescent="0.25">
      <c r="B633" s="77">
        <v>43709</v>
      </c>
      <c r="C633" s="78">
        <v>15</v>
      </c>
      <c r="D633" s="79"/>
      <c r="E633" s="80" t="e">
        <f>IF(#REF!="",NA(),(#REF!*3600*24*30)/($F$9*1000))</f>
        <v>#REF!</v>
      </c>
      <c r="F633" s="75"/>
      <c r="G633" s="75"/>
      <c r="H633" s="81">
        <f t="shared" si="263"/>
        <v>43709</v>
      </c>
      <c r="I633" s="82">
        <v>2.5728813198446501</v>
      </c>
      <c r="J633" s="87">
        <f t="shared" si="261"/>
        <v>1.7445654155970882</v>
      </c>
      <c r="K633" s="82"/>
      <c r="L633" s="82"/>
      <c r="M633" s="36">
        <f t="shared" si="250"/>
        <v>299.43313068044392</v>
      </c>
      <c r="N633" s="36">
        <f t="shared" si="251"/>
        <v>4.3768277154034081</v>
      </c>
      <c r="O633" s="36">
        <f t="shared" si="262"/>
        <v>299.43313068044392</v>
      </c>
      <c r="P633" s="36">
        <f t="shared" si="252"/>
        <v>284.47053321128868</v>
      </c>
      <c r="Q633" s="36">
        <f t="shared" si="253"/>
        <v>14.962597469155241</v>
      </c>
      <c r="R633" s="36">
        <f t="shared" si="254"/>
        <v>19.33942518455865</v>
      </c>
      <c r="S633" s="36">
        <f t="shared" si="255"/>
        <v>47.779976255743165</v>
      </c>
      <c r="T633" s="36">
        <f t="shared" si="256"/>
        <v>7.1669964383614708</v>
      </c>
      <c r="U633" s="36">
        <f t="shared" si="257"/>
        <v>54.946972694104637</v>
      </c>
      <c r="V633" s="36">
        <f t="shared" si="258"/>
        <v>28.681210860765578</v>
      </c>
      <c r="W633" s="36">
        <f t="shared" si="259"/>
        <v>26.265761833339059</v>
      </c>
      <c r="Y633" s="86" t="e">
        <f t="shared" si="264"/>
        <v>#REF!</v>
      </c>
      <c r="Z633" s="86" t="e">
        <f t="shared" si="265"/>
        <v>#REF!</v>
      </c>
      <c r="AA633" s="86" t="e">
        <f t="shared" si="266"/>
        <v>#REF!</v>
      </c>
      <c r="AB633" s="86" t="e">
        <f t="shared" si="267"/>
        <v>#REF!</v>
      </c>
      <c r="AC633" s="86" t="e">
        <f t="shared" si="268"/>
        <v>#REF!</v>
      </c>
      <c r="AD633" s="86" t="e">
        <f t="shared" si="269"/>
        <v>#REF!</v>
      </c>
      <c r="AE633" s="86" t="e">
        <f t="shared" si="270"/>
        <v>#REF!</v>
      </c>
      <c r="AF633" s="86" t="e">
        <f t="shared" si="271"/>
        <v>#REF!</v>
      </c>
      <c r="AG633" s="86" t="e">
        <f t="shared" si="272"/>
        <v>#REF!</v>
      </c>
      <c r="AH633" s="86" t="e">
        <f t="shared" si="273"/>
        <v>#REF!</v>
      </c>
      <c r="AI633" s="86" t="e">
        <f t="shared" si="274"/>
        <v>#REF!</v>
      </c>
      <c r="AJ633" s="86" t="e">
        <f t="shared" si="275"/>
        <v>#REF!</v>
      </c>
      <c r="AK633" s="86">
        <f t="shared" si="260"/>
        <v>15</v>
      </c>
      <c r="AL633" s="86">
        <f t="shared" si="260"/>
        <v>0</v>
      </c>
    </row>
    <row r="634" spans="2:38" x14ac:dyDescent="0.25">
      <c r="B634" s="77">
        <v>43739</v>
      </c>
      <c r="C634" s="78">
        <v>51.8</v>
      </c>
      <c r="D634" s="79"/>
      <c r="E634" s="80" t="e">
        <f>IF(#REF!="",NA(),(#REF!*3600*24*30)/($F$9*1000))</f>
        <v>#REF!</v>
      </c>
      <c r="F634" s="75"/>
      <c r="G634" s="75"/>
      <c r="H634" s="81">
        <f t="shared" si="263"/>
        <v>43739</v>
      </c>
      <c r="I634" s="88">
        <v>3.3294503515349798</v>
      </c>
      <c r="J634" s="87">
        <f t="shared" si="261"/>
        <v>2.6849657986582489</v>
      </c>
      <c r="K634" s="82"/>
      <c r="L634" s="82"/>
      <c r="M634" s="36">
        <f t="shared" si="250"/>
        <v>320.24992487536508</v>
      </c>
      <c r="N634" s="36">
        <f t="shared" si="251"/>
        <v>16.020608335923612</v>
      </c>
      <c r="O634" s="36">
        <f t="shared" si="262"/>
        <v>320.24992487536508</v>
      </c>
      <c r="P634" s="36">
        <f t="shared" si="252"/>
        <v>301.08456504161887</v>
      </c>
      <c r="Q634" s="36">
        <f t="shared" si="253"/>
        <v>19.165359833746209</v>
      </c>
      <c r="R634" s="36">
        <f t="shared" si="254"/>
        <v>35.18596816966982</v>
      </c>
      <c r="S634" s="36">
        <f t="shared" si="255"/>
        <v>63.867179030435395</v>
      </c>
      <c r="T634" s="36">
        <f t="shared" si="256"/>
        <v>9.5800768545653039</v>
      </c>
      <c r="U634" s="36">
        <f t="shared" si="257"/>
        <v>73.4472558850007</v>
      </c>
      <c r="V634" s="36">
        <f t="shared" si="258"/>
        <v>33.023049622673909</v>
      </c>
      <c r="W634" s="36">
        <f t="shared" si="259"/>
        <v>40.424206262326791</v>
      </c>
      <c r="Y634" s="86" t="e">
        <f t="shared" si="264"/>
        <v>#REF!</v>
      </c>
      <c r="Z634" s="86" t="e">
        <f t="shared" si="265"/>
        <v>#REF!</v>
      </c>
      <c r="AA634" s="86" t="e">
        <f t="shared" si="266"/>
        <v>#REF!</v>
      </c>
      <c r="AB634" s="86" t="e">
        <f t="shared" si="267"/>
        <v>#REF!</v>
      </c>
      <c r="AC634" s="86" t="e">
        <f t="shared" si="268"/>
        <v>#REF!</v>
      </c>
      <c r="AD634" s="86" t="e">
        <f t="shared" si="269"/>
        <v>#REF!</v>
      </c>
      <c r="AE634" s="86" t="e">
        <f t="shared" si="270"/>
        <v>#REF!</v>
      </c>
      <c r="AF634" s="86" t="e">
        <f t="shared" si="271"/>
        <v>#REF!</v>
      </c>
      <c r="AG634" s="86" t="e">
        <f t="shared" si="272"/>
        <v>#REF!</v>
      </c>
      <c r="AH634" s="86" t="e">
        <f t="shared" si="273"/>
        <v>#REF!</v>
      </c>
      <c r="AI634" s="86" t="e">
        <f t="shared" si="274"/>
        <v>#REF!</v>
      </c>
      <c r="AJ634" s="86" t="e">
        <f t="shared" si="275"/>
        <v>#REF!</v>
      </c>
      <c r="AK634" s="86">
        <f t="shared" si="260"/>
        <v>51.8</v>
      </c>
      <c r="AL634" s="86">
        <f t="shared" si="260"/>
        <v>0</v>
      </c>
    </row>
    <row r="635" spans="2:38" x14ac:dyDescent="0.25">
      <c r="B635" s="77">
        <v>43770</v>
      </c>
      <c r="C635" s="78">
        <v>60.8</v>
      </c>
      <c r="D635" s="79"/>
      <c r="E635" s="80" t="e">
        <f>IF(#REF!="",NA(),(#REF!*3600*24*30)/($F$9*1000))</f>
        <v>#REF!</v>
      </c>
      <c r="F635" s="75"/>
      <c r="G635" s="75"/>
      <c r="H635" s="81">
        <f t="shared" si="263"/>
        <v>43770</v>
      </c>
      <c r="I635" s="82">
        <v>5.0699579688299004</v>
      </c>
      <c r="J635" s="87">
        <f t="shared" si="261"/>
        <v>3.5830211037193047</v>
      </c>
      <c r="K635" s="82"/>
      <c r="L635" s="82"/>
      <c r="M635" s="36">
        <f t="shared" si="250"/>
        <v>340.69005294186394</v>
      </c>
      <c r="N635" s="36">
        <f t="shared" si="251"/>
        <v>21.194512099754945</v>
      </c>
      <c r="O635" s="36">
        <f t="shared" si="262"/>
        <v>340.69005294186394</v>
      </c>
      <c r="P635" s="36">
        <f t="shared" si="252"/>
        <v>316.70356837573684</v>
      </c>
      <c r="Q635" s="36">
        <f t="shared" si="253"/>
        <v>23.986484566127103</v>
      </c>
      <c r="R635" s="36">
        <f t="shared" si="254"/>
        <v>45.180996665882049</v>
      </c>
      <c r="S635" s="36">
        <f t="shared" si="255"/>
        <v>78.204046288555958</v>
      </c>
      <c r="T635" s="36">
        <f t="shared" si="256"/>
        <v>11.730606943283387</v>
      </c>
      <c r="U635" s="36">
        <f t="shared" si="257"/>
        <v>89.934653231839349</v>
      </c>
      <c r="V635" s="36">
        <f t="shared" si="258"/>
        <v>35.989539960229003</v>
      </c>
      <c r="W635" s="36">
        <f t="shared" si="259"/>
        <v>53.945113271610346</v>
      </c>
      <c r="Y635" s="86" t="e">
        <f t="shared" si="264"/>
        <v>#REF!</v>
      </c>
      <c r="Z635" s="86" t="e">
        <f t="shared" si="265"/>
        <v>#REF!</v>
      </c>
      <c r="AA635" s="86" t="e">
        <f t="shared" si="266"/>
        <v>#REF!</v>
      </c>
      <c r="AB635" s="86" t="e">
        <f t="shared" si="267"/>
        <v>#REF!</v>
      </c>
      <c r="AC635" s="86" t="e">
        <f t="shared" si="268"/>
        <v>#REF!</v>
      </c>
      <c r="AD635" s="86" t="e">
        <f t="shared" si="269"/>
        <v>#REF!</v>
      </c>
      <c r="AE635" s="86" t="e">
        <f t="shared" si="270"/>
        <v>#REF!</v>
      </c>
      <c r="AF635" s="86" t="e">
        <f t="shared" si="271"/>
        <v>#REF!</v>
      </c>
      <c r="AG635" s="86" t="e">
        <f t="shared" si="272"/>
        <v>#REF!</v>
      </c>
      <c r="AH635" s="86" t="e">
        <f t="shared" si="273"/>
        <v>#REF!</v>
      </c>
      <c r="AI635" s="86" t="e">
        <f t="shared" si="274"/>
        <v>#REF!</v>
      </c>
      <c r="AJ635" s="86" t="e">
        <f t="shared" si="275"/>
        <v>#REF!</v>
      </c>
      <c r="AK635" s="86">
        <f t="shared" si="260"/>
        <v>60.8</v>
      </c>
      <c r="AL635" s="86">
        <f t="shared" si="260"/>
        <v>0</v>
      </c>
    </row>
    <row r="636" spans="2:38" x14ac:dyDescent="0.25">
      <c r="B636" s="77">
        <v>43800</v>
      </c>
      <c r="C636" s="78">
        <v>133.6</v>
      </c>
      <c r="D636" s="79"/>
      <c r="E636" s="80" t="e">
        <f>IF(#REF!="",NA(),(#REF!*3600*24*30)/($F$9*1000))</f>
        <v>#REF!</v>
      </c>
      <c r="F636" s="75"/>
      <c r="G636" s="75"/>
      <c r="H636" s="81">
        <f t="shared" si="263"/>
        <v>43800</v>
      </c>
      <c r="I636" s="82">
        <v>10.1853062671027</v>
      </c>
      <c r="J636" s="87">
        <f t="shared" si="261"/>
        <v>7.3042812500818899</v>
      </c>
      <c r="K636" s="82"/>
      <c r="L636" s="82"/>
      <c r="M636" s="36">
        <f t="shared" si="250"/>
        <v>392.74848965024574</v>
      </c>
      <c r="N636" s="36">
        <f t="shared" si="251"/>
        <v>57.555078725491114</v>
      </c>
      <c r="O636" s="36">
        <f t="shared" si="262"/>
        <v>392.74848965024574</v>
      </c>
      <c r="P636" s="36">
        <f t="shared" si="252"/>
        <v>353.18341030245995</v>
      </c>
      <c r="Q636" s="36">
        <f t="shared" si="253"/>
        <v>39.565079347785797</v>
      </c>
      <c r="R636" s="36">
        <f t="shared" si="254"/>
        <v>97.120158073276912</v>
      </c>
      <c r="S636" s="36">
        <f t="shared" si="255"/>
        <v>133.10969803350591</v>
      </c>
      <c r="T636" s="36">
        <f t="shared" si="256"/>
        <v>19.966454705025875</v>
      </c>
      <c r="U636" s="36">
        <f t="shared" si="257"/>
        <v>153.07615273853179</v>
      </c>
      <c r="V636" s="36">
        <f t="shared" si="258"/>
        <v>43.10463205886019</v>
      </c>
      <c r="W636" s="36">
        <f t="shared" si="259"/>
        <v>109.9715206796716</v>
      </c>
      <c r="Y636" s="86" t="e">
        <f t="shared" si="264"/>
        <v>#REF!</v>
      </c>
      <c r="Z636" s="86" t="e">
        <f t="shared" si="265"/>
        <v>#REF!</v>
      </c>
      <c r="AA636" s="86" t="e">
        <f t="shared" si="266"/>
        <v>#REF!</v>
      </c>
      <c r="AB636" s="86" t="e">
        <f t="shared" si="267"/>
        <v>#REF!</v>
      </c>
      <c r="AC636" s="86" t="e">
        <f t="shared" si="268"/>
        <v>#REF!</v>
      </c>
      <c r="AD636" s="86" t="e">
        <f t="shared" si="269"/>
        <v>#REF!</v>
      </c>
      <c r="AE636" s="86" t="e">
        <f t="shared" si="270"/>
        <v>#REF!</v>
      </c>
      <c r="AF636" s="86" t="e">
        <f t="shared" si="271"/>
        <v>#REF!</v>
      </c>
      <c r="AG636" s="86" t="e">
        <f t="shared" si="272"/>
        <v>#REF!</v>
      </c>
      <c r="AH636" s="86" t="e">
        <f t="shared" si="273"/>
        <v>#REF!</v>
      </c>
      <c r="AI636" s="86" t="e">
        <f t="shared" si="274"/>
        <v>#REF!</v>
      </c>
      <c r="AJ636" s="86" t="e">
        <f t="shared" si="275"/>
        <v>#REF!</v>
      </c>
      <c r="AK636" s="86">
        <f t="shared" si="260"/>
        <v>133.6</v>
      </c>
      <c r="AL636" s="86">
        <f t="shared" si="260"/>
        <v>0</v>
      </c>
    </row>
    <row r="637" spans="2:38" x14ac:dyDescent="0.25">
      <c r="B637" s="77">
        <v>43831</v>
      </c>
      <c r="C637" s="78">
        <v>84.2</v>
      </c>
      <c r="D637" s="79"/>
      <c r="E637" s="80" t="e">
        <f>IF(#REF!="",NA(),(#REF!*3600*24*30)/($F$9*1000))</f>
        <v>#REF!</v>
      </c>
      <c r="F637" s="75"/>
      <c r="G637" s="75"/>
      <c r="H637" s="81">
        <f t="shared" si="263"/>
        <v>43831</v>
      </c>
      <c r="I637" s="82">
        <v>6.6112436106132497</v>
      </c>
      <c r="J637" s="87">
        <f t="shared" si="261"/>
        <v>6.6950442143623503</v>
      </c>
      <c r="K637" s="82"/>
      <c r="L637" s="82"/>
      <c r="M637" s="36">
        <f t="shared" ref="M637:M672" si="276">(P636+$F$12*TANH(C637/$F$12))/(1+P636/$F$12*TANH(C637/$F$12))</f>
        <v>397.20282540161634</v>
      </c>
      <c r="N637" s="36">
        <f t="shared" ref="N637:N672" si="277">C637+P636-M637</f>
        <v>40.180584900843598</v>
      </c>
      <c r="O637" s="36">
        <f t="shared" si="262"/>
        <v>397.20282540161634</v>
      </c>
      <c r="P637" s="36">
        <f t="shared" ref="P637:P672" si="278">O637/(1+(O637/$F$12)^3)^(1/3)</f>
        <v>356.07828370897073</v>
      </c>
      <c r="Q637" s="36">
        <f t="shared" ref="Q637:Q672" si="279">O637-P637</f>
        <v>41.124541692645607</v>
      </c>
      <c r="R637" s="36">
        <f t="shared" ref="R637:R672" si="280">N637+Q637</f>
        <v>81.305126593489206</v>
      </c>
      <c r="S637" s="36">
        <f t="shared" ref="S637:S672" si="281">V636+R637</f>
        <v>124.4097586523494</v>
      </c>
      <c r="T637" s="36">
        <f t="shared" ref="T637:T672" si="282">($F$13-1)*S637</f>
        <v>18.661463797852399</v>
      </c>
      <c r="U637" s="36">
        <f t="shared" ref="U637:U672" si="283">$F$13*S637</f>
        <v>143.07122245020179</v>
      </c>
      <c r="V637" s="36">
        <f t="shared" ref="V637:V672" si="284">U637-W637</f>
        <v>42.272229631735186</v>
      </c>
      <c r="W637" s="36">
        <f t="shared" ref="W637:W672" si="285">U637*U637/(U637+60)</f>
        <v>100.7989928184666</v>
      </c>
      <c r="Y637" s="86" t="e">
        <f t="shared" si="264"/>
        <v>#REF!</v>
      </c>
      <c r="Z637" s="86" t="e">
        <f t="shared" si="265"/>
        <v>#REF!</v>
      </c>
      <c r="AA637" s="86" t="e">
        <f t="shared" si="266"/>
        <v>#REF!</v>
      </c>
      <c r="AB637" s="86" t="e">
        <f t="shared" si="267"/>
        <v>#REF!</v>
      </c>
      <c r="AC637" s="86" t="e">
        <f t="shared" si="268"/>
        <v>#REF!</v>
      </c>
      <c r="AD637" s="86" t="e">
        <f t="shared" si="269"/>
        <v>#REF!</v>
      </c>
      <c r="AE637" s="86" t="e">
        <f t="shared" si="270"/>
        <v>#REF!</v>
      </c>
      <c r="AF637" s="86" t="e">
        <f t="shared" si="271"/>
        <v>#REF!</v>
      </c>
      <c r="AG637" s="86" t="e">
        <f t="shared" si="272"/>
        <v>#REF!</v>
      </c>
      <c r="AH637" s="86" t="e">
        <f t="shared" si="273"/>
        <v>#REF!</v>
      </c>
      <c r="AI637" s="86" t="e">
        <f t="shared" si="274"/>
        <v>#REF!</v>
      </c>
      <c r="AJ637" s="86" t="e">
        <f t="shared" si="275"/>
        <v>#REF!</v>
      </c>
      <c r="AK637" s="86">
        <f t="shared" ref="AK637:AL672" si="286">IF(C637&gt;=0,C637,"")</f>
        <v>84.2</v>
      </c>
      <c r="AL637" s="86">
        <f t="shared" si="286"/>
        <v>0</v>
      </c>
    </row>
    <row r="638" spans="2:38" x14ac:dyDescent="0.25">
      <c r="B638" s="77">
        <v>43862</v>
      </c>
      <c r="C638" s="78">
        <v>21.2</v>
      </c>
      <c r="D638" s="79"/>
      <c r="E638" s="80" t="e">
        <f>IF(#REF!="",NA(),(#REF!*3600*24*30)/($F$9*1000))</f>
        <v>#REF!</v>
      </c>
      <c r="F638" s="75"/>
      <c r="G638" s="75"/>
      <c r="H638" s="81">
        <f t="shared" si="263"/>
        <v>43862</v>
      </c>
      <c r="I638" s="82">
        <v>5.6213351891005203</v>
      </c>
      <c r="J638" s="87">
        <f t="shared" si="261"/>
        <v>3.9038632335358021</v>
      </c>
      <c r="K638" s="82"/>
      <c r="L638" s="82"/>
      <c r="M638" s="36">
        <f t="shared" si="276"/>
        <v>367.90727686144976</v>
      </c>
      <c r="N638" s="36">
        <f t="shared" si="277"/>
        <v>9.3710068475209596</v>
      </c>
      <c r="O638" s="36">
        <f t="shared" si="262"/>
        <v>367.90727686144976</v>
      </c>
      <c r="P638" s="36">
        <f t="shared" si="278"/>
        <v>336.37984671388978</v>
      </c>
      <c r="Q638" s="36">
        <f t="shared" si="279"/>
        <v>31.527430147559983</v>
      </c>
      <c r="R638" s="36">
        <f t="shared" si="280"/>
        <v>40.898436995080942</v>
      </c>
      <c r="S638" s="36">
        <f t="shared" si="281"/>
        <v>83.170666626816129</v>
      </c>
      <c r="T638" s="36">
        <f t="shared" si="282"/>
        <v>12.475599994022412</v>
      </c>
      <c r="U638" s="36">
        <f t="shared" si="283"/>
        <v>95.646266620838546</v>
      </c>
      <c r="V638" s="36">
        <f t="shared" si="284"/>
        <v>36.87063057689803</v>
      </c>
      <c r="W638" s="36">
        <f t="shared" si="285"/>
        <v>58.775636043940516</v>
      </c>
      <c r="Y638" s="86" t="e">
        <f t="shared" si="264"/>
        <v>#REF!</v>
      </c>
      <c r="Z638" s="86" t="e">
        <f t="shared" si="265"/>
        <v>#REF!</v>
      </c>
      <c r="AA638" s="86" t="e">
        <f t="shared" si="266"/>
        <v>#REF!</v>
      </c>
      <c r="AB638" s="86" t="e">
        <f t="shared" si="267"/>
        <v>#REF!</v>
      </c>
      <c r="AC638" s="86" t="e">
        <f t="shared" si="268"/>
        <v>#REF!</v>
      </c>
      <c r="AD638" s="86" t="e">
        <f t="shared" si="269"/>
        <v>#REF!</v>
      </c>
      <c r="AE638" s="86" t="e">
        <f t="shared" si="270"/>
        <v>#REF!</v>
      </c>
      <c r="AF638" s="86" t="e">
        <f t="shared" si="271"/>
        <v>#REF!</v>
      </c>
      <c r="AG638" s="86" t="e">
        <f t="shared" si="272"/>
        <v>#REF!</v>
      </c>
      <c r="AH638" s="86" t="e">
        <f t="shared" si="273"/>
        <v>#REF!</v>
      </c>
      <c r="AI638" s="86" t="e">
        <f t="shared" si="274"/>
        <v>#REF!</v>
      </c>
      <c r="AJ638" s="86" t="e">
        <f t="shared" si="275"/>
        <v>#REF!</v>
      </c>
      <c r="AK638" s="86">
        <f t="shared" si="286"/>
        <v>21.2</v>
      </c>
      <c r="AL638" s="86">
        <f t="shared" si="286"/>
        <v>0</v>
      </c>
    </row>
    <row r="639" spans="2:38" x14ac:dyDescent="0.25">
      <c r="B639" s="77">
        <v>43891</v>
      </c>
      <c r="C639" s="78">
        <v>130.80000000000001</v>
      </c>
      <c r="D639" s="79"/>
      <c r="E639" s="80" t="e">
        <f>IF(#REF!="",NA(),(#REF!*3600*24*30)/($F$9*1000))</f>
        <v>#REF!</v>
      </c>
      <c r="F639" s="75"/>
      <c r="G639" s="75"/>
      <c r="H639" s="81">
        <f t="shared" si="263"/>
        <v>43891</v>
      </c>
      <c r="I639" s="82">
        <v>6.3454177806822898</v>
      </c>
      <c r="J639" s="87">
        <f t="shared" si="261"/>
        <v>7.9724485261728759</v>
      </c>
      <c r="K639" s="82"/>
      <c r="L639" s="82"/>
      <c r="M639" s="36">
        <f t="shared" si="276"/>
        <v>405.66643295547209</v>
      </c>
      <c r="N639" s="36">
        <f t="shared" si="277"/>
        <v>61.513413758417698</v>
      </c>
      <c r="O639" s="36">
        <f t="shared" si="262"/>
        <v>405.66643295547209</v>
      </c>
      <c r="P639" s="36">
        <f t="shared" si="278"/>
        <v>361.47938474016087</v>
      </c>
      <c r="Q639" s="36">
        <f t="shared" si="279"/>
        <v>44.187048215311222</v>
      </c>
      <c r="R639" s="36">
        <f t="shared" si="280"/>
        <v>105.70046197372892</v>
      </c>
      <c r="S639" s="36">
        <f t="shared" si="281"/>
        <v>142.57109255062696</v>
      </c>
      <c r="T639" s="36">
        <f t="shared" si="282"/>
        <v>21.385663882594031</v>
      </c>
      <c r="U639" s="36">
        <f t="shared" si="283"/>
        <v>163.95675643322099</v>
      </c>
      <c r="V639" s="36">
        <f t="shared" si="284"/>
        <v>43.925468213889587</v>
      </c>
      <c r="W639" s="36">
        <f t="shared" si="285"/>
        <v>120.0312882193314</v>
      </c>
      <c r="Y639" s="86" t="e">
        <f t="shared" si="264"/>
        <v>#REF!</v>
      </c>
      <c r="Z639" s="86" t="e">
        <f t="shared" si="265"/>
        <v>#REF!</v>
      </c>
      <c r="AA639" s="86" t="e">
        <f t="shared" si="266"/>
        <v>#REF!</v>
      </c>
      <c r="AB639" s="86" t="e">
        <f t="shared" si="267"/>
        <v>#REF!</v>
      </c>
      <c r="AC639" s="86" t="e">
        <f t="shared" si="268"/>
        <v>#REF!</v>
      </c>
      <c r="AD639" s="86" t="e">
        <f t="shared" si="269"/>
        <v>#REF!</v>
      </c>
      <c r="AE639" s="86" t="e">
        <f t="shared" si="270"/>
        <v>#REF!</v>
      </c>
      <c r="AF639" s="86" t="e">
        <f t="shared" si="271"/>
        <v>#REF!</v>
      </c>
      <c r="AG639" s="86" t="e">
        <f t="shared" si="272"/>
        <v>#REF!</v>
      </c>
      <c r="AH639" s="86" t="e">
        <f t="shared" si="273"/>
        <v>#REF!</v>
      </c>
      <c r="AI639" s="86" t="e">
        <f t="shared" si="274"/>
        <v>#REF!</v>
      </c>
      <c r="AJ639" s="86" t="e">
        <f t="shared" si="275"/>
        <v>#REF!</v>
      </c>
      <c r="AK639" s="86">
        <f t="shared" si="286"/>
        <v>130.80000000000001</v>
      </c>
      <c r="AL639" s="86">
        <f t="shared" si="286"/>
        <v>0</v>
      </c>
    </row>
    <row r="640" spans="2:38" x14ac:dyDescent="0.25">
      <c r="B640" s="77">
        <v>43922</v>
      </c>
      <c r="C640" s="78">
        <v>41.8</v>
      </c>
      <c r="D640" s="79"/>
      <c r="E640" s="80" t="e">
        <f t="shared" ref="E640:E672" si="287">IF(I640="",NA(),(I640*3600*24*30)/($F$9*1000))</f>
        <v>#N/A</v>
      </c>
      <c r="F640" s="75"/>
      <c r="G640" s="75"/>
      <c r="H640" s="81">
        <f t="shared" si="263"/>
        <v>43922</v>
      </c>
      <c r="I640" s="82"/>
      <c r="J640" s="87">
        <f t="shared" si="261"/>
        <v>5.0209117215997896</v>
      </c>
      <c r="K640" s="82"/>
      <c r="L640" s="82"/>
      <c r="M640" s="36">
        <f t="shared" si="276"/>
        <v>383.68671834965426</v>
      </c>
      <c r="N640" s="36">
        <f t="shared" si="277"/>
        <v>19.592666390506622</v>
      </c>
      <c r="O640" s="36">
        <f t="shared" si="262"/>
        <v>383.68671834965426</v>
      </c>
      <c r="P640" s="36">
        <f t="shared" si="278"/>
        <v>347.18295409798787</v>
      </c>
      <c r="Q640" s="36">
        <f t="shared" si="279"/>
        <v>36.503764251666382</v>
      </c>
      <c r="R640" s="36">
        <f t="shared" si="280"/>
        <v>56.096430642173004</v>
      </c>
      <c r="S640" s="36">
        <f t="shared" si="281"/>
        <v>100.02189885606259</v>
      </c>
      <c r="T640" s="36">
        <f t="shared" si="282"/>
        <v>15.003284828409379</v>
      </c>
      <c r="U640" s="36">
        <f t="shared" si="283"/>
        <v>115.02518368447197</v>
      </c>
      <c r="V640" s="36">
        <f t="shared" si="284"/>
        <v>39.431531370423087</v>
      </c>
      <c r="W640" s="36">
        <f t="shared" si="285"/>
        <v>75.593652314048882</v>
      </c>
      <c r="Y640" s="86" t="e">
        <f t="shared" si="264"/>
        <v>#N/A</v>
      </c>
      <c r="Z640" s="86" t="e">
        <f t="shared" si="265"/>
        <v>#N/A</v>
      </c>
      <c r="AA640" s="86" t="e">
        <f t="shared" si="266"/>
        <v>#N/A</v>
      </c>
      <c r="AB640" s="86" t="e">
        <f t="shared" si="267"/>
        <v>#N/A</v>
      </c>
      <c r="AC640" s="86" t="e">
        <f t="shared" si="268"/>
        <v>#N/A</v>
      </c>
      <c r="AD640" s="86" t="e">
        <f t="shared" si="269"/>
        <v>#N/A</v>
      </c>
      <c r="AE640" s="86" t="e">
        <f t="shared" si="270"/>
        <v>#N/A</v>
      </c>
      <c r="AF640" s="86" t="e">
        <f t="shared" si="271"/>
        <v>#N/A</v>
      </c>
      <c r="AG640" s="86" t="e">
        <f t="shared" si="272"/>
        <v>#N/A</v>
      </c>
      <c r="AH640" s="86" t="e">
        <f t="shared" si="273"/>
        <v>#N/A</v>
      </c>
      <c r="AI640" s="86" t="e">
        <f t="shared" si="274"/>
        <v>#N/A</v>
      </c>
      <c r="AJ640" s="86" t="e">
        <f t="shared" si="275"/>
        <v>#N/A</v>
      </c>
      <c r="AK640" s="86">
        <f t="shared" si="286"/>
        <v>41.8</v>
      </c>
      <c r="AL640" s="86">
        <f t="shared" si="286"/>
        <v>0</v>
      </c>
    </row>
    <row r="641" spans="2:38" x14ac:dyDescent="0.25">
      <c r="B641" s="77">
        <v>43952</v>
      </c>
      <c r="C641" s="78">
        <v>7.8</v>
      </c>
      <c r="D641" s="79"/>
      <c r="E641" s="80" t="e">
        <f t="shared" si="287"/>
        <v>#N/A</v>
      </c>
      <c r="F641" s="75"/>
      <c r="G641" s="75"/>
      <c r="H641" s="81">
        <f t="shared" si="263"/>
        <v>43952</v>
      </c>
      <c r="I641" s="82"/>
      <c r="J641" s="87">
        <f t="shared" si="261"/>
        <v>3.0349589535843506</v>
      </c>
      <c r="K641" s="82"/>
      <c r="L641" s="82"/>
      <c r="M641" s="36">
        <f t="shared" si="276"/>
        <v>351.77044559621658</v>
      </c>
      <c r="N641" s="36">
        <f t="shared" si="277"/>
        <v>3.2125085017713104</v>
      </c>
      <c r="O641" s="36">
        <f t="shared" si="262"/>
        <v>351.77044559621658</v>
      </c>
      <c r="P641" s="36">
        <f t="shared" si="278"/>
        <v>324.87128252245299</v>
      </c>
      <c r="Q641" s="36">
        <f t="shared" si="279"/>
        <v>26.899163073763589</v>
      </c>
      <c r="R641" s="36">
        <f t="shared" si="280"/>
        <v>30.111671575534899</v>
      </c>
      <c r="S641" s="36">
        <f t="shared" si="281"/>
        <v>69.543202945957987</v>
      </c>
      <c r="T641" s="36">
        <f t="shared" si="282"/>
        <v>10.431480441893692</v>
      </c>
      <c r="U641" s="36">
        <f t="shared" si="283"/>
        <v>79.974683387851684</v>
      </c>
      <c r="V641" s="36">
        <f t="shared" si="284"/>
        <v>34.281063454704395</v>
      </c>
      <c r="W641" s="36">
        <f t="shared" si="285"/>
        <v>45.693619933147289</v>
      </c>
      <c r="Y641" s="86" t="e">
        <f t="shared" si="264"/>
        <v>#N/A</v>
      </c>
      <c r="Z641" s="86" t="e">
        <f t="shared" si="265"/>
        <v>#N/A</v>
      </c>
      <c r="AA641" s="86" t="e">
        <f t="shared" si="266"/>
        <v>#N/A</v>
      </c>
      <c r="AB641" s="86" t="e">
        <f t="shared" si="267"/>
        <v>#N/A</v>
      </c>
      <c r="AC641" s="86" t="e">
        <f t="shared" si="268"/>
        <v>#N/A</v>
      </c>
      <c r="AD641" s="86" t="e">
        <f t="shared" si="269"/>
        <v>#N/A</v>
      </c>
      <c r="AE641" s="86" t="e">
        <f t="shared" si="270"/>
        <v>#N/A</v>
      </c>
      <c r="AF641" s="86" t="e">
        <f t="shared" si="271"/>
        <v>#N/A</v>
      </c>
      <c r="AG641" s="86" t="e">
        <f t="shared" si="272"/>
        <v>#N/A</v>
      </c>
      <c r="AH641" s="86" t="e">
        <f t="shared" si="273"/>
        <v>#N/A</v>
      </c>
      <c r="AI641" s="86" t="e">
        <f t="shared" si="274"/>
        <v>#N/A</v>
      </c>
      <c r="AJ641" s="86" t="e">
        <f t="shared" si="275"/>
        <v>#N/A</v>
      </c>
      <c r="AK641" s="86">
        <f t="shared" si="286"/>
        <v>7.8</v>
      </c>
      <c r="AL641" s="86">
        <f t="shared" si="286"/>
        <v>0</v>
      </c>
    </row>
    <row r="642" spans="2:38" x14ac:dyDescent="0.25">
      <c r="B642" s="77">
        <v>43983</v>
      </c>
      <c r="C642" s="78">
        <v>9.6</v>
      </c>
      <c r="D642" s="79"/>
      <c r="E642" s="80" t="e">
        <f t="shared" si="287"/>
        <v>#N/A</v>
      </c>
      <c r="F642" s="75"/>
      <c r="G642" s="75"/>
      <c r="H642" s="81">
        <f t="shared" si="263"/>
        <v>43983</v>
      </c>
      <c r="I642" s="82"/>
      <c r="J642" s="87">
        <f t="shared" si="261"/>
        <v>2.4138830801100997</v>
      </c>
      <c r="K642" s="82"/>
      <c r="L642" s="82"/>
      <c r="M642" s="36">
        <f t="shared" si="276"/>
        <v>330.98978775161072</v>
      </c>
      <c r="N642" s="36">
        <f t="shared" si="277"/>
        <v>3.4814947708422892</v>
      </c>
      <c r="O642" s="36">
        <f t="shared" si="262"/>
        <v>330.98978775161072</v>
      </c>
      <c r="P642" s="36">
        <f t="shared" si="278"/>
        <v>309.37928054237744</v>
      </c>
      <c r="Q642" s="36">
        <f t="shared" si="279"/>
        <v>21.610507209233276</v>
      </c>
      <c r="R642" s="36">
        <f t="shared" si="280"/>
        <v>25.092001980075565</v>
      </c>
      <c r="S642" s="36">
        <f t="shared" si="281"/>
        <v>59.37306543477996</v>
      </c>
      <c r="T642" s="36">
        <f t="shared" si="282"/>
        <v>8.9059598152169883</v>
      </c>
      <c r="U642" s="36">
        <f t="shared" si="283"/>
        <v>68.279025249996948</v>
      </c>
      <c r="V642" s="36">
        <f t="shared" si="284"/>
        <v>31.936175902614401</v>
      </c>
      <c r="W642" s="36">
        <f t="shared" si="285"/>
        <v>36.342849347382547</v>
      </c>
      <c r="Y642" s="86" t="e">
        <f t="shared" si="264"/>
        <v>#N/A</v>
      </c>
      <c r="Z642" s="86" t="e">
        <f t="shared" si="265"/>
        <v>#N/A</v>
      </c>
      <c r="AA642" s="86" t="e">
        <f t="shared" si="266"/>
        <v>#N/A</v>
      </c>
      <c r="AB642" s="86" t="e">
        <f t="shared" si="267"/>
        <v>#N/A</v>
      </c>
      <c r="AC642" s="86" t="e">
        <f t="shared" si="268"/>
        <v>#N/A</v>
      </c>
      <c r="AD642" s="86" t="e">
        <f t="shared" si="269"/>
        <v>#N/A</v>
      </c>
      <c r="AE642" s="86" t="e">
        <f t="shared" si="270"/>
        <v>#N/A</v>
      </c>
      <c r="AF642" s="86" t="e">
        <f t="shared" si="271"/>
        <v>#N/A</v>
      </c>
      <c r="AG642" s="86" t="e">
        <f t="shared" si="272"/>
        <v>#N/A</v>
      </c>
      <c r="AH642" s="86" t="e">
        <f t="shared" si="273"/>
        <v>#N/A</v>
      </c>
      <c r="AI642" s="86" t="e">
        <f t="shared" si="274"/>
        <v>#N/A</v>
      </c>
      <c r="AJ642" s="86" t="e">
        <f t="shared" si="275"/>
        <v>#N/A</v>
      </c>
      <c r="AK642" s="86">
        <f t="shared" si="286"/>
        <v>9.6</v>
      </c>
      <c r="AL642" s="86">
        <f t="shared" si="286"/>
        <v>0</v>
      </c>
    </row>
    <row r="643" spans="2:38" x14ac:dyDescent="0.25">
      <c r="B643" s="77">
        <v>44013</v>
      </c>
      <c r="C643" s="78">
        <v>43</v>
      </c>
      <c r="D643" s="79"/>
      <c r="E643" s="80" t="e">
        <f t="shared" si="287"/>
        <v>#N/A</v>
      </c>
      <c r="F643" s="75"/>
      <c r="G643" s="75"/>
      <c r="H643" s="81">
        <f t="shared" si="263"/>
        <v>44013</v>
      </c>
      <c r="I643" s="82"/>
      <c r="J643" s="87">
        <f t="shared" si="261"/>
        <v>3.0779661770791016</v>
      </c>
      <c r="K643" s="82"/>
      <c r="L643" s="82"/>
      <c r="M643" s="36">
        <f t="shared" si="276"/>
        <v>337.19526578289231</v>
      </c>
      <c r="N643" s="36">
        <f t="shared" si="277"/>
        <v>15.184014759485137</v>
      </c>
      <c r="O643" s="36">
        <f t="shared" si="262"/>
        <v>337.19526578289231</v>
      </c>
      <c r="P643" s="36">
        <f t="shared" si="278"/>
        <v>314.08333492730088</v>
      </c>
      <c r="Q643" s="36">
        <f t="shared" si="279"/>
        <v>23.111930855591424</v>
      </c>
      <c r="R643" s="36">
        <f t="shared" si="280"/>
        <v>38.295945615076562</v>
      </c>
      <c r="S643" s="36">
        <f t="shared" si="281"/>
        <v>70.232121517690956</v>
      </c>
      <c r="T643" s="36">
        <f t="shared" si="282"/>
        <v>10.534818227653638</v>
      </c>
      <c r="U643" s="36">
        <f t="shared" si="283"/>
        <v>80.766939745344587</v>
      </c>
      <c r="V643" s="36">
        <f t="shared" si="284"/>
        <v>34.425813287462205</v>
      </c>
      <c r="W643" s="36">
        <f t="shared" si="285"/>
        <v>46.341126457882382</v>
      </c>
      <c r="Y643" s="86" t="e">
        <f t="shared" si="264"/>
        <v>#N/A</v>
      </c>
      <c r="Z643" s="86" t="e">
        <f t="shared" si="265"/>
        <v>#N/A</v>
      </c>
      <c r="AA643" s="86" t="e">
        <f t="shared" si="266"/>
        <v>#N/A</v>
      </c>
      <c r="AB643" s="86" t="e">
        <f t="shared" si="267"/>
        <v>#N/A</v>
      </c>
      <c r="AC643" s="86" t="e">
        <f t="shared" si="268"/>
        <v>#N/A</v>
      </c>
      <c r="AD643" s="86" t="e">
        <f t="shared" si="269"/>
        <v>#N/A</v>
      </c>
      <c r="AE643" s="86" t="e">
        <f t="shared" si="270"/>
        <v>#N/A</v>
      </c>
      <c r="AF643" s="86" t="e">
        <f t="shared" si="271"/>
        <v>#N/A</v>
      </c>
      <c r="AG643" s="86" t="e">
        <f t="shared" si="272"/>
        <v>#N/A</v>
      </c>
      <c r="AH643" s="86" t="e">
        <f t="shared" si="273"/>
        <v>#N/A</v>
      </c>
      <c r="AI643" s="86" t="e">
        <f t="shared" si="274"/>
        <v>#N/A</v>
      </c>
      <c r="AJ643" s="86" t="e">
        <f t="shared" si="275"/>
        <v>#N/A</v>
      </c>
      <c r="AK643" s="86">
        <f t="shared" si="286"/>
        <v>43</v>
      </c>
      <c r="AL643" s="86">
        <f t="shared" si="286"/>
        <v>0</v>
      </c>
    </row>
    <row r="644" spans="2:38" x14ac:dyDescent="0.25">
      <c r="B644" s="77">
        <v>44044</v>
      </c>
      <c r="C644" s="78">
        <v>0</v>
      </c>
      <c r="D644" s="79"/>
      <c r="E644" s="80" t="e">
        <f t="shared" si="287"/>
        <v>#N/A</v>
      </c>
      <c r="F644" s="75"/>
      <c r="G644" s="75"/>
      <c r="H644" s="81">
        <f t="shared" si="263"/>
        <v>44044</v>
      </c>
      <c r="I644" s="82"/>
      <c r="J644" s="87">
        <f t="shared" si="261"/>
        <v>1.9982998589805969</v>
      </c>
      <c r="K644" s="82"/>
      <c r="L644" s="82"/>
      <c r="M644" s="36">
        <f t="shared" si="276"/>
        <v>314.08333492730088</v>
      </c>
      <c r="N644" s="36">
        <f t="shared" si="277"/>
        <v>0</v>
      </c>
      <c r="O644" s="36">
        <f t="shared" si="262"/>
        <v>314.08333492730088</v>
      </c>
      <c r="P644" s="36">
        <f t="shared" si="278"/>
        <v>296.23564103558033</v>
      </c>
      <c r="Q644" s="36">
        <f t="shared" si="279"/>
        <v>17.847693891720553</v>
      </c>
      <c r="R644" s="36">
        <f t="shared" si="280"/>
        <v>17.847693891720553</v>
      </c>
      <c r="S644" s="36">
        <f t="shared" si="281"/>
        <v>52.273507179182758</v>
      </c>
      <c r="T644" s="36">
        <f t="shared" si="282"/>
        <v>7.8410260768774087</v>
      </c>
      <c r="U644" s="36">
        <f t="shared" si="283"/>
        <v>60.11453325606017</v>
      </c>
      <c r="V644" s="36">
        <f t="shared" si="284"/>
        <v>30.028606011185012</v>
      </c>
      <c r="W644" s="36">
        <f t="shared" si="285"/>
        <v>30.085927244875158</v>
      </c>
      <c r="Y644" s="86" t="e">
        <f t="shared" si="264"/>
        <v>#N/A</v>
      </c>
      <c r="Z644" s="86" t="e">
        <f t="shared" si="265"/>
        <v>#N/A</v>
      </c>
      <c r="AA644" s="86" t="e">
        <f t="shared" si="266"/>
        <v>#N/A</v>
      </c>
      <c r="AB644" s="86" t="e">
        <f t="shared" si="267"/>
        <v>#N/A</v>
      </c>
      <c r="AC644" s="86" t="e">
        <f t="shared" si="268"/>
        <v>#N/A</v>
      </c>
      <c r="AD644" s="86" t="e">
        <f t="shared" si="269"/>
        <v>#N/A</v>
      </c>
      <c r="AE644" s="86" t="e">
        <f t="shared" si="270"/>
        <v>#N/A</v>
      </c>
      <c r="AF644" s="86" t="e">
        <f t="shared" si="271"/>
        <v>#N/A</v>
      </c>
      <c r="AG644" s="86" t="e">
        <f t="shared" si="272"/>
        <v>#N/A</v>
      </c>
      <c r="AH644" s="86" t="e">
        <f t="shared" si="273"/>
        <v>#N/A</v>
      </c>
      <c r="AI644" s="86" t="e">
        <f t="shared" si="274"/>
        <v>#N/A</v>
      </c>
      <c r="AJ644" s="86" t="e">
        <f t="shared" si="275"/>
        <v>#N/A</v>
      </c>
      <c r="AK644" s="86">
        <f t="shared" si="286"/>
        <v>0</v>
      </c>
      <c r="AL644" s="86">
        <f t="shared" si="286"/>
        <v>0</v>
      </c>
    </row>
    <row r="645" spans="2:38" x14ac:dyDescent="0.25">
      <c r="B645" s="77">
        <v>44075</v>
      </c>
      <c r="C645" s="78">
        <v>16.8</v>
      </c>
      <c r="D645" s="79"/>
      <c r="E645" s="80" t="e">
        <f t="shared" si="287"/>
        <v>#N/A</v>
      </c>
      <c r="F645" s="75"/>
      <c r="G645" s="75"/>
      <c r="H645" s="81">
        <f t="shared" si="263"/>
        <v>44075</v>
      </c>
      <c r="I645" s="82"/>
      <c r="J645" s="87">
        <f t="shared" si="261"/>
        <v>1.970073427344339</v>
      </c>
      <c r="K645" s="82"/>
      <c r="L645" s="82"/>
      <c r="M645" s="36">
        <f t="shared" si="276"/>
        <v>307.86544434648579</v>
      </c>
      <c r="N645" s="36">
        <f t="shared" si="277"/>
        <v>5.1701966890945528</v>
      </c>
      <c r="O645" s="36">
        <f t="shared" si="262"/>
        <v>307.86544434648579</v>
      </c>
      <c r="P645" s="36">
        <f t="shared" si="278"/>
        <v>291.28392429748124</v>
      </c>
      <c r="Q645" s="36">
        <f t="shared" si="279"/>
        <v>16.581520049004553</v>
      </c>
      <c r="R645" s="36">
        <f t="shared" si="280"/>
        <v>21.751716738099105</v>
      </c>
      <c r="S645" s="36">
        <f t="shared" si="281"/>
        <v>51.780322749284117</v>
      </c>
      <c r="T645" s="36">
        <f t="shared" si="282"/>
        <v>7.7670484123926133</v>
      </c>
      <c r="U645" s="36">
        <f t="shared" si="283"/>
        <v>59.547371161676729</v>
      </c>
      <c r="V645" s="36">
        <f t="shared" si="284"/>
        <v>29.886414355934821</v>
      </c>
      <c r="W645" s="36">
        <f t="shared" si="285"/>
        <v>29.660956805741908</v>
      </c>
      <c r="Y645" s="86" t="e">
        <f t="shared" si="264"/>
        <v>#N/A</v>
      </c>
      <c r="Z645" s="86" t="e">
        <f t="shared" si="265"/>
        <v>#N/A</v>
      </c>
      <c r="AA645" s="86" t="e">
        <f t="shared" si="266"/>
        <v>#N/A</v>
      </c>
      <c r="AB645" s="86" t="e">
        <f t="shared" si="267"/>
        <v>#N/A</v>
      </c>
      <c r="AC645" s="86" t="e">
        <f t="shared" si="268"/>
        <v>#N/A</v>
      </c>
      <c r="AD645" s="86" t="e">
        <f t="shared" si="269"/>
        <v>#N/A</v>
      </c>
      <c r="AE645" s="86" t="e">
        <f t="shared" si="270"/>
        <v>#N/A</v>
      </c>
      <c r="AF645" s="86" t="e">
        <f t="shared" si="271"/>
        <v>#N/A</v>
      </c>
      <c r="AG645" s="86" t="e">
        <f t="shared" si="272"/>
        <v>#N/A</v>
      </c>
      <c r="AH645" s="86" t="e">
        <f t="shared" si="273"/>
        <v>#N/A</v>
      </c>
      <c r="AI645" s="86" t="e">
        <f t="shared" si="274"/>
        <v>#N/A</v>
      </c>
      <c r="AJ645" s="86" t="e">
        <f t="shared" si="275"/>
        <v>#N/A</v>
      </c>
      <c r="AK645" s="86">
        <f t="shared" si="286"/>
        <v>16.8</v>
      </c>
      <c r="AL645" s="86">
        <f t="shared" si="286"/>
        <v>0</v>
      </c>
    </row>
    <row r="646" spans="2:38" x14ac:dyDescent="0.25">
      <c r="B646" s="77">
        <v>44105</v>
      </c>
      <c r="C646" s="78">
        <v>16.399999999999999</v>
      </c>
      <c r="D646" s="79"/>
      <c r="E646" s="80" t="e">
        <f t="shared" si="287"/>
        <v>#N/A</v>
      </c>
      <c r="F646" s="75"/>
      <c r="G646" s="75"/>
      <c r="H646" s="81">
        <f t="shared" si="263"/>
        <v>44105</v>
      </c>
      <c r="I646" s="82"/>
      <c r="J646" s="87">
        <f t="shared" si="261"/>
        <v>1.889499801449446</v>
      </c>
      <c r="K646" s="82"/>
      <c r="L646" s="82"/>
      <c r="M646" s="36">
        <f t="shared" si="276"/>
        <v>302.80280177300881</v>
      </c>
      <c r="N646" s="36">
        <f t="shared" si="277"/>
        <v>4.8811225244724028</v>
      </c>
      <c r="O646" s="36">
        <f t="shared" si="262"/>
        <v>302.80280177300881</v>
      </c>
      <c r="P646" s="36">
        <f t="shared" si="278"/>
        <v>287.20666169632301</v>
      </c>
      <c r="Q646" s="36">
        <f t="shared" si="279"/>
        <v>15.596140076685799</v>
      </c>
      <c r="R646" s="36">
        <f t="shared" si="280"/>
        <v>20.477262601158202</v>
      </c>
      <c r="S646" s="36">
        <f t="shared" si="281"/>
        <v>50.36367695709302</v>
      </c>
      <c r="T646" s="36">
        <f t="shared" si="282"/>
        <v>7.5545515435639485</v>
      </c>
      <c r="U646" s="36">
        <f t="shared" si="283"/>
        <v>57.918228500656966</v>
      </c>
      <c r="V646" s="36">
        <f t="shared" si="284"/>
        <v>29.470369036455267</v>
      </c>
      <c r="W646" s="36">
        <f t="shared" si="285"/>
        <v>28.447859464201699</v>
      </c>
      <c r="Y646" s="86" t="e">
        <f t="shared" si="264"/>
        <v>#N/A</v>
      </c>
      <c r="Z646" s="86" t="e">
        <f t="shared" si="265"/>
        <v>#N/A</v>
      </c>
      <c r="AA646" s="86" t="e">
        <f t="shared" si="266"/>
        <v>#N/A</v>
      </c>
      <c r="AB646" s="86" t="e">
        <f t="shared" si="267"/>
        <v>#N/A</v>
      </c>
      <c r="AC646" s="86" t="e">
        <f t="shared" si="268"/>
        <v>#N/A</v>
      </c>
      <c r="AD646" s="86" t="e">
        <f t="shared" si="269"/>
        <v>#N/A</v>
      </c>
      <c r="AE646" s="86" t="e">
        <f t="shared" si="270"/>
        <v>#N/A</v>
      </c>
      <c r="AF646" s="86" t="e">
        <f t="shared" si="271"/>
        <v>#N/A</v>
      </c>
      <c r="AG646" s="86" t="e">
        <f t="shared" si="272"/>
        <v>#N/A</v>
      </c>
      <c r="AH646" s="86" t="e">
        <f t="shared" si="273"/>
        <v>#N/A</v>
      </c>
      <c r="AI646" s="86" t="e">
        <f t="shared" si="274"/>
        <v>#N/A</v>
      </c>
      <c r="AJ646" s="86" t="e">
        <f t="shared" si="275"/>
        <v>#N/A</v>
      </c>
      <c r="AK646" s="86">
        <f t="shared" si="286"/>
        <v>16.399999999999999</v>
      </c>
      <c r="AL646" s="86">
        <f t="shared" si="286"/>
        <v>0</v>
      </c>
    </row>
    <row r="647" spans="2:38" x14ac:dyDescent="0.25">
      <c r="B647" s="77">
        <v>44136</v>
      </c>
      <c r="C647" s="78">
        <v>70.2</v>
      </c>
      <c r="D647" s="79"/>
      <c r="E647" s="80" t="e">
        <f t="shared" si="287"/>
        <v>#N/A</v>
      </c>
      <c r="F647" s="75"/>
      <c r="G647" s="75"/>
      <c r="H647" s="81">
        <f t="shared" si="263"/>
        <v>44136</v>
      </c>
      <c r="I647" s="82"/>
      <c r="J647" s="87">
        <f t="shared" si="261"/>
        <v>3.371912094140618</v>
      </c>
      <c r="K647" s="82"/>
      <c r="L647" s="82"/>
      <c r="M647" s="36">
        <f t="shared" si="276"/>
        <v>334.41018610053766</v>
      </c>
      <c r="N647" s="36">
        <f t="shared" si="277"/>
        <v>22.996475595785341</v>
      </c>
      <c r="O647" s="36">
        <f t="shared" si="262"/>
        <v>334.41018610053766</v>
      </c>
      <c r="P647" s="36">
        <f t="shared" si="278"/>
        <v>311.98021991521966</v>
      </c>
      <c r="Q647" s="36">
        <f t="shared" si="279"/>
        <v>22.429966185317994</v>
      </c>
      <c r="R647" s="36">
        <f t="shared" si="280"/>
        <v>45.426441781103335</v>
      </c>
      <c r="S647" s="36">
        <f t="shared" si="281"/>
        <v>74.896810817558602</v>
      </c>
      <c r="T647" s="36">
        <f t="shared" si="282"/>
        <v>11.234521622633784</v>
      </c>
      <c r="U647" s="36">
        <f t="shared" si="283"/>
        <v>86.131332440192381</v>
      </c>
      <c r="V647" s="36">
        <f t="shared" si="284"/>
        <v>35.364626190119878</v>
      </c>
      <c r="W647" s="36">
        <f t="shared" si="285"/>
        <v>50.766706250072502</v>
      </c>
      <c r="Y647" s="86" t="e">
        <f t="shared" si="264"/>
        <v>#N/A</v>
      </c>
      <c r="Z647" s="86" t="e">
        <f t="shared" si="265"/>
        <v>#N/A</v>
      </c>
      <c r="AA647" s="86" t="e">
        <f t="shared" si="266"/>
        <v>#N/A</v>
      </c>
      <c r="AB647" s="86" t="e">
        <f t="shared" si="267"/>
        <v>#N/A</v>
      </c>
      <c r="AC647" s="86" t="e">
        <f t="shared" si="268"/>
        <v>#N/A</v>
      </c>
      <c r="AD647" s="86" t="e">
        <f t="shared" si="269"/>
        <v>#N/A</v>
      </c>
      <c r="AE647" s="86" t="e">
        <f t="shared" si="270"/>
        <v>#N/A</v>
      </c>
      <c r="AF647" s="86" t="e">
        <f t="shared" si="271"/>
        <v>#N/A</v>
      </c>
      <c r="AG647" s="86" t="e">
        <f t="shared" si="272"/>
        <v>#N/A</v>
      </c>
      <c r="AH647" s="86" t="e">
        <f t="shared" si="273"/>
        <v>#N/A</v>
      </c>
      <c r="AI647" s="86" t="e">
        <f t="shared" si="274"/>
        <v>#N/A</v>
      </c>
      <c r="AJ647" s="86" t="e">
        <f t="shared" si="275"/>
        <v>#N/A</v>
      </c>
      <c r="AK647" s="86">
        <f t="shared" si="286"/>
        <v>70.2</v>
      </c>
      <c r="AL647" s="86">
        <f t="shared" si="286"/>
        <v>0</v>
      </c>
    </row>
    <row r="648" spans="2:38" x14ac:dyDescent="0.25">
      <c r="B648" s="77">
        <v>44166</v>
      </c>
      <c r="C648" s="78">
        <v>179.2</v>
      </c>
      <c r="D648" s="79"/>
      <c r="E648" s="80" t="e">
        <f t="shared" si="287"/>
        <v>#N/A</v>
      </c>
      <c r="F648" s="75"/>
      <c r="G648" s="75"/>
      <c r="H648" s="81">
        <f t="shared" si="263"/>
        <v>44166</v>
      </c>
      <c r="I648" s="82"/>
      <c r="J648" s="87">
        <f t="shared" si="261"/>
        <v>9.3711155700439903</v>
      </c>
      <c r="K648" s="82"/>
      <c r="L648" s="82"/>
      <c r="M648" s="36">
        <f t="shared" si="276"/>
        <v>410.30612316237165</v>
      </c>
      <c r="N648" s="36">
        <f t="shared" si="277"/>
        <v>80.874096752848004</v>
      </c>
      <c r="O648" s="36">
        <f t="shared" si="262"/>
        <v>410.30612316237165</v>
      </c>
      <c r="P648" s="36">
        <f t="shared" si="278"/>
        <v>364.38496075054849</v>
      </c>
      <c r="Q648" s="36">
        <f t="shared" si="279"/>
        <v>45.921162411823161</v>
      </c>
      <c r="R648" s="36">
        <f t="shared" si="280"/>
        <v>126.79525916467117</v>
      </c>
      <c r="S648" s="36">
        <f t="shared" si="281"/>
        <v>162.15988535479104</v>
      </c>
      <c r="T648" s="36">
        <f t="shared" si="282"/>
        <v>24.323982803218641</v>
      </c>
      <c r="U648" s="36">
        <f t="shared" si="283"/>
        <v>186.4838681580097</v>
      </c>
      <c r="V648" s="36">
        <f t="shared" si="284"/>
        <v>45.394581694522088</v>
      </c>
      <c r="W648" s="36">
        <f t="shared" si="285"/>
        <v>141.08928646348761</v>
      </c>
      <c r="Y648" s="86" t="e">
        <f t="shared" si="264"/>
        <v>#N/A</v>
      </c>
      <c r="Z648" s="86" t="e">
        <f t="shared" si="265"/>
        <v>#N/A</v>
      </c>
      <c r="AA648" s="86" t="e">
        <f t="shared" si="266"/>
        <v>#N/A</v>
      </c>
      <c r="AB648" s="86" t="e">
        <f t="shared" si="267"/>
        <v>#N/A</v>
      </c>
      <c r="AC648" s="86" t="e">
        <f t="shared" si="268"/>
        <v>#N/A</v>
      </c>
      <c r="AD648" s="86" t="e">
        <f t="shared" si="269"/>
        <v>#N/A</v>
      </c>
      <c r="AE648" s="86" t="e">
        <f t="shared" si="270"/>
        <v>#N/A</v>
      </c>
      <c r="AF648" s="86" t="e">
        <f t="shared" si="271"/>
        <v>#N/A</v>
      </c>
      <c r="AG648" s="86" t="e">
        <f t="shared" si="272"/>
        <v>#N/A</v>
      </c>
      <c r="AH648" s="86" t="e">
        <f t="shared" si="273"/>
        <v>#N/A</v>
      </c>
      <c r="AI648" s="86" t="e">
        <f t="shared" si="274"/>
        <v>#N/A</v>
      </c>
      <c r="AJ648" s="86" t="e">
        <f t="shared" si="275"/>
        <v>#N/A</v>
      </c>
      <c r="AK648" s="86">
        <f t="shared" si="286"/>
        <v>179.2</v>
      </c>
      <c r="AL648" s="86">
        <f t="shared" si="286"/>
        <v>0</v>
      </c>
    </row>
    <row r="649" spans="2:38" x14ac:dyDescent="0.25">
      <c r="B649" s="77">
        <v>44197</v>
      </c>
      <c r="C649" s="78">
        <v>46.6</v>
      </c>
      <c r="D649" s="79"/>
      <c r="E649" s="80" t="e">
        <f t="shared" si="287"/>
        <v>#N/A</v>
      </c>
      <c r="F649" s="75"/>
      <c r="G649" s="75"/>
      <c r="H649" s="81">
        <f t="shared" si="263"/>
        <v>44197</v>
      </c>
      <c r="I649" s="82"/>
      <c r="J649" s="87">
        <f t="shared" si="261"/>
        <v>5.4175690066230331</v>
      </c>
      <c r="K649" s="82"/>
      <c r="L649" s="82"/>
      <c r="M649" s="36">
        <f t="shared" si="276"/>
        <v>388.67119036867052</v>
      </c>
      <c r="N649" s="36">
        <f t="shared" si="277"/>
        <v>22.313770381877987</v>
      </c>
      <c r="O649" s="36">
        <f t="shared" si="262"/>
        <v>388.67119036867052</v>
      </c>
      <c r="P649" s="36">
        <f t="shared" si="278"/>
        <v>350.50197252278446</v>
      </c>
      <c r="Q649" s="36">
        <f t="shared" si="279"/>
        <v>38.169217845886067</v>
      </c>
      <c r="R649" s="36">
        <f t="shared" si="280"/>
        <v>60.482988227764054</v>
      </c>
      <c r="S649" s="36">
        <f t="shared" si="281"/>
        <v>105.87756992228614</v>
      </c>
      <c r="T649" s="36">
        <f t="shared" si="282"/>
        <v>15.881635488342912</v>
      </c>
      <c r="U649" s="36">
        <f t="shared" si="283"/>
        <v>121.75920541062905</v>
      </c>
      <c r="V649" s="36">
        <f t="shared" si="284"/>
        <v>40.193575385263671</v>
      </c>
      <c r="W649" s="36">
        <f t="shared" si="285"/>
        <v>81.56563002536538</v>
      </c>
      <c r="Y649" s="86" t="e">
        <f t="shared" si="264"/>
        <v>#N/A</v>
      </c>
      <c r="Z649" s="86" t="e">
        <f t="shared" si="265"/>
        <v>#N/A</v>
      </c>
      <c r="AA649" s="86" t="e">
        <f t="shared" si="266"/>
        <v>#N/A</v>
      </c>
      <c r="AB649" s="86" t="e">
        <f t="shared" si="267"/>
        <v>#N/A</v>
      </c>
      <c r="AC649" s="86" t="e">
        <f t="shared" si="268"/>
        <v>#N/A</v>
      </c>
      <c r="AD649" s="86" t="e">
        <f t="shared" si="269"/>
        <v>#N/A</v>
      </c>
      <c r="AE649" s="86" t="e">
        <f t="shared" si="270"/>
        <v>#N/A</v>
      </c>
      <c r="AF649" s="86" t="e">
        <f t="shared" si="271"/>
        <v>#N/A</v>
      </c>
      <c r="AG649" s="86" t="e">
        <f t="shared" si="272"/>
        <v>#N/A</v>
      </c>
      <c r="AH649" s="86" t="e">
        <f t="shared" si="273"/>
        <v>#N/A</v>
      </c>
      <c r="AI649" s="86" t="e">
        <f t="shared" si="274"/>
        <v>#N/A</v>
      </c>
      <c r="AJ649" s="86" t="e">
        <f t="shared" si="275"/>
        <v>#N/A</v>
      </c>
      <c r="AK649" s="86">
        <f t="shared" si="286"/>
        <v>46.6</v>
      </c>
      <c r="AL649" s="86">
        <f t="shared" si="286"/>
        <v>0</v>
      </c>
    </row>
    <row r="650" spans="2:38" x14ac:dyDescent="0.25">
      <c r="B650" s="77">
        <v>44228</v>
      </c>
      <c r="C650" s="78">
        <v>34.6</v>
      </c>
      <c r="D650" s="79"/>
      <c r="E650" s="80" t="e">
        <f t="shared" si="287"/>
        <v>#N/A</v>
      </c>
      <c r="F650" s="75"/>
      <c r="G650" s="75"/>
      <c r="H650" s="81">
        <f t="shared" si="263"/>
        <v>44228</v>
      </c>
      <c r="I650" s="82"/>
      <c r="J650" s="87">
        <f t="shared" si="261"/>
        <v>4.1865251313545864</v>
      </c>
      <c r="K650" s="82"/>
      <c r="L650" s="82"/>
      <c r="M650" s="36">
        <f t="shared" si="276"/>
        <v>369.94731024236194</v>
      </c>
      <c r="N650" s="36">
        <f t="shared" si="277"/>
        <v>15.154662280422542</v>
      </c>
      <c r="O650" s="36">
        <f t="shared" si="262"/>
        <v>369.94731024236194</v>
      </c>
      <c r="P650" s="36">
        <f t="shared" si="278"/>
        <v>337.8017377492182</v>
      </c>
      <c r="Q650" s="36">
        <f t="shared" si="279"/>
        <v>32.145572493143732</v>
      </c>
      <c r="R650" s="36">
        <f t="shared" si="280"/>
        <v>47.300234773566274</v>
      </c>
      <c r="S650" s="36">
        <f t="shared" si="281"/>
        <v>87.493810158829945</v>
      </c>
      <c r="T650" s="36">
        <f t="shared" si="282"/>
        <v>13.124071523824483</v>
      </c>
      <c r="U650" s="36">
        <f t="shared" si="283"/>
        <v>100.61788168265443</v>
      </c>
      <c r="V650" s="36">
        <f t="shared" si="284"/>
        <v>37.586555355568649</v>
      </c>
      <c r="W650" s="36">
        <f t="shared" si="285"/>
        <v>63.031326327085779</v>
      </c>
      <c r="Y650" s="86" t="e">
        <f t="shared" si="264"/>
        <v>#N/A</v>
      </c>
      <c r="Z650" s="86" t="e">
        <f t="shared" si="265"/>
        <v>#N/A</v>
      </c>
      <c r="AA650" s="86" t="e">
        <f t="shared" si="266"/>
        <v>#N/A</v>
      </c>
      <c r="AB650" s="86" t="e">
        <f t="shared" si="267"/>
        <v>#N/A</v>
      </c>
      <c r="AC650" s="86" t="e">
        <f t="shared" si="268"/>
        <v>#N/A</v>
      </c>
      <c r="AD650" s="86" t="e">
        <f t="shared" si="269"/>
        <v>#N/A</v>
      </c>
      <c r="AE650" s="86" t="e">
        <f t="shared" si="270"/>
        <v>#N/A</v>
      </c>
      <c r="AF650" s="86" t="e">
        <f t="shared" si="271"/>
        <v>#N/A</v>
      </c>
      <c r="AG650" s="86" t="e">
        <f t="shared" si="272"/>
        <v>#N/A</v>
      </c>
      <c r="AH650" s="86" t="e">
        <f t="shared" si="273"/>
        <v>#N/A</v>
      </c>
      <c r="AI650" s="86" t="e">
        <f t="shared" si="274"/>
        <v>#N/A</v>
      </c>
      <c r="AJ650" s="86" t="e">
        <f t="shared" si="275"/>
        <v>#N/A</v>
      </c>
      <c r="AK650" s="86">
        <f t="shared" si="286"/>
        <v>34.6</v>
      </c>
      <c r="AL650" s="86">
        <f t="shared" si="286"/>
        <v>0</v>
      </c>
    </row>
    <row r="651" spans="2:38" x14ac:dyDescent="0.25">
      <c r="B651" s="77">
        <v>44256</v>
      </c>
      <c r="C651" s="78">
        <v>107.2</v>
      </c>
      <c r="D651" s="79"/>
      <c r="E651" s="80" t="e">
        <f t="shared" si="287"/>
        <v>#N/A</v>
      </c>
      <c r="F651" s="75"/>
      <c r="G651" s="75"/>
      <c r="H651" s="81">
        <f t="shared" si="263"/>
        <v>44256</v>
      </c>
      <c r="I651" s="82"/>
      <c r="J651" s="87">
        <f t="shared" si="261"/>
        <v>6.9001351903589514</v>
      </c>
      <c r="K651" s="82"/>
      <c r="L651" s="82"/>
      <c r="M651" s="36">
        <f t="shared" si="276"/>
        <v>395.90919170032691</v>
      </c>
      <c r="N651" s="36">
        <f t="shared" si="277"/>
        <v>49.092546048891279</v>
      </c>
      <c r="O651" s="36">
        <f t="shared" si="262"/>
        <v>395.90919170032691</v>
      </c>
      <c r="P651" s="36">
        <f t="shared" si="278"/>
        <v>355.24126718951464</v>
      </c>
      <c r="Q651" s="36">
        <f t="shared" si="279"/>
        <v>40.66792451081227</v>
      </c>
      <c r="R651" s="36">
        <f t="shared" si="280"/>
        <v>89.760470559703549</v>
      </c>
      <c r="S651" s="36">
        <f t="shared" si="281"/>
        <v>127.3470259152722</v>
      </c>
      <c r="T651" s="36">
        <f t="shared" si="282"/>
        <v>19.102053887290818</v>
      </c>
      <c r="U651" s="36">
        <f t="shared" si="283"/>
        <v>146.44907980256301</v>
      </c>
      <c r="V651" s="36">
        <f t="shared" si="284"/>
        <v>42.562286044370609</v>
      </c>
      <c r="W651" s="36">
        <f t="shared" si="285"/>
        <v>103.8867937581924</v>
      </c>
      <c r="Y651" s="86" t="e">
        <f t="shared" si="264"/>
        <v>#N/A</v>
      </c>
      <c r="Z651" s="86" t="e">
        <f t="shared" si="265"/>
        <v>#N/A</v>
      </c>
      <c r="AA651" s="86" t="e">
        <f t="shared" si="266"/>
        <v>#N/A</v>
      </c>
      <c r="AB651" s="86" t="e">
        <f t="shared" si="267"/>
        <v>#N/A</v>
      </c>
      <c r="AC651" s="86" t="e">
        <f t="shared" si="268"/>
        <v>#N/A</v>
      </c>
      <c r="AD651" s="86" t="e">
        <f t="shared" si="269"/>
        <v>#N/A</v>
      </c>
      <c r="AE651" s="86" t="e">
        <f t="shared" si="270"/>
        <v>#N/A</v>
      </c>
      <c r="AF651" s="86" t="e">
        <f t="shared" si="271"/>
        <v>#N/A</v>
      </c>
      <c r="AG651" s="86" t="e">
        <f t="shared" si="272"/>
        <v>#N/A</v>
      </c>
      <c r="AH651" s="86" t="e">
        <f t="shared" si="273"/>
        <v>#N/A</v>
      </c>
      <c r="AI651" s="86" t="e">
        <f t="shared" si="274"/>
        <v>#N/A</v>
      </c>
      <c r="AJ651" s="86" t="e">
        <f t="shared" si="275"/>
        <v>#N/A</v>
      </c>
      <c r="AK651" s="86">
        <f t="shared" si="286"/>
        <v>107.2</v>
      </c>
      <c r="AL651" s="86">
        <f t="shared" si="286"/>
        <v>0</v>
      </c>
    </row>
    <row r="652" spans="2:38" x14ac:dyDescent="0.25">
      <c r="B652" s="77">
        <v>44287</v>
      </c>
      <c r="C652" s="78">
        <v>79.8</v>
      </c>
      <c r="D652" s="79"/>
      <c r="E652" s="80" t="e">
        <f t="shared" si="287"/>
        <v>#N/A</v>
      </c>
      <c r="F652" s="75"/>
      <c r="G652" s="75"/>
      <c r="H652" s="81">
        <f t="shared" si="263"/>
        <v>44287</v>
      </c>
      <c r="I652" s="82"/>
      <c r="J652" s="87">
        <f t="shared" si="261"/>
        <v>6.5118013964028654</v>
      </c>
      <c r="K652" s="82"/>
      <c r="L652" s="82"/>
      <c r="M652" s="36">
        <f t="shared" si="276"/>
        <v>396.81253302318629</v>
      </c>
      <c r="N652" s="36">
        <f t="shared" si="277"/>
        <v>38.228734166328366</v>
      </c>
      <c r="O652" s="36">
        <f t="shared" si="262"/>
        <v>396.81253302318629</v>
      </c>
      <c r="P652" s="36">
        <f t="shared" si="278"/>
        <v>355.82607432985088</v>
      </c>
      <c r="Q652" s="36">
        <f t="shared" si="279"/>
        <v>40.986458693335408</v>
      </c>
      <c r="R652" s="36">
        <f t="shared" si="280"/>
        <v>79.215192859663773</v>
      </c>
      <c r="S652" s="36">
        <f t="shared" si="281"/>
        <v>121.77747890403438</v>
      </c>
      <c r="T652" s="36">
        <f t="shared" si="282"/>
        <v>18.266621835605147</v>
      </c>
      <c r="U652" s="36">
        <f t="shared" si="283"/>
        <v>140.04410073963953</v>
      </c>
      <c r="V652" s="36">
        <f t="shared" si="284"/>
        <v>42.003968191566656</v>
      </c>
      <c r="W652" s="36">
        <f t="shared" si="285"/>
        <v>98.040132548072876</v>
      </c>
      <c r="Y652" s="86" t="e">
        <f t="shared" si="264"/>
        <v>#N/A</v>
      </c>
      <c r="Z652" s="86" t="e">
        <f t="shared" si="265"/>
        <v>#N/A</v>
      </c>
      <c r="AA652" s="86" t="e">
        <f t="shared" si="266"/>
        <v>#N/A</v>
      </c>
      <c r="AB652" s="86" t="e">
        <f t="shared" si="267"/>
        <v>#N/A</v>
      </c>
      <c r="AC652" s="86" t="e">
        <f t="shared" si="268"/>
        <v>#N/A</v>
      </c>
      <c r="AD652" s="86" t="e">
        <f t="shared" si="269"/>
        <v>#N/A</v>
      </c>
      <c r="AE652" s="86" t="e">
        <f t="shared" si="270"/>
        <v>#N/A</v>
      </c>
      <c r="AF652" s="86" t="e">
        <f t="shared" si="271"/>
        <v>#N/A</v>
      </c>
      <c r="AG652" s="86" t="e">
        <f t="shared" si="272"/>
        <v>#N/A</v>
      </c>
      <c r="AH652" s="86" t="e">
        <f t="shared" si="273"/>
        <v>#N/A</v>
      </c>
      <c r="AI652" s="86" t="e">
        <f t="shared" si="274"/>
        <v>#N/A</v>
      </c>
      <c r="AJ652" s="86" t="e">
        <f t="shared" si="275"/>
        <v>#N/A</v>
      </c>
      <c r="AK652" s="86">
        <f t="shared" si="286"/>
        <v>79.8</v>
      </c>
      <c r="AL652" s="86">
        <f t="shared" si="286"/>
        <v>0</v>
      </c>
    </row>
    <row r="653" spans="2:38" x14ac:dyDescent="0.25">
      <c r="B653" s="77">
        <v>44317</v>
      </c>
      <c r="C653" s="78">
        <v>9</v>
      </c>
      <c r="D653" s="79"/>
      <c r="E653" s="80" t="e">
        <f t="shared" si="287"/>
        <v>#N/A</v>
      </c>
      <c r="F653" s="75"/>
      <c r="G653" s="75"/>
      <c r="H653" s="81">
        <f t="shared" si="263"/>
        <v>44317</v>
      </c>
      <c r="I653" s="82"/>
      <c r="J653" s="87">
        <f t="shared" si="261"/>
        <v>3.4020438126894166</v>
      </c>
      <c r="K653" s="82"/>
      <c r="L653" s="82"/>
      <c r="M653" s="36">
        <f t="shared" si="276"/>
        <v>360.92807085340303</v>
      </c>
      <c r="N653" s="36">
        <f t="shared" si="277"/>
        <v>3.8980034764478546</v>
      </c>
      <c r="O653" s="36">
        <f t="shared" si="262"/>
        <v>360.92807085340303</v>
      </c>
      <c r="P653" s="36">
        <f t="shared" si="278"/>
        <v>331.45911735588959</v>
      </c>
      <c r="Q653" s="36">
        <f t="shared" si="279"/>
        <v>29.468953497513439</v>
      </c>
      <c r="R653" s="36">
        <f t="shared" si="280"/>
        <v>33.366956973961294</v>
      </c>
      <c r="S653" s="36">
        <f t="shared" si="281"/>
        <v>75.37092516552795</v>
      </c>
      <c r="T653" s="36">
        <f t="shared" si="282"/>
        <v>11.305638774829186</v>
      </c>
      <c r="U653" s="36">
        <f t="shared" si="283"/>
        <v>86.676563940357141</v>
      </c>
      <c r="V653" s="36">
        <f t="shared" si="284"/>
        <v>35.456201704698636</v>
      </c>
      <c r="W653" s="36">
        <f t="shared" si="285"/>
        <v>51.220362235658506</v>
      </c>
      <c r="Y653" s="86" t="e">
        <f t="shared" si="264"/>
        <v>#N/A</v>
      </c>
      <c r="Z653" s="86" t="e">
        <f t="shared" si="265"/>
        <v>#N/A</v>
      </c>
      <c r="AA653" s="86" t="e">
        <f t="shared" si="266"/>
        <v>#N/A</v>
      </c>
      <c r="AB653" s="86" t="e">
        <f t="shared" si="267"/>
        <v>#N/A</v>
      </c>
      <c r="AC653" s="86" t="e">
        <f t="shared" si="268"/>
        <v>#N/A</v>
      </c>
      <c r="AD653" s="86" t="e">
        <f t="shared" si="269"/>
        <v>#N/A</v>
      </c>
      <c r="AE653" s="86" t="e">
        <f t="shared" si="270"/>
        <v>#N/A</v>
      </c>
      <c r="AF653" s="86" t="e">
        <f t="shared" si="271"/>
        <v>#N/A</v>
      </c>
      <c r="AG653" s="86" t="e">
        <f t="shared" si="272"/>
        <v>#N/A</v>
      </c>
      <c r="AH653" s="86" t="e">
        <f t="shared" si="273"/>
        <v>#N/A</v>
      </c>
      <c r="AI653" s="86" t="e">
        <f t="shared" si="274"/>
        <v>#N/A</v>
      </c>
      <c r="AJ653" s="86" t="e">
        <f t="shared" si="275"/>
        <v>#N/A</v>
      </c>
      <c r="AK653" s="86">
        <f t="shared" si="286"/>
        <v>9</v>
      </c>
      <c r="AL653" s="86">
        <f t="shared" si="286"/>
        <v>0</v>
      </c>
    </row>
    <row r="654" spans="2:38" x14ac:dyDescent="0.25">
      <c r="B654" s="77">
        <v>44348</v>
      </c>
      <c r="C654" s="78">
        <v>29.2</v>
      </c>
      <c r="D654" s="79"/>
      <c r="E654" s="80" t="e">
        <f t="shared" si="287"/>
        <v>#N/A</v>
      </c>
      <c r="F654" s="75"/>
      <c r="G654" s="75"/>
      <c r="H654" s="81">
        <f t="shared" si="263"/>
        <v>44348</v>
      </c>
      <c r="I654" s="82"/>
      <c r="J654" s="87">
        <f t="shared" si="261"/>
        <v>3.2573476436972686</v>
      </c>
      <c r="K654" s="82"/>
      <c r="L654" s="82"/>
      <c r="M654" s="36">
        <f t="shared" si="276"/>
        <v>349.24400633076823</v>
      </c>
      <c r="N654" s="36">
        <f t="shared" si="277"/>
        <v>11.415111025121348</v>
      </c>
      <c r="O654" s="36">
        <f t="shared" si="262"/>
        <v>349.24400633076823</v>
      </c>
      <c r="P654" s="36">
        <f t="shared" si="278"/>
        <v>323.02780631465777</v>
      </c>
      <c r="Q654" s="36">
        <f t="shared" si="279"/>
        <v>26.216200016110463</v>
      </c>
      <c r="R654" s="36">
        <f t="shared" si="280"/>
        <v>37.631311041231811</v>
      </c>
      <c r="S654" s="36">
        <f t="shared" si="281"/>
        <v>73.087512745930439</v>
      </c>
      <c r="T654" s="36">
        <f t="shared" si="282"/>
        <v>10.96312691188956</v>
      </c>
      <c r="U654" s="36">
        <f t="shared" si="283"/>
        <v>84.05063965782</v>
      </c>
      <c r="V654" s="36">
        <f t="shared" si="284"/>
        <v>35.008788516652942</v>
      </c>
      <c r="W654" s="36">
        <f t="shared" si="285"/>
        <v>49.041851141167058</v>
      </c>
      <c r="Y654" s="86" t="e">
        <f t="shared" si="264"/>
        <v>#N/A</v>
      </c>
      <c r="Z654" s="86" t="e">
        <f t="shared" si="265"/>
        <v>#N/A</v>
      </c>
      <c r="AA654" s="86" t="e">
        <f t="shared" si="266"/>
        <v>#N/A</v>
      </c>
      <c r="AB654" s="86" t="e">
        <f t="shared" si="267"/>
        <v>#N/A</v>
      </c>
      <c r="AC654" s="86" t="e">
        <f t="shared" si="268"/>
        <v>#N/A</v>
      </c>
      <c r="AD654" s="86" t="e">
        <f t="shared" si="269"/>
        <v>#N/A</v>
      </c>
      <c r="AE654" s="86" t="e">
        <f t="shared" si="270"/>
        <v>#N/A</v>
      </c>
      <c r="AF654" s="86" t="e">
        <f t="shared" si="271"/>
        <v>#N/A</v>
      </c>
      <c r="AG654" s="86" t="e">
        <f t="shared" si="272"/>
        <v>#N/A</v>
      </c>
      <c r="AH654" s="86" t="e">
        <f t="shared" si="273"/>
        <v>#N/A</v>
      </c>
      <c r="AI654" s="86" t="e">
        <f t="shared" si="274"/>
        <v>#N/A</v>
      </c>
      <c r="AJ654" s="86" t="e">
        <f t="shared" si="275"/>
        <v>#N/A</v>
      </c>
      <c r="AK654" s="86">
        <f t="shared" si="286"/>
        <v>29.2</v>
      </c>
      <c r="AL654" s="86">
        <f t="shared" si="286"/>
        <v>0</v>
      </c>
    </row>
    <row r="655" spans="2:38" x14ac:dyDescent="0.25">
      <c r="B655" s="77">
        <v>44378</v>
      </c>
      <c r="C655" s="78">
        <v>3.4</v>
      </c>
      <c r="D655" s="79"/>
      <c r="E655" s="80" t="e">
        <f t="shared" si="287"/>
        <v>#N/A</v>
      </c>
      <c r="F655" s="75"/>
      <c r="G655" s="75"/>
      <c r="H655" s="81">
        <f t="shared" si="263"/>
        <v>44378</v>
      </c>
      <c r="I655" s="82"/>
      <c r="J655" s="87">
        <f t="shared" si="261"/>
        <v>2.2429441398874683</v>
      </c>
      <c r="K655" s="82"/>
      <c r="L655" s="82"/>
      <c r="M655" s="36">
        <f t="shared" si="276"/>
        <v>325.22332428762473</v>
      </c>
      <c r="N655" s="36">
        <f t="shared" si="277"/>
        <v>1.2044820270330092</v>
      </c>
      <c r="O655" s="36">
        <f t="shared" si="262"/>
        <v>325.22332428762473</v>
      </c>
      <c r="P655" s="36">
        <f t="shared" si="278"/>
        <v>304.9496220554235</v>
      </c>
      <c r="Q655" s="36">
        <f t="shared" si="279"/>
        <v>20.273702232201231</v>
      </c>
      <c r="R655" s="36">
        <f t="shared" si="280"/>
        <v>21.47818425923424</v>
      </c>
      <c r="S655" s="36">
        <f t="shared" si="281"/>
        <v>56.486972775887182</v>
      </c>
      <c r="T655" s="36">
        <f t="shared" si="282"/>
        <v>8.4730459163830716</v>
      </c>
      <c r="U655" s="36">
        <f t="shared" si="283"/>
        <v>64.960018692270253</v>
      </c>
      <c r="V655" s="36">
        <f t="shared" si="284"/>
        <v>31.190785359392009</v>
      </c>
      <c r="W655" s="36">
        <f t="shared" si="285"/>
        <v>33.769233332878244</v>
      </c>
      <c r="Y655" s="86" t="e">
        <f t="shared" si="264"/>
        <v>#N/A</v>
      </c>
      <c r="Z655" s="86" t="e">
        <f t="shared" si="265"/>
        <v>#N/A</v>
      </c>
      <c r="AA655" s="86" t="e">
        <f t="shared" si="266"/>
        <v>#N/A</v>
      </c>
      <c r="AB655" s="86" t="e">
        <f t="shared" si="267"/>
        <v>#N/A</v>
      </c>
      <c r="AC655" s="86" t="e">
        <f t="shared" si="268"/>
        <v>#N/A</v>
      </c>
      <c r="AD655" s="86" t="e">
        <f t="shared" si="269"/>
        <v>#N/A</v>
      </c>
      <c r="AE655" s="86" t="e">
        <f t="shared" si="270"/>
        <v>#N/A</v>
      </c>
      <c r="AF655" s="86" t="e">
        <f t="shared" si="271"/>
        <v>#N/A</v>
      </c>
      <c r="AG655" s="86" t="e">
        <f t="shared" si="272"/>
        <v>#N/A</v>
      </c>
      <c r="AH655" s="86" t="e">
        <f t="shared" si="273"/>
        <v>#N/A</v>
      </c>
      <c r="AI655" s="86" t="e">
        <f t="shared" si="274"/>
        <v>#N/A</v>
      </c>
      <c r="AJ655" s="86" t="e">
        <f t="shared" si="275"/>
        <v>#N/A</v>
      </c>
      <c r="AK655" s="86">
        <f t="shared" si="286"/>
        <v>3.4</v>
      </c>
      <c r="AL655" s="86">
        <f t="shared" si="286"/>
        <v>0</v>
      </c>
    </row>
    <row r="656" spans="2:38" x14ac:dyDescent="0.25">
      <c r="B656" s="77">
        <v>44409</v>
      </c>
      <c r="C656" s="78">
        <v>21.2</v>
      </c>
      <c r="D656" s="79"/>
      <c r="E656" s="80" t="e">
        <f t="shared" si="287"/>
        <v>#N/A</v>
      </c>
      <c r="F656" s="75"/>
      <c r="G656" s="75"/>
      <c r="H656" s="81">
        <f t="shared" si="263"/>
        <v>44409</v>
      </c>
      <c r="I656" s="82"/>
      <c r="J656" s="87">
        <f t="shared" si="261"/>
        <v>2.2784055438548538</v>
      </c>
      <c r="K656" s="82"/>
      <c r="L656" s="82"/>
      <c r="M656" s="36">
        <f t="shared" si="276"/>
        <v>319.18426304249834</v>
      </c>
      <c r="N656" s="36">
        <f t="shared" si="277"/>
        <v>6.9653590129251484</v>
      </c>
      <c r="O656" s="36">
        <f t="shared" si="262"/>
        <v>319.18426304249834</v>
      </c>
      <c r="P656" s="36">
        <f t="shared" si="278"/>
        <v>300.25106621359419</v>
      </c>
      <c r="Q656" s="36">
        <f t="shared" si="279"/>
        <v>18.933196828904158</v>
      </c>
      <c r="R656" s="36">
        <f t="shared" si="280"/>
        <v>25.898555841829307</v>
      </c>
      <c r="S656" s="36">
        <f t="shared" si="281"/>
        <v>57.089341201221316</v>
      </c>
      <c r="T656" s="36">
        <f t="shared" si="282"/>
        <v>8.5634011801831917</v>
      </c>
      <c r="U656" s="36">
        <f t="shared" si="283"/>
        <v>65.652742381404508</v>
      </c>
      <c r="V656" s="36">
        <f t="shared" si="284"/>
        <v>31.349610587307261</v>
      </c>
      <c r="W656" s="36">
        <f t="shared" si="285"/>
        <v>34.303131794097247</v>
      </c>
      <c r="Y656" s="86" t="e">
        <f t="shared" si="264"/>
        <v>#N/A</v>
      </c>
      <c r="Z656" s="86" t="e">
        <f t="shared" si="265"/>
        <v>#N/A</v>
      </c>
      <c r="AA656" s="86" t="e">
        <f t="shared" si="266"/>
        <v>#N/A</v>
      </c>
      <c r="AB656" s="86" t="e">
        <f t="shared" si="267"/>
        <v>#N/A</v>
      </c>
      <c r="AC656" s="86" t="e">
        <f t="shared" si="268"/>
        <v>#N/A</v>
      </c>
      <c r="AD656" s="86" t="e">
        <f t="shared" si="269"/>
        <v>#N/A</v>
      </c>
      <c r="AE656" s="86" t="e">
        <f t="shared" si="270"/>
        <v>#N/A</v>
      </c>
      <c r="AF656" s="86" t="e">
        <f t="shared" si="271"/>
        <v>#N/A</v>
      </c>
      <c r="AG656" s="86" t="e">
        <f t="shared" si="272"/>
        <v>#N/A</v>
      </c>
      <c r="AH656" s="86" t="e">
        <f t="shared" si="273"/>
        <v>#N/A</v>
      </c>
      <c r="AI656" s="86" t="e">
        <f t="shared" si="274"/>
        <v>#N/A</v>
      </c>
      <c r="AJ656" s="86" t="e">
        <f t="shared" si="275"/>
        <v>#N/A</v>
      </c>
      <c r="AK656" s="86">
        <f t="shared" si="286"/>
        <v>21.2</v>
      </c>
      <c r="AL656" s="86">
        <f t="shared" si="286"/>
        <v>0</v>
      </c>
    </row>
    <row r="657" spans="2:38" x14ac:dyDescent="0.25">
      <c r="B657" s="77">
        <v>44440</v>
      </c>
      <c r="C657" s="78">
        <v>17.600000000000001</v>
      </c>
      <c r="D657" s="79"/>
      <c r="E657" s="80" t="e">
        <f t="shared" si="287"/>
        <v>#N/A</v>
      </c>
      <c r="F657" s="75"/>
      <c r="G657" s="75"/>
      <c r="H657" s="81">
        <f t="shared" si="263"/>
        <v>44440</v>
      </c>
      <c r="I657" s="82"/>
      <c r="J657" s="87">
        <f t="shared" si="261"/>
        <v>2.1205960775836976</v>
      </c>
      <c r="K657" s="82"/>
      <c r="L657" s="82"/>
      <c r="M657" s="36">
        <f t="shared" si="276"/>
        <v>312.28227580389802</v>
      </c>
      <c r="N657" s="36">
        <f t="shared" si="277"/>
        <v>5.5687904096961915</v>
      </c>
      <c r="O657" s="36">
        <f t="shared" si="262"/>
        <v>312.28227580389802</v>
      </c>
      <c r="P657" s="36">
        <f t="shared" si="278"/>
        <v>294.80774263530333</v>
      </c>
      <c r="Q657" s="36">
        <f t="shared" si="279"/>
        <v>17.474533168594689</v>
      </c>
      <c r="R657" s="36">
        <f t="shared" si="280"/>
        <v>23.043323578290881</v>
      </c>
      <c r="S657" s="36">
        <f t="shared" si="281"/>
        <v>54.392934165598142</v>
      </c>
      <c r="T657" s="36">
        <f t="shared" si="282"/>
        <v>8.1589401248397166</v>
      </c>
      <c r="U657" s="36">
        <f t="shared" si="283"/>
        <v>62.551874290437858</v>
      </c>
      <c r="V657" s="36">
        <f t="shared" si="284"/>
        <v>30.624684274772523</v>
      </c>
      <c r="W657" s="36">
        <f t="shared" si="285"/>
        <v>31.927190015665335</v>
      </c>
      <c r="Y657" s="86" t="e">
        <f t="shared" si="264"/>
        <v>#N/A</v>
      </c>
      <c r="Z657" s="86" t="e">
        <f t="shared" si="265"/>
        <v>#N/A</v>
      </c>
      <c r="AA657" s="86" t="e">
        <f t="shared" si="266"/>
        <v>#N/A</v>
      </c>
      <c r="AB657" s="86" t="e">
        <f t="shared" si="267"/>
        <v>#N/A</v>
      </c>
      <c r="AC657" s="86" t="e">
        <f t="shared" si="268"/>
        <v>#N/A</v>
      </c>
      <c r="AD657" s="86" t="e">
        <f t="shared" si="269"/>
        <v>#N/A</v>
      </c>
      <c r="AE657" s="86" t="e">
        <f t="shared" si="270"/>
        <v>#N/A</v>
      </c>
      <c r="AF657" s="86" t="e">
        <f t="shared" si="271"/>
        <v>#N/A</v>
      </c>
      <c r="AG657" s="86" t="e">
        <f t="shared" si="272"/>
        <v>#N/A</v>
      </c>
      <c r="AH657" s="86" t="e">
        <f t="shared" si="273"/>
        <v>#N/A</v>
      </c>
      <c r="AI657" s="86" t="e">
        <f t="shared" si="274"/>
        <v>#N/A</v>
      </c>
      <c r="AJ657" s="86" t="e">
        <f t="shared" si="275"/>
        <v>#N/A</v>
      </c>
      <c r="AK657" s="86">
        <f t="shared" si="286"/>
        <v>17.600000000000001</v>
      </c>
      <c r="AL657" s="86">
        <f t="shared" si="286"/>
        <v>0</v>
      </c>
    </row>
    <row r="658" spans="2:38" x14ac:dyDescent="0.25">
      <c r="B658" s="77">
        <v>44470</v>
      </c>
      <c r="C658" s="78">
        <v>94</v>
      </c>
      <c r="D658" s="79"/>
      <c r="E658" s="80" t="e">
        <f t="shared" si="287"/>
        <v>#N/A</v>
      </c>
      <c r="F658" s="75"/>
      <c r="G658" s="75"/>
      <c r="H658" s="81">
        <f t="shared" si="263"/>
        <v>44470</v>
      </c>
      <c r="I658" s="82"/>
      <c r="J658" s="87">
        <f t="shared" si="261"/>
        <v>4.4972046185946635</v>
      </c>
      <c r="K658" s="82"/>
      <c r="L658" s="82"/>
      <c r="M658" s="36">
        <f t="shared" si="276"/>
        <v>355.03455326301327</v>
      </c>
      <c r="N658" s="36">
        <f t="shared" si="277"/>
        <v>33.773189372290062</v>
      </c>
      <c r="O658" s="36">
        <f t="shared" si="262"/>
        <v>355.03455326301327</v>
      </c>
      <c r="P658" s="36">
        <f t="shared" si="278"/>
        <v>327.23641329882236</v>
      </c>
      <c r="Q658" s="36">
        <f t="shared" si="279"/>
        <v>27.798139964190909</v>
      </c>
      <c r="R658" s="36">
        <f t="shared" si="280"/>
        <v>61.571329336480972</v>
      </c>
      <c r="S658" s="36">
        <f t="shared" si="281"/>
        <v>92.196013611253491</v>
      </c>
      <c r="T658" s="36">
        <f t="shared" si="282"/>
        <v>13.829402041688015</v>
      </c>
      <c r="U658" s="36">
        <f t="shared" si="283"/>
        <v>106.0254156529415</v>
      </c>
      <c r="V658" s="36">
        <f t="shared" si="284"/>
        <v>38.316572882278351</v>
      </c>
      <c r="W658" s="36">
        <f t="shared" si="285"/>
        <v>67.708842770663153</v>
      </c>
      <c r="Y658" s="86" t="e">
        <f t="shared" si="264"/>
        <v>#N/A</v>
      </c>
      <c r="Z658" s="86" t="e">
        <f t="shared" si="265"/>
        <v>#N/A</v>
      </c>
      <c r="AA658" s="86" t="e">
        <f t="shared" si="266"/>
        <v>#N/A</v>
      </c>
      <c r="AB658" s="86" t="e">
        <f t="shared" si="267"/>
        <v>#N/A</v>
      </c>
      <c r="AC658" s="86" t="e">
        <f t="shared" si="268"/>
        <v>#N/A</v>
      </c>
      <c r="AD658" s="86" t="e">
        <f t="shared" si="269"/>
        <v>#N/A</v>
      </c>
      <c r="AE658" s="86" t="e">
        <f t="shared" si="270"/>
        <v>#N/A</v>
      </c>
      <c r="AF658" s="86" t="e">
        <f t="shared" si="271"/>
        <v>#N/A</v>
      </c>
      <c r="AG658" s="86" t="e">
        <f t="shared" si="272"/>
        <v>#N/A</v>
      </c>
      <c r="AH658" s="86" t="e">
        <f t="shared" si="273"/>
        <v>#N/A</v>
      </c>
      <c r="AI658" s="86" t="e">
        <f t="shared" si="274"/>
        <v>#N/A</v>
      </c>
      <c r="AJ658" s="86" t="e">
        <f t="shared" si="275"/>
        <v>#N/A</v>
      </c>
      <c r="AK658" s="86">
        <f t="shared" si="286"/>
        <v>94</v>
      </c>
      <c r="AL658" s="86">
        <f t="shared" si="286"/>
        <v>0</v>
      </c>
    </row>
    <row r="659" spans="2:38" x14ac:dyDescent="0.25">
      <c r="B659" s="77">
        <v>44501</v>
      </c>
      <c r="C659" s="78">
        <v>152.80000000000001</v>
      </c>
      <c r="D659" s="79"/>
      <c r="E659" s="80" t="e">
        <f t="shared" si="287"/>
        <v>#N/A</v>
      </c>
      <c r="F659" s="75"/>
      <c r="G659" s="75"/>
      <c r="H659" s="81">
        <f t="shared" si="263"/>
        <v>44501</v>
      </c>
      <c r="I659" s="82"/>
      <c r="J659" s="87">
        <f t="shared" si="261"/>
        <v>8.8443341761658392</v>
      </c>
      <c r="K659" s="82"/>
      <c r="L659" s="82"/>
      <c r="M659" s="36">
        <f t="shared" si="276"/>
        <v>408.95126299643806</v>
      </c>
      <c r="N659" s="36">
        <f t="shared" si="277"/>
        <v>71.085150302384307</v>
      </c>
      <c r="O659" s="36">
        <f t="shared" si="262"/>
        <v>408.95126299643806</v>
      </c>
      <c r="P659" s="36">
        <f t="shared" si="278"/>
        <v>363.54053252577313</v>
      </c>
      <c r="Q659" s="36">
        <f t="shared" si="279"/>
        <v>45.41073047066493</v>
      </c>
      <c r="R659" s="36">
        <f t="shared" si="280"/>
        <v>116.49588077304924</v>
      </c>
      <c r="S659" s="36">
        <f t="shared" si="281"/>
        <v>154.8124536553276</v>
      </c>
      <c r="T659" s="36">
        <f t="shared" si="282"/>
        <v>23.221868048299125</v>
      </c>
      <c r="U659" s="36">
        <f t="shared" si="283"/>
        <v>178.03432170362672</v>
      </c>
      <c r="V659" s="36">
        <f t="shared" si="284"/>
        <v>44.876130575479323</v>
      </c>
      <c r="W659" s="36">
        <f t="shared" si="285"/>
        <v>133.15819112814739</v>
      </c>
      <c r="Y659" s="86" t="e">
        <f t="shared" si="264"/>
        <v>#N/A</v>
      </c>
      <c r="Z659" s="86" t="e">
        <f t="shared" si="265"/>
        <v>#N/A</v>
      </c>
      <c r="AA659" s="86" t="e">
        <f t="shared" si="266"/>
        <v>#N/A</v>
      </c>
      <c r="AB659" s="86" t="e">
        <f t="shared" si="267"/>
        <v>#N/A</v>
      </c>
      <c r="AC659" s="86" t="e">
        <f t="shared" si="268"/>
        <v>#N/A</v>
      </c>
      <c r="AD659" s="86" t="e">
        <f t="shared" si="269"/>
        <v>#N/A</v>
      </c>
      <c r="AE659" s="86" t="e">
        <f t="shared" si="270"/>
        <v>#N/A</v>
      </c>
      <c r="AF659" s="86" t="e">
        <f t="shared" si="271"/>
        <v>#N/A</v>
      </c>
      <c r="AG659" s="86" t="e">
        <f t="shared" si="272"/>
        <v>#N/A</v>
      </c>
      <c r="AH659" s="86" t="e">
        <f t="shared" si="273"/>
        <v>#N/A</v>
      </c>
      <c r="AI659" s="86" t="e">
        <f t="shared" si="274"/>
        <v>#N/A</v>
      </c>
      <c r="AJ659" s="86" t="e">
        <f t="shared" si="275"/>
        <v>#N/A</v>
      </c>
      <c r="AK659" s="86">
        <f t="shared" si="286"/>
        <v>152.80000000000001</v>
      </c>
      <c r="AL659" s="86">
        <f t="shared" si="286"/>
        <v>0</v>
      </c>
    </row>
    <row r="660" spans="2:38" x14ac:dyDescent="0.25">
      <c r="B660" s="77">
        <v>44531</v>
      </c>
      <c r="C660" s="78">
        <v>80.599999999999994</v>
      </c>
      <c r="D660" s="79"/>
      <c r="E660" s="80" t="e">
        <f t="shared" si="287"/>
        <v>#N/A</v>
      </c>
      <c r="F660" s="75"/>
      <c r="G660" s="75"/>
      <c r="H660" s="81">
        <f t="shared" si="263"/>
        <v>44531</v>
      </c>
      <c r="I660" s="82"/>
      <c r="J660" s="87">
        <f t="shared" si="261"/>
        <v>6.9900120886401833</v>
      </c>
      <c r="K660" s="82"/>
      <c r="L660" s="82"/>
      <c r="M660" s="36">
        <f t="shared" si="276"/>
        <v>403.93531259721868</v>
      </c>
      <c r="N660" s="36">
        <f t="shared" si="277"/>
        <v>40.205219928554413</v>
      </c>
      <c r="O660" s="36">
        <f t="shared" si="262"/>
        <v>403.93531259721868</v>
      </c>
      <c r="P660" s="36">
        <f t="shared" si="278"/>
        <v>360.38525734216205</v>
      </c>
      <c r="Q660" s="36">
        <f t="shared" si="279"/>
        <v>43.550055255056634</v>
      </c>
      <c r="R660" s="36">
        <f t="shared" si="280"/>
        <v>83.755275183611047</v>
      </c>
      <c r="S660" s="36">
        <f t="shared" si="281"/>
        <v>128.63140575909037</v>
      </c>
      <c r="T660" s="36">
        <f t="shared" si="282"/>
        <v>19.294710863863543</v>
      </c>
      <c r="U660" s="36">
        <f t="shared" si="283"/>
        <v>147.92611662295391</v>
      </c>
      <c r="V660" s="36">
        <f t="shared" si="284"/>
        <v>42.686157667590564</v>
      </c>
      <c r="W660" s="36">
        <f t="shared" si="285"/>
        <v>105.23995895536335</v>
      </c>
      <c r="Y660" s="86" t="e">
        <f t="shared" si="264"/>
        <v>#N/A</v>
      </c>
      <c r="Z660" s="86" t="e">
        <f t="shared" si="265"/>
        <v>#N/A</v>
      </c>
      <c r="AA660" s="86" t="e">
        <f t="shared" si="266"/>
        <v>#N/A</v>
      </c>
      <c r="AB660" s="86" t="e">
        <f t="shared" si="267"/>
        <v>#N/A</v>
      </c>
      <c r="AC660" s="86" t="e">
        <f t="shared" si="268"/>
        <v>#N/A</v>
      </c>
      <c r="AD660" s="86" t="e">
        <f t="shared" si="269"/>
        <v>#N/A</v>
      </c>
      <c r="AE660" s="86" t="e">
        <f t="shared" si="270"/>
        <v>#N/A</v>
      </c>
      <c r="AF660" s="86" t="e">
        <f t="shared" si="271"/>
        <v>#N/A</v>
      </c>
      <c r="AG660" s="86" t="e">
        <f t="shared" si="272"/>
        <v>#N/A</v>
      </c>
      <c r="AH660" s="86" t="e">
        <f t="shared" si="273"/>
        <v>#N/A</v>
      </c>
      <c r="AI660" s="86" t="e">
        <f t="shared" si="274"/>
        <v>#N/A</v>
      </c>
      <c r="AJ660" s="86" t="e">
        <f t="shared" si="275"/>
        <v>#N/A</v>
      </c>
      <c r="AK660" s="86">
        <f t="shared" si="286"/>
        <v>80.599999999999994</v>
      </c>
      <c r="AL660" s="86">
        <f t="shared" si="286"/>
        <v>0</v>
      </c>
    </row>
    <row r="661" spans="2:38" x14ac:dyDescent="0.25">
      <c r="B661" s="77">
        <v>44562</v>
      </c>
      <c r="C661" s="78">
        <v>88.8</v>
      </c>
      <c r="D661" s="79"/>
      <c r="E661" s="80" t="e">
        <f t="shared" si="287"/>
        <v>#N/A</v>
      </c>
      <c r="F661" s="75"/>
      <c r="G661" s="75"/>
      <c r="H661" s="81">
        <f t="shared" si="263"/>
        <v>44562</v>
      </c>
      <c r="I661" s="82"/>
      <c r="J661" s="87">
        <f t="shared" si="261"/>
        <v>7.1394889632320639</v>
      </c>
      <c r="K661" s="82"/>
      <c r="L661" s="82"/>
      <c r="M661" s="36">
        <f t="shared" si="276"/>
        <v>405.07717606012437</v>
      </c>
      <c r="N661" s="36">
        <f t="shared" si="277"/>
        <v>44.108081282037688</v>
      </c>
      <c r="O661" s="36">
        <f t="shared" si="262"/>
        <v>405.07717606012437</v>
      </c>
      <c r="P661" s="36">
        <f t="shared" si="278"/>
        <v>361.10756591325872</v>
      </c>
      <c r="Q661" s="36">
        <f t="shared" si="279"/>
        <v>43.969610146865648</v>
      </c>
      <c r="R661" s="36">
        <f t="shared" si="280"/>
        <v>88.077691428903336</v>
      </c>
      <c r="S661" s="36">
        <f t="shared" si="281"/>
        <v>130.76384909649391</v>
      </c>
      <c r="T661" s="36">
        <f t="shared" si="282"/>
        <v>19.614577364474076</v>
      </c>
      <c r="U661" s="36">
        <f t="shared" si="283"/>
        <v>150.378426460968</v>
      </c>
      <c r="V661" s="36">
        <f t="shared" si="284"/>
        <v>42.88797924502056</v>
      </c>
      <c r="W661" s="36">
        <f t="shared" si="285"/>
        <v>107.49044721594744</v>
      </c>
      <c r="Y661" s="86" t="e">
        <f t="shared" si="264"/>
        <v>#N/A</v>
      </c>
      <c r="Z661" s="86" t="e">
        <f t="shared" si="265"/>
        <v>#N/A</v>
      </c>
      <c r="AA661" s="86" t="e">
        <f t="shared" si="266"/>
        <v>#N/A</v>
      </c>
      <c r="AB661" s="86" t="e">
        <f t="shared" si="267"/>
        <v>#N/A</v>
      </c>
      <c r="AC661" s="86" t="e">
        <f t="shared" si="268"/>
        <v>#N/A</v>
      </c>
      <c r="AD661" s="86" t="e">
        <f t="shared" si="269"/>
        <v>#N/A</v>
      </c>
      <c r="AE661" s="86" t="e">
        <f t="shared" si="270"/>
        <v>#N/A</v>
      </c>
      <c r="AF661" s="86" t="e">
        <f t="shared" si="271"/>
        <v>#N/A</v>
      </c>
      <c r="AG661" s="86" t="e">
        <f t="shared" si="272"/>
        <v>#N/A</v>
      </c>
      <c r="AH661" s="86" t="e">
        <f t="shared" si="273"/>
        <v>#N/A</v>
      </c>
      <c r="AI661" s="86" t="e">
        <f t="shared" si="274"/>
        <v>#N/A</v>
      </c>
      <c r="AJ661" s="86" t="e">
        <f t="shared" si="275"/>
        <v>#N/A</v>
      </c>
      <c r="AK661" s="86">
        <f t="shared" si="286"/>
        <v>88.8</v>
      </c>
      <c r="AL661" s="86">
        <f t="shared" si="286"/>
        <v>0</v>
      </c>
    </row>
    <row r="662" spans="2:38" x14ac:dyDescent="0.25">
      <c r="B662" s="77">
        <v>44593</v>
      </c>
      <c r="C662" s="78">
        <v>200.8</v>
      </c>
      <c r="D662" s="79"/>
      <c r="E662" s="80" t="e">
        <f t="shared" si="287"/>
        <v>#N/A</v>
      </c>
      <c r="F662" s="75"/>
      <c r="G662" s="75"/>
      <c r="H662" s="81">
        <f t="shared" si="263"/>
        <v>44593</v>
      </c>
      <c r="I662" s="82"/>
      <c r="J662" s="87">
        <f t="shared" si="261"/>
        <v>13.439273646456032</v>
      </c>
      <c r="K662" s="82"/>
      <c r="L662" s="82"/>
      <c r="M662" s="36">
        <f t="shared" si="276"/>
        <v>448.36141985152409</v>
      </c>
      <c r="N662" s="36">
        <f t="shared" si="277"/>
        <v>113.54614606173465</v>
      </c>
      <c r="O662" s="36">
        <f t="shared" si="262"/>
        <v>448.36141985152409</v>
      </c>
      <c r="P662" s="36">
        <f t="shared" si="278"/>
        <v>386.74878699568183</v>
      </c>
      <c r="Q662" s="36">
        <f t="shared" si="279"/>
        <v>61.612632855842264</v>
      </c>
      <c r="R662" s="36">
        <f t="shared" si="280"/>
        <v>175.15877891757691</v>
      </c>
      <c r="S662" s="36">
        <f t="shared" si="281"/>
        <v>218.04675816259748</v>
      </c>
      <c r="T662" s="36">
        <f t="shared" si="282"/>
        <v>32.707013724389604</v>
      </c>
      <c r="U662" s="36">
        <f t="shared" si="283"/>
        <v>250.7537718869871</v>
      </c>
      <c r="V662" s="36">
        <f t="shared" si="284"/>
        <v>48.415265313950158</v>
      </c>
      <c r="W662" s="36">
        <f t="shared" si="285"/>
        <v>202.33850657303694</v>
      </c>
      <c r="Y662" s="86" t="e">
        <f t="shared" si="264"/>
        <v>#N/A</v>
      </c>
      <c r="Z662" s="86" t="e">
        <f t="shared" si="265"/>
        <v>#N/A</v>
      </c>
      <c r="AA662" s="86" t="e">
        <f t="shared" si="266"/>
        <v>#N/A</v>
      </c>
      <c r="AB662" s="86" t="e">
        <f t="shared" si="267"/>
        <v>#N/A</v>
      </c>
      <c r="AC662" s="86" t="e">
        <f t="shared" si="268"/>
        <v>#N/A</v>
      </c>
      <c r="AD662" s="86" t="e">
        <f t="shared" si="269"/>
        <v>#N/A</v>
      </c>
      <c r="AE662" s="86" t="e">
        <f t="shared" si="270"/>
        <v>#N/A</v>
      </c>
      <c r="AF662" s="86" t="e">
        <f t="shared" si="271"/>
        <v>#N/A</v>
      </c>
      <c r="AG662" s="86" t="e">
        <f t="shared" si="272"/>
        <v>#N/A</v>
      </c>
      <c r="AH662" s="86" t="e">
        <f t="shared" si="273"/>
        <v>#N/A</v>
      </c>
      <c r="AI662" s="86" t="e">
        <f t="shared" si="274"/>
        <v>#N/A</v>
      </c>
      <c r="AJ662" s="86" t="e">
        <f t="shared" si="275"/>
        <v>#N/A</v>
      </c>
      <c r="AK662" s="86">
        <f t="shared" si="286"/>
        <v>200.8</v>
      </c>
      <c r="AL662" s="86">
        <f t="shared" si="286"/>
        <v>0</v>
      </c>
    </row>
    <row r="663" spans="2:38" x14ac:dyDescent="0.25">
      <c r="B663" s="77">
        <v>44621</v>
      </c>
      <c r="C663" s="78">
        <v>114.4</v>
      </c>
      <c r="D663" s="79"/>
      <c r="E663" s="80" t="e">
        <f t="shared" si="287"/>
        <v>#N/A</v>
      </c>
      <c r="F663" s="75"/>
      <c r="G663" s="75"/>
      <c r="H663" s="81">
        <f t="shared" si="263"/>
        <v>44621</v>
      </c>
      <c r="I663" s="82"/>
      <c r="J663" s="87">
        <f t="shared" si="261"/>
        <v>9.9430847079629157</v>
      </c>
      <c r="K663" s="82"/>
      <c r="L663" s="82"/>
      <c r="M663" s="36">
        <f t="shared" si="276"/>
        <v>435.46630359687254</v>
      </c>
      <c r="N663" s="36">
        <f t="shared" si="277"/>
        <v>65.682483398809268</v>
      </c>
      <c r="O663" s="36">
        <f t="shared" si="262"/>
        <v>435.46630359687254</v>
      </c>
      <c r="P663" s="36">
        <f t="shared" si="278"/>
        <v>379.46217754949441</v>
      </c>
      <c r="Q663" s="36">
        <f t="shared" si="279"/>
        <v>56.004126047378122</v>
      </c>
      <c r="R663" s="36">
        <f t="shared" si="280"/>
        <v>121.68660944618739</v>
      </c>
      <c r="S663" s="36">
        <f t="shared" si="281"/>
        <v>170.10187476013755</v>
      </c>
      <c r="T663" s="36">
        <f t="shared" si="282"/>
        <v>25.515281214020618</v>
      </c>
      <c r="U663" s="36">
        <f t="shared" si="283"/>
        <v>195.61715597415815</v>
      </c>
      <c r="V663" s="36">
        <f t="shared" si="284"/>
        <v>45.91643825203991</v>
      </c>
      <c r="W663" s="36">
        <f t="shared" si="285"/>
        <v>149.70071772211824</v>
      </c>
      <c r="Y663" s="86" t="e">
        <f t="shared" si="264"/>
        <v>#N/A</v>
      </c>
      <c r="Z663" s="86" t="e">
        <f t="shared" si="265"/>
        <v>#N/A</v>
      </c>
      <c r="AA663" s="86" t="e">
        <f t="shared" si="266"/>
        <v>#N/A</v>
      </c>
      <c r="AB663" s="86" t="e">
        <f t="shared" si="267"/>
        <v>#N/A</v>
      </c>
      <c r="AC663" s="86" t="e">
        <f t="shared" si="268"/>
        <v>#N/A</v>
      </c>
      <c r="AD663" s="86" t="e">
        <f t="shared" si="269"/>
        <v>#N/A</v>
      </c>
      <c r="AE663" s="86" t="e">
        <f t="shared" si="270"/>
        <v>#N/A</v>
      </c>
      <c r="AF663" s="86" t="e">
        <f t="shared" si="271"/>
        <v>#N/A</v>
      </c>
      <c r="AG663" s="86" t="e">
        <f t="shared" si="272"/>
        <v>#N/A</v>
      </c>
      <c r="AH663" s="86" t="e">
        <f t="shared" si="273"/>
        <v>#N/A</v>
      </c>
      <c r="AI663" s="86" t="e">
        <f t="shared" si="274"/>
        <v>#N/A</v>
      </c>
      <c r="AJ663" s="86" t="e">
        <f t="shared" si="275"/>
        <v>#N/A</v>
      </c>
      <c r="AK663" s="86">
        <f t="shared" si="286"/>
        <v>114.4</v>
      </c>
      <c r="AL663" s="86">
        <f t="shared" si="286"/>
        <v>0</v>
      </c>
    </row>
    <row r="664" spans="2:38" x14ac:dyDescent="0.25">
      <c r="B664" s="77">
        <v>44652</v>
      </c>
      <c r="C664" s="78">
        <v>76</v>
      </c>
      <c r="D664" s="79"/>
      <c r="E664" s="80" t="e">
        <f t="shared" si="287"/>
        <v>#N/A</v>
      </c>
      <c r="F664" s="75"/>
      <c r="G664" s="75"/>
      <c r="H664" s="81">
        <f t="shared" si="263"/>
        <v>44652</v>
      </c>
      <c r="I664" s="82"/>
      <c r="J664" s="87">
        <f t="shared" si="261"/>
        <v>7.3784348580197427</v>
      </c>
      <c r="K664" s="82"/>
      <c r="L664" s="82"/>
      <c r="M664" s="36">
        <f t="shared" si="276"/>
        <v>414.88645615057851</v>
      </c>
      <c r="N664" s="36">
        <f t="shared" si="277"/>
        <v>40.575721398915903</v>
      </c>
      <c r="O664" s="36">
        <f t="shared" si="262"/>
        <v>414.88645615057851</v>
      </c>
      <c r="P664" s="36">
        <f t="shared" si="278"/>
        <v>367.21500643019726</v>
      </c>
      <c r="Q664" s="36">
        <f t="shared" si="279"/>
        <v>47.671449720381247</v>
      </c>
      <c r="R664" s="36">
        <f t="shared" si="280"/>
        <v>88.24717111929715</v>
      </c>
      <c r="S664" s="36">
        <f t="shared" si="281"/>
        <v>134.16360937133706</v>
      </c>
      <c r="T664" s="36">
        <f t="shared" si="282"/>
        <v>20.124541405700548</v>
      </c>
      <c r="U664" s="36">
        <f t="shared" si="283"/>
        <v>154.2881507770376</v>
      </c>
      <c r="V664" s="36">
        <f t="shared" si="284"/>
        <v>43.200191018747802</v>
      </c>
      <c r="W664" s="36">
        <f t="shared" si="285"/>
        <v>111.0879597582898</v>
      </c>
      <c r="Y664" s="86" t="e">
        <f t="shared" si="264"/>
        <v>#N/A</v>
      </c>
      <c r="Z664" s="86" t="e">
        <f t="shared" si="265"/>
        <v>#N/A</v>
      </c>
      <c r="AA664" s="86" t="e">
        <f t="shared" si="266"/>
        <v>#N/A</v>
      </c>
      <c r="AB664" s="86" t="e">
        <f t="shared" si="267"/>
        <v>#N/A</v>
      </c>
      <c r="AC664" s="86" t="e">
        <f t="shared" si="268"/>
        <v>#N/A</v>
      </c>
      <c r="AD664" s="86" t="e">
        <f t="shared" si="269"/>
        <v>#N/A</v>
      </c>
      <c r="AE664" s="86" t="e">
        <f t="shared" si="270"/>
        <v>#N/A</v>
      </c>
      <c r="AF664" s="86" t="e">
        <f t="shared" si="271"/>
        <v>#N/A</v>
      </c>
      <c r="AG664" s="86" t="e">
        <f t="shared" si="272"/>
        <v>#N/A</v>
      </c>
      <c r="AH664" s="86" t="e">
        <f t="shared" si="273"/>
        <v>#N/A</v>
      </c>
      <c r="AI664" s="86" t="e">
        <f t="shared" si="274"/>
        <v>#N/A</v>
      </c>
      <c r="AJ664" s="86" t="e">
        <f t="shared" si="275"/>
        <v>#N/A</v>
      </c>
      <c r="AK664" s="86">
        <f t="shared" si="286"/>
        <v>76</v>
      </c>
      <c r="AL664" s="86">
        <f t="shared" si="286"/>
        <v>0</v>
      </c>
    </row>
    <row r="665" spans="2:38" x14ac:dyDescent="0.25">
      <c r="B665" s="77">
        <v>44682</v>
      </c>
      <c r="C665" s="78">
        <v>5.6</v>
      </c>
      <c r="D665" s="79"/>
      <c r="E665" s="80" t="e">
        <f t="shared" si="287"/>
        <v>#N/A</v>
      </c>
      <c r="F665" s="75"/>
      <c r="G665" s="75"/>
      <c r="H665" s="81">
        <f t="shared" si="263"/>
        <v>44682</v>
      </c>
      <c r="I665" s="82"/>
      <c r="J665" s="87">
        <f t="shared" si="261"/>
        <v>3.5702459314553181</v>
      </c>
      <c r="K665" s="82"/>
      <c r="L665" s="82"/>
      <c r="M665" s="36">
        <f t="shared" si="276"/>
        <v>370.24751965863538</v>
      </c>
      <c r="N665" s="36">
        <f t="shared" si="277"/>
        <v>2.567486771561903</v>
      </c>
      <c r="O665" s="36">
        <f t="shared" si="262"/>
        <v>370.24751965863538</v>
      </c>
      <c r="P665" s="36">
        <f t="shared" si="278"/>
        <v>338.01035203621393</v>
      </c>
      <c r="Q665" s="36">
        <f t="shared" si="279"/>
        <v>32.237167622421453</v>
      </c>
      <c r="R665" s="36">
        <f t="shared" si="280"/>
        <v>34.804654393983355</v>
      </c>
      <c r="S665" s="36">
        <f t="shared" si="281"/>
        <v>78.004845412731157</v>
      </c>
      <c r="T665" s="36">
        <f t="shared" si="282"/>
        <v>11.700726811909666</v>
      </c>
      <c r="U665" s="36">
        <f t="shared" si="283"/>
        <v>89.705572224640818</v>
      </c>
      <c r="V665" s="36">
        <f t="shared" si="284"/>
        <v>35.952798907190868</v>
      </c>
      <c r="W665" s="36">
        <f t="shared" si="285"/>
        <v>53.75277331744995</v>
      </c>
      <c r="Y665" s="86" t="e">
        <f t="shared" si="264"/>
        <v>#N/A</v>
      </c>
      <c r="Z665" s="86" t="e">
        <f t="shared" si="265"/>
        <v>#N/A</v>
      </c>
      <c r="AA665" s="86" t="e">
        <f t="shared" si="266"/>
        <v>#N/A</v>
      </c>
      <c r="AB665" s="86" t="e">
        <f t="shared" si="267"/>
        <v>#N/A</v>
      </c>
      <c r="AC665" s="86" t="e">
        <f t="shared" si="268"/>
        <v>#N/A</v>
      </c>
      <c r="AD665" s="86" t="e">
        <f t="shared" si="269"/>
        <v>#N/A</v>
      </c>
      <c r="AE665" s="86" t="e">
        <f t="shared" si="270"/>
        <v>#N/A</v>
      </c>
      <c r="AF665" s="86" t="e">
        <f t="shared" si="271"/>
        <v>#N/A</v>
      </c>
      <c r="AG665" s="86" t="e">
        <f t="shared" si="272"/>
        <v>#N/A</v>
      </c>
      <c r="AH665" s="86" t="e">
        <f t="shared" si="273"/>
        <v>#N/A</v>
      </c>
      <c r="AI665" s="86" t="e">
        <f t="shared" si="274"/>
        <v>#N/A</v>
      </c>
      <c r="AJ665" s="86" t="e">
        <f t="shared" si="275"/>
        <v>#N/A</v>
      </c>
      <c r="AK665" s="86">
        <f t="shared" si="286"/>
        <v>5.6</v>
      </c>
      <c r="AL665" s="86">
        <f t="shared" si="286"/>
        <v>0</v>
      </c>
    </row>
    <row r="666" spans="2:38" x14ac:dyDescent="0.25">
      <c r="B666" s="77">
        <v>44713</v>
      </c>
      <c r="C666" s="78">
        <v>24.8</v>
      </c>
      <c r="D666" s="79"/>
      <c r="E666" s="80" t="e">
        <f t="shared" si="287"/>
        <v>#N/A</v>
      </c>
      <c r="F666" s="75"/>
      <c r="G666" s="75"/>
      <c r="H666" s="81">
        <f t="shared" si="263"/>
        <v>44713</v>
      </c>
      <c r="I666" s="82"/>
      <c r="J666" s="87">
        <f t="shared" si="261"/>
        <v>3.2596695088115148</v>
      </c>
      <c r="K666" s="82"/>
      <c r="L666" s="82"/>
      <c r="M666" s="36">
        <f t="shared" si="276"/>
        <v>352.82694671403254</v>
      </c>
      <c r="N666" s="36">
        <f t="shared" si="277"/>
        <v>9.9834053221813974</v>
      </c>
      <c r="O666" s="36">
        <f t="shared" si="262"/>
        <v>352.82694671403254</v>
      </c>
      <c r="P666" s="36">
        <f t="shared" si="278"/>
        <v>325.63886202459764</v>
      </c>
      <c r="Q666" s="36">
        <f t="shared" si="279"/>
        <v>27.188084689434902</v>
      </c>
      <c r="R666" s="36">
        <f t="shared" si="280"/>
        <v>37.171490011616299</v>
      </c>
      <c r="S666" s="36">
        <f t="shared" si="281"/>
        <v>73.124288918807167</v>
      </c>
      <c r="T666" s="36">
        <f t="shared" si="282"/>
        <v>10.968643337821069</v>
      </c>
      <c r="U666" s="36">
        <f t="shared" si="283"/>
        <v>84.092932256628231</v>
      </c>
      <c r="V666" s="36">
        <f t="shared" si="284"/>
        <v>35.016123666715089</v>
      </c>
      <c r="W666" s="36">
        <f t="shared" si="285"/>
        <v>49.076808589913142</v>
      </c>
      <c r="Y666" s="86" t="e">
        <f t="shared" si="264"/>
        <v>#N/A</v>
      </c>
      <c r="Z666" s="86" t="e">
        <f t="shared" si="265"/>
        <v>#N/A</v>
      </c>
      <c r="AA666" s="86" t="e">
        <f t="shared" si="266"/>
        <v>#N/A</v>
      </c>
      <c r="AB666" s="86" t="e">
        <f t="shared" si="267"/>
        <v>#N/A</v>
      </c>
      <c r="AC666" s="86" t="e">
        <f t="shared" si="268"/>
        <v>#N/A</v>
      </c>
      <c r="AD666" s="86" t="e">
        <f t="shared" si="269"/>
        <v>#N/A</v>
      </c>
      <c r="AE666" s="86" t="e">
        <f t="shared" si="270"/>
        <v>#N/A</v>
      </c>
      <c r="AF666" s="86" t="e">
        <f t="shared" si="271"/>
        <v>#N/A</v>
      </c>
      <c r="AG666" s="86" t="e">
        <f t="shared" si="272"/>
        <v>#N/A</v>
      </c>
      <c r="AH666" s="86" t="e">
        <f t="shared" si="273"/>
        <v>#N/A</v>
      </c>
      <c r="AI666" s="86" t="e">
        <f t="shared" si="274"/>
        <v>#N/A</v>
      </c>
      <c r="AJ666" s="86" t="e">
        <f t="shared" si="275"/>
        <v>#N/A</v>
      </c>
      <c r="AK666" s="86">
        <f t="shared" si="286"/>
        <v>24.8</v>
      </c>
      <c r="AL666" s="86">
        <f t="shared" si="286"/>
        <v>0</v>
      </c>
    </row>
    <row r="667" spans="2:38" x14ac:dyDescent="0.25">
      <c r="B667" s="77">
        <v>44743</v>
      </c>
      <c r="C667" s="78">
        <v>8.1999999999999993</v>
      </c>
      <c r="D667" s="79"/>
      <c r="E667" s="80" t="e">
        <f t="shared" si="287"/>
        <v>#N/A</v>
      </c>
      <c r="F667" s="75"/>
      <c r="G667" s="75"/>
      <c r="H667" s="81">
        <f t="shared" si="263"/>
        <v>44743</v>
      </c>
      <c r="I667" s="82"/>
      <c r="J667" s="87">
        <f t="shared" si="261"/>
        <v>2.425954695544172</v>
      </c>
      <c r="K667" s="82"/>
      <c r="L667" s="82"/>
      <c r="M667" s="36">
        <f t="shared" si="276"/>
        <v>330.85938132584238</v>
      </c>
      <c r="N667" s="36">
        <f t="shared" si="277"/>
        <v>2.9794806987552533</v>
      </c>
      <c r="O667" s="36">
        <f t="shared" si="262"/>
        <v>330.85938132584238</v>
      </c>
      <c r="P667" s="36">
        <f t="shared" si="278"/>
        <v>309.27972435569922</v>
      </c>
      <c r="Q667" s="36">
        <f t="shared" si="279"/>
        <v>21.579656970143162</v>
      </c>
      <c r="R667" s="36">
        <f t="shared" si="280"/>
        <v>24.559137668898416</v>
      </c>
      <c r="S667" s="36">
        <f t="shared" si="281"/>
        <v>59.575261335613504</v>
      </c>
      <c r="T667" s="36">
        <f t="shared" si="282"/>
        <v>8.9362892003420207</v>
      </c>
      <c r="U667" s="36">
        <f t="shared" si="283"/>
        <v>68.511550535955521</v>
      </c>
      <c r="V667" s="36">
        <f t="shared" si="284"/>
        <v>31.98695381865479</v>
      </c>
      <c r="W667" s="36">
        <f t="shared" si="285"/>
        <v>36.524596717300732</v>
      </c>
      <c r="Y667" s="86" t="e">
        <f t="shared" si="264"/>
        <v>#N/A</v>
      </c>
      <c r="Z667" s="86" t="e">
        <f t="shared" si="265"/>
        <v>#N/A</v>
      </c>
      <c r="AA667" s="86" t="e">
        <f t="shared" si="266"/>
        <v>#N/A</v>
      </c>
      <c r="AB667" s="86" t="e">
        <f t="shared" si="267"/>
        <v>#N/A</v>
      </c>
      <c r="AC667" s="86" t="e">
        <f t="shared" si="268"/>
        <v>#N/A</v>
      </c>
      <c r="AD667" s="86" t="e">
        <f t="shared" si="269"/>
        <v>#N/A</v>
      </c>
      <c r="AE667" s="86" t="e">
        <f t="shared" si="270"/>
        <v>#N/A</v>
      </c>
      <c r="AF667" s="86" t="e">
        <f t="shared" si="271"/>
        <v>#N/A</v>
      </c>
      <c r="AG667" s="86" t="e">
        <f t="shared" si="272"/>
        <v>#N/A</v>
      </c>
      <c r="AH667" s="86" t="e">
        <f t="shared" si="273"/>
        <v>#N/A</v>
      </c>
      <c r="AI667" s="86" t="e">
        <f t="shared" si="274"/>
        <v>#N/A</v>
      </c>
      <c r="AJ667" s="86" t="e">
        <f t="shared" si="275"/>
        <v>#N/A</v>
      </c>
      <c r="AK667" s="86">
        <f t="shared" si="286"/>
        <v>8.1999999999999993</v>
      </c>
      <c r="AL667" s="86">
        <f t="shared" si="286"/>
        <v>0</v>
      </c>
    </row>
    <row r="668" spans="2:38" x14ac:dyDescent="0.25">
      <c r="B668" s="77">
        <v>44774</v>
      </c>
      <c r="C668" s="78">
        <v>4</v>
      </c>
      <c r="D668" s="79"/>
      <c r="E668" s="80" t="e">
        <f t="shared" si="287"/>
        <v>#N/A</v>
      </c>
      <c r="F668" s="75"/>
      <c r="G668" s="75"/>
      <c r="H668" s="81">
        <f t="shared" si="263"/>
        <v>44774</v>
      </c>
      <c r="I668" s="82"/>
      <c r="J668" s="87">
        <f t="shared" si="261"/>
        <v>1.9085881845232069</v>
      </c>
      <c r="K668" s="82"/>
      <c r="L668" s="82"/>
      <c r="M668" s="36">
        <f t="shared" si="276"/>
        <v>311.97823249486731</v>
      </c>
      <c r="N668" s="36">
        <f t="shared" si="277"/>
        <v>1.3014918608319022</v>
      </c>
      <c r="O668" s="36">
        <f t="shared" si="262"/>
        <v>311.97823249486731</v>
      </c>
      <c r="P668" s="36">
        <f t="shared" si="278"/>
        <v>294.56617666254562</v>
      </c>
      <c r="Q668" s="36">
        <f t="shared" si="279"/>
        <v>17.412055832321698</v>
      </c>
      <c r="R668" s="36">
        <f t="shared" si="280"/>
        <v>18.7135476931536</v>
      </c>
      <c r="S668" s="36">
        <f t="shared" si="281"/>
        <v>50.70050151180839</v>
      </c>
      <c r="T668" s="36">
        <f t="shared" si="282"/>
        <v>7.6050752267712545</v>
      </c>
      <c r="U668" s="36">
        <f t="shared" si="283"/>
        <v>58.305576738579646</v>
      </c>
      <c r="V668" s="36">
        <f t="shared" si="284"/>
        <v>29.570327120293445</v>
      </c>
      <c r="W668" s="36">
        <f t="shared" si="285"/>
        <v>28.735249618286201</v>
      </c>
      <c r="Y668" s="86" t="e">
        <f t="shared" si="264"/>
        <v>#N/A</v>
      </c>
      <c r="Z668" s="86" t="e">
        <f t="shared" si="265"/>
        <v>#N/A</v>
      </c>
      <c r="AA668" s="86" t="e">
        <f t="shared" si="266"/>
        <v>#N/A</v>
      </c>
      <c r="AB668" s="86" t="e">
        <f t="shared" si="267"/>
        <v>#N/A</v>
      </c>
      <c r="AC668" s="86" t="e">
        <f t="shared" si="268"/>
        <v>#N/A</v>
      </c>
      <c r="AD668" s="86" t="e">
        <f t="shared" si="269"/>
        <v>#N/A</v>
      </c>
      <c r="AE668" s="86" t="e">
        <f t="shared" si="270"/>
        <v>#N/A</v>
      </c>
      <c r="AF668" s="86" t="e">
        <f t="shared" si="271"/>
        <v>#N/A</v>
      </c>
      <c r="AG668" s="86" t="e">
        <f t="shared" si="272"/>
        <v>#N/A</v>
      </c>
      <c r="AH668" s="86" t="e">
        <f t="shared" si="273"/>
        <v>#N/A</v>
      </c>
      <c r="AI668" s="86" t="e">
        <f t="shared" si="274"/>
        <v>#N/A</v>
      </c>
      <c r="AJ668" s="86" t="e">
        <f t="shared" si="275"/>
        <v>#N/A</v>
      </c>
      <c r="AK668" s="86">
        <f t="shared" si="286"/>
        <v>4</v>
      </c>
      <c r="AL668" s="86">
        <f t="shared" si="286"/>
        <v>0</v>
      </c>
    </row>
    <row r="669" spans="2:38" x14ac:dyDescent="0.25">
      <c r="B669" s="77">
        <v>44805</v>
      </c>
      <c r="C669" s="78">
        <v>4.2</v>
      </c>
      <c r="D669" s="79"/>
      <c r="E669" s="80" t="e">
        <f t="shared" si="287"/>
        <v>#N/A</v>
      </c>
      <c r="F669" s="75"/>
      <c r="G669" s="75"/>
      <c r="H669" s="81">
        <f t="shared" si="263"/>
        <v>44805</v>
      </c>
      <c r="I669" s="82"/>
      <c r="J669" s="87">
        <f t="shared" si="261"/>
        <v>1.6147832832702722</v>
      </c>
      <c r="K669" s="82"/>
      <c r="L669" s="82"/>
      <c r="M669" s="36">
        <f t="shared" si="276"/>
        <v>297.52490868191319</v>
      </c>
      <c r="N669" s="36">
        <f t="shared" si="277"/>
        <v>1.2412679806324149</v>
      </c>
      <c r="O669" s="36">
        <f t="shared" si="262"/>
        <v>297.52490868191319</v>
      </c>
      <c r="P669" s="36">
        <f t="shared" si="278"/>
        <v>282.91325837997505</v>
      </c>
      <c r="Q669" s="36">
        <f t="shared" si="279"/>
        <v>14.611650301938141</v>
      </c>
      <c r="R669" s="36">
        <f t="shared" si="280"/>
        <v>15.852918282570556</v>
      </c>
      <c r="S669" s="36">
        <f t="shared" si="281"/>
        <v>45.423245402863998</v>
      </c>
      <c r="T669" s="36">
        <f t="shared" si="282"/>
        <v>6.8134868104295956</v>
      </c>
      <c r="U669" s="36">
        <f t="shared" si="283"/>
        <v>52.236732213293593</v>
      </c>
      <c r="V669" s="36">
        <f t="shared" si="284"/>
        <v>27.924939286733732</v>
      </c>
      <c r="W669" s="36">
        <f t="shared" si="285"/>
        <v>24.31179292655986</v>
      </c>
      <c r="Y669" s="86" t="e">
        <f t="shared" si="264"/>
        <v>#N/A</v>
      </c>
      <c r="Z669" s="86" t="e">
        <f t="shared" si="265"/>
        <v>#N/A</v>
      </c>
      <c r="AA669" s="86" t="e">
        <f t="shared" si="266"/>
        <v>#N/A</v>
      </c>
      <c r="AB669" s="86" t="e">
        <f t="shared" si="267"/>
        <v>#N/A</v>
      </c>
      <c r="AC669" s="86" t="e">
        <f t="shared" si="268"/>
        <v>#N/A</v>
      </c>
      <c r="AD669" s="86" t="e">
        <f t="shared" si="269"/>
        <v>#N/A</v>
      </c>
      <c r="AE669" s="86" t="e">
        <f t="shared" si="270"/>
        <v>#N/A</v>
      </c>
      <c r="AF669" s="86" t="e">
        <f t="shared" si="271"/>
        <v>#N/A</v>
      </c>
      <c r="AG669" s="86" t="e">
        <f t="shared" si="272"/>
        <v>#N/A</v>
      </c>
      <c r="AH669" s="86" t="e">
        <f t="shared" si="273"/>
        <v>#N/A</v>
      </c>
      <c r="AI669" s="86" t="e">
        <f t="shared" si="274"/>
        <v>#N/A</v>
      </c>
      <c r="AJ669" s="86" t="e">
        <f t="shared" si="275"/>
        <v>#N/A</v>
      </c>
      <c r="AK669" s="86">
        <f t="shared" si="286"/>
        <v>4.2</v>
      </c>
      <c r="AL669" s="86">
        <f t="shared" si="286"/>
        <v>0</v>
      </c>
    </row>
    <row r="670" spans="2:38" x14ac:dyDescent="0.25">
      <c r="B670" s="77">
        <v>44835</v>
      </c>
      <c r="C670" s="78">
        <v>57.4</v>
      </c>
      <c r="D670" s="79"/>
      <c r="E670" s="80" t="e">
        <f t="shared" si="287"/>
        <v>#N/A</v>
      </c>
      <c r="F670" s="75"/>
      <c r="G670" s="75"/>
      <c r="H670" s="81">
        <f t="shared" si="263"/>
        <v>44835</v>
      </c>
      <c r="I670" s="82"/>
      <c r="J670" s="87">
        <f t="shared" si="261"/>
        <v>2.778365320117969</v>
      </c>
      <c r="K670" s="82"/>
      <c r="L670" s="82"/>
      <c r="M670" s="36">
        <f t="shared" si="276"/>
        <v>322.50663107357548</v>
      </c>
      <c r="N670" s="36">
        <f t="shared" si="277"/>
        <v>17.806627306399548</v>
      </c>
      <c r="O670" s="36">
        <f t="shared" si="262"/>
        <v>322.50663107357548</v>
      </c>
      <c r="P670" s="36">
        <f t="shared" si="278"/>
        <v>302.8434409747054</v>
      </c>
      <c r="Q670" s="36">
        <f t="shared" si="279"/>
        <v>19.663190098870075</v>
      </c>
      <c r="R670" s="36">
        <f t="shared" si="280"/>
        <v>37.469817405269623</v>
      </c>
      <c r="S670" s="36">
        <f t="shared" si="281"/>
        <v>65.394756692003355</v>
      </c>
      <c r="T670" s="36">
        <f t="shared" si="282"/>
        <v>9.8092135038004979</v>
      </c>
      <c r="U670" s="36">
        <f t="shared" si="283"/>
        <v>75.203970195803848</v>
      </c>
      <c r="V670" s="36">
        <f t="shared" si="284"/>
        <v>33.373562959826984</v>
      </c>
      <c r="W670" s="36">
        <f t="shared" si="285"/>
        <v>41.830407235976864</v>
      </c>
      <c r="Y670" s="86" t="e">
        <f t="shared" si="264"/>
        <v>#N/A</v>
      </c>
      <c r="Z670" s="86" t="e">
        <f t="shared" si="265"/>
        <v>#N/A</v>
      </c>
      <c r="AA670" s="86" t="e">
        <f t="shared" si="266"/>
        <v>#N/A</v>
      </c>
      <c r="AB670" s="86" t="e">
        <f t="shared" si="267"/>
        <v>#N/A</v>
      </c>
      <c r="AC670" s="86" t="e">
        <f t="shared" si="268"/>
        <v>#N/A</v>
      </c>
      <c r="AD670" s="86" t="e">
        <f t="shared" si="269"/>
        <v>#N/A</v>
      </c>
      <c r="AE670" s="86" t="e">
        <f t="shared" si="270"/>
        <v>#N/A</v>
      </c>
      <c r="AF670" s="86" t="e">
        <f t="shared" si="271"/>
        <v>#N/A</v>
      </c>
      <c r="AG670" s="86" t="e">
        <f t="shared" si="272"/>
        <v>#N/A</v>
      </c>
      <c r="AH670" s="86" t="e">
        <f t="shared" si="273"/>
        <v>#N/A</v>
      </c>
      <c r="AI670" s="86" t="e">
        <f t="shared" si="274"/>
        <v>#N/A</v>
      </c>
      <c r="AJ670" s="86" t="e">
        <f t="shared" si="275"/>
        <v>#N/A</v>
      </c>
      <c r="AK670" s="86">
        <f t="shared" si="286"/>
        <v>57.4</v>
      </c>
      <c r="AL670" s="86">
        <f t="shared" si="286"/>
        <v>0</v>
      </c>
    </row>
    <row r="671" spans="2:38" x14ac:dyDescent="0.25">
      <c r="B671" s="77">
        <v>44866</v>
      </c>
      <c r="C671" s="78">
        <v>13.8</v>
      </c>
      <c r="D671" s="79"/>
      <c r="E671" s="80" t="e">
        <f t="shared" si="287"/>
        <v>#N/A</v>
      </c>
      <c r="F671" s="75"/>
      <c r="G671" s="75"/>
      <c r="H671" s="81">
        <f t="shared" si="263"/>
        <v>44866</v>
      </c>
      <c r="I671" s="82"/>
      <c r="J671" s="87">
        <f t="shared" si="261"/>
        <v>2.1700218379004608</v>
      </c>
      <c r="K671" s="82"/>
      <c r="L671" s="82"/>
      <c r="M671" s="36">
        <f t="shared" si="276"/>
        <v>312.24118328240615</v>
      </c>
      <c r="N671" s="36">
        <f t="shared" si="277"/>
        <v>4.4022576922992585</v>
      </c>
      <c r="O671" s="36">
        <f t="shared" si="262"/>
        <v>312.24118328240615</v>
      </c>
      <c r="P671" s="36">
        <f t="shared" si="278"/>
        <v>294.77510286288077</v>
      </c>
      <c r="Q671" s="36">
        <f t="shared" si="279"/>
        <v>17.466080419525383</v>
      </c>
      <c r="R671" s="36">
        <f t="shared" si="280"/>
        <v>21.868338111824642</v>
      </c>
      <c r="S671" s="36">
        <f t="shared" si="281"/>
        <v>55.241901071651625</v>
      </c>
      <c r="T671" s="36">
        <f t="shared" si="282"/>
        <v>8.2862851607477381</v>
      </c>
      <c r="U671" s="36">
        <f t="shared" si="283"/>
        <v>63.528186232399364</v>
      </c>
      <c r="V671" s="36">
        <f t="shared" si="284"/>
        <v>30.856853728693537</v>
      </c>
      <c r="W671" s="36">
        <f t="shared" si="285"/>
        <v>32.671332503705827</v>
      </c>
      <c r="Y671" s="86" t="e">
        <f t="shared" si="264"/>
        <v>#N/A</v>
      </c>
      <c r="Z671" s="86" t="e">
        <f t="shared" si="265"/>
        <v>#N/A</v>
      </c>
      <c r="AA671" s="86" t="e">
        <f t="shared" si="266"/>
        <v>#N/A</v>
      </c>
      <c r="AB671" s="86" t="e">
        <f t="shared" si="267"/>
        <v>#N/A</v>
      </c>
      <c r="AC671" s="86" t="e">
        <f t="shared" si="268"/>
        <v>#N/A</v>
      </c>
      <c r="AD671" s="86" t="e">
        <f t="shared" si="269"/>
        <v>#N/A</v>
      </c>
      <c r="AE671" s="86" t="e">
        <f t="shared" si="270"/>
        <v>#N/A</v>
      </c>
      <c r="AF671" s="86" t="e">
        <f t="shared" si="271"/>
        <v>#N/A</v>
      </c>
      <c r="AG671" s="86" t="e">
        <f t="shared" si="272"/>
        <v>#N/A</v>
      </c>
      <c r="AH671" s="86" t="e">
        <f t="shared" si="273"/>
        <v>#N/A</v>
      </c>
      <c r="AI671" s="86" t="e">
        <f t="shared" si="274"/>
        <v>#N/A</v>
      </c>
      <c r="AJ671" s="86" t="e">
        <f t="shared" si="275"/>
        <v>#N/A</v>
      </c>
      <c r="AK671" s="86">
        <f t="shared" si="286"/>
        <v>13.8</v>
      </c>
      <c r="AL671" s="86">
        <f t="shared" si="286"/>
        <v>0</v>
      </c>
    </row>
    <row r="672" spans="2:38" x14ac:dyDescent="0.25">
      <c r="B672" s="77">
        <v>44896</v>
      </c>
      <c r="C672" s="78">
        <v>46.2</v>
      </c>
      <c r="D672" s="79"/>
      <c r="E672" s="80" t="e">
        <f t="shared" si="287"/>
        <v>#N/A</v>
      </c>
      <c r="F672" s="75"/>
      <c r="G672" s="75"/>
      <c r="H672" s="81">
        <f t="shared" si="263"/>
        <v>44896</v>
      </c>
      <c r="I672" s="82"/>
      <c r="J672" s="87">
        <f t="shared" si="261"/>
        <v>2.8361083345705045</v>
      </c>
      <c r="K672" s="82"/>
      <c r="L672" s="82"/>
      <c r="M672" s="36">
        <f t="shared" si="276"/>
        <v>325.93284727830053</v>
      </c>
      <c r="N672" s="36">
        <f t="shared" si="277"/>
        <v>15.042255584580232</v>
      </c>
      <c r="O672" s="36">
        <f t="shared" si="262"/>
        <v>325.93284727830053</v>
      </c>
      <c r="P672" s="36">
        <f t="shared" si="278"/>
        <v>305.4976706496393</v>
      </c>
      <c r="Q672" s="36">
        <f t="shared" si="279"/>
        <v>20.435176628661225</v>
      </c>
      <c r="R672" s="36">
        <f t="shared" si="280"/>
        <v>35.477432213241457</v>
      </c>
      <c r="S672" s="36">
        <f t="shared" si="281"/>
        <v>66.334285941934994</v>
      </c>
      <c r="T672" s="36">
        <f t="shared" si="282"/>
        <v>9.950142891290243</v>
      </c>
      <c r="U672" s="36">
        <f t="shared" si="283"/>
        <v>76.284428833225235</v>
      </c>
      <c r="V672" s="36">
        <f t="shared" si="284"/>
        <v>33.584656509765964</v>
      </c>
      <c r="W672" s="36">
        <f t="shared" si="285"/>
        <v>42.699772323459271</v>
      </c>
      <c r="Y672" s="86" t="e">
        <f t="shared" si="264"/>
        <v>#N/A</v>
      </c>
      <c r="Z672" s="86" t="e">
        <f t="shared" si="265"/>
        <v>#N/A</v>
      </c>
      <c r="AA672" s="86" t="e">
        <f t="shared" si="266"/>
        <v>#N/A</v>
      </c>
      <c r="AB672" s="86" t="e">
        <f t="shared" si="267"/>
        <v>#N/A</v>
      </c>
      <c r="AC672" s="86" t="e">
        <f t="shared" si="268"/>
        <v>#N/A</v>
      </c>
      <c r="AD672" s="86" t="e">
        <f t="shared" si="269"/>
        <v>#N/A</v>
      </c>
      <c r="AE672" s="86" t="e">
        <f t="shared" si="270"/>
        <v>#N/A</v>
      </c>
      <c r="AF672" s="86" t="e">
        <f t="shared" si="271"/>
        <v>#N/A</v>
      </c>
      <c r="AG672" s="86" t="e">
        <f t="shared" si="272"/>
        <v>#N/A</v>
      </c>
      <c r="AH672" s="86" t="e">
        <f t="shared" si="273"/>
        <v>#N/A</v>
      </c>
      <c r="AI672" s="86" t="e">
        <f t="shared" si="274"/>
        <v>#N/A</v>
      </c>
      <c r="AJ672" s="86" t="e">
        <f t="shared" si="275"/>
        <v>#N/A</v>
      </c>
      <c r="AK672" s="86">
        <f t="shared" si="286"/>
        <v>46.2</v>
      </c>
      <c r="AL672" s="86">
        <f t="shared" si="286"/>
        <v>0</v>
      </c>
    </row>
  </sheetData>
  <mergeCells count="1">
    <mergeCell ref="B3:P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2:AG673"/>
  <sheetViews>
    <sheetView tabSelected="1" view="pageBreakPreview" zoomScale="85" zoomScaleNormal="100" zoomScaleSheetLayoutView="85" workbookViewId="0">
      <selection activeCell="S10" sqref="S10"/>
    </sheetView>
  </sheetViews>
  <sheetFormatPr baseColWidth="10" defaultColWidth="11.44140625" defaultRowHeight="13.2" x14ac:dyDescent="0.25"/>
  <cols>
    <col min="1" max="1" width="2.77734375" style="13" customWidth="1"/>
    <col min="2" max="2" width="11.44140625" style="13" customWidth="1"/>
    <col min="3" max="3" width="11.44140625" style="13" bestFit="1" customWidth="1"/>
    <col min="4" max="4" width="0" style="13" hidden="1" customWidth="1"/>
    <col min="5" max="5" width="10.21875" style="13" bestFit="1" customWidth="1"/>
    <col min="6" max="6" width="8" style="13" bestFit="1" customWidth="1"/>
    <col min="7" max="7" width="5.109375" style="13" bestFit="1" customWidth="1"/>
    <col min="8" max="8" width="5.109375" style="138" bestFit="1" customWidth="1"/>
    <col min="9" max="9" width="7.21875" style="138" bestFit="1" customWidth="1"/>
    <col min="10" max="10" width="4.109375" style="138" bestFit="1" customWidth="1"/>
    <col min="11" max="12" width="5.109375" style="138" bestFit="1" customWidth="1"/>
    <col min="13" max="13" width="4.109375" style="138" bestFit="1" customWidth="1"/>
    <col min="14" max="14" width="5.109375" style="138" bestFit="1" customWidth="1"/>
    <col min="15" max="15" width="4.109375" style="138" bestFit="1" customWidth="1"/>
    <col min="16" max="16" width="10.21875" style="138" bestFit="1" customWidth="1"/>
    <col min="17" max="17" width="2.44140625" style="138" customWidth="1"/>
    <col min="18" max="18" width="7" style="138" hidden="1" customWidth="1"/>
    <col min="19" max="20" width="6.21875" style="138" customWidth="1"/>
    <col min="21" max="21" width="4.33203125" style="138" bestFit="1" customWidth="1"/>
    <col min="22" max="23" width="10" style="131" customWidth="1"/>
    <col min="24" max="24" width="10" style="137" customWidth="1"/>
    <col min="25" max="25" width="11.44140625" style="137"/>
    <col min="26" max="26" width="11.44140625" style="131"/>
    <col min="27" max="16384" width="11.44140625" style="13"/>
  </cols>
  <sheetData>
    <row r="2" spans="2:11" ht="18" x14ac:dyDescent="0.25">
      <c r="D2" s="14"/>
      <c r="H2" s="174" t="s">
        <v>258</v>
      </c>
    </row>
    <row r="3" spans="2:11" ht="18" x14ac:dyDescent="0.25">
      <c r="D3" s="14"/>
      <c r="H3" s="174" t="s">
        <v>259</v>
      </c>
    </row>
    <row r="4" spans="2:11" x14ac:dyDescent="0.25">
      <c r="B4" s="12" t="s">
        <v>252</v>
      </c>
      <c r="C4" s="15"/>
      <c r="D4" s="16"/>
      <c r="E4" s="15"/>
      <c r="F4" s="15"/>
      <c r="G4" s="15"/>
      <c r="H4" s="13"/>
      <c r="I4" s="139"/>
      <c r="J4" s="139"/>
      <c r="K4" s="139"/>
    </row>
    <row r="5" spans="2:11" x14ac:dyDescent="0.25">
      <c r="B5" s="18"/>
      <c r="C5" s="19"/>
      <c r="D5" s="14"/>
      <c r="G5" s="15"/>
    </row>
    <row r="6" spans="2:11" x14ac:dyDescent="0.25">
      <c r="B6" s="146" t="s">
        <v>250</v>
      </c>
      <c r="C6" s="147"/>
      <c r="D6" s="96"/>
      <c r="E6" s="158"/>
      <c r="F6" s="159" t="s">
        <v>83</v>
      </c>
      <c r="G6" s="15"/>
    </row>
    <row r="7" spans="2:11" x14ac:dyDescent="0.25">
      <c r="B7" s="18" t="s">
        <v>84</v>
      </c>
      <c r="C7" s="19"/>
      <c r="D7" s="97"/>
      <c r="E7" s="150"/>
      <c r="F7" s="150"/>
      <c r="G7" s="15"/>
    </row>
    <row r="8" spans="2:11" x14ac:dyDescent="0.25">
      <c r="B8" s="146" t="s">
        <v>255</v>
      </c>
      <c r="C8" s="147"/>
      <c r="D8" s="96"/>
      <c r="E8" s="158"/>
      <c r="F8" s="159">
        <v>172</v>
      </c>
      <c r="G8" s="15"/>
    </row>
    <row r="9" spans="2:11" x14ac:dyDescent="0.25">
      <c r="B9" s="18"/>
      <c r="C9" s="19"/>
      <c r="D9" s="97"/>
      <c r="E9" s="150"/>
      <c r="F9" s="150"/>
      <c r="G9" s="15"/>
    </row>
    <row r="10" spans="2:11" x14ac:dyDescent="0.25">
      <c r="B10" s="148" t="s">
        <v>220</v>
      </c>
      <c r="C10" s="149"/>
      <c r="D10" s="149"/>
      <c r="E10" s="149"/>
      <c r="F10" s="149"/>
      <c r="G10" s="149"/>
      <c r="H10" s="149"/>
      <c r="I10" s="155" t="s">
        <v>87</v>
      </c>
      <c r="J10" s="172" t="s">
        <v>229</v>
      </c>
      <c r="K10" s="171"/>
    </row>
    <row r="11" spans="2:11" x14ac:dyDescent="0.25">
      <c r="B11" s="33" t="s">
        <v>225</v>
      </c>
      <c r="C11" s="165"/>
      <c r="D11" s="166"/>
      <c r="E11" s="165"/>
      <c r="F11" s="165"/>
      <c r="G11" s="165"/>
      <c r="H11" s="167"/>
      <c r="I11" s="166">
        <v>6.3</v>
      </c>
      <c r="J11" s="169">
        <f>EXP(I11)</f>
        <v>544.57191012592898</v>
      </c>
      <c r="K11" s="169"/>
    </row>
    <row r="12" spans="2:11" x14ac:dyDescent="0.25">
      <c r="B12" s="38" t="s">
        <v>226</v>
      </c>
      <c r="C12" s="39"/>
      <c r="D12" s="99"/>
      <c r="E12" s="39"/>
      <c r="F12" s="39"/>
      <c r="G12" s="39"/>
      <c r="H12" s="168"/>
      <c r="I12" s="99">
        <v>1.1499999999999999</v>
      </c>
      <c r="J12" s="173">
        <f>I12</f>
        <v>1.1499999999999999</v>
      </c>
      <c r="K12" s="170"/>
    </row>
    <row r="13" spans="2:11" x14ac:dyDescent="0.25">
      <c r="B13" s="19"/>
      <c r="C13" s="19"/>
      <c r="D13" s="97"/>
      <c r="E13" s="150"/>
      <c r="F13" s="152"/>
      <c r="G13" s="15"/>
      <c r="H13" s="140"/>
      <c r="I13" s="140"/>
    </row>
    <row r="14" spans="2:11" x14ac:dyDescent="0.25">
      <c r="B14" s="148" t="s">
        <v>221</v>
      </c>
      <c r="C14" s="149"/>
      <c r="D14" s="98"/>
      <c r="E14" s="156"/>
      <c r="F14" s="157"/>
      <c r="G14" s="15"/>
      <c r="H14" s="140"/>
      <c r="I14" s="140"/>
    </row>
    <row r="15" spans="2:11" x14ac:dyDescent="0.25">
      <c r="B15" s="47" t="s">
        <v>227</v>
      </c>
      <c r="C15" s="19"/>
      <c r="D15" s="97"/>
      <c r="E15" s="150"/>
      <c r="F15" s="151">
        <v>333</v>
      </c>
      <c r="G15" s="15"/>
      <c r="H15" s="140"/>
      <c r="I15" s="140"/>
      <c r="J15" s="140"/>
    </row>
    <row r="16" spans="2:11" x14ac:dyDescent="0.25">
      <c r="B16" s="49" t="s">
        <v>228</v>
      </c>
      <c r="C16" s="50"/>
      <c r="D16" s="99"/>
      <c r="E16" s="153"/>
      <c r="F16" s="154">
        <v>6</v>
      </c>
      <c r="G16" s="15"/>
      <c r="H16" s="140"/>
      <c r="I16" s="140"/>
      <c r="J16" s="140"/>
    </row>
    <row r="17" spans="2:10" x14ac:dyDescent="0.25">
      <c r="B17" s="19"/>
      <c r="C17" s="19"/>
      <c r="D17" s="43"/>
      <c r="E17" s="19"/>
      <c r="F17" s="44"/>
      <c r="G17" s="15"/>
      <c r="H17" s="140"/>
      <c r="I17" s="140"/>
      <c r="J17" s="140"/>
    </row>
    <row r="18" spans="2:10" ht="14.4" x14ac:dyDescent="0.3">
      <c r="B18"/>
      <c r="C18"/>
      <c r="D18"/>
      <c r="E18"/>
      <c r="F18"/>
      <c r="G18" s="15"/>
      <c r="H18" s="140"/>
      <c r="I18" s="140"/>
      <c r="J18" s="140"/>
    </row>
    <row r="19" spans="2:10" ht="14.4" x14ac:dyDescent="0.3">
      <c r="B19"/>
      <c r="C19"/>
      <c r="D19"/>
      <c r="E19"/>
      <c r="F19"/>
      <c r="G19" s="15"/>
      <c r="H19" s="140"/>
      <c r="I19" s="140"/>
      <c r="J19" s="140"/>
    </row>
    <row r="20" spans="2:10" ht="14.4" x14ac:dyDescent="0.3">
      <c r="B20"/>
      <c r="C20"/>
      <c r="D20"/>
      <c r="E20"/>
      <c r="F20"/>
      <c r="G20" s="15"/>
      <c r="H20" s="140"/>
      <c r="I20" s="140"/>
      <c r="J20" s="140"/>
    </row>
    <row r="21" spans="2:10" ht="14.4" x14ac:dyDescent="0.3">
      <c r="B21"/>
      <c r="C21"/>
      <c r="D21"/>
      <c r="E21"/>
      <c r="F21"/>
      <c r="G21" s="15"/>
      <c r="H21" s="140"/>
      <c r="I21" s="140"/>
      <c r="J21" s="140"/>
    </row>
    <row r="22" spans="2:10" ht="14.4" x14ac:dyDescent="0.3">
      <c r="B22"/>
      <c r="C22"/>
      <c r="D22"/>
      <c r="E22"/>
      <c r="F22"/>
      <c r="G22" s="15"/>
      <c r="H22" s="140"/>
      <c r="I22" s="140"/>
      <c r="J22" s="140"/>
    </row>
    <row r="23" spans="2:10" ht="14.4" x14ac:dyDescent="0.3">
      <c r="B23"/>
      <c r="C23"/>
      <c r="D23"/>
      <c r="E23"/>
      <c r="F23"/>
      <c r="G23" s="15"/>
      <c r="H23" s="140"/>
      <c r="I23" s="140"/>
      <c r="J23" s="140"/>
    </row>
    <row r="24" spans="2:10" ht="14.4" x14ac:dyDescent="0.3">
      <c r="B24"/>
      <c r="C24"/>
      <c r="D24"/>
      <c r="E24"/>
      <c r="F24"/>
      <c r="G24" s="15"/>
      <c r="H24" s="140"/>
      <c r="I24" s="140"/>
      <c r="J24" s="140"/>
    </row>
    <row r="25" spans="2:10" ht="14.4" x14ac:dyDescent="0.3">
      <c r="B25"/>
      <c r="C25"/>
      <c r="D25"/>
      <c r="E25"/>
      <c r="F25"/>
      <c r="G25" s="15"/>
      <c r="H25" s="140"/>
      <c r="I25" s="140"/>
      <c r="J25" s="140"/>
    </row>
    <row r="26" spans="2:10" ht="14.4" x14ac:dyDescent="0.3">
      <c r="B26"/>
      <c r="C26"/>
      <c r="D26"/>
      <c r="E26"/>
      <c r="F26"/>
      <c r="G26" s="60"/>
      <c r="H26" s="140"/>
      <c r="I26" s="140"/>
      <c r="J26" s="140"/>
    </row>
    <row r="27" spans="2:10" ht="14.4" x14ac:dyDescent="0.3">
      <c r="B27"/>
      <c r="C27"/>
      <c r="D27"/>
      <c r="E27"/>
      <c r="F27"/>
      <c r="G27" s="60"/>
      <c r="H27" s="140"/>
      <c r="I27" s="140"/>
      <c r="J27" s="140"/>
    </row>
    <row r="28" spans="2:10" ht="14.4" x14ac:dyDescent="0.3">
      <c r="B28"/>
      <c r="C28"/>
      <c r="D28"/>
      <c r="E28"/>
      <c r="F28"/>
      <c r="G28" s="14"/>
      <c r="H28" s="140"/>
      <c r="I28" s="140"/>
      <c r="J28" s="140"/>
    </row>
    <row r="29" spans="2:10" x14ac:dyDescent="0.25">
      <c r="B29" s="19"/>
      <c r="C29" s="19"/>
      <c r="D29" s="43"/>
      <c r="E29" s="19"/>
      <c r="F29" s="44"/>
      <c r="G29" s="44"/>
      <c r="H29" s="140"/>
      <c r="I29" s="140"/>
      <c r="J29" s="140"/>
    </row>
    <row r="48" spans="2:16" x14ac:dyDescent="0.25">
      <c r="B48" s="161" t="s">
        <v>223</v>
      </c>
      <c r="C48" s="161"/>
      <c r="D48" s="161"/>
      <c r="E48" s="161"/>
      <c r="F48" s="161" t="s">
        <v>224</v>
      </c>
      <c r="G48" s="161"/>
      <c r="H48" s="161"/>
      <c r="I48" s="161"/>
      <c r="J48" s="161"/>
      <c r="K48" s="161"/>
      <c r="L48" s="161"/>
      <c r="M48" s="161"/>
      <c r="N48" s="161"/>
      <c r="O48" s="161"/>
      <c r="P48" s="141" t="s">
        <v>253</v>
      </c>
    </row>
    <row r="49" spans="2:20" ht="36" x14ac:dyDescent="0.25">
      <c r="B49" s="142" t="s">
        <v>222</v>
      </c>
      <c r="C49" s="142" t="s">
        <v>254</v>
      </c>
      <c r="D49" s="143" t="s">
        <v>115</v>
      </c>
      <c r="E49" s="142" t="s">
        <v>251</v>
      </c>
      <c r="F49" s="141" t="s">
        <v>119</v>
      </c>
      <c r="G49" s="141" t="s">
        <v>120</v>
      </c>
      <c r="H49" s="141" t="s">
        <v>121</v>
      </c>
      <c r="I49" s="141" t="s">
        <v>122</v>
      </c>
      <c r="J49" s="141" t="s">
        <v>123</v>
      </c>
      <c r="K49" s="141" t="s">
        <v>124</v>
      </c>
      <c r="L49" s="141" t="s">
        <v>125</v>
      </c>
      <c r="M49" s="141" t="s">
        <v>126</v>
      </c>
      <c r="N49" s="141" t="s">
        <v>127</v>
      </c>
      <c r="O49" s="141" t="s">
        <v>128</v>
      </c>
      <c r="P49" s="142" t="s">
        <v>230</v>
      </c>
      <c r="R49" s="132" t="s">
        <v>222</v>
      </c>
      <c r="S49" s="132" t="s">
        <v>256</v>
      </c>
      <c r="T49" s="132" t="s">
        <v>257</v>
      </c>
    </row>
    <row r="50" spans="2:20" x14ac:dyDescent="0.25">
      <c r="B50" s="144">
        <v>25934</v>
      </c>
      <c r="C50" s="135">
        <v>44.455852894645297</v>
      </c>
      <c r="D50" s="135"/>
      <c r="E50" s="145" t="e">
        <f>IF(S50="",NA(),(S50*3600*24*30)/($F$8*1000))</f>
        <v>#N/A</v>
      </c>
      <c r="F50" s="135">
        <f>(F15+$J$11*TANH(C50/$J$11))/(1+F15/$J$11*TANH(C50/$J$11))</f>
        <v>359.45367764682294</v>
      </c>
      <c r="G50" s="135">
        <f>C50+F15-F50</f>
        <v>18.002175247822379</v>
      </c>
      <c r="H50" s="135">
        <f>F50*(1-TANH(D50/$J$11))/(1+(1-F50/$J$11)*TANH(D50/$J$11))</f>
        <v>359.45367764682294</v>
      </c>
      <c r="I50" s="135">
        <f>H50/(1+(H50/$J$11)^3)^(1/3)</f>
        <v>330.4084882321668</v>
      </c>
      <c r="J50" s="135">
        <f>H50-I50</f>
        <v>29.045189414656136</v>
      </c>
      <c r="K50" s="135">
        <f>G50+J50</f>
        <v>47.047364662478515</v>
      </c>
      <c r="L50" s="135">
        <f>F16+K50</f>
        <v>53.047364662478515</v>
      </c>
      <c r="M50" s="135">
        <f>($J$12-1)*L50</f>
        <v>7.9571046993717722</v>
      </c>
      <c r="N50" s="135">
        <f>$J$12*L50</f>
        <v>61.00446936185029</v>
      </c>
      <c r="O50" s="135">
        <f>N50-P50</f>
        <v>30.249032792048332</v>
      </c>
      <c r="P50" s="135">
        <f>N50*N50/(N50+60)</f>
        <v>30.755436569801958</v>
      </c>
      <c r="R50" s="133">
        <f>+B50</f>
        <v>25934</v>
      </c>
      <c r="S50" s="134"/>
      <c r="T50" s="134">
        <f>P50*10^3*$F$8/(3600*24*30)</f>
        <v>2.0408700192924139</v>
      </c>
    </row>
    <row r="51" spans="2:20" x14ac:dyDescent="0.25">
      <c r="B51" s="144">
        <v>25965</v>
      </c>
      <c r="C51" s="135">
        <v>86.421126213592203</v>
      </c>
      <c r="D51" s="135"/>
      <c r="E51" s="145" t="e">
        <f>IF(S51="",NA(),(S51*3600*24*30)/($F$8*1000))</f>
        <v>#N/A</v>
      </c>
      <c r="F51" s="135">
        <f>(I50+$J$11*TANH(C51/$J$11))/(1+I50/$J$11*TANH(C51/$J$11))</f>
        <v>379.84206418789489</v>
      </c>
      <c r="G51" s="135">
        <f t="shared" ref="G51:G114" si="0">C51+I50-F51</f>
        <v>36.987550257864143</v>
      </c>
      <c r="H51" s="135">
        <f>F51*(1-TANH(D51/$J$11))/(1+(1-F51/$J$11)*TANH(D51/$J$11))</f>
        <v>379.84206418789489</v>
      </c>
      <c r="I51" s="135">
        <f>H51/(1+(H51/$J$11)^3)^(1/3)</f>
        <v>344.59216665694294</v>
      </c>
      <c r="J51" s="135">
        <f>H51-I51</f>
        <v>35.249897530951955</v>
      </c>
      <c r="K51" s="135">
        <f>G51+J51</f>
        <v>72.237447788816098</v>
      </c>
      <c r="L51" s="135">
        <f>O50+K51</f>
        <v>102.48648058086442</v>
      </c>
      <c r="M51" s="135">
        <f>($J$12-1)*L51</f>
        <v>15.372972087129654</v>
      </c>
      <c r="N51" s="135">
        <f>$J$12*L51</f>
        <v>117.85945266799408</v>
      </c>
      <c r="O51" s="135">
        <f>N51-P51</f>
        <v>39.75929900830161</v>
      </c>
      <c r="P51" s="135">
        <f>N51*N51/(N51+60)</f>
        <v>78.100153659692467</v>
      </c>
      <c r="R51" s="133">
        <f>+B51</f>
        <v>25965</v>
      </c>
      <c r="S51" s="134"/>
      <c r="T51" s="134">
        <f>P51*10^3*$F$8/(3600*24*30)</f>
        <v>5.1825719249487285</v>
      </c>
    </row>
    <row r="52" spans="2:20" x14ac:dyDescent="0.25">
      <c r="B52" s="144">
        <v>25993</v>
      </c>
      <c r="C52" s="135">
        <v>164.734023507107</v>
      </c>
      <c r="D52" s="135"/>
      <c r="E52" s="145" t="e">
        <f>IF(S52="",NA(),(S52*3600*24*30)/($F$8*1000))</f>
        <v>#N/A</v>
      </c>
      <c r="F52" s="135">
        <f>(I51+$J$11*TANH(C52/$J$11))/(1+I51/$J$11*TANH(C52/$J$11))</f>
        <v>425.439200990931</v>
      </c>
      <c r="G52" s="135">
        <f t="shared" si="0"/>
        <v>83.886989173118934</v>
      </c>
      <c r="H52" s="135">
        <f>F52*(1-TANH(D52/$J$11))/(1+(1-F52/$J$11)*TANH(D52/$J$11))</f>
        <v>425.439200990931</v>
      </c>
      <c r="I52" s="135">
        <f>H52/(1+(H52/$J$11)^3)^(1/3)</f>
        <v>373.5904851696277</v>
      </c>
      <c r="J52" s="135">
        <f t="shared" ref="J52:J115" si="1">H52-I52</f>
        <v>51.848715821303301</v>
      </c>
      <c r="K52" s="135">
        <f t="shared" ref="K52:K115" si="2">G52+J52</f>
        <v>135.73570499442224</v>
      </c>
      <c r="L52" s="135">
        <f t="shared" ref="L52:L115" si="3">O51+K52</f>
        <v>175.49500400272385</v>
      </c>
      <c r="M52" s="135">
        <f>($J$12-1)*L52</f>
        <v>26.324250600408561</v>
      </c>
      <c r="N52" s="135">
        <f>$J$12*L52</f>
        <v>201.81925460313241</v>
      </c>
      <c r="O52" s="135">
        <f t="shared" ref="O52:O115" si="4">N52-P52</f>
        <v>46.250056339603816</v>
      </c>
      <c r="P52" s="135">
        <f t="shared" ref="P52:P115" si="5">N52*N52/(N52+60)</f>
        <v>155.56919826352859</v>
      </c>
      <c r="R52" s="133">
        <f>+B52</f>
        <v>25993</v>
      </c>
      <c r="S52" s="134"/>
      <c r="T52" s="134">
        <f>P52*10^3*$F$8/(3600*24*30)</f>
        <v>10.323264699586002</v>
      </c>
    </row>
    <row r="53" spans="2:20" x14ac:dyDescent="0.25">
      <c r="B53" s="144">
        <v>26024</v>
      </c>
      <c r="C53" s="135">
        <v>69.931141442379698</v>
      </c>
      <c r="D53" s="135"/>
      <c r="E53" s="145" t="e">
        <f>IF(S53="",NA(),(S53*3600*24*30)/($F$8*1000))</f>
        <v>#N/A</v>
      </c>
      <c r="F53" s="135">
        <f>(I52+$J$11*TANH(C53/$J$11))/(1+I52/$J$11*TANH(C53/$J$11))</f>
        <v>407.4417853463346</v>
      </c>
      <c r="G53" s="135">
        <f t="shared" si="0"/>
        <v>36.079841265672769</v>
      </c>
      <c r="H53" s="135">
        <f>F53*(1-TANH(D53/$J$11))/(1+(1-F53/$J$11)*TANH(D53/$J$11))</f>
        <v>407.4417853463346</v>
      </c>
      <c r="I53" s="135">
        <f>H53/(1+(H53/$J$11)^3)^(1/3)</f>
        <v>362.5958090986901</v>
      </c>
      <c r="J53" s="135">
        <f t="shared" si="1"/>
        <v>44.845976247644501</v>
      </c>
      <c r="K53" s="135">
        <f t="shared" si="2"/>
        <v>80.92581751331727</v>
      </c>
      <c r="L53" s="135">
        <f t="shared" si="3"/>
        <v>127.17587385292109</v>
      </c>
      <c r="M53" s="135">
        <f>($J$12-1)*L53</f>
        <v>19.076381077938152</v>
      </c>
      <c r="N53" s="135">
        <f>$J$12*L53</f>
        <v>146.25225493085924</v>
      </c>
      <c r="O53" s="135">
        <f t="shared" si="4"/>
        <v>42.545645373880603</v>
      </c>
      <c r="P53" s="135">
        <f t="shared" si="5"/>
        <v>103.70660955697863</v>
      </c>
      <c r="R53" s="133">
        <f>+B53</f>
        <v>26024</v>
      </c>
      <c r="S53" s="134"/>
      <c r="T53" s="134">
        <f>P53*10^3*$F$8/(3600*24*30)</f>
        <v>6.8817657576390143</v>
      </c>
    </row>
    <row r="54" spans="2:20" x14ac:dyDescent="0.25">
      <c r="B54" s="144">
        <v>26054</v>
      </c>
      <c r="C54" s="135">
        <v>18.5597900090231</v>
      </c>
      <c r="D54" s="135"/>
      <c r="E54" s="145" t="e">
        <f>IF(S54="",NA(),(S54*3600*24*30)/($F$8*1000))</f>
        <v>#N/A</v>
      </c>
      <c r="F54" s="135">
        <f>(I53+$J$11*TANH(C54/$J$11))/(1+I53/$J$11*TANH(C54/$J$11))</f>
        <v>372.69426599044442</v>
      </c>
      <c r="G54" s="135">
        <f t="shared" si="0"/>
        <v>8.4613331172687936</v>
      </c>
      <c r="H54" s="135">
        <f>F54*(1-TANH(D54/$J$11))/(1+(1-F54/$J$11)*TANH(D54/$J$11))</f>
        <v>372.69426599044442</v>
      </c>
      <c r="I54" s="135">
        <f>H54/(1+(H54/$J$11)^3)^(1/3)</f>
        <v>339.70455175289055</v>
      </c>
      <c r="J54" s="135">
        <f t="shared" si="1"/>
        <v>32.989714237553869</v>
      </c>
      <c r="K54" s="135">
        <f t="shared" si="2"/>
        <v>41.451047354822663</v>
      </c>
      <c r="L54" s="135">
        <f t="shared" si="3"/>
        <v>83.996692728703266</v>
      </c>
      <c r="M54" s="135">
        <f>($J$12-1)*L54</f>
        <v>12.599503909305483</v>
      </c>
      <c r="N54" s="135">
        <f>$J$12*L54</f>
        <v>96.596196638008749</v>
      </c>
      <c r="O54" s="135">
        <f t="shared" si="4"/>
        <v>37.010935914862344</v>
      </c>
      <c r="P54" s="135">
        <f t="shared" si="5"/>
        <v>59.585260723146405</v>
      </c>
      <c r="R54" s="133">
        <f>+B54</f>
        <v>26054</v>
      </c>
      <c r="S54" s="134"/>
      <c r="T54" s="134">
        <f>P54*10^3*$F$8/(3600*24*30)</f>
        <v>3.9539602023075546</v>
      </c>
    </row>
    <row r="55" spans="2:20" x14ac:dyDescent="0.25">
      <c r="B55" s="144">
        <v>26085</v>
      </c>
      <c r="C55" s="135">
        <v>30.007632617695201</v>
      </c>
      <c r="D55" s="135"/>
      <c r="E55" s="145" t="e">
        <f>IF(S55="",NA(),(S55*3600*24*30)/($F$8*1000))</f>
        <v>#N/A</v>
      </c>
      <c r="F55" s="135">
        <f>(I54+$J$11*TANH(C55/$J$11))/(1+I54/$J$11*TANH(C55/$J$11))</f>
        <v>357.4089059339517</v>
      </c>
      <c r="G55" s="135">
        <f t="shared" si="0"/>
        <v>12.303278436634059</v>
      </c>
      <c r="H55" s="135">
        <f>F55*(1-TANH(D55/$J$11))/(1+(1-F55/$J$11)*TANH(D55/$J$11))</f>
        <v>357.4089059339517</v>
      </c>
      <c r="I55" s="135">
        <f>H55/(1+(H55/$J$11)^3)^(1/3)</f>
        <v>328.9450340002727</v>
      </c>
      <c r="J55" s="135">
        <f t="shared" si="1"/>
        <v>28.463871933679002</v>
      </c>
      <c r="K55" s="135">
        <f t="shared" si="2"/>
        <v>40.767150370313061</v>
      </c>
      <c r="L55" s="135">
        <f t="shared" si="3"/>
        <v>77.778086285175405</v>
      </c>
      <c r="M55" s="135">
        <f>($J$12-1)*L55</f>
        <v>11.666712942776304</v>
      </c>
      <c r="N55" s="135">
        <f>$J$12*L55</f>
        <v>89.444799227951705</v>
      </c>
      <c r="O55" s="135">
        <f t="shared" si="4"/>
        <v>35.910837857202146</v>
      </c>
      <c r="P55" s="135">
        <f t="shared" si="5"/>
        <v>53.533961370749559</v>
      </c>
      <c r="R55" s="133">
        <f>+B55</f>
        <v>26085</v>
      </c>
      <c r="S55" s="134"/>
      <c r="T55" s="134">
        <f>P55*10^3*$F$8/(3600*24*30)</f>
        <v>3.5524079304664062</v>
      </c>
    </row>
    <row r="56" spans="2:20" x14ac:dyDescent="0.25">
      <c r="B56" s="144">
        <v>26115</v>
      </c>
      <c r="C56" s="135">
        <v>58.580562036108297</v>
      </c>
      <c r="D56" s="135"/>
      <c r="E56" s="145" t="e">
        <f>IF(S56="",NA(),(S56*3600*24*30)/($F$8*1000))</f>
        <v>#N/A</v>
      </c>
      <c r="F56" s="135">
        <f>(I55+$J$11*TANH(C56/$J$11))/(1+I55/$J$11*TANH(C56/$J$11))</f>
        <v>363.7553312444058</v>
      </c>
      <c r="G56" s="135">
        <f t="shared" si="0"/>
        <v>23.770264791975194</v>
      </c>
      <c r="H56" s="135">
        <f>F56*(1-TANH(D56/$J$11))/(1+(1-F56/$J$11)*TANH(D56/$J$11))</f>
        <v>363.7553312444058</v>
      </c>
      <c r="I56" s="135">
        <f>H56/(1+(H56/$J$11)^3)^(1/3)</f>
        <v>333.46296389973179</v>
      </c>
      <c r="J56" s="135">
        <f t="shared" si="1"/>
        <v>30.292367344674005</v>
      </c>
      <c r="K56" s="135">
        <f t="shared" si="2"/>
        <v>54.062632136649199</v>
      </c>
      <c r="L56" s="135">
        <f t="shared" si="3"/>
        <v>89.973469993851353</v>
      </c>
      <c r="M56" s="135">
        <f>($J$12-1)*L56</f>
        <v>13.496020499077694</v>
      </c>
      <c r="N56" s="135">
        <f>$J$12*L56</f>
        <v>103.46949049292905</v>
      </c>
      <c r="O56" s="135">
        <f t="shared" si="4"/>
        <v>37.977541930641053</v>
      </c>
      <c r="P56" s="135">
        <f t="shared" si="5"/>
        <v>65.491948562288002</v>
      </c>
      <c r="R56" s="133">
        <f>+B56</f>
        <v>26115</v>
      </c>
      <c r="S56" s="134"/>
      <c r="T56" s="134">
        <f>P56*10^3*$F$8/(3600*24*30)</f>
        <v>4.3459163397814571</v>
      </c>
    </row>
    <row r="57" spans="2:20" x14ac:dyDescent="0.25">
      <c r="B57" s="144">
        <v>26146</v>
      </c>
      <c r="C57" s="135">
        <v>5.59711441211729</v>
      </c>
      <c r="D57" s="135"/>
      <c r="E57" s="145" t="e">
        <f>IF(S57="",NA(),(S57*3600*24*30)/($F$8*1000))</f>
        <v>#N/A</v>
      </c>
      <c r="F57" s="135">
        <f>(I56+$J$11*TANH(C57/$J$11))/(1+I56/$J$11*TANH(C57/$J$11))</f>
        <v>336.93938354399506</v>
      </c>
      <c r="G57" s="135">
        <f t="shared" si="0"/>
        <v>2.1206947678539905</v>
      </c>
      <c r="H57" s="135">
        <f>F57*(1-TANH(D57/$J$11))/(1+(1-F57/$J$11)*TANH(D57/$J$11))</f>
        <v>336.93938354399506</v>
      </c>
      <c r="I57" s="135">
        <f>H57/(1+(H57/$J$11)^3)^(1/3)</f>
        <v>313.89066219343329</v>
      </c>
      <c r="J57" s="135">
        <f t="shared" si="1"/>
        <v>23.048721350561777</v>
      </c>
      <c r="K57" s="135">
        <f t="shared" si="2"/>
        <v>25.169416118415768</v>
      </c>
      <c r="L57" s="135">
        <f t="shared" si="3"/>
        <v>63.146958049056821</v>
      </c>
      <c r="M57" s="135">
        <f>($J$12-1)*L57</f>
        <v>9.4720437073585178</v>
      </c>
      <c r="N57" s="135">
        <f>$J$12*L57</f>
        <v>72.619001756415344</v>
      </c>
      <c r="O57" s="135">
        <f t="shared" si="4"/>
        <v>32.854568709450774</v>
      </c>
      <c r="P57" s="135">
        <f t="shared" si="5"/>
        <v>39.764433046964569</v>
      </c>
      <c r="R57" s="133">
        <f>+B57</f>
        <v>26146</v>
      </c>
      <c r="S57" s="134"/>
      <c r="T57" s="134">
        <f>P57*10^3*$F$8/(3600*24*30)</f>
        <v>2.6386892299683282</v>
      </c>
    </row>
    <row r="58" spans="2:20" x14ac:dyDescent="0.25">
      <c r="B58" s="144">
        <v>26177</v>
      </c>
      <c r="C58" s="135">
        <v>10.1317141691966</v>
      </c>
      <c r="D58" s="135"/>
      <c r="E58" s="145" t="e">
        <f>IF(S58="",NA(),(S58*3600*24*30)/($F$8*1000))</f>
        <v>#N/A</v>
      </c>
      <c r="F58" s="135">
        <f>(I57+$J$11*TANH(C58/$J$11))/(1+I57/$J$11*TANH(C58/$J$11))</f>
        <v>320.58371152310332</v>
      </c>
      <c r="G58" s="135">
        <f t="shared" si="0"/>
        <v>3.4386648395265524</v>
      </c>
      <c r="H58" s="135">
        <f>F58*(1-TANH(D58/$J$11))/(1+(1-F58/$J$11)*TANH(D58/$J$11))</f>
        <v>320.58371152310332</v>
      </c>
      <c r="I58" s="135">
        <f>H58/(1+(H58/$J$11)^3)^(1/3)</f>
        <v>301.34524864238648</v>
      </c>
      <c r="J58" s="135">
        <f t="shared" si="1"/>
        <v>19.238462880716838</v>
      </c>
      <c r="K58" s="135">
        <f t="shared" si="2"/>
        <v>22.677127720243391</v>
      </c>
      <c r="L58" s="135">
        <f t="shared" si="3"/>
        <v>55.531696429694165</v>
      </c>
      <c r="M58" s="135">
        <f>($J$12-1)*L58</f>
        <v>8.329754464454119</v>
      </c>
      <c r="N58" s="135">
        <f>$J$12*L58</f>
        <v>63.861450894148284</v>
      </c>
      <c r="O58" s="135">
        <f t="shared" si="4"/>
        <v>30.9352669937917</v>
      </c>
      <c r="P58" s="135">
        <f t="shared" si="5"/>
        <v>32.926183900356584</v>
      </c>
      <c r="R58" s="133">
        <f>+B58</f>
        <v>26177</v>
      </c>
      <c r="S58" s="134"/>
      <c r="T58" s="134">
        <f>P58*10^3*$F$8/(3600*24*30)</f>
        <v>2.1849165242520572</v>
      </c>
    </row>
    <row r="59" spans="2:20" x14ac:dyDescent="0.25">
      <c r="B59" s="144">
        <v>26207</v>
      </c>
      <c r="C59" s="135">
        <v>56.696501571150698</v>
      </c>
      <c r="D59" s="135"/>
      <c r="E59" s="145" t="e">
        <f>IF(S59="",NA(),(S59*3600*24*30)/($F$8*1000))</f>
        <v>#N/A</v>
      </c>
      <c r="F59" s="135">
        <f>(I58+$J$11*TANH(C59/$J$11))/(1+I58/$J$11*TANH(C59/$J$11))</f>
        <v>338.41148638558542</v>
      </c>
      <c r="G59" s="135">
        <f t="shared" si="0"/>
        <v>19.630263827951751</v>
      </c>
      <c r="H59" s="135">
        <f>F59*(1-TANH(D59/$J$11))/(1+(1-F59/$J$11)*TANH(D59/$J$11))</f>
        <v>338.41148638558542</v>
      </c>
      <c r="I59" s="135">
        <f>H59/(1+(H59/$J$11)^3)^(1/3)</f>
        <v>314.99758312323991</v>
      </c>
      <c r="J59" s="135">
        <f t="shared" si="1"/>
        <v>23.413903262345514</v>
      </c>
      <c r="K59" s="135">
        <f t="shared" si="2"/>
        <v>43.044167090297265</v>
      </c>
      <c r="L59" s="135">
        <f t="shared" si="3"/>
        <v>73.979434084088965</v>
      </c>
      <c r="M59" s="135">
        <f>($J$12-1)*L59</f>
        <v>11.096915112613338</v>
      </c>
      <c r="N59" s="135">
        <f>$J$12*L59</f>
        <v>85.076349196702296</v>
      </c>
      <c r="O59" s="135">
        <f t="shared" si="4"/>
        <v>35.185479784034769</v>
      </c>
      <c r="P59" s="135">
        <f t="shared" si="5"/>
        <v>49.890869412667527</v>
      </c>
      <c r="R59" s="133">
        <f>+B59</f>
        <v>26207</v>
      </c>
      <c r="S59" s="134"/>
      <c r="T59" s="134">
        <f>P59*10^3*$F$8/(3600*24*30)</f>
        <v>3.3106595443591109</v>
      </c>
    </row>
    <row r="60" spans="2:20" x14ac:dyDescent="0.25">
      <c r="B60" s="144">
        <v>26238</v>
      </c>
      <c r="C60" s="135">
        <v>81.536149825783994</v>
      </c>
      <c r="D60" s="135"/>
      <c r="E60" s="145" t="e">
        <f>IF(S60="",NA(),(S60*3600*24*30)/($F$8*1000))</f>
        <v>#N/A</v>
      </c>
      <c r="F60" s="135">
        <f>(I59+$J$11*TANH(C60/$J$11))/(1+I59/$J$11*TANH(C60/$J$11))</f>
        <v>364.58826093609247</v>
      </c>
      <c r="G60" s="135">
        <f t="shared" si="0"/>
        <v>31.945472012931418</v>
      </c>
      <c r="H60" s="135">
        <f>F60*(1-TANH(D60/$J$11))/(1+(1-F60/$J$11)*TANH(D60/$J$11))</f>
        <v>364.58826093609247</v>
      </c>
      <c r="I60" s="135">
        <f>H60/(1+(H60/$J$11)^3)^(1/3)</f>
        <v>334.05059431359291</v>
      </c>
      <c r="J60" s="135">
        <f t="shared" si="1"/>
        <v>30.537666622499557</v>
      </c>
      <c r="K60" s="135">
        <f t="shared" si="2"/>
        <v>62.483138635430976</v>
      </c>
      <c r="L60" s="135">
        <f t="shared" si="3"/>
        <v>97.668618419465744</v>
      </c>
      <c r="M60" s="135">
        <f>($J$12-1)*L60</f>
        <v>14.650292762919854</v>
      </c>
      <c r="N60" s="135">
        <f>$J$12*L60</f>
        <v>112.31891118238559</v>
      </c>
      <c r="O60" s="135">
        <f t="shared" si="4"/>
        <v>39.108503092909558</v>
      </c>
      <c r="P60" s="135">
        <f t="shared" si="5"/>
        <v>73.210408089476033</v>
      </c>
      <c r="R60" s="133">
        <f>+B60</f>
        <v>26238</v>
      </c>
      <c r="S60" s="134"/>
      <c r="T60" s="134">
        <f>P60*10^3*$F$8/(3600*24*30)</f>
        <v>4.8580980676658481</v>
      </c>
    </row>
    <row r="61" spans="2:20" x14ac:dyDescent="0.25">
      <c r="B61" s="144">
        <v>26268</v>
      </c>
      <c r="C61" s="135">
        <v>69.399501666206206</v>
      </c>
      <c r="D61" s="135"/>
      <c r="E61" s="145" t="e">
        <f>IF(S61="",NA(),(S61*3600*24*30)/($F$8*1000))</f>
        <v>#N/A</v>
      </c>
      <c r="F61" s="135">
        <f>(I60+$J$11*TANH(C61/$J$11))/(1+I60/$J$11*TANH(C61/$J$11))</f>
        <v>373.99748000907874</v>
      </c>
      <c r="G61" s="135">
        <f t="shared" si="0"/>
        <v>29.452615970720387</v>
      </c>
      <c r="H61" s="135">
        <f>F61*(1-TANH(D61/$J$11))/(1+(1-F61/$J$11)*TANH(D61/$J$11))</f>
        <v>373.99748000907874</v>
      </c>
      <c r="I61" s="135">
        <f>H61/(1+(H61/$J$11)^3)^(1/3)</f>
        <v>340.60254325972812</v>
      </c>
      <c r="J61" s="135">
        <f t="shared" si="1"/>
        <v>33.39493674935062</v>
      </c>
      <c r="K61" s="135">
        <f t="shared" si="2"/>
        <v>62.847552720071008</v>
      </c>
      <c r="L61" s="135">
        <f t="shared" si="3"/>
        <v>101.95605581298057</v>
      </c>
      <c r="M61" s="135">
        <f>($J$12-1)*L61</f>
        <v>15.293408371947075</v>
      </c>
      <c r="N61" s="135">
        <f>$J$12*L61</f>
        <v>117.24946418492765</v>
      </c>
      <c r="O61" s="135">
        <f t="shared" si="4"/>
        <v>39.689642411307645</v>
      </c>
      <c r="P61" s="135">
        <f t="shared" si="5"/>
        <v>77.559821773620001</v>
      </c>
      <c r="R61" s="133">
        <f>+B61</f>
        <v>26268</v>
      </c>
      <c r="S61" s="134"/>
      <c r="T61" s="134">
        <f>P61*10^3*$F$8/(3600*24*30)</f>
        <v>5.1467165683112039</v>
      </c>
    </row>
    <row r="62" spans="2:20" x14ac:dyDescent="0.25">
      <c r="B62" s="144">
        <v>26299</v>
      </c>
      <c r="C62" s="135">
        <v>46.918921059094401</v>
      </c>
      <c r="D62" s="135"/>
      <c r="E62" s="145" t="e">
        <f>IF(S62="",NA(),(S62*3600*24*30)/($F$8*1000))</f>
        <v>#N/A</v>
      </c>
      <c r="F62" s="135">
        <f>(I61+$J$11*TANH(C62/$J$11))/(1+I61/$J$11*TANH(C62/$J$11))</f>
        <v>367.64332756144006</v>
      </c>
      <c r="G62" s="135">
        <f t="shared" si="0"/>
        <v>19.878136757382435</v>
      </c>
      <c r="H62" s="135">
        <f>F62*(1-TANH(D62/$J$11))/(1+(1-F62/$J$11)*TANH(D62/$J$11))</f>
        <v>367.64332756144006</v>
      </c>
      <c r="I62" s="135">
        <f>H62/(1+(H62/$J$11)^3)^(1/3)</f>
        <v>336.19533085244717</v>
      </c>
      <c r="J62" s="135">
        <f t="shared" si="1"/>
        <v>31.447996708992889</v>
      </c>
      <c r="K62" s="135">
        <f t="shared" si="2"/>
        <v>51.326133466375325</v>
      </c>
      <c r="L62" s="135">
        <f t="shared" si="3"/>
        <v>91.01577587768297</v>
      </c>
      <c r="M62" s="135">
        <f>($J$12-1)*L62</f>
        <v>13.652366381652437</v>
      </c>
      <c r="N62" s="135">
        <f>$J$12*L62</f>
        <v>104.66814225933541</v>
      </c>
      <c r="O62" s="135">
        <f t="shared" si="4"/>
        <v>38.137847730556345</v>
      </c>
      <c r="P62" s="135">
        <f t="shared" si="5"/>
        <v>66.530294528779066</v>
      </c>
      <c r="R62" s="133">
        <f>+B62</f>
        <v>26299</v>
      </c>
      <c r="S62" s="134"/>
      <c r="T62" s="134">
        <f>P62*10^3*$F$8/(3600*24*30)</f>
        <v>4.4148189270640428</v>
      </c>
    </row>
    <row r="63" spans="2:20" x14ac:dyDescent="0.25">
      <c r="B63" s="144">
        <v>26330</v>
      </c>
      <c r="C63" s="135">
        <v>89.040310827651894</v>
      </c>
      <c r="D63" s="135"/>
      <c r="E63" s="145" t="e">
        <f>IF(S63="",NA(),(S63*3600*24*30)/($F$8*1000))</f>
        <v>#N/A</v>
      </c>
      <c r="F63" s="135">
        <f>(I62+$J$11*TANH(C63/$J$11))/(1+I62/$J$11*TANH(C63/$J$11))</f>
        <v>385.84624361491956</v>
      </c>
      <c r="G63" s="135">
        <f t="shared" si="0"/>
        <v>39.389398065179535</v>
      </c>
      <c r="H63" s="135">
        <f>F63*(1-TANH(D63/$J$11))/(1+(1-F63/$J$11)*TANH(D63/$J$11))</f>
        <v>385.84624361491956</v>
      </c>
      <c r="I63" s="135">
        <f>H63/(1+(H63/$J$11)^3)^(1/3)</f>
        <v>348.62645057850267</v>
      </c>
      <c r="J63" s="135">
        <f t="shared" si="1"/>
        <v>37.219793036416888</v>
      </c>
      <c r="K63" s="135">
        <f t="shared" si="2"/>
        <v>76.609191101596423</v>
      </c>
      <c r="L63" s="135">
        <f t="shared" si="3"/>
        <v>114.74703883215277</v>
      </c>
      <c r="M63" s="135">
        <f>($J$12-1)*L63</f>
        <v>17.212055824822905</v>
      </c>
      <c r="N63" s="135">
        <f>$J$12*L63</f>
        <v>131.95909465697568</v>
      </c>
      <c r="O63" s="135">
        <f t="shared" si="4"/>
        <v>41.246004486356441</v>
      </c>
      <c r="P63" s="135">
        <f t="shared" si="5"/>
        <v>90.713090170619239</v>
      </c>
      <c r="R63" s="133">
        <f>+B63</f>
        <v>26330</v>
      </c>
      <c r="S63" s="134"/>
      <c r="T63" s="134">
        <f>P63*10^3*$F$8/(3600*24*30)</f>
        <v>6.0195414773713383</v>
      </c>
    </row>
    <row r="64" spans="2:20" x14ac:dyDescent="0.25">
      <c r="B64" s="144">
        <v>26359</v>
      </c>
      <c r="C64" s="135">
        <v>196.89216106469601</v>
      </c>
      <c r="D64" s="135"/>
      <c r="E64" s="145" t="e">
        <f>IF(S64="",NA(),(S64*3600*24*30)/($F$8*1000))</f>
        <v>#N/A</v>
      </c>
      <c r="F64" s="135">
        <f>(I63+$J$11*TANH(C64/$J$11))/(1+I63/$J$11*TANH(C64/$J$11))</f>
        <v>439.78695844133904</v>
      </c>
      <c r="G64" s="135">
        <f t="shared" si="0"/>
        <v>105.73165320185967</v>
      </c>
      <c r="H64" s="135">
        <f>F64*(1-TANH(D64/$J$11))/(1+(1-F64/$J$11)*TANH(D64/$J$11))</f>
        <v>439.78695844133904</v>
      </c>
      <c r="I64" s="135">
        <f>H64/(1+(H64/$J$11)^3)^(1/3)</f>
        <v>381.9366546266985</v>
      </c>
      <c r="J64" s="135">
        <f t="shared" si="1"/>
        <v>57.85030381464054</v>
      </c>
      <c r="K64" s="135">
        <f t="shared" si="2"/>
        <v>163.58195701650021</v>
      </c>
      <c r="L64" s="135">
        <f t="shared" si="3"/>
        <v>204.82796150285665</v>
      </c>
      <c r="M64" s="135">
        <f>($J$12-1)*L64</f>
        <v>30.72419422542848</v>
      </c>
      <c r="N64" s="135">
        <f>$J$12*L64</f>
        <v>235.55215572828513</v>
      </c>
      <c r="O64" s="135">
        <f t="shared" si="4"/>
        <v>47.819408756708071</v>
      </c>
      <c r="P64" s="135">
        <f t="shared" si="5"/>
        <v>187.73274697157706</v>
      </c>
      <c r="R64" s="133">
        <f>+B64</f>
        <v>26359</v>
      </c>
      <c r="S64" s="134"/>
      <c r="T64" s="134">
        <f>P64*10^3*$F$8/(3600*24*30)</f>
        <v>12.457574258916379</v>
      </c>
    </row>
    <row r="65" spans="2:20" x14ac:dyDescent="0.25">
      <c r="B65" s="144">
        <v>26390</v>
      </c>
      <c r="C65" s="135">
        <v>73.761335186743196</v>
      </c>
      <c r="D65" s="135"/>
      <c r="E65" s="145" t="e">
        <f>IF(S65="",NA(),(S65*3600*24*30)/($F$8*1000))</f>
        <v>#N/A</v>
      </c>
      <c r="F65" s="135">
        <f>(I64+$J$11*TANH(C65/$J$11))/(1+I64/$J$11*TANH(C65/$J$11))</f>
        <v>415.97384786622251</v>
      </c>
      <c r="G65" s="135">
        <f t="shared" si="0"/>
        <v>39.724141947219209</v>
      </c>
      <c r="H65" s="135">
        <f>F65*(1-TANH(D65/$J$11))/(1+(1-F65/$J$11)*TANH(D65/$J$11))</f>
        <v>415.97384786622251</v>
      </c>
      <c r="I65" s="135">
        <f>H65/(1+(H65/$J$11)^3)^(1/3)</f>
        <v>367.88127938246583</v>
      </c>
      <c r="J65" s="135">
        <f t="shared" si="1"/>
        <v>48.092568483756679</v>
      </c>
      <c r="K65" s="135">
        <f t="shared" si="2"/>
        <v>87.816710430975888</v>
      </c>
      <c r="L65" s="135">
        <f t="shared" si="3"/>
        <v>135.63611918768396</v>
      </c>
      <c r="M65" s="135">
        <f>($J$12-1)*L65</f>
        <v>20.345417878152581</v>
      </c>
      <c r="N65" s="135">
        <f>$J$12*L65</f>
        <v>155.98153706583653</v>
      </c>
      <c r="O65" s="135">
        <f t="shared" si="4"/>
        <v>43.331908602434694</v>
      </c>
      <c r="P65" s="135">
        <f t="shared" si="5"/>
        <v>112.64962846340184</v>
      </c>
      <c r="R65" s="133">
        <f>+B65</f>
        <v>26390</v>
      </c>
      <c r="S65" s="134"/>
      <c r="T65" s="134">
        <f>P65*10^3*$F$8/(3600*24*30)</f>
        <v>7.4752068270467262</v>
      </c>
    </row>
    <row r="66" spans="2:20" x14ac:dyDescent="0.25">
      <c r="B66" s="144">
        <v>26420</v>
      </c>
      <c r="C66" s="135">
        <v>12.0316752755521</v>
      </c>
      <c r="D66" s="135"/>
      <c r="E66" s="145" t="e">
        <f>IF(S66="",NA(),(S66*3600*24*30)/($F$8*1000))</f>
        <v>#N/A</v>
      </c>
      <c r="F66" s="135">
        <f>(I65+$J$11*TANH(C66/$J$11))/(1+I65/$J$11*TANH(C66/$J$11))</f>
        <v>374.3249902394769</v>
      </c>
      <c r="G66" s="135">
        <f t="shared" si="0"/>
        <v>5.5879644185410484</v>
      </c>
      <c r="H66" s="135">
        <f>F66*(1-TANH(D66/$J$11))/(1+(1-F66/$J$11)*TANH(D66/$J$11))</f>
        <v>374.3249902394769</v>
      </c>
      <c r="I66" s="135">
        <f>H66/(1+(H66/$J$11)^3)^(1/3)</f>
        <v>340.82773660705016</v>
      </c>
      <c r="J66" s="135">
        <f t="shared" si="1"/>
        <v>33.497253632426748</v>
      </c>
      <c r="K66" s="135">
        <f t="shared" si="2"/>
        <v>39.085218050967796</v>
      </c>
      <c r="L66" s="135">
        <f t="shared" si="3"/>
        <v>82.417126653402491</v>
      </c>
      <c r="M66" s="135">
        <f>($J$12-1)*L66</f>
        <v>12.362568998010365</v>
      </c>
      <c r="N66" s="135">
        <f>$J$12*L66</f>
        <v>94.779695651412851</v>
      </c>
      <c r="O66" s="135">
        <f t="shared" si="4"/>
        <v>36.741135296533081</v>
      </c>
      <c r="P66" s="135">
        <f t="shared" si="5"/>
        <v>58.03856035487977</v>
      </c>
      <c r="R66" s="133">
        <f>+B66</f>
        <v>26420</v>
      </c>
      <c r="S66" s="134"/>
      <c r="T66" s="134">
        <f>P66*10^3*$F$8/(3600*24*30)</f>
        <v>3.851324221079985</v>
      </c>
    </row>
    <row r="67" spans="2:20" x14ac:dyDescent="0.25">
      <c r="B67" s="144">
        <v>26451</v>
      </c>
      <c r="C67" s="135">
        <v>11.850118577075101</v>
      </c>
      <c r="D67" s="135"/>
      <c r="E67" s="145" t="e">
        <f>IF(S67="",NA(),(S67*3600*24*30)/($F$8*1000))</f>
        <v>#N/A</v>
      </c>
      <c r="F67" s="135">
        <f>(I66+$J$11*TANH(C67/$J$11))/(1+I66/$J$11*TANH(C67/$J$11))</f>
        <v>347.93814225300741</v>
      </c>
      <c r="G67" s="135">
        <f t="shared" si="0"/>
        <v>4.7397129311178219</v>
      </c>
      <c r="H67" s="135">
        <f>F67*(1-TANH(D67/$J$11))/(1+(1-F67/$J$11)*TANH(D67/$J$11))</f>
        <v>347.93814225300741</v>
      </c>
      <c r="I67" s="135">
        <f>H67/(1+(H67/$J$11)^3)^(1/3)</f>
        <v>322.07057117868135</v>
      </c>
      <c r="J67" s="135">
        <f t="shared" si="1"/>
        <v>25.867571074326065</v>
      </c>
      <c r="K67" s="135">
        <f t="shared" si="2"/>
        <v>30.607284005443887</v>
      </c>
      <c r="L67" s="135">
        <f t="shared" si="3"/>
        <v>67.348419301976975</v>
      </c>
      <c r="M67" s="135">
        <f>($J$12-1)*L67</f>
        <v>10.102262895296541</v>
      </c>
      <c r="N67" s="135">
        <f>$J$12*L67</f>
        <v>77.450682197273508</v>
      </c>
      <c r="O67" s="135">
        <f t="shared" si="4"/>
        <v>33.808787686967122</v>
      </c>
      <c r="P67" s="135">
        <f t="shared" si="5"/>
        <v>43.641894510306386</v>
      </c>
      <c r="R67" s="133">
        <f>+B67</f>
        <v>26451</v>
      </c>
      <c r="S67" s="134"/>
      <c r="T67" s="134">
        <f>P67*10^3*$F$8/(3600*24*30)</f>
        <v>2.8959899134925537</v>
      </c>
    </row>
    <row r="68" spans="2:20" x14ac:dyDescent="0.25">
      <c r="B68" s="144">
        <v>26481</v>
      </c>
      <c r="C68" s="135">
        <v>1.1450288135450699</v>
      </c>
      <c r="D68" s="135"/>
      <c r="E68" s="145" t="e">
        <f>IF(S68="",NA(),(S68*3600*24*30)/($F$8*1000))</f>
        <v>#N/A</v>
      </c>
      <c r="F68" s="135">
        <f>(I67+$J$11*TANH(C68/$J$11))/(1+I67/$J$11*TANH(C68/$J$11))</f>
        <v>322.8141691272624</v>
      </c>
      <c r="G68" s="135">
        <f t="shared" si="0"/>
        <v>0.40143086496402702</v>
      </c>
      <c r="H68" s="135">
        <f>F68*(1-TANH(D68/$J$11))/(1+(1-F68/$J$11)*TANH(D68/$J$11))</f>
        <v>322.8141691272624</v>
      </c>
      <c r="I68" s="135">
        <f>H68/(1+(H68/$J$11)^3)^(1/3)</f>
        <v>303.08248310239276</v>
      </c>
      <c r="J68" s="135">
        <f t="shared" si="1"/>
        <v>19.731686024869646</v>
      </c>
      <c r="K68" s="135">
        <f t="shared" si="2"/>
        <v>20.133116889833673</v>
      </c>
      <c r="L68" s="135">
        <f t="shared" si="3"/>
        <v>53.941904576800795</v>
      </c>
      <c r="M68" s="135">
        <f>($J$12-1)*L68</f>
        <v>8.0912856865201146</v>
      </c>
      <c r="N68" s="135">
        <f>$J$12*L68</f>
        <v>62.033190263320911</v>
      </c>
      <c r="O68" s="135">
        <f t="shared" si="4"/>
        <v>30.499828839744431</v>
      </c>
      <c r="P68" s="135">
        <f t="shared" si="5"/>
        <v>31.53336142357648</v>
      </c>
      <c r="R68" s="133">
        <f>+B68</f>
        <v>26481</v>
      </c>
      <c r="S68" s="134"/>
      <c r="T68" s="134">
        <f>P68*10^3*$F$8/(3600*24*30)</f>
        <v>2.0924915759472045</v>
      </c>
    </row>
    <row r="69" spans="2:20" x14ac:dyDescent="0.25">
      <c r="B69" s="144">
        <v>26512</v>
      </c>
      <c r="C69" s="135">
        <v>6.5383344882501699</v>
      </c>
      <c r="D69" s="135"/>
      <c r="E69" s="145" t="e">
        <f>IF(S69="",NA(),(S69*3600*24*30)/($F$8*1000))</f>
        <v>#N/A</v>
      </c>
      <c r="F69" s="135">
        <f>(I68+$J$11*TANH(C69/$J$11))/(1+I68/$J$11*TANH(C69/$J$11))</f>
        <v>307.56539800830149</v>
      </c>
      <c r="G69" s="135">
        <f t="shared" si="0"/>
        <v>2.0554195823414148</v>
      </c>
      <c r="H69" s="135">
        <f>F69*(1-TANH(D69/$J$11))/(1+(1-F69/$J$11)*TANH(D69/$J$11))</f>
        <v>307.56539800830149</v>
      </c>
      <c r="I69" s="135">
        <f>H69/(1+(H69/$J$11)^3)^(1/3)</f>
        <v>291.04341043888417</v>
      </c>
      <c r="J69" s="135">
        <f t="shared" si="1"/>
        <v>16.52198756941732</v>
      </c>
      <c r="K69" s="135">
        <f t="shared" si="2"/>
        <v>18.577407151758734</v>
      </c>
      <c r="L69" s="135">
        <f t="shared" si="3"/>
        <v>49.077235991503166</v>
      </c>
      <c r="M69" s="135">
        <f>($J$12-1)*L69</f>
        <v>7.3615853987254702</v>
      </c>
      <c r="N69" s="135">
        <f>$J$12*L69</f>
        <v>56.43882139022864</v>
      </c>
      <c r="O69" s="135">
        <f t="shared" si="4"/>
        <v>29.08247647118398</v>
      </c>
      <c r="P69" s="135">
        <f t="shared" si="5"/>
        <v>27.356344919044659</v>
      </c>
      <c r="R69" s="133">
        <f>+B69</f>
        <v>26512</v>
      </c>
      <c r="S69" s="134"/>
      <c r="T69" s="134">
        <f>P69*10^3*$F$8/(3600*24*30)</f>
        <v>1.8153130116032721</v>
      </c>
    </row>
    <row r="70" spans="2:20" x14ac:dyDescent="0.25">
      <c r="B70" s="144">
        <v>26543</v>
      </c>
      <c r="C70" s="135">
        <v>8.7191637630662004</v>
      </c>
      <c r="D70" s="135"/>
      <c r="E70" s="145" t="e">
        <f>IF(S70="",NA(),(S70*3600*24*30)/($F$8*1000))</f>
        <v>#N/A</v>
      </c>
      <c r="F70" s="135">
        <f>(I69+$J$11*TANH(C70/$J$11))/(1+I69/$J$11*TANH(C70/$J$11))</f>
        <v>297.21874222218838</v>
      </c>
      <c r="G70" s="135">
        <f t="shared" si="0"/>
        <v>2.5438319797619897</v>
      </c>
      <c r="H70" s="135">
        <f>F70*(1-TANH(D70/$J$11))/(1+(1-F70/$J$11)*TANH(D70/$J$11))</f>
        <v>297.21874222218838</v>
      </c>
      <c r="I70" s="135">
        <f>H70/(1+(H70/$J$11)^3)^(1/3)</f>
        <v>282.66287658005876</v>
      </c>
      <c r="J70" s="135">
        <f t="shared" si="1"/>
        <v>14.555865642129618</v>
      </c>
      <c r="K70" s="135">
        <f t="shared" si="2"/>
        <v>17.099697621891607</v>
      </c>
      <c r="L70" s="135">
        <f t="shared" si="3"/>
        <v>46.182174093075588</v>
      </c>
      <c r="M70" s="135">
        <f>($J$12-1)*L70</f>
        <v>6.9273261139613345</v>
      </c>
      <c r="N70" s="135">
        <f>$J$12*L70</f>
        <v>53.109500207036923</v>
      </c>
      <c r="O70" s="135">
        <f t="shared" si="4"/>
        <v>28.172434734389959</v>
      </c>
      <c r="P70" s="135">
        <f t="shared" si="5"/>
        <v>24.937065472646964</v>
      </c>
      <c r="R70" s="133">
        <f>+B70</f>
        <v>26543</v>
      </c>
      <c r="S70" s="134"/>
      <c r="T70" s="134">
        <f>P70*10^3*$F$8/(3600*24*30)</f>
        <v>1.6547744063639189</v>
      </c>
    </row>
    <row r="71" spans="2:20" x14ac:dyDescent="0.25">
      <c r="B71" s="144">
        <v>26573</v>
      </c>
      <c r="C71" s="135">
        <v>13.161624905586001</v>
      </c>
      <c r="D71" s="135"/>
      <c r="E71" s="145" t="e">
        <f>IF(S71="",NA(),(S71*3600*24*30)/($F$8*1000))</f>
        <v>#N/A</v>
      </c>
      <c r="F71" s="135">
        <f>(I70+$J$11*TANH(C71/$J$11))/(1+I70/$J$11*TANH(C71/$J$11))</f>
        <v>292.15756034000651</v>
      </c>
      <c r="G71" s="135">
        <f t="shared" si="0"/>
        <v>3.6669411456382477</v>
      </c>
      <c r="H71" s="135">
        <f>F71*(1-TANH(D71/$J$11))/(1+(1-F71/$J$11)*TANH(D71/$J$11))</f>
        <v>292.15756034000651</v>
      </c>
      <c r="I71" s="135">
        <f>H71/(1+(H71/$J$11)^3)^(1/3)</f>
        <v>278.5030647016734</v>
      </c>
      <c r="J71" s="135">
        <f t="shared" si="1"/>
        <v>13.654495638333117</v>
      </c>
      <c r="K71" s="135">
        <f t="shared" si="2"/>
        <v>17.321436783971365</v>
      </c>
      <c r="L71" s="135">
        <f t="shared" si="3"/>
        <v>45.493871518361324</v>
      </c>
      <c r="M71" s="135">
        <f>($J$12-1)*L71</f>
        <v>6.8240807277541942</v>
      </c>
      <c r="N71" s="135">
        <f>$J$12*L71</f>
        <v>52.317952246115517</v>
      </c>
      <c r="O71" s="135">
        <f t="shared" si="4"/>
        <v>27.948133597454319</v>
      </c>
      <c r="P71" s="135">
        <f t="shared" si="5"/>
        <v>24.369818648661198</v>
      </c>
      <c r="R71" s="133">
        <f>+B71</f>
        <v>26573</v>
      </c>
      <c r="S71" s="134"/>
      <c r="T71" s="134">
        <f>P71*10^3*$F$8/(3600*24*30)</f>
        <v>1.6171330276117772</v>
      </c>
    </row>
    <row r="72" spans="2:20" x14ac:dyDescent="0.25">
      <c r="B72" s="144">
        <v>26604</v>
      </c>
      <c r="C72" s="135">
        <v>67.412103120759795</v>
      </c>
      <c r="D72" s="135"/>
      <c r="E72" s="145" t="e">
        <f>IF(S72="",NA(),(S72*3600*24*30)/($F$8*1000))</f>
        <v>#N/A</v>
      </c>
      <c r="F72" s="135">
        <f>(I71+$J$11*TANH(C72/$J$11))/(1+I71/$J$11*TANH(C72/$J$11))</f>
        <v>325.09627840225471</v>
      </c>
      <c r="G72" s="135">
        <f t="shared" si="0"/>
        <v>20.818889420178493</v>
      </c>
      <c r="H72" s="135">
        <f>F72*(1-TANH(D72/$J$11))/(1+(1-F72/$J$11)*TANH(D72/$J$11))</f>
        <v>325.09627840225471</v>
      </c>
      <c r="I72" s="135">
        <f>H72/(1+(H72/$J$11)^3)^(1/3)</f>
        <v>304.85140071995431</v>
      </c>
      <c r="J72" s="135">
        <f t="shared" si="1"/>
        <v>20.244877682300398</v>
      </c>
      <c r="K72" s="135">
        <f t="shared" si="2"/>
        <v>41.063767102478892</v>
      </c>
      <c r="L72" s="135">
        <f t="shared" si="3"/>
        <v>69.011900699933207</v>
      </c>
      <c r="M72" s="135">
        <f>($J$12-1)*L72</f>
        <v>10.351785104989975</v>
      </c>
      <c r="N72" s="135">
        <f>$J$12*L72</f>
        <v>79.363685804923179</v>
      </c>
      <c r="O72" s="135">
        <f t="shared" si="4"/>
        <v>34.168306620139454</v>
      </c>
      <c r="P72" s="135">
        <f t="shared" si="5"/>
        <v>45.195379184783725</v>
      </c>
      <c r="R72" s="133">
        <f>+B72</f>
        <v>26604</v>
      </c>
      <c r="S72" s="134"/>
      <c r="T72" s="134">
        <f>P72*10^3*$F$8/(3600*24*30)</f>
        <v>2.9990760878791671</v>
      </c>
    </row>
    <row r="73" spans="2:20" x14ac:dyDescent="0.25">
      <c r="B73" s="144">
        <v>26634</v>
      </c>
      <c r="C73" s="135">
        <v>42.215156966929698</v>
      </c>
      <c r="D73" s="135"/>
      <c r="E73" s="145" t="e">
        <f>IF(S73="",NA(),(S73*3600*24*30)/($F$8*1000))</f>
        <v>#N/A</v>
      </c>
      <c r="F73" s="135">
        <f>(I72+$J$11*TANH(C73/$J$11))/(1+I72/$J$11*TANH(C73/$J$11))</f>
        <v>332.57857794633236</v>
      </c>
      <c r="G73" s="135">
        <f t="shared" si="0"/>
        <v>14.48797974055168</v>
      </c>
      <c r="H73" s="135">
        <f>F73*(1-TANH(D73/$J$11))/(1+(1-F73/$J$11)*TANH(D73/$J$11))</f>
        <v>332.57857794633236</v>
      </c>
      <c r="I73" s="135">
        <f>H73/(1+(H73/$J$11)^3)^(1/3)</f>
        <v>310.58989828069241</v>
      </c>
      <c r="J73" s="135">
        <f t="shared" si="1"/>
        <v>21.98867966563995</v>
      </c>
      <c r="K73" s="135">
        <f t="shared" si="2"/>
        <v>36.476659406191629</v>
      </c>
      <c r="L73" s="135">
        <f t="shared" si="3"/>
        <v>70.644966026331076</v>
      </c>
      <c r="M73" s="135">
        <f>($J$12-1)*L73</f>
        <v>10.596744903949656</v>
      </c>
      <c r="N73" s="135">
        <f>$J$12*L73</f>
        <v>81.241710930280732</v>
      </c>
      <c r="O73" s="135">
        <f t="shared" si="4"/>
        <v>34.511778593668971</v>
      </c>
      <c r="P73" s="135">
        <f t="shared" si="5"/>
        <v>46.72993233661176</v>
      </c>
      <c r="R73" s="133">
        <f>+B73</f>
        <v>26634</v>
      </c>
      <c r="S73" s="134"/>
      <c r="T73" s="134">
        <f>P73*10^3*$F$8/(3600*24*30)</f>
        <v>3.1009060038183729</v>
      </c>
    </row>
    <row r="74" spans="2:20" x14ac:dyDescent="0.25">
      <c r="B74" s="144">
        <v>26665</v>
      </c>
      <c r="C74" s="135">
        <v>125.48152294536899</v>
      </c>
      <c r="D74" s="135"/>
      <c r="E74" s="145" t="e">
        <f>IF(S74="",NA(),(S74*3600*24*30)/($F$8*1000))</f>
        <v>#N/A</v>
      </c>
      <c r="F74" s="135">
        <f>(I73+$J$11*TANH(C74/$J$11))/(1+I73/$J$11*TANH(C74/$J$11))</f>
        <v>384.27157541582147</v>
      </c>
      <c r="G74" s="135">
        <f t="shared" si="0"/>
        <v>51.799845810239901</v>
      </c>
      <c r="H74" s="135">
        <f>F74*(1-TANH(D74/$J$11))/(1+(1-F74/$J$11)*TANH(D74/$J$11))</f>
        <v>384.27157541582147</v>
      </c>
      <c r="I74" s="135">
        <f>H74/(1+(H74/$J$11)^3)^(1/3)</f>
        <v>347.57472574754064</v>
      </c>
      <c r="J74" s="135">
        <f t="shared" si="1"/>
        <v>36.696849668280834</v>
      </c>
      <c r="K74" s="135">
        <f t="shared" si="2"/>
        <v>88.496695478520735</v>
      </c>
      <c r="L74" s="135">
        <f t="shared" si="3"/>
        <v>123.0084740721897</v>
      </c>
      <c r="M74" s="135">
        <f>($J$12-1)*L74</f>
        <v>18.451271110828444</v>
      </c>
      <c r="N74" s="135">
        <f>$J$12*L74</f>
        <v>141.45974518301816</v>
      </c>
      <c r="O74" s="135">
        <f t="shared" si="4"/>
        <v>42.130425129201157</v>
      </c>
      <c r="P74" s="135">
        <f t="shared" si="5"/>
        <v>99.329320053817</v>
      </c>
      <c r="R74" s="133">
        <f>+B74</f>
        <v>26665</v>
      </c>
      <c r="S74" s="134"/>
      <c r="T74" s="134">
        <f>P74*10^3*$F$8/(3600*24*30)</f>
        <v>6.5912974727069926</v>
      </c>
    </row>
    <row r="75" spans="2:20" x14ac:dyDescent="0.25">
      <c r="B75" s="144">
        <v>26696</v>
      </c>
      <c r="C75" s="135">
        <v>72.227036797934105</v>
      </c>
      <c r="D75" s="135"/>
      <c r="E75" s="145" t="e">
        <f>IF(S75="",NA(),(S75*3600*24*30)/($F$8*1000))</f>
        <v>#N/A</v>
      </c>
      <c r="F75" s="135">
        <f>(I74+$J$11*TANH(C75/$J$11))/(1+I74/$J$11*TANH(C75/$J$11))</f>
        <v>386.82623828022417</v>
      </c>
      <c r="G75" s="135">
        <f t="shared" si="0"/>
        <v>32.975524265250556</v>
      </c>
      <c r="H75" s="135">
        <f>F75*(1-TANH(D75/$J$11))/(1+(1-F75/$J$11)*TANH(D75/$J$11))</f>
        <v>386.82623828022417</v>
      </c>
      <c r="I75" s="135">
        <f>H75/(1+(H75/$J$11)^3)^(1/3)</f>
        <v>349.27872246979473</v>
      </c>
      <c r="J75" s="135">
        <f t="shared" si="1"/>
        <v>37.547515810429445</v>
      </c>
      <c r="K75" s="135">
        <f t="shared" si="2"/>
        <v>70.523040075680001</v>
      </c>
      <c r="L75" s="135">
        <f t="shared" si="3"/>
        <v>112.65346520488116</v>
      </c>
      <c r="M75" s="135">
        <f>($J$12-1)*L75</f>
        <v>16.898019780732163</v>
      </c>
      <c r="N75" s="135">
        <f>$J$12*L75</f>
        <v>129.55148498561331</v>
      </c>
      <c r="O75" s="135">
        <f t="shared" si="4"/>
        <v>41.007798486657947</v>
      </c>
      <c r="P75" s="135">
        <f t="shared" si="5"/>
        <v>88.543686498955367</v>
      </c>
      <c r="R75" s="133">
        <f>+B75</f>
        <v>26696</v>
      </c>
      <c r="S75" s="134"/>
      <c r="T75" s="134">
        <f>P75*10^3*$F$8/(3600*24*30)</f>
        <v>5.8755841349615441</v>
      </c>
    </row>
    <row r="76" spans="2:20" x14ac:dyDescent="0.25">
      <c r="B76" s="144">
        <v>26724</v>
      </c>
      <c r="C76" s="135">
        <v>114.65648083821399</v>
      </c>
      <c r="D76" s="135"/>
      <c r="E76" s="145" t="e">
        <f>IF(S76="",NA(),(S76*3600*24*30)/($F$8*1000))</f>
        <v>#N/A</v>
      </c>
      <c r="F76" s="135">
        <f>(I75+$J$11*TANH(C76/$J$11))/(1+I75/$J$11*TANH(C76/$J$11))</f>
        <v>407.97741156325242</v>
      </c>
      <c r="G76" s="135">
        <f t="shared" si="0"/>
        <v>55.957791744756321</v>
      </c>
      <c r="H76" s="135">
        <f>F76*(1-TANH(D76/$J$11))/(1+(1-F76/$J$11)*TANH(D76/$J$11))</f>
        <v>407.97741156325242</v>
      </c>
      <c r="I76" s="135">
        <f>H76/(1+(H76/$J$11)^3)^(1/3)</f>
        <v>362.93151076465301</v>
      </c>
      <c r="J76" s="135">
        <f t="shared" si="1"/>
        <v>45.045900798599405</v>
      </c>
      <c r="K76" s="135">
        <f t="shared" si="2"/>
        <v>101.00369254335573</v>
      </c>
      <c r="L76" s="135">
        <f t="shared" si="3"/>
        <v>142.01149103001367</v>
      </c>
      <c r="M76" s="135">
        <f>($J$12-1)*L76</f>
        <v>21.301723654502037</v>
      </c>
      <c r="N76" s="135">
        <f>$J$12*L76</f>
        <v>163.31321468451571</v>
      </c>
      <c r="O76" s="135">
        <f t="shared" si="4"/>
        <v>43.879144791830271</v>
      </c>
      <c r="P76" s="135">
        <f t="shared" si="5"/>
        <v>119.43406989268544</v>
      </c>
      <c r="R76" s="133">
        <f>+B76</f>
        <v>26724</v>
      </c>
      <c r="S76" s="134"/>
      <c r="T76" s="134">
        <f>P76*10^3*$F$8/(3600*24*30)</f>
        <v>7.9254089589282009</v>
      </c>
    </row>
    <row r="77" spans="2:20" x14ac:dyDescent="0.25">
      <c r="B77" s="144">
        <v>26755</v>
      </c>
      <c r="C77" s="135">
        <v>161.623838179709</v>
      </c>
      <c r="D77" s="135"/>
      <c r="E77" s="145" t="e">
        <f>IF(S77="",NA(),(S77*3600*24*30)/($F$8*1000))</f>
        <v>#N/A</v>
      </c>
      <c r="F77" s="135">
        <f>(I76+$J$11*TANH(C77/$J$11))/(1+I76/$J$11*TANH(C77/$J$11))</f>
        <v>436.14911461674052</v>
      </c>
      <c r="G77" s="135">
        <f t="shared" si="0"/>
        <v>88.406234327621462</v>
      </c>
      <c r="H77" s="135">
        <f>F77*(1-TANH(D77/$J$11))/(1+(1-F77/$J$11)*TANH(D77/$J$11))</f>
        <v>436.14911461674052</v>
      </c>
      <c r="I77" s="135">
        <f>H77/(1+(H77/$J$11)^3)^(1/3)</f>
        <v>379.85545164239755</v>
      </c>
      <c r="J77" s="135">
        <f t="shared" si="1"/>
        <v>56.293662974342965</v>
      </c>
      <c r="K77" s="135">
        <f t="shared" si="2"/>
        <v>144.69989730196443</v>
      </c>
      <c r="L77" s="135">
        <f t="shared" si="3"/>
        <v>188.5790420937947</v>
      </c>
      <c r="M77" s="135">
        <f>($J$12-1)*L77</f>
        <v>28.286856314069187</v>
      </c>
      <c r="N77" s="135">
        <f>$J$12*L77</f>
        <v>216.86589840786388</v>
      </c>
      <c r="O77" s="135">
        <f t="shared" si="4"/>
        <v>46.997315232023738</v>
      </c>
      <c r="P77" s="135">
        <f t="shared" si="5"/>
        <v>169.86858317584014</v>
      </c>
      <c r="R77" s="133">
        <f>+B77</f>
        <v>26755</v>
      </c>
      <c r="S77" s="134"/>
      <c r="T77" s="134">
        <f>P77*10^3*$F$8/(3600*24*30)</f>
        <v>11.272143636668405</v>
      </c>
    </row>
    <row r="78" spans="2:20" x14ac:dyDescent="0.25">
      <c r="B78" s="144">
        <v>26785</v>
      </c>
      <c r="C78" s="135">
        <v>11.0224623258459</v>
      </c>
      <c r="D78" s="135"/>
      <c r="E78" s="145" t="e">
        <f>IF(S78="",NA(),(S78*3600*24*30)/($F$8*1000))</f>
        <v>#N/A</v>
      </c>
      <c r="F78" s="135">
        <f>(I77+$J$11*TANH(C78/$J$11))/(1+I77/$J$11*TANH(C78/$J$11))</f>
        <v>385.43540778479564</v>
      </c>
      <c r="G78" s="135">
        <f t="shared" si="0"/>
        <v>5.4425061834477901</v>
      </c>
      <c r="H78" s="135">
        <f>F78*(1-TANH(D78/$J$11))/(1+(1-F78/$J$11)*TANH(D78/$J$11))</f>
        <v>385.43540778479564</v>
      </c>
      <c r="I78" s="135">
        <f>H78/(1+(H78/$J$11)^3)^(1/3)</f>
        <v>348.35248555968047</v>
      </c>
      <c r="J78" s="135">
        <f t="shared" si="1"/>
        <v>37.082922225115169</v>
      </c>
      <c r="K78" s="135">
        <f t="shared" si="2"/>
        <v>42.525428408562959</v>
      </c>
      <c r="L78" s="135">
        <f t="shared" si="3"/>
        <v>89.522743640586697</v>
      </c>
      <c r="M78" s="135">
        <f>($J$12-1)*L78</f>
        <v>13.428411546087997</v>
      </c>
      <c r="N78" s="135">
        <f>$J$12*L78</f>
        <v>102.9511551866747</v>
      </c>
      <c r="O78" s="135">
        <f t="shared" si="4"/>
        <v>37.907490156323917</v>
      </c>
      <c r="P78" s="135">
        <f t="shared" si="5"/>
        <v>65.04366503035078</v>
      </c>
      <c r="R78" s="133">
        <f>+B78</f>
        <v>26785</v>
      </c>
      <c r="S78" s="134"/>
      <c r="T78" s="134">
        <f>P78*10^3*$F$8/(3600*24*30)</f>
        <v>4.3161691301004375</v>
      </c>
    </row>
    <row r="79" spans="2:20" x14ac:dyDescent="0.25">
      <c r="B79" s="144">
        <v>26816</v>
      </c>
      <c r="C79" s="135">
        <v>32.267850936474197</v>
      </c>
      <c r="D79" s="135"/>
      <c r="E79" s="145" t="e">
        <f>IF(S79="",NA(),(S79*3600*24*30)/($F$8*1000))</f>
        <v>#N/A</v>
      </c>
      <c r="F79" s="135">
        <f>(I78+$J$11*TANH(C79/$J$11))/(1+I78/$J$11*TANH(C79/$J$11))</f>
        <v>366.69969396874939</v>
      </c>
      <c r="G79" s="135">
        <f t="shared" si="0"/>
        <v>13.920642527405278</v>
      </c>
      <c r="H79" s="135">
        <f>F79*(1-TANH(D79/$J$11))/(1+(1-F79/$J$11)*TANH(D79/$J$11))</f>
        <v>366.69969396874939</v>
      </c>
      <c r="I79" s="135">
        <f>H79/(1+(H79/$J$11)^3)^(1/3)</f>
        <v>335.53465651080666</v>
      </c>
      <c r="J79" s="135">
        <f t="shared" si="1"/>
        <v>31.165037457942731</v>
      </c>
      <c r="K79" s="135">
        <f t="shared" si="2"/>
        <v>45.085679985348008</v>
      </c>
      <c r="L79" s="135">
        <f t="shared" si="3"/>
        <v>82.993170141671925</v>
      </c>
      <c r="M79" s="135">
        <f>($J$12-1)*L79</f>
        <v>12.448975521250782</v>
      </c>
      <c r="N79" s="135">
        <f>$J$12*L79</f>
        <v>95.442145662922712</v>
      </c>
      <c r="O79" s="135">
        <f t="shared" si="4"/>
        <v>36.840257932320213</v>
      </c>
      <c r="P79" s="135">
        <f t="shared" si="5"/>
        <v>58.601887730602499</v>
      </c>
      <c r="R79" s="133">
        <f>+B79</f>
        <v>26816</v>
      </c>
      <c r="S79" s="134"/>
      <c r="T79" s="134">
        <f>P79*10^3*$F$8/(3600*24*30)</f>
        <v>3.8887055129875114</v>
      </c>
    </row>
    <row r="80" spans="2:20" x14ac:dyDescent="0.25">
      <c r="B80" s="144">
        <v>26846</v>
      </c>
      <c r="C80" s="135">
        <v>26.1802798242413</v>
      </c>
      <c r="D80" s="135"/>
      <c r="E80" s="145" t="e">
        <f>IF(S80="",NA(),(S80*3600*24*30)/($F$8*1000))</f>
        <v>#N/A</v>
      </c>
      <c r="F80" s="135">
        <f>(I79+$J$11*TANH(C80/$J$11))/(1+I79/$J$11*TANH(C80/$J$11))</f>
        <v>351.29699124842153</v>
      </c>
      <c r="G80" s="135">
        <f t="shared" si="0"/>
        <v>10.417945086626446</v>
      </c>
      <c r="H80" s="135">
        <f>F80*(1-TANH(D80/$J$11))/(1+(1-F80/$J$11)*TANH(D80/$J$11))</f>
        <v>351.29699124842153</v>
      </c>
      <c r="I80" s="135">
        <f>H80/(1+(H80/$J$11)^3)^(1/3)</f>
        <v>324.52666760196968</v>
      </c>
      <c r="J80" s="135">
        <f t="shared" si="1"/>
        <v>26.770323646451857</v>
      </c>
      <c r="K80" s="135">
        <f t="shared" si="2"/>
        <v>37.188268733078303</v>
      </c>
      <c r="L80" s="135">
        <f t="shared" si="3"/>
        <v>74.028526665398516</v>
      </c>
      <c r="M80" s="135">
        <f>($J$12-1)*L80</f>
        <v>11.10427899980977</v>
      </c>
      <c r="N80" s="135">
        <f>$J$12*L80</f>
        <v>85.132805665208281</v>
      </c>
      <c r="O80" s="135">
        <f t="shared" si="4"/>
        <v>35.195132599417498</v>
      </c>
      <c r="P80" s="135">
        <f t="shared" si="5"/>
        <v>49.937673065790783</v>
      </c>
      <c r="R80" s="133">
        <f>+B80</f>
        <v>26846</v>
      </c>
      <c r="S80" s="134"/>
      <c r="T80" s="134">
        <f>P80*10^3*$F$8/(3600*24*30)</f>
        <v>3.3137653423287095</v>
      </c>
    </row>
    <row r="81" spans="2:20" x14ac:dyDescent="0.25">
      <c r="B81" s="144">
        <v>26877</v>
      </c>
      <c r="C81" s="135">
        <v>5.9101772359274198</v>
      </c>
      <c r="D81" s="135"/>
      <c r="E81" s="145" t="e">
        <f>IF(S81="",NA(),(S81*3600*24*30)/($F$8*1000))</f>
        <v>#N/A</v>
      </c>
      <c r="F81" s="135">
        <f>(I80+$J$11*TANH(C81/$J$11))/(1+I80/$J$11*TANH(C81/$J$11))</f>
        <v>328.313310347249</v>
      </c>
      <c r="G81" s="135">
        <f t="shared" si="0"/>
        <v>2.1235344906480691</v>
      </c>
      <c r="H81" s="135">
        <f>F81*(1-TANH(D81/$J$11))/(1+(1-F81/$J$11)*TANH(D81/$J$11))</f>
        <v>328.313310347249</v>
      </c>
      <c r="I81" s="135">
        <f>H81/(1+(H81/$J$11)^3)^(1/3)</f>
        <v>307.33022579039078</v>
      </c>
      <c r="J81" s="135">
        <f t="shared" si="1"/>
        <v>20.983084556858216</v>
      </c>
      <c r="K81" s="135">
        <f t="shared" si="2"/>
        <v>23.106619047506285</v>
      </c>
      <c r="L81" s="135">
        <f t="shared" si="3"/>
        <v>58.301751646923783</v>
      </c>
      <c r="M81" s="135">
        <f>($J$12-1)*L81</f>
        <v>8.7452627470385629</v>
      </c>
      <c r="N81" s="135">
        <f>$J$12*L81</f>
        <v>67.047014393962343</v>
      </c>
      <c r="O81" s="135">
        <f t="shared" si="4"/>
        <v>31.664033057583737</v>
      </c>
      <c r="P81" s="135">
        <f t="shared" si="5"/>
        <v>35.382981336378606</v>
      </c>
      <c r="R81" s="133">
        <f>+B81</f>
        <v>26877</v>
      </c>
      <c r="S81" s="134"/>
      <c r="T81" s="134">
        <f>P81*10^3*$F$8/(3600*24*30)</f>
        <v>2.3479447491732719</v>
      </c>
    </row>
    <row r="82" spans="2:20" x14ac:dyDescent="0.25">
      <c r="B82" s="144">
        <v>26908</v>
      </c>
      <c r="C82" s="135">
        <v>24.471349166245599</v>
      </c>
      <c r="D82" s="135"/>
      <c r="E82" s="145" t="e">
        <f>IF(S82="",NA(),(S82*3600*24*30)/($F$8*1000))</f>
        <v>#N/A</v>
      </c>
      <c r="F82" s="135">
        <f>(I81+$J$11*TANH(C82/$J$11))/(1+I81/$J$11*TANH(C82/$J$11))</f>
        <v>323.58446795677827</v>
      </c>
      <c r="G82" s="135">
        <f t="shared" si="0"/>
        <v>8.2171069998581174</v>
      </c>
      <c r="H82" s="135">
        <f>F82*(1-TANH(D82/$J$11))/(1+(1-F82/$J$11)*TANH(D82/$J$11))</f>
        <v>323.58446795677827</v>
      </c>
      <c r="I82" s="135">
        <f>H82/(1+(H82/$J$11)^3)^(1/3)</f>
        <v>303.68052905239534</v>
      </c>
      <c r="J82" s="135">
        <f t="shared" si="1"/>
        <v>19.903938904382926</v>
      </c>
      <c r="K82" s="135">
        <f t="shared" si="2"/>
        <v>28.121045904241043</v>
      </c>
      <c r="L82" s="135">
        <f t="shared" si="3"/>
        <v>59.78507896182478</v>
      </c>
      <c r="M82" s="135">
        <f>($J$12-1)*L82</f>
        <v>8.9677618442737117</v>
      </c>
      <c r="N82" s="135">
        <f>$J$12*L82</f>
        <v>68.75284080609849</v>
      </c>
      <c r="O82" s="135">
        <f t="shared" si="4"/>
        <v>32.039451887344434</v>
      </c>
      <c r="P82" s="135">
        <f t="shared" si="5"/>
        <v>36.713388918754056</v>
      </c>
      <c r="R82" s="133">
        <f>+B82</f>
        <v>26908</v>
      </c>
      <c r="S82" s="134"/>
      <c r="T82" s="134">
        <f>P82*10^3*$F$8/(3600*24*30)</f>
        <v>2.4362279683741117</v>
      </c>
    </row>
    <row r="83" spans="2:20" x14ac:dyDescent="0.25">
      <c r="B83" s="144">
        <v>26938</v>
      </c>
      <c r="C83" s="135">
        <v>56.813277246653897</v>
      </c>
      <c r="D83" s="135"/>
      <c r="E83" s="145" t="e">
        <f>IF(S83="",NA(),(S83*3600*24*30)/($F$8*1000))</f>
        <v>#N/A</v>
      </c>
      <c r="F83" s="135">
        <f>(I82+$J$11*TANH(C83/$J$11))/(1+I82/$J$11*TANH(C83/$J$11))</f>
        <v>340.54786719650855</v>
      </c>
      <c r="G83" s="135">
        <f t="shared" si="0"/>
        <v>19.945939102540706</v>
      </c>
      <c r="H83" s="135">
        <f>F83*(1-TANH(D83/$J$11))/(1+(1-F83/$J$11)*TANH(D83/$J$11))</f>
        <v>340.54786719650855</v>
      </c>
      <c r="I83" s="135">
        <f>H83/(1+(H83/$J$11)^3)^(1/3)</f>
        <v>316.59737403793429</v>
      </c>
      <c r="J83" s="135">
        <f t="shared" si="1"/>
        <v>23.950493158574261</v>
      </c>
      <c r="K83" s="135">
        <f t="shared" si="2"/>
        <v>43.896432261114967</v>
      </c>
      <c r="L83" s="135">
        <f t="shared" si="3"/>
        <v>75.935884148459394</v>
      </c>
      <c r="M83" s="135">
        <f>($J$12-1)*L83</f>
        <v>11.390382622268902</v>
      </c>
      <c r="N83" s="135">
        <f>$J$12*L83</f>
        <v>87.326266770728296</v>
      </c>
      <c r="O83" s="135">
        <f t="shared" si="4"/>
        <v>35.564438854597583</v>
      </c>
      <c r="P83" s="135">
        <f t="shared" si="5"/>
        <v>51.761827916130713</v>
      </c>
      <c r="R83" s="133">
        <f>+B83</f>
        <v>26938</v>
      </c>
      <c r="S83" s="134"/>
      <c r="T83" s="134">
        <f>P83*10^3*$F$8/(3600*24*30)</f>
        <v>3.434812654928427</v>
      </c>
    </row>
    <row r="84" spans="2:20" x14ac:dyDescent="0.25">
      <c r="B84" s="144">
        <v>26969</v>
      </c>
      <c r="C84" s="135">
        <v>74.256703870126103</v>
      </c>
      <c r="D84" s="135"/>
      <c r="E84" s="145" t="e">
        <f>IF(S84="",NA(),(S84*3600*24*30)/($F$8*1000))</f>
        <v>#N/A</v>
      </c>
      <c r="F84" s="135">
        <f>(I83+$J$11*TANH(C84/$J$11))/(1+I83/$J$11*TANH(C84/$J$11))</f>
        <v>361.88551071413013</v>
      </c>
      <c r="G84" s="135">
        <f t="shared" si="0"/>
        <v>28.968567193930255</v>
      </c>
      <c r="H84" s="135">
        <f>F84*(1-TANH(D84/$J$11))/(1+(1-F84/$J$11)*TANH(D84/$J$11))</f>
        <v>361.88551071413013</v>
      </c>
      <c r="I84" s="135">
        <f>H84/(1+(H84/$J$11)^3)^(1/3)</f>
        <v>332.13930491682981</v>
      </c>
      <c r="J84" s="135">
        <f t="shared" si="1"/>
        <v>29.74620579730032</v>
      </c>
      <c r="K84" s="135">
        <f t="shared" si="2"/>
        <v>58.714772991230575</v>
      </c>
      <c r="L84" s="135">
        <f t="shared" si="3"/>
        <v>94.279211845828158</v>
      </c>
      <c r="M84" s="135">
        <f>($J$12-1)*L84</f>
        <v>14.141881776874214</v>
      </c>
      <c r="N84" s="135">
        <f>$J$12*L84</f>
        <v>108.42109362270237</v>
      </c>
      <c r="O84" s="135">
        <f t="shared" si="4"/>
        <v>38.625005202348731</v>
      </c>
      <c r="P84" s="135">
        <f t="shared" si="5"/>
        <v>69.796088420353641</v>
      </c>
      <c r="R84" s="133">
        <f>+B84</f>
        <v>26969</v>
      </c>
      <c r="S84" s="134"/>
      <c r="T84" s="134">
        <f>P84*10^3*$F$8/(3600*24*30)</f>
        <v>4.6315305587580351</v>
      </c>
    </row>
    <row r="85" spans="2:20" x14ac:dyDescent="0.25">
      <c r="B85" s="144">
        <v>26999</v>
      </c>
      <c r="C85" s="135">
        <v>78.308318860151104</v>
      </c>
      <c r="D85" s="135"/>
      <c r="E85" s="145" t="e">
        <f>IF(S85="",NA(),(S85*3600*24*30)/($F$8*1000))</f>
        <v>#N/A</v>
      </c>
      <c r="F85" s="135">
        <f>(I84+$J$11*TANH(C85/$J$11))/(1+I84/$J$11*TANH(C85/$J$11))</f>
        <v>377.068119846429</v>
      </c>
      <c r="G85" s="135">
        <f t="shared" si="0"/>
        <v>33.379503930551891</v>
      </c>
      <c r="H85" s="135">
        <f>F85*(1-TANH(D85/$J$11))/(1+(1-F85/$J$11)*TANH(D85/$J$11))</f>
        <v>377.068119846429</v>
      </c>
      <c r="I85" s="135">
        <f>H85/(1+(H85/$J$11)^3)^(1/3)</f>
        <v>342.70630253146049</v>
      </c>
      <c r="J85" s="135">
        <f t="shared" si="1"/>
        <v>34.361817314968505</v>
      </c>
      <c r="K85" s="135">
        <f t="shared" si="2"/>
        <v>67.741321245520396</v>
      </c>
      <c r="L85" s="135">
        <f t="shared" si="3"/>
        <v>106.36632644786913</v>
      </c>
      <c r="M85" s="135">
        <f>($J$12-1)*L85</f>
        <v>15.954948967180359</v>
      </c>
      <c r="N85" s="135">
        <f>$J$12*L85</f>
        <v>122.32127541504948</v>
      </c>
      <c r="O85" s="135">
        <f t="shared" si="4"/>
        <v>40.254635714868172</v>
      </c>
      <c r="P85" s="135">
        <f t="shared" si="5"/>
        <v>82.066639700181312</v>
      </c>
      <c r="R85" s="133">
        <f>+B85</f>
        <v>26999</v>
      </c>
      <c r="S85" s="134"/>
      <c r="T85" s="134">
        <f>P85*10^3*$F$8/(3600*24*30)</f>
        <v>5.4457801035614146</v>
      </c>
    </row>
    <row r="86" spans="2:20" x14ac:dyDescent="0.25">
      <c r="B86" s="144">
        <v>27030</v>
      </c>
      <c r="C86" s="135">
        <v>59.659963531776199</v>
      </c>
      <c r="D86" s="135"/>
      <c r="E86" s="145" t="e">
        <f>IF(S86="",NA(),(S86*3600*24*30)/($F$8*1000))</f>
        <v>#N/A</v>
      </c>
      <c r="F86" s="135">
        <f>(I85+$J$11*TANH(C86/$J$11))/(1+I85/$J$11*TANH(C86/$J$11))</f>
        <v>376.28924493395965</v>
      </c>
      <c r="G86" s="135">
        <f t="shared" si="0"/>
        <v>26.077021129277057</v>
      </c>
      <c r="H86" s="135">
        <f>F86*(1-TANH(D86/$J$11))/(1+(1-F86/$J$11)*TANH(D86/$J$11))</f>
        <v>376.28924493395965</v>
      </c>
      <c r="I86" s="135">
        <f>H86/(1+(H86/$J$11)^3)^(1/3)</f>
        <v>342.17428778570178</v>
      </c>
      <c r="J86" s="135">
        <f t="shared" si="1"/>
        <v>34.114957148257872</v>
      </c>
      <c r="K86" s="135">
        <f t="shared" si="2"/>
        <v>60.191978277534929</v>
      </c>
      <c r="L86" s="135">
        <f t="shared" si="3"/>
        <v>100.4466139924031</v>
      </c>
      <c r="M86" s="135">
        <f>($J$12-1)*L86</f>
        <v>15.066992098860457</v>
      </c>
      <c r="N86" s="135">
        <f>$J$12*L86</f>
        <v>115.51360609126355</v>
      </c>
      <c r="O86" s="135">
        <f t="shared" si="4"/>
        <v>39.488769673343327</v>
      </c>
      <c r="P86" s="135">
        <f t="shared" si="5"/>
        <v>76.024836417920227</v>
      </c>
      <c r="R86" s="133">
        <f>+B86</f>
        <v>27030</v>
      </c>
      <c r="S86" s="134"/>
      <c r="T86" s="134">
        <f>P86*10^3*$F$8/(3600*24*30)</f>
        <v>5.0448579721768061</v>
      </c>
    </row>
    <row r="87" spans="2:20" x14ac:dyDescent="0.25">
      <c r="B87" s="144">
        <v>27061</v>
      </c>
      <c r="C87" s="135">
        <v>171.49166561256001</v>
      </c>
      <c r="D87" s="135"/>
      <c r="E87" s="145" t="e">
        <f>IF(S87="",NA(),(S87*3600*24*30)/($F$8*1000))</f>
        <v>#N/A</v>
      </c>
      <c r="F87" s="135">
        <f>(I86+$J$11*TANH(C87/$J$11))/(1+I86/$J$11*TANH(C87/$J$11))</f>
        <v>426.50419701022213</v>
      </c>
      <c r="G87" s="135">
        <f t="shared" si="0"/>
        <v>87.161756388039635</v>
      </c>
      <c r="H87" s="135">
        <f>F87*(1-TANH(D87/$J$11))/(1+(1-F87/$J$11)*TANH(D87/$J$11))</f>
        <v>426.50419701022213</v>
      </c>
      <c r="I87" s="135">
        <f>H87/(1+(H87/$J$11)^3)^(1/3)</f>
        <v>374.22272050592386</v>
      </c>
      <c r="J87" s="135">
        <f t="shared" si="1"/>
        <v>52.281476504298269</v>
      </c>
      <c r="K87" s="135">
        <f t="shared" si="2"/>
        <v>139.4432328923379</v>
      </c>
      <c r="L87" s="135">
        <f t="shared" si="3"/>
        <v>178.93200256568122</v>
      </c>
      <c r="M87" s="135">
        <f>($J$12-1)*L87</f>
        <v>26.839800384852168</v>
      </c>
      <c r="N87" s="135">
        <f>$J$12*L87</f>
        <v>205.77180295053338</v>
      </c>
      <c r="O87" s="135">
        <f t="shared" si="4"/>
        <v>46.454544989221262</v>
      </c>
      <c r="P87" s="135">
        <f t="shared" si="5"/>
        <v>159.31725796131212</v>
      </c>
      <c r="R87" s="133">
        <f>+B87</f>
        <v>27061</v>
      </c>
      <c r="S87" s="134"/>
      <c r="T87" s="134">
        <f>P87*10^3*$F$8/(3600*24*30)</f>
        <v>10.571978537556207</v>
      </c>
    </row>
    <row r="88" spans="2:20" x14ac:dyDescent="0.25">
      <c r="B88" s="144">
        <v>27089</v>
      </c>
      <c r="C88" s="135">
        <v>142.48185408746301</v>
      </c>
      <c r="D88" s="135"/>
      <c r="E88" s="145" t="e">
        <f>IF(S88="",NA(),(S88*3600*24*30)/($F$8*1000))</f>
        <v>#N/A</v>
      </c>
      <c r="F88" s="135">
        <f>(I87+$J$11*TANH(C88/$J$11))/(1+I87/$J$11*TANH(C88/$J$11))</f>
        <v>436.75707154520836</v>
      </c>
      <c r="G88" s="135">
        <f t="shared" si="0"/>
        <v>79.947503048178476</v>
      </c>
      <c r="H88" s="135">
        <f>F88*(1-TANH(D88/$J$11))/(1+(1-F88/$J$11)*TANH(D88/$J$11))</f>
        <v>436.75707154520836</v>
      </c>
      <c r="I88" s="135">
        <f>H88/(1+(H88/$J$11)^3)^(1/3)</f>
        <v>380.20490986107052</v>
      </c>
      <c r="J88" s="135">
        <f t="shared" si="1"/>
        <v>56.552161684137843</v>
      </c>
      <c r="K88" s="135">
        <f t="shared" si="2"/>
        <v>136.49966473231632</v>
      </c>
      <c r="L88" s="135">
        <f t="shared" si="3"/>
        <v>182.95420972153758</v>
      </c>
      <c r="M88" s="135">
        <f>($J$12-1)*L88</f>
        <v>27.443131458230621</v>
      </c>
      <c r="N88" s="135">
        <f>$J$12*L88</f>
        <v>210.3973411797682</v>
      </c>
      <c r="O88" s="135">
        <f t="shared" si="4"/>
        <v>46.686259619666117</v>
      </c>
      <c r="P88" s="135">
        <f t="shared" si="5"/>
        <v>163.71108156010209</v>
      </c>
      <c r="R88" s="133">
        <f>+B88</f>
        <v>27089</v>
      </c>
      <c r="S88" s="134"/>
      <c r="T88" s="134">
        <f>P88*10^3*$F$8/(3600*24*30)</f>
        <v>10.863543992414183</v>
      </c>
    </row>
    <row r="89" spans="2:20" x14ac:dyDescent="0.25">
      <c r="B89" s="144">
        <v>27120</v>
      </c>
      <c r="C89" s="135">
        <v>35.802716934666101</v>
      </c>
      <c r="D89" s="135"/>
      <c r="E89" s="145" t="e">
        <f>IF(S89="",NA(),(S89*3600*24*30)/($F$8*1000))</f>
        <v>#N/A</v>
      </c>
      <c r="F89" s="135">
        <f>(I88+$J$11*TANH(C89/$J$11))/(1+I88/$J$11*TANH(C89/$J$11))</f>
        <v>397.72630847365076</v>
      </c>
      <c r="G89" s="135">
        <f t="shared" si="0"/>
        <v>18.281318322085838</v>
      </c>
      <c r="H89" s="135">
        <f>F89*(1-TANH(D89/$J$11))/(1+(1-F89/$J$11)*TANH(D89/$J$11))</f>
        <v>397.72630847365076</v>
      </c>
      <c r="I89" s="135">
        <f>H89/(1+(H89/$J$11)^3)^(1/3)</f>
        <v>356.41612687277438</v>
      </c>
      <c r="J89" s="135">
        <f t="shared" si="1"/>
        <v>41.310181600876376</v>
      </c>
      <c r="K89" s="135">
        <f t="shared" si="2"/>
        <v>59.591499922962214</v>
      </c>
      <c r="L89" s="135">
        <f t="shared" si="3"/>
        <v>106.27775954262833</v>
      </c>
      <c r="M89" s="135">
        <f>($J$12-1)*L89</f>
        <v>15.94166393139424</v>
      </c>
      <c r="N89" s="135">
        <f>$J$12*L89</f>
        <v>122.21942347402258</v>
      </c>
      <c r="O89" s="135">
        <f t="shared" si="4"/>
        <v>40.243599000777095</v>
      </c>
      <c r="P89" s="135">
        <f t="shared" si="5"/>
        <v>81.975824473245481</v>
      </c>
      <c r="R89" s="133">
        <f>+B89</f>
        <v>27120</v>
      </c>
      <c r="S89" s="134"/>
      <c r="T89" s="134">
        <f>P89*10^3*$F$8/(3600*24*30)</f>
        <v>5.4397537844900548</v>
      </c>
    </row>
    <row r="90" spans="2:20" x14ac:dyDescent="0.25">
      <c r="B90" s="144">
        <v>27150</v>
      </c>
      <c r="C90" s="135">
        <v>1.5949281759088401</v>
      </c>
      <c r="D90" s="135"/>
      <c r="E90" s="145" t="e">
        <f>IF(S90="",NA(),(S90*3600*24*30)/($F$8*1000))</f>
        <v>#N/A</v>
      </c>
      <c r="F90" s="135">
        <f>(I89+$J$11*TANH(C90/$J$11))/(1+I89/$J$11*TANH(C90/$J$11))</f>
        <v>357.32611208502107</v>
      </c>
      <c r="G90" s="135">
        <f t="shared" si="0"/>
        <v>0.68494296366213803</v>
      </c>
      <c r="H90" s="135">
        <f>F90*(1-TANH(D90/$J$11))/(1+(1-F90/$J$11)*TANH(D90/$J$11))</f>
        <v>357.32611208502107</v>
      </c>
      <c r="I90" s="135">
        <f>H90/(1+(H90/$J$11)^3)^(1/3)</f>
        <v>328.88562198670832</v>
      </c>
      <c r="J90" s="135">
        <f t="shared" si="1"/>
        <v>28.44049009831275</v>
      </c>
      <c r="K90" s="135">
        <f t="shared" si="2"/>
        <v>29.125433061974888</v>
      </c>
      <c r="L90" s="135">
        <f t="shared" si="3"/>
        <v>69.369032062751984</v>
      </c>
      <c r="M90" s="135">
        <f>($J$12-1)*L90</f>
        <v>10.405354809412792</v>
      </c>
      <c r="N90" s="135">
        <f>$J$12*L90</f>
        <v>79.774386872164769</v>
      </c>
      <c r="O90" s="135">
        <f t="shared" si="4"/>
        <v>34.24420825188453</v>
      </c>
      <c r="P90" s="135">
        <f t="shared" si="5"/>
        <v>45.530178620280239</v>
      </c>
      <c r="R90" s="133">
        <f>+B90</f>
        <v>27150</v>
      </c>
      <c r="S90" s="134"/>
      <c r="T90" s="134">
        <f>P90*10^3*$F$8/(3600*24*30)</f>
        <v>3.0212927170864972</v>
      </c>
    </row>
    <row r="91" spans="2:20" x14ac:dyDescent="0.25">
      <c r="B91" s="144">
        <v>27181</v>
      </c>
      <c r="C91" s="135">
        <v>33.834010446894901</v>
      </c>
      <c r="D91" s="135"/>
      <c r="E91" s="145" t="e">
        <f>IF(S91="",NA(),(S91*3600*24*30)/($F$8*1000))</f>
        <v>#N/A</v>
      </c>
      <c r="F91" s="135">
        <f>(I90+$J$11*TANH(C91/$J$11))/(1+I90/$J$11*TANH(C91/$J$11))</f>
        <v>349.57616227207922</v>
      </c>
      <c r="G91" s="135">
        <f t="shared" si="0"/>
        <v>13.143470161524021</v>
      </c>
      <c r="H91" s="135">
        <f>F91*(1-TANH(D91/$J$11))/(1+(1-F91/$J$11)*TANH(D91/$J$11))</f>
        <v>349.57616227207922</v>
      </c>
      <c r="I91" s="135">
        <f>H91/(1+(H91/$J$11)^3)^(1/3)</f>
        <v>323.27081026304859</v>
      </c>
      <c r="J91" s="135">
        <f t="shared" si="1"/>
        <v>26.305352009030628</v>
      </c>
      <c r="K91" s="135">
        <f t="shared" si="2"/>
        <v>39.448822170554649</v>
      </c>
      <c r="L91" s="135">
        <f t="shared" si="3"/>
        <v>73.693030422439179</v>
      </c>
      <c r="M91" s="135">
        <f>($J$12-1)*L91</f>
        <v>11.05395456336587</v>
      </c>
      <c r="N91" s="135">
        <f>$J$12*L91</f>
        <v>84.746984985805042</v>
      </c>
      <c r="O91" s="135">
        <f t="shared" si="4"/>
        <v>35.129015638197629</v>
      </c>
      <c r="P91" s="135">
        <f t="shared" si="5"/>
        <v>49.617969347607414</v>
      </c>
      <c r="R91" s="133">
        <f>+B91</f>
        <v>27181</v>
      </c>
      <c r="S91" s="134"/>
      <c r="T91" s="134">
        <f>P91*10^3*$F$8/(3600*24*30)</f>
        <v>3.2925504351035788</v>
      </c>
    </row>
    <row r="92" spans="2:20" x14ac:dyDescent="0.25">
      <c r="B92" s="144">
        <v>27211</v>
      </c>
      <c r="C92" s="135">
        <v>1.71890480336563</v>
      </c>
      <c r="D92" s="135"/>
      <c r="E92" s="145" t="e">
        <f>IF(S92="",NA(),(S92*3600*24*30)/($F$8*1000))</f>
        <v>#N/A</v>
      </c>
      <c r="F92" s="135">
        <f>(I91+$J$11*TANH(C92/$J$11))/(1+I91/$J$11*TANH(C92/$J$11))</f>
        <v>324.38190609933326</v>
      </c>
      <c r="G92" s="135">
        <f t="shared" si="0"/>
        <v>0.60780896708092769</v>
      </c>
      <c r="H92" s="135">
        <f>F92*(1-TANH(D92/$J$11))/(1+(1-F92/$J$11)*TANH(D92/$J$11))</f>
        <v>324.38190609933326</v>
      </c>
      <c r="I92" s="135">
        <f>H92/(1+(H92/$J$11)^3)^(1/3)</f>
        <v>304.29860597163747</v>
      </c>
      <c r="J92" s="135">
        <f t="shared" si="1"/>
        <v>20.083300127695793</v>
      </c>
      <c r="K92" s="135">
        <f t="shared" si="2"/>
        <v>20.691109094776721</v>
      </c>
      <c r="L92" s="135">
        <f t="shared" si="3"/>
        <v>55.82012473297435</v>
      </c>
      <c r="M92" s="135">
        <f>($J$12-1)*L92</f>
        <v>8.3730187099461482</v>
      </c>
      <c r="N92" s="135">
        <f>$J$12*L92</f>
        <v>64.193143442920501</v>
      </c>
      <c r="O92" s="135">
        <f t="shared" si="4"/>
        <v>31.012892497929485</v>
      </c>
      <c r="P92" s="135">
        <f t="shared" si="5"/>
        <v>33.180250944991016</v>
      </c>
      <c r="R92" s="133">
        <f>+B92</f>
        <v>27211</v>
      </c>
      <c r="S92" s="134"/>
      <c r="T92" s="134">
        <f>P92*10^3*$F$8/(3600*24*30)</f>
        <v>2.201775911473169</v>
      </c>
    </row>
    <row r="93" spans="2:20" x14ac:dyDescent="0.25">
      <c r="B93" s="144">
        <v>27242</v>
      </c>
      <c r="C93" s="135">
        <v>12.931581352083001</v>
      </c>
      <c r="D93" s="135"/>
      <c r="E93" s="145" t="e">
        <f>IF(S93="",NA(),(S93*3600*24*30)/($F$8*1000))</f>
        <v>#N/A</v>
      </c>
      <c r="F93" s="135">
        <f>(I92+$J$11*TANH(C93/$J$11))/(1+I92/$J$11*TANH(C93/$J$11))</f>
        <v>313.07432658311131</v>
      </c>
      <c r="G93" s="135">
        <f t="shared" si="0"/>
        <v>4.155860740609171</v>
      </c>
      <c r="H93" s="135">
        <f>F93*(1-TANH(D93/$J$11))/(1+(1-F93/$J$11)*TANH(D93/$J$11))</f>
        <v>313.07432658311131</v>
      </c>
      <c r="I93" s="135">
        <f>H93/(1+(H93/$J$11)^3)^(1/3)</f>
        <v>295.43633529008213</v>
      </c>
      <c r="J93" s="135">
        <f t="shared" si="1"/>
        <v>17.637991293029188</v>
      </c>
      <c r="K93" s="135">
        <f t="shared" si="2"/>
        <v>21.793852033638359</v>
      </c>
      <c r="L93" s="135">
        <f t="shared" si="3"/>
        <v>52.806744531567844</v>
      </c>
      <c r="M93" s="135">
        <f>($J$12-1)*L93</f>
        <v>7.9210116797351722</v>
      </c>
      <c r="N93" s="135">
        <f>$J$12*L93</f>
        <v>60.727756211303017</v>
      </c>
      <c r="O93" s="135">
        <f t="shared" si="4"/>
        <v>30.180842310204774</v>
      </c>
      <c r="P93" s="135">
        <f t="shared" si="5"/>
        <v>30.546913901098243</v>
      </c>
      <c r="R93" s="133">
        <f>+B93</f>
        <v>27242</v>
      </c>
      <c r="S93" s="134"/>
      <c r="T93" s="134">
        <f>P93*10^3*$F$8/(3600*24*30)</f>
        <v>2.0270328668938649</v>
      </c>
    </row>
    <row r="94" spans="2:20" x14ac:dyDescent="0.25">
      <c r="B94" s="144">
        <v>27273</v>
      </c>
      <c r="C94" s="135">
        <v>27.679270146984301</v>
      </c>
      <c r="D94" s="135"/>
      <c r="E94" s="145" t="e">
        <f>IF(S94="",NA(),(S94*3600*24*30)/($F$8*1000))</f>
        <v>#N/A</v>
      </c>
      <c r="F94" s="135">
        <f>(I93+$J$11*TANH(C94/$J$11))/(1+I93/$J$11*TANH(C94/$J$11))</f>
        <v>314.4290212454311</v>
      </c>
      <c r="G94" s="135">
        <f t="shared" si="0"/>
        <v>8.6865841916353475</v>
      </c>
      <c r="H94" s="135">
        <f>F94*(1-TANH(D94/$J$11))/(1+(1-F94/$J$11)*TANH(D94/$J$11))</f>
        <v>314.4290212454311</v>
      </c>
      <c r="I94" s="135">
        <f>H94/(1+(H94/$J$11)^3)^(1/3)</f>
        <v>296.50910360440554</v>
      </c>
      <c r="J94" s="135">
        <f t="shared" si="1"/>
        <v>17.919917641025563</v>
      </c>
      <c r="K94" s="135">
        <f t="shared" si="2"/>
        <v>26.606501832660911</v>
      </c>
      <c r="L94" s="135">
        <f t="shared" si="3"/>
        <v>56.787344142865685</v>
      </c>
      <c r="M94" s="135">
        <f>($J$12-1)*L94</f>
        <v>8.5181016214298477</v>
      </c>
      <c r="N94" s="135">
        <f>$J$12*L94</f>
        <v>65.305445764295527</v>
      </c>
      <c r="O94" s="135">
        <f t="shared" si="4"/>
        <v>31.270203158035592</v>
      </c>
      <c r="P94" s="135">
        <f t="shared" si="5"/>
        <v>34.035242606259935</v>
      </c>
      <c r="R94" s="133">
        <f>+B94</f>
        <v>27273</v>
      </c>
      <c r="S94" s="134"/>
      <c r="T94" s="134">
        <f>P94*10^3*$F$8/(3600*24*30)</f>
        <v>2.2585114692425572</v>
      </c>
    </row>
    <row r="95" spans="2:20" x14ac:dyDescent="0.25">
      <c r="B95" s="144">
        <v>27303</v>
      </c>
      <c r="C95" s="135">
        <v>52.555990567604397</v>
      </c>
      <c r="D95" s="135"/>
      <c r="E95" s="145" t="e">
        <f>IF(S95="",NA(),(S95*3600*24*30)/($F$8*1000))</f>
        <v>#N/A</v>
      </c>
      <c r="F95" s="135">
        <f>(I94+$J$11*TANH(C95/$J$11))/(1+I94/$J$11*TANH(C95/$J$11))</f>
        <v>331.53516504487197</v>
      </c>
      <c r="G95" s="135">
        <f t="shared" si="0"/>
        <v>17.529929127137962</v>
      </c>
      <c r="H95" s="135">
        <f>F95*(1-TANH(D95/$J$11))/(1+(1-F95/$J$11)*TANH(D95/$J$11))</f>
        <v>331.53516504487197</v>
      </c>
      <c r="I95" s="135">
        <f>H95/(1+(H95/$J$11)^3)^(1/3)</f>
        <v>309.79532617563257</v>
      </c>
      <c r="J95" s="135">
        <f t="shared" si="1"/>
        <v>21.739838869239406</v>
      </c>
      <c r="K95" s="135">
        <f t="shared" si="2"/>
        <v>39.269767996377368</v>
      </c>
      <c r="L95" s="135">
        <f t="shared" si="3"/>
        <v>70.539971154412967</v>
      </c>
      <c r="M95" s="135">
        <f>($J$12-1)*L95</f>
        <v>10.580995673161938</v>
      </c>
      <c r="N95" s="135">
        <f>$J$12*L95</f>
        <v>81.120966827574904</v>
      </c>
      <c r="O95" s="135">
        <f t="shared" si="4"/>
        <v>34.489970690191136</v>
      </c>
      <c r="P95" s="135">
        <f t="shared" si="5"/>
        <v>46.630996137383768</v>
      </c>
      <c r="R95" s="133">
        <f>+B95</f>
        <v>27303</v>
      </c>
      <c r="S95" s="134"/>
      <c r="T95" s="134">
        <f>P95*10^3*$F$8/(3600*24*30)</f>
        <v>3.0943407930671327</v>
      </c>
    </row>
    <row r="96" spans="2:20" x14ac:dyDescent="0.25">
      <c r="B96" s="144">
        <v>27334</v>
      </c>
      <c r="C96" s="135">
        <v>60.998536664679399</v>
      </c>
      <c r="D96" s="135"/>
      <c r="E96" s="145" t="e">
        <f>IF(S96="",NA(),(S96*3600*24*30)/($F$8*1000))</f>
        <v>#N/A</v>
      </c>
      <c r="F96" s="135">
        <f>(I95+$J$11*TANH(C96/$J$11))/(1+I95/$J$11*TANH(C96/$J$11))</f>
        <v>348.4300453944158</v>
      </c>
      <c r="G96" s="135">
        <f t="shared" si="0"/>
        <v>22.363817445896188</v>
      </c>
      <c r="H96" s="135">
        <f>F96*(1-TANH(D96/$J$11))/(1+(1-F96/$J$11)*TANH(D96/$J$11))</f>
        <v>348.4300453944158</v>
      </c>
      <c r="I96" s="135">
        <f>H96/(1+(H96/$J$11)^3)^(1/3)</f>
        <v>322.4314998991054</v>
      </c>
      <c r="J96" s="135">
        <f t="shared" si="1"/>
        <v>25.998545495310395</v>
      </c>
      <c r="K96" s="135">
        <f t="shared" si="2"/>
        <v>48.362362941206584</v>
      </c>
      <c r="L96" s="135">
        <f t="shared" si="3"/>
        <v>82.852333631397727</v>
      </c>
      <c r="M96" s="135">
        <f>($J$12-1)*L96</f>
        <v>12.427850044709652</v>
      </c>
      <c r="N96" s="135">
        <f>$J$12*L96</f>
        <v>95.280183676107384</v>
      </c>
      <c r="O96" s="135">
        <f t="shared" si="4"/>
        <v>36.816101612108518</v>
      </c>
      <c r="P96" s="135">
        <f t="shared" si="5"/>
        <v>58.464082063998866</v>
      </c>
      <c r="R96" s="133">
        <f>+B96</f>
        <v>27334</v>
      </c>
      <c r="S96" s="134"/>
      <c r="T96" s="134">
        <f>P96*10^3*$F$8/(3600*24*30)</f>
        <v>3.8795610011604187</v>
      </c>
    </row>
    <row r="97" spans="2:20" x14ac:dyDescent="0.25">
      <c r="B97" s="144">
        <v>27364</v>
      </c>
      <c r="C97" s="135">
        <v>55.694788481666599</v>
      </c>
      <c r="D97" s="135"/>
      <c r="E97" s="145" t="e">
        <f>IF(S97="",NA(),(S97*3600*24*30)/($F$8*1000))</f>
        <v>#N/A</v>
      </c>
      <c r="F97" s="135">
        <f>(I96+$J$11*TANH(C97/$J$11))/(1+I96/$J$11*TANH(C97/$J$11))</f>
        <v>356.42495767075263</v>
      </c>
      <c r="G97" s="135">
        <f t="shared" si="0"/>
        <v>21.701330710019363</v>
      </c>
      <c r="H97" s="135">
        <f>F97*(1-TANH(D97/$J$11))/(1+(1-F97/$J$11)*TANH(D97/$J$11))</f>
        <v>356.42495767075263</v>
      </c>
      <c r="I97" s="135">
        <f>H97/(1+(H97/$J$11)^3)^(1/3)</f>
        <v>328.23817857286417</v>
      </c>
      <c r="J97" s="135">
        <f t="shared" si="1"/>
        <v>28.186779097888461</v>
      </c>
      <c r="K97" s="135">
        <f t="shared" si="2"/>
        <v>49.888109807907824</v>
      </c>
      <c r="L97" s="135">
        <f t="shared" si="3"/>
        <v>86.70421142001635</v>
      </c>
      <c r="M97" s="135">
        <f>($J$12-1)*L97</f>
        <v>13.005631713002444</v>
      </c>
      <c r="N97" s="135">
        <f>$J$12*L97</f>
        <v>99.709843133018794</v>
      </c>
      <c r="O97" s="135">
        <f t="shared" si="4"/>
        <v>37.459122560144031</v>
      </c>
      <c r="P97" s="135">
        <f t="shared" si="5"/>
        <v>62.250720572874762</v>
      </c>
      <c r="R97" s="133">
        <f>+B97</f>
        <v>27364</v>
      </c>
      <c r="S97" s="134"/>
      <c r="T97" s="134">
        <f>P97*10^3*$F$8/(3600*24*30)</f>
        <v>4.1308348528296523</v>
      </c>
    </row>
    <row r="98" spans="2:20" x14ac:dyDescent="0.25">
      <c r="B98" s="144">
        <v>27395</v>
      </c>
      <c r="C98" s="135">
        <v>66.985038213603403</v>
      </c>
      <c r="D98" s="135"/>
      <c r="E98" s="145" t="e">
        <f>IF(S98="",NA(),(S98*3600*24*30)/($F$8*1000))</f>
        <v>#N/A</v>
      </c>
      <c r="F98" s="135">
        <f>(I97+$J$11*TANH(C98/$J$11))/(1+I97/$J$11*TANH(C98/$J$11))</f>
        <v>367.75826245686574</v>
      </c>
      <c r="G98" s="135">
        <f t="shared" si="0"/>
        <v>27.464954329601824</v>
      </c>
      <c r="H98" s="135">
        <f>F98*(1-TANH(D98/$J$11))/(1+(1-F98/$J$11)*TANH(D98/$J$11))</f>
        <v>367.75826245686574</v>
      </c>
      <c r="I98" s="135">
        <f>H98/(1+(H98/$J$11)^3)^(1/3)</f>
        <v>336.27569233917757</v>
      </c>
      <c r="J98" s="135">
        <f t="shared" si="1"/>
        <v>31.482570117688169</v>
      </c>
      <c r="K98" s="135">
        <f t="shared" si="2"/>
        <v>58.947524447289993</v>
      </c>
      <c r="L98" s="135">
        <f t="shared" si="3"/>
        <v>96.406647007434032</v>
      </c>
      <c r="M98" s="135">
        <f>($J$12-1)*L98</f>
        <v>14.460997051115097</v>
      </c>
      <c r="N98" s="135">
        <f>$J$12*L98</f>
        <v>110.86764405854913</v>
      </c>
      <c r="O98" s="135">
        <f t="shared" si="4"/>
        <v>38.931060822923087</v>
      </c>
      <c r="P98" s="135">
        <f t="shared" si="5"/>
        <v>71.936583235626046</v>
      </c>
      <c r="R98" s="133">
        <f>+B98</f>
        <v>27395</v>
      </c>
      <c r="S98" s="134"/>
      <c r="T98" s="134">
        <f>P98*10^3*$F$8/(3600*24*30)</f>
        <v>4.7735695665616058</v>
      </c>
    </row>
    <row r="99" spans="2:20" x14ac:dyDescent="0.25">
      <c r="B99" s="144">
        <v>27426</v>
      </c>
      <c r="C99" s="135">
        <v>190.66213312427701</v>
      </c>
      <c r="D99" s="135"/>
      <c r="E99" s="145" t="e">
        <f>IF(S99="",NA(),(S99*3600*24*30)/($F$8*1000))</f>
        <v>#N/A</v>
      </c>
      <c r="F99" s="135">
        <f>(I98+$J$11*TANH(C99/$J$11))/(1+I98/$J$11*TANH(C99/$J$11))</f>
        <v>430.13887696137266</v>
      </c>
      <c r="G99" s="135">
        <f t="shared" si="0"/>
        <v>96.798948502081942</v>
      </c>
      <c r="H99" s="135">
        <f>F99*(1-TANH(D99/$J$11))/(1+(1-F99/$J$11)*TANH(D99/$J$11))</f>
        <v>430.13887696137266</v>
      </c>
      <c r="I99" s="135">
        <f>H99/(1+(H99/$J$11)^3)^(1/3)</f>
        <v>376.36505240165138</v>
      </c>
      <c r="J99" s="135">
        <f t="shared" si="1"/>
        <v>53.773824559721277</v>
      </c>
      <c r="K99" s="135">
        <f t="shared" si="2"/>
        <v>150.57277306180322</v>
      </c>
      <c r="L99" s="135">
        <f t="shared" si="3"/>
        <v>189.5038338847263</v>
      </c>
      <c r="M99" s="135">
        <f>($J$12-1)*L99</f>
        <v>28.425575082708928</v>
      </c>
      <c r="N99" s="135">
        <f>$J$12*L99</f>
        <v>217.92940896743522</v>
      </c>
      <c r="O99" s="135">
        <f t="shared" si="4"/>
        <v>47.047070645115468</v>
      </c>
      <c r="P99" s="135">
        <f t="shared" si="5"/>
        <v>170.88233832231975</v>
      </c>
      <c r="R99" s="133">
        <f>+B99</f>
        <v>27426</v>
      </c>
      <c r="S99" s="134"/>
      <c r="T99" s="134">
        <f>P99*10^3*$F$8/(3600*24*30)</f>
        <v>11.33941442570949</v>
      </c>
    </row>
    <row r="100" spans="2:20" x14ac:dyDescent="0.25">
      <c r="B100" s="144">
        <v>27454</v>
      </c>
      <c r="C100" s="135">
        <v>112.805791716135</v>
      </c>
      <c r="D100" s="135"/>
      <c r="E100" s="145" t="e">
        <f>IF(S100="",NA(),(S100*3600*24*30)/($F$8*1000))</f>
        <v>#N/A</v>
      </c>
      <c r="F100" s="135">
        <f>(I99+$J$11*TANH(C100/$J$11))/(1+I99/$J$11*TANH(C100/$J$11))</f>
        <v>427.27487662763372</v>
      </c>
      <c r="G100" s="135">
        <f t="shared" si="0"/>
        <v>61.895967490152657</v>
      </c>
      <c r="H100" s="135">
        <f>F100*(1-TANH(D100/$J$11))/(1+(1-F100/$J$11)*TANH(D100/$J$11))</f>
        <v>427.27487662763372</v>
      </c>
      <c r="I100" s="135">
        <f>H100/(1+(H100/$J$11)^3)^(1/3)</f>
        <v>374.67895877339453</v>
      </c>
      <c r="J100" s="135">
        <f t="shared" si="1"/>
        <v>52.59591785423919</v>
      </c>
      <c r="K100" s="135">
        <f t="shared" si="2"/>
        <v>114.49188534439185</v>
      </c>
      <c r="L100" s="135">
        <f t="shared" si="3"/>
        <v>161.53895598950731</v>
      </c>
      <c r="M100" s="135">
        <f>($J$12-1)*L100</f>
        <v>24.230843398426082</v>
      </c>
      <c r="N100" s="135">
        <f>$J$12*L100</f>
        <v>185.7697993879334</v>
      </c>
      <c r="O100" s="135">
        <f t="shared" si="4"/>
        <v>45.352146565747859</v>
      </c>
      <c r="P100" s="135">
        <f t="shared" si="5"/>
        <v>140.41765282218554</v>
      </c>
      <c r="R100" s="133">
        <f>+B100</f>
        <v>27454</v>
      </c>
      <c r="S100" s="134"/>
      <c r="T100" s="134">
        <f>P100*10^3*$F$8/(3600*24*30)</f>
        <v>9.3178380730771266</v>
      </c>
    </row>
    <row r="101" spans="2:20" x14ac:dyDescent="0.25">
      <c r="B101" s="144">
        <v>27485</v>
      </c>
      <c r="C101" s="135">
        <v>70.070286330330504</v>
      </c>
      <c r="D101" s="135"/>
      <c r="E101" s="145" t="e">
        <f>IF(S101="",NA(),(S101*3600*24*30)/($F$8*1000))</f>
        <v>#N/A</v>
      </c>
      <c r="F101" s="135">
        <f>(I100+$J$11*TANH(C101/$J$11))/(1+I100/$J$11*TANH(C101/$J$11))</f>
        <v>408.40762904821383</v>
      </c>
      <c r="G101" s="135">
        <f t="shared" si="0"/>
        <v>36.341616055511167</v>
      </c>
      <c r="H101" s="135">
        <f>F101*(1-TANH(D101/$J$11))/(1+(1-F101/$J$11)*TANH(D101/$J$11))</f>
        <v>408.40762904821383</v>
      </c>
      <c r="I101" s="135">
        <f>H101/(1+(H101/$J$11)^3)^(1/3)</f>
        <v>363.20077029536367</v>
      </c>
      <c r="J101" s="135">
        <f t="shared" si="1"/>
        <v>45.206858752850167</v>
      </c>
      <c r="K101" s="135">
        <f t="shared" si="2"/>
        <v>81.548474808361334</v>
      </c>
      <c r="L101" s="135">
        <f t="shared" si="3"/>
        <v>126.90062137410919</v>
      </c>
      <c r="M101" s="135">
        <f>($J$12-1)*L101</f>
        <v>19.035093206116368</v>
      </c>
      <c r="N101" s="135">
        <f>$J$12*L101</f>
        <v>145.93571458022555</v>
      </c>
      <c r="O101" s="135">
        <f t="shared" si="4"/>
        <v>42.51881657662851</v>
      </c>
      <c r="P101" s="135">
        <f t="shared" si="5"/>
        <v>103.41689800359704</v>
      </c>
      <c r="R101" s="133">
        <f>+B101</f>
        <v>27485</v>
      </c>
      <c r="S101" s="134"/>
      <c r="T101" s="134">
        <f>P101*10^3*$F$8/(3600*24*30)</f>
        <v>6.8625410712263477</v>
      </c>
    </row>
    <row r="102" spans="2:20" x14ac:dyDescent="0.25">
      <c r="B102" s="144">
        <v>27515</v>
      </c>
      <c r="C102" s="135">
        <v>23.7316819420362</v>
      </c>
      <c r="D102" s="135"/>
      <c r="E102" s="145" t="e">
        <f>IF(S102="",NA(),(S102*3600*24*30)/($F$8*1000))</f>
        <v>#N/A</v>
      </c>
      <c r="F102" s="135">
        <f>(I101+$J$11*TANH(C102/$J$11))/(1+I101/$J$11*TANH(C102/$J$11))</f>
        <v>375.99616375638101</v>
      </c>
      <c r="G102" s="135">
        <f t="shared" si="0"/>
        <v>10.936288481018835</v>
      </c>
      <c r="H102" s="135">
        <f>F102*(1-TANH(D102/$J$11))/(1+(1-F102/$J$11)*TANH(D102/$J$11))</f>
        <v>375.99616375638101</v>
      </c>
      <c r="I102" s="135">
        <f>H102/(1+(H102/$J$11)^3)^(1/3)</f>
        <v>341.97381382312687</v>
      </c>
      <c r="J102" s="135">
        <f t="shared" si="1"/>
        <v>34.022349933254134</v>
      </c>
      <c r="K102" s="135">
        <f t="shared" si="2"/>
        <v>44.958638414272968</v>
      </c>
      <c r="L102" s="135">
        <f t="shared" si="3"/>
        <v>87.477454990901478</v>
      </c>
      <c r="M102" s="135">
        <f>($J$12-1)*L102</f>
        <v>13.121618248635214</v>
      </c>
      <c r="N102" s="135">
        <f>$J$12*L102</f>
        <v>100.59907323953669</v>
      </c>
      <c r="O102" s="135">
        <f t="shared" si="4"/>
        <v>37.583930421375918</v>
      </c>
      <c r="P102" s="135">
        <f t="shared" si="5"/>
        <v>63.015142818160776</v>
      </c>
      <c r="R102" s="133">
        <f>+B102</f>
        <v>27515</v>
      </c>
      <c r="S102" s="134"/>
      <c r="T102" s="134">
        <f>P102*10^3*$F$8/(3600*24*30)</f>
        <v>4.1815604030569649</v>
      </c>
    </row>
    <row r="103" spans="2:20" x14ac:dyDescent="0.25">
      <c r="B103" s="144">
        <v>27546</v>
      </c>
      <c r="C103" s="135">
        <v>16.331266325951201</v>
      </c>
      <c r="D103" s="135"/>
      <c r="E103" s="145" t="e">
        <f>IF(S103="",NA(),(S103*3600*24*30)/($F$8*1000))</f>
        <v>#N/A</v>
      </c>
      <c r="F103" s="135">
        <f>(I102+$J$11*TANH(C103/$J$11))/(1+I102/$J$11*TANH(C103/$J$11))</f>
        <v>351.67925861056574</v>
      </c>
      <c r="G103" s="135">
        <f t="shared" si="0"/>
        <v>6.6258215385123549</v>
      </c>
      <c r="H103" s="135">
        <f>F103*(1-TANH(D103/$J$11))/(1+(1-F103/$J$11)*TANH(D103/$J$11))</f>
        <v>351.67925861056574</v>
      </c>
      <c r="I103" s="135">
        <f>H103/(1+(H103/$J$11)^3)^(1/3)</f>
        <v>324.80494052335422</v>
      </c>
      <c r="J103" s="135">
        <f t="shared" si="1"/>
        <v>26.87431808721152</v>
      </c>
      <c r="K103" s="135">
        <f t="shared" si="2"/>
        <v>33.500139625723875</v>
      </c>
      <c r="L103" s="135">
        <f t="shared" si="3"/>
        <v>71.0840700470998</v>
      </c>
      <c r="M103" s="135">
        <f>($J$12-1)*L103</f>
        <v>10.662610507064963</v>
      </c>
      <c r="N103" s="135">
        <f>$J$12*L103</f>
        <v>81.746680554164769</v>
      </c>
      <c r="O103" s="135">
        <f t="shared" si="4"/>
        <v>34.602579856363164</v>
      </c>
      <c r="P103" s="135">
        <f t="shared" si="5"/>
        <v>47.144100697801605</v>
      </c>
      <c r="R103" s="133">
        <f>+B103</f>
        <v>27546</v>
      </c>
      <c r="S103" s="134"/>
      <c r="T103" s="134">
        <f>P103*10^3*$F$8/(3600*24*30)</f>
        <v>3.1283893981565885</v>
      </c>
    </row>
    <row r="104" spans="2:20" x14ac:dyDescent="0.25">
      <c r="B104" s="144">
        <v>27576</v>
      </c>
      <c r="C104" s="135">
        <v>8.2090358252193507</v>
      </c>
      <c r="D104" s="135"/>
      <c r="E104" s="145" t="e">
        <f>IF(S104="",NA(),(S104*3600*24*30)/($F$8*1000))</f>
        <v>#N/A</v>
      </c>
      <c r="F104" s="135">
        <f>(I103+$J$11*TANH(C104/$J$11))/(1+I103/$J$11*TANH(C104/$J$11))</f>
        <v>330.04615956634109</v>
      </c>
      <c r="G104" s="135">
        <f t="shared" si="0"/>
        <v>2.9678167822324895</v>
      </c>
      <c r="H104" s="135">
        <f>F104*(1-TANH(D104/$J$11))/(1+(1-F104/$J$11)*TANH(D104/$J$11))</f>
        <v>330.04615956634109</v>
      </c>
      <c r="I104" s="135">
        <f>H104/(1+(H104/$J$11)^3)^(1/3)</f>
        <v>308.65823792336658</v>
      </c>
      <c r="J104" s="135">
        <f t="shared" si="1"/>
        <v>21.387921642974504</v>
      </c>
      <c r="K104" s="135">
        <f t="shared" si="2"/>
        <v>24.355738425206994</v>
      </c>
      <c r="L104" s="135">
        <f t="shared" si="3"/>
        <v>58.958318281570158</v>
      </c>
      <c r="M104" s="135">
        <f>($J$12-1)*L104</f>
        <v>8.843747742235518</v>
      </c>
      <c r="N104" s="135">
        <f>$J$12*L104</f>
        <v>67.802066023805679</v>
      </c>
      <c r="O104" s="135">
        <f t="shared" si="4"/>
        <v>31.831441290398011</v>
      </c>
      <c r="P104" s="135">
        <f t="shared" si="5"/>
        <v>35.970624733407668</v>
      </c>
      <c r="R104" s="133">
        <f>+B104</f>
        <v>27576</v>
      </c>
      <c r="S104" s="134"/>
      <c r="T104" s="134">
        <f>P104*10^3*$F$8/(3600*24*30)</f>
        <v>2.3869396042230395</v>
      </c>
    </row>
    <row r="105" spans="2:20" x14ac:dyDescent="0.25">
      <c r="B105" s="144">
        <v>27607</v>
      </c>
      <c r="C105" s="135">
        <v>12.398337495549001</v>
      </c>
      <c r="D105" s="135"/>
      <c r="E105" s="145" t="e">
        <f>IF(S105="",NA(),(S105*3600*24*30)/($F$8*1000))</f>
        <v>#N/A</v>
      </c>
      <c r="F105" s="135">
        <f>(I104+$J$11*TANH(C105/$J$11))/(1+I104/$J$11*TANH(C105/$J$11))</f>
        <v>316.9649631234451</v>
      </c>
      <c r="G105" s="135">
        <f t="shared" si="0"/>
        <v>4.0916122954704974</v>
      </c>
      <c r="H105" s="135">
        <f>F105*(1-TANH(D105/$J$11))/(1+(1-F105/$J$11)*TANH(D105/$J$11))</f>
        <v>316.9649631234451</v>
      </c>
      <c r="I105" s="135">
        <f>H105/(1+(H105/$J$11)^3)^(1/3)</f>
        <v>298.50926958359344</v>
      </c>
      <c r="J105" s="135">
        <f t="shared" si="1"/>
        <v>18.455693539851666</v>
      </c>
      <c r="K105" s="135">
        <f t="shared" si="2"/>
        <v>22.547305835322163</v>
      </c>
      <c r="L105" s="135">
        <f t="shared" si="3"/>
        <v>54.378747125720174</v>
      </c>
      <c r="M105" s="135">
        <f>($J$12-1)*L105</f>
        <v>8.1568120688580219</v>
      </c>
      <c r="N105" s="135">
        <f>$J$12*L105</f>
        <v>62.535559194578198</v>
      </c>
      <c r="O105" s="135">
        <f t="shared" si="4"/>
        <v>30.620773074667714</v>
      </c>
      <c r="P105" s="135">
        <f t="shared" si="5"/>
        <v>31.914786119910485</v>
      </c>
      <c r="R105" s="133">
        <f>+B105</f>
        <v>27607</v>
      </c>
      <c r="S105" s="134"/>
      <c r="T105" s="134">
        <f>P105*10^3*$F$8/(3600*24*30)</f>
        <v>2.1178021653644303</v>
      </c>
    </row>
    <row r="106" spans="2:20" x14ac:dyDescent="0.25">
      <c r="B106" s="144">
        <v>27638</v>
      </c>
      <c r="C106" s="135">
        <v>33.6607200778462</v>
      </c>
      <c r="D106" s="135"/>
      <c r="E106" s="145" t="e">
        <f>IF(S106="",NA(),(S106*3600*24*30)/($F$8*1000))</f>
        <v>#N/A</v>
      </c>
      <c r="F106" s="135">
        <f>(I105+$J$11*TANH(C106/$J$11))/(1+I105/$J$11*TANH(C106/$J$11))</f>
        <v>321.25618282409243</v>
      </c>
      <c r="G106" s="135">
        <f t="shared" si="0"/>
        <v>10.913806837347181</v>
      </c>
      <c r="H106" s="135">
        <f>F106*(1-TANH(D106/$J$11))/(1+(1-F106/$J$11)*TANH(D106/$J$11))</f>
        <v>321.25618282409243</v>
      </c>
      <c r="I106" s="135">
        <f>H106/(1+(H106/$J$11)^3)^(1/3)</f>
        <v>301.86988251327301</v>
      </c>
      <c r="J106" s="135">
        <f t="shared" si="1"/>
        <v>19.386300310819422</v>
      </c>
      <c r="K106" s="135">
        <f t="shared" si="2"/>
        <v>30.300107148166603</v>
      </c>
      <c r="L106" s="135">
        <f t="shared" si="3"/>
        <v>60.920880222834313</v>
      </c>
      <c r="M106" s="135">
        <f>($J$12-1)*L106</f>
        <v>9.1381320334251424</v>
      </c>
      <c r="N106" s="135">
        <f>$J$12*L106</f>
        <v>70.05901225625945</v>
      </c>
      <c r="O106" s="135">
        <f t="shared" si="4"/>
        <v>32.320257262089584</v>
      </c>
      <c r="P106" s="135">
        <f t="shared" si="5"/>
        <v>37.738754994169867</v>
      </c>
      <c r="R106" s="133">
        <f>+B106</f>
        <v>27638</v>
      </c>
      <c r="S106" s="134"/>
      <c r="T106" s="134">
        <f>P106*10^3*$F$8/(3600*24*30)</f>
        <v>2.5042692357242351</v>
      </c>
    </row>
    <row r="107" spans="2:20" x14ac:dyDescent="0.25">
      <c r="B107" s="144">
        <v>27668</v>
      </c>
      <c r="C107" s="135">
        <v>43.203020917868798</v>
      </c>
      <c r="D107" s="135"/>
      <c r="E107" s="145" t="e">
        <f>IF(S107="",NA(),(S107*3600*24*30)/($F$8*1000))</f>
        <v>#N/A</v>
      </c>
      <c r="F107" s="135">
        <f>(I106+$J$11*TANH(C107/$J$11))/(1+I106/$J$11*TANH(C107/$J$11))</f>
        <v>330.47948329494278</v>
      </c>
      <c r="G107" s="135">
        <f t="shared" si="0"/>
        <v>14.593420136199029</v>
      </c>
      <c r="H107" s="135">
        <f>F107*(1-TANH(D107/$J$11))/(1+(1-F107/$J$11)*TANH(D107/$J$11))</f>
        <v>330.47948329494278</v>
      </c>
      <c r="I107" s="135">
        <f>H107/(1+(H107/$J$11)^3)^(1/3)</f>
        <v>308.98953489591878</v>
      </c>
      <c r="J107" s="135">
        <f t="shared" si="1"/>
        <v>21.489948399024001</v>
      </c>
      <c r="K107" s="135">
        <f t="shared" si="2"/>
        <v>36.08336853522303</v>
      </c>
      <c r="L107" s="135">
        <f t="shared" si="3"/>
        <v>68.403625797312614</v>
      </c>
      <c r="M107" s="135">
        <f>($J$12-1)*L107</f>
        <v>10.260543869596885</v>
      </c>
      <c r="N107" s="135">
        <f>$J$12*L107</f>
        <v>78.664169666909501</v>
      </c>
      <c r="O107" s="135">
        <f t="shared" si="4"/>
        <v>34.037994035173639</v>
      </c>
      <c r="P107" s="135">
        <f t="shared" si="5"/>
        <v>44.626175631735862</v>
      </c>
      <c r="R107" s="133">
        <f>+B107</f>
        <v>27668</v>
      </c>
      <c r="S107" s="134"/>
      <c r="T107" s="134">
        <f>P107*10^3*$F$8/(3600*24*30)</f>
        <v>2.9613048644516078</v>
      </c>
    </row>
    <row r="108" spans="2:20" x14ac:dyDescent="0.25">
      <c r="B108" s="144">
        <v>27699</v>
      </c>
      <c r="C108" s="135">
        <v>78.969148453795199</v>
      </c>
      <c r="D108" s="135"/>
      <c r="E108" s="145" t="e">
        <f>IF(S108="",NA(),(S108*3600*24*30)/($F$8*1000))</f>
        <v>#N/A</v>
      </c>
      <c r="F108" s="135">
        <f>(I107+$J$11*TANH(C108/$J$11))/(1+I107/$J$11*TANH(C108/$J$11))</f>
        <v>358.14654424831139</v>
      </c>
      <c r="G108" s="135">
        <f t="shared" si="0"/>
        <v>29.812139101402579</v>
      </c>
      <c r="H108" s="135">
        <f>F108*(1-TANH(D108/$J$11))/(1+(1-F108/$J$11)*TANH(D108/$J$11))</f>
        <v>358.14654424831139</v>
      </c>
      <c r="I108" s="135">
        <f>H108/(1+(H108/$J$11)^3)^(1/3)</f>
        <v>329.47381997735863</v>
      </c>
      <c r="J108" s="135">
        <f t="shared" si="1"/>
        <v>28.672724270952756</v>
      </c>
      <c r="K108" s="135">
        <f t="shared" si="2"/>
        <v>58.484863372355335</v>
      </c>
      <c r="L108" s="135">
        <f t="shared" si="3"/>
        <v>92.522857407528974</v>
      </c>
      <c r="M108" s="135">
        <f>($J$12-1)*L108</f>
        <v>13.878428611129339</v>
      </c>
      <c r="N108" s="135">
        <f>$J$12*L108</f>
        <v>106.40128601865831</v>
      </c>
      <c r="O108" s="135">
        <f t="shared" si="4"/>
        <v>38.365551816730928</v>
      </c>
      <c r="P108" s="135">
        <f t="shared" si="5"/>
        <v>68.035734201927383</v>
      </c>
      <c r="R108" s="133">
        <f>+B108</f>
        <v>27699</v>
      </c>
      <c r="S108" s="134"/>
      <c r="T108" s="134">
        <f>P108*10^3*$F$8/(3600*24*30)</f>
        <v>4.5147169300661689</v>
      </c>
    </row>
    <row r="109" spans="2:20" x14ac:dyDescent="0.25">
      <c r="B109" s="144">
        <v>27729</v>
      </c>
      <c r="C109" s="135">
        <v>21.767625683247299</v>
      </c>
      <c r="D109" s="135"/>
      <c r="E109" s="145" t="e">
        <f>IF(S109="",NA(),(S109*3600*24*30)/($F$8*1000))</f>
        <v>#N/A</v>
      </c>
      <c r="F109" s="135">
        <f>(I108+$J$11*TANH(C109/$J$11))/(1+I108/$J$11*TANH(C109/$J$11))</f>
        <v>342.94072239214091</v>
      </c>
      <c r="G109" s="135">
        <f t="shared" si="0"/>
        <v>8.3007232684649921</v>
      </c>
      <c r="H109" s="135">
        <f>F109*(1-TANH(D109/$J$11))/(1+(1-F109/$J$11)*TANH(D109/$J$11))</f>
        <v>342.94072239214091</v>
      </c>
      <c r="I109" s="135">
        <f>H109/(1+(H109/$J$11)^3)^(1/3)</f>
        <v>318.37987734764573</v>
      </c>
      <c r="J109" s="135">
        <f t="shared" si="1"/>
        <v>24.560845044495181</v>
      </c>
      <c r="K109" s="135">
        <f t="shared" si="2"/>
        <v>32.861568312960173</v>
      </c>
      <c r="L109" s="135">
        <f t="shared" si="3"/>
        <v>71.227120129691102</v>
      </c>
      <c r="M109" s="135">
        <f>($J$12-1)*L109</f>
        <v>10.684068019453658</v>
      </c>
      <c r="N109" s="135">
        <f>$J$12*L109</f>
        <v>81.911188149144763</v>
      </c>
      <c r="O109" s="135">
        <f t="shared" si="4"/>
        <v>34.632021287733153</v>
      </c>
      <c r="P109" s="135">
        <f t="shared" si="5"/>
        <v>47.279166861411611</v>
      </c>
      <c r="R109" s="133">
        <f>+B109</f>
        <v>27729</v>
      </c>
      <c r="S109" s="134"/>
      <c r="T109" s="134">
        <f>P109*10^3*$F$8/(3600*24*30)</f>
        <v>3.137352121976388</v>
      </c>
    </row>
    <row r="110" spans="2:20" x14ac:dyDescent="0.25">
      <c r="B110" s="144">
        <v>27760</v>
      </c>
      <c r="C110" s="135">
        <v>90.987631236991803</v>
      </c>
      <c r="D110" s="135"/>
      <c r="E110" s="145" t="e">
        <f>IF(S110="",NA(),(S110*3600*24*30)/($F$8*1000))</f>
        <v>#N/A</v>
      </c>
      <c r="F110" s="135">
        <f>(I109+$J$11*TANH(C110/$J$11))/(1+I109/$J$11*TANH(C110/$J$11))</f>
        <v>372.4801654853818</v>
      </c>
      <c r="G110" s="135">
        <f t="shared" si="0"/>
        <v>36.887343099255759</v>
      </c>
      <c r="H110" s="135">
        <f>F110*(1-TANH(D110/$J$11))/(1+(1-F110/$J$11)*TANH(D110/$J$11))</f>
        <v>372.4801654853818</v>
      </c>
      <c r="I110" s="135">
        <f>H110/(1+(H110/$J$11)^3)^(1/3)</f>
        <v>339.55673168121001</v>
      </c>
      <c r="J110" s="135">
        <f t="shared" si="1"/>
        <v>32.923433804171793</v>
      </c>
      <c r="K110" s="135">
        <f t="shared" si="2"/>
        <v>69.810776903427552</v>
      </c>
      <c r="L110" s="135">
        <f t="shared" si="3"/>
        <v>104.4427981911607</v>
      </c>
      <c r="M110" s="135">
        <f>($J$12-1)*L110</f>
        <v>15.666419728674096</v>
      </c>
      <c r="N110" s="135">
        <f>$J$12*L110</f>
        <v>120.1092179198348</v>
      </c>
      <c r="O110" s="135">
        <f t="shared" si="4"/>
        <v>40.012127965586231</v>
      </c>
      <c r="P110" s="135">
        <f t="shared" si="5"/>
        <v>80.097089954248574</v>
      </c>
      <c r="R110" s="133">
        <f>+B110</f>
        <v>27760</v>
      </c>
      <c r="S110" s="134"/>
      <c r="T110" s="134">
        <f>P110*10^3*$F$8/(3600*24*30)</f>
        <v>5.3150846728899515</v>
      </c>
    </row>
    <row r="111" spans="2:20" x14ac:dyDescent="0.25">
      <c r="B111" s="144">
        <v>27791</v>
      </c>
      <c r="C111" s="135">
        <v>102.98402675192</v>
      </c>
      <c r="D111" s="135"/>
      <c r="E111" s="145" t="e">
        <f>IF(S111="",NA(),(S111*3600*24*30)/($F$8*1000))</f>
        <v>#N/A</v>
      </c>
      <c r="F111" s="135">
        <f>(I110+$J$11*TANH(C111/$J$11))/(1+I110/$J$11*TANH(C111/$J$11))</f>
        <v>395.26967731460178</v>
      </c>
      <c r="G111" s="135">
        <f t="shared" si="0"/>
        <v>47.27108111852823</v>
      </c>
      <c r="H111" s="135">
        <f>F111*(1-TANH(D111/$J$11))/(1+(1-F111/$J$11)*TANH(D111/$J$11))</f>
        <v>395.26967731460178</v>
      </c>
      <c r="I111" s="135">
        <f>H111/(1+(H111/$J$11)^3)^(1/3)</f>
        <v>354.82636005348269</v>
      </c>
      <c r="J111" s="135">
        <f t="shared" si="1"/>
        <v>40.443317261119091</v>
      </c>
      <c r="K111" s="135">
        <f t="shared" si="2"/>
        <v>87.714398379647321</v>
      </c>
      <c r="L111" s="135">
        <f t="shared" si="3"/>
        <v>127.72652634523355</v>
      </c>
      <c r="M111" s="135">
        <f>($J$12-1)*L111</f>
        <v>19.15897895178502</v>
      </c>
      <c r="N111" s="135">
        <f>$J$12*L111</f>
        <v>146.88550529701857</v>
      </c>
      <c r="O111" s="135">
        <f t="shared" si="4"/>
        <v>42.599070945876065</v>
      </c>
      <c r="P111" s="135">
        <f t="shared" si="5"/>
        <v>104.2864343511425</v>
      </c>
      <c r="R111" s="133">
        <f>+B111</f>
        <v>27791</v>
      </c>
      <c r="S111" s="134"/>
      <c r="T111" s="134">
        <f>P111*10^3*$F$8/(3600*24*30)</f>
        <v>6.9202417856468026</v>
      </c>
    </row>
    <row r="112" spans="2:20" x14ac:dyDescent="0.25">
      <c r="B112" s="144">
        <v>27820</v>
      </c>
      <c r="C112" s="135">
        <v>132.22238040206</v>
      </c>
      <c r="D112" s="135"/>
      <c r="E112" s="145" t="e">
        <f>IF(S112="",NA(),(S112*3600*24*30)/($F$8*1000))</f>
        <v>#N/A</v>
      </c>
      <c r="F112" s="135">
        <f>(I111+$J$11*TANH(C112/$J$11))/(1+I111/$J$11*TANH(C112/$J$11))</f>
        <v>419.4298075356503</v>
      </c>
      <c r="G112" s="135">
        <f t="shared" si="0"/>
        <v>67.618932919892359</v>
      </c>
      <c r="H112" s="135">
        <f>F112*(1-TANH(D112/$J$11))/(1+(1-F112/$J$11)*TANH(D112/$J$11))</f>
        <v>419.4298075356503</v>
      </c>
      <c r="I112" s="135">
        <f>H112/(1+(H112/$J$11)^3)^(1/3)</f>
        <v>369.98460208517287</v>
      </c>
      <c r="J112" s="135">
        <f t="shared" si="1"/>
        <v>49.445205450477431</v>
      </c>
      <c r="K112" s="135">
        <f t="shared" si="2"/>
        <v>117.06413837036979</v>
      </c>
      <c r="L112" s="135">
        <f t="shared" si="3"/>
        <v>159.66320931624585</v>
      </c>
      <c r="M112" s="135">
        <f>($J$12-1)*L112</f>
        <v>23.949481397436863</v>
      </c>
      <c r="N112" s="135">
        <f>$J$12*L112</f>
        <v>183.61269071368272</v>
      </c>
      <c r="O112" s="135">
        <f t="shared" si="4"/>
        <v>45.222444736136225</v>
      </c>
      <c r="P112" s="135">
        <f t="shared" si="5"/>
        <v>138.3902459775465</v>
      </c>
      <c r="R112" s="133">
        <f>+B112</f>
        <v>27820</v>
      </c>
      <c r="S112" s="134"/>
      <c r="T112" s="134">
        <f>P112*10^3*$F$8/(3600*24*30)</f>
        <v>9.1833033596211404</v>
      </c>
    </row>
    <row r="113" spans="2:20" x14ac:dyDescent="0.25">
      <c r="B113" s="144">
        <v>27851</v>
      </c>
      <c r="C113" s="135">
        <v>42.030856292964302</v>
      </c>
      <c r="D113" s="135"/>
      <c r="E113" s="145" t="e">
        <f>IF(S113="",NA(),(S113*3600*24*30)/($F$8*1000))</f>
        <v>#N/A</v>
      </c>
      <c r="F113" s="135">
        <f>(I112+$J$11*TANH(C113/$J$11))/(1+I112/$J$11*TANH(C113/$J$11))</f>
        <v>391.44641464252584</v>
      </c>
      <c r="G113" s="135">
        <f t="shared" si="0"/>
        <v>20.569043735611331</v>
      </c>
      <c r="H113" s="135">
        <f>F113*(1-TANH(D113/$J$11))/(1+(1-F113/$J$11)*TANH(D113/$J$11))</f>
        <v>391.44641464252584</v>
      </c>
      <c r="I113" s="135">
        <f>H113/(1+(H113/$J$11)^3)^(1/3)</f>
        <v>352.33038120515454</v>
      </c>
      <c r="J113" s="135">
        <f t="shared" si="1"/>
        <v>39.1160334373713</v>
      </c>
      <c r="K113" s="135">
        <f t="shared" si="2"/>
        <v>59.685077172982631</v>
      </c>
      <c r="L113" s="135">
        <f t="shared" si="3"/>
        <v>104.90752190911886</v>
      </c>
      <c r="M113" s="135">
        <f>($J$12-1)*L113</f>
        <v>15.736128286367819</v>
      </c>
      <c r="N113" s="135">
        <f>$J$12*L113</f>
        <v>120.64365019548667</v>
      </c>
      <c r="O113" s="135">
        <f t="shared" si="4"/>
        <v>40.071261867747921</v>
      </c>
      <c r="P113" s="135">
        <f t="shared" si="5"/>
        <v>80.57238832773875</v>
      </c>
      <c r="R113" s="133">
        <f>+B113</f>
        <v>27851</v>
      </c>
      <c r="S113" s="134"/>
      <c r="T113" s="134">
        <f>P113*10^3*$F$8/(3600*24*30)</f>
        <v>5.3466245340937748</v>
      </c>
    </row>
    <row r="114" spans="2:20" x14ac:dyDescent="0.25">
      <c r="B114" s="144">
        <v>27881</v>
      </c>
      <c r="C114" s="135">
        <v>8.1980654822129608</v>
      </c>
      <c r="D114" s="135"/>
      <c r="E114" s="145" t="e">
        <f>IF(S114="",NA(),(S114*3600*24*30)/($F$8*1000))</f>
        <v>#N/A</v>
      </c>
      <c r="F114" s="135">
        <f>(I113+$J$11*TANH(C114/$J$11))/(1+I113/$J$11*TANH(C114/$J$11))</f>
        <v>357.05048210696469</v>
      </c>
      <c r="G114" s="135">
        <f t="shared" si="0"/>
        <v>3.4779645804027837</v>
      </c>
      <c r="H114" s="135">
        <f>F114*(1-TANH(D114/$J$11))/(1+(1-F114/$J$11)*TANH(D114/$J$11))</f>
        <v>357.05048210696469</v>
      </c>
      <c r="I114" s="135">
        <f>H114/(1+(H114/$J$11)^3)^(1/3)</f>
        <v>328.68774534609145</v>
      </c>
      <c r="J114" s="135">
        <f t="shared" si="1"/>
        <v>28.362736760873247</v>
      </c>
      <c r="K114" s="135">
        <f t="shared" si="2"/>
        <v>31.840701341276031</v>
      </c>
      <c r="L114" s="135">
        <f t="shared" si="3"/>
        <v>71.911963209023952</v>
      </c>
      <c r="M114" s="135">
        <f>($J$12-1)*L114</f>
        <v>10.786794481353587</v>
      </c>
      <c r="N114" s="135">
        <f>$J$12*L114</f>
        <v>82.698757690377533</v>
      </c>
      <c r="O114" s="135">
        <f t="shared" si="4"/>
        <v>34.772029846180253</v>
      </c>
      <c r="P114" s="135">
        <f t="shared" si="5"/>
        <v>47.926727844197281</v>
      </c>
      <c r="R114" s="133">
        <f>+B114</f>
        <v>27881</v>
      </c>
      <c r="S114" s="134"/>
      <c r="T114" s="134">
        <f>P114*10^3*$F$8/(3600*24*30)</f>
        <v>3.1803229896612395</v>
      </c>
    </row>
    <row r="115" spans="2:20" x14ac:dyDescent="0.25">
      <c r="B115" s="144">
        <v>27912</v>
      </c>
      <c r="C115" s="135">
        <v>7.0523019362080204</v>
      </c>
      <c r="D115" s="135"/>
      <c r="E115" s="145" t="e">
        <f>IF(S115="",NA(),(S115*3600*24*30)/($F$8*1000))</f>
        <v>#N/A</v>
      </c>
      <c r="F115" s="135">
        <f>(I114+$J$11*TANH(C115/$J$11))/(1+I114/$J$11*TANH(C115/$J$11))</f>
        <v>333.13589225011935</v>
      </c>
      <c r="G115" s="135">
        <f t="shared" ref="G115:G178" si="6">C115+I114-F115</f>
        <v>2.604155032180131</v>
      </c>
      <c r="H115" s="135">
        <f>F115*(1-TANH(D115/$J$11))/(1+(1-F115/$J$11)*TANH(D115/$J$11))</f>
        <v>333.13589225011935</v>
      </c>
      <c r="I115" s="135">
        <f>H115/(1+(H115/$J$11)^3)^(1/3)</f>
        <v>311.01354337832851</v>
      </c>
      <c r="J115" s="135">
        <f t="shared" si="1"/>
        <v>22.122348871790848</v>
      </c>
      <c r="K115" s="135">
        <f t="shared" si="2"/>
        <v>24.726503903970979</v>
      </c>
      <c r="L115" s="135">
        <f t="shared" si="3"/>
        <v>59.498533750151232</v>
      </c>
      <c r="M115" s="135">
        <f>($J$12-1)*L115</f>
        <v>8.9247800625226787</v>
      </c>
      <c r="N115" s="135">
        <f>$J$12*L115</f>
        <v>68.423313812673911</v>
      </c>
      <c r="O115" s="135">
        <f t="shared" si="4"/>
        <v>31.967706694976123</v>
      </c>
      <c r="P115" s="135">
        <f t="shared" si="5"/>
        <v>36.455607117697788</v>
      </c>
      <c r="R115" s="133">
        <f>+B115</f>
        <v>27912</v>
      </c>
      <c r="S115" s="134"/>
      <c r="T115" s="134">
        <f>P115*10^3*$F$8/(3600*24*30)</f>
        <v>2.4191220772546371</v>
      </c>
    </row>
    <row r="116" spans="2:20" x14ac:dyDescent="0.25">
      <c r="B116" s="144">
        <v>27942</v>
      </c>
      <c r="C116" s="135">
        <v>0</v>
      </c>
      <c r="D116" s="135"/>
      <c r="E116" s="145" t="e">
        <f>IF(S116="",NA(),(S116*3600*24*30)/($F$8*1000))</f>
        <v>#N/A</v>
      </c>
      <c r="F116" s="135">
        <f>(I115+$J$11*TANH(C116/$J$11))/(1+I115/$J$11*TANH(C116/$J$11))</f>
        <v>311.01354337832851</v>
      </c>
      <c r="G116" s="135">
        <f t="shared" si="6"/>
        <v>0</v>
      </c>
      <c r="H116" s="135">
        <f>F116*(1-TANH(D116/$J$11))/(1+(1-F116/$J$11)*TANH(D116/$J$11))</f>
        <v>311.01354337832851</v>
      </c>
      <c r="I116" s="135">
        <f>H116/(1+(H116/$J$11)^3)^(1/3)</f>
        <v>293.79873355904397</v>
      </c>
      <c r="J116" s="135">
        <f t="shared" ref="J116:J179" si="7">H116-I116</f>
        <v>17.21480981928454</v>
      </c>
      <c r="K116" s="135">
        <f t="shared" ref="K116:K179" si="8">G116+J116</f>
        <v>17.21480981928454</v>
      </c>
      <c r="L116" s="135">
        <f t="shared" ref="L116:L179" si="9">O115+K116</f>
        <v>49.182516514260662</v>
      </c>
      <c r="M116" s="135">
        <f>($J$12-1)*L116</f>
        <v>7.3773774771390945</v>
      </c>
      <c r="N116" s="135">
        <f>$J$12*L116</f>
        <v>56.559893991399754</v>
      </c>
      <c r="O116" s="135">
        <f t="shared" ref="O116:O179" si="10">N116-P116</f>
        <v>29.114590990743157</v>
      </c>
      <c r="P116" s="135">
        <f t="shared" ref="P116:P179" si="11">N116*N116/(N116+60)</f>
        <v>27.445303000656597</v>
      </c>
      <c r="R116" s="133">
        <f>+B116</f>
        <v>27942</v>
      </c>
      <c r="S116" s="134"/>
      <c r="T116" s="134">
        <f>P116*10^3*$F$8/(3600*24*30)</f>
        <v>1.8212160941793729</v>
      </c>
    </row>
    <row r="117" spans="2:20" x14ac:dyDescent="0.25">
      <c r="B117" s="144">
        <v>27973</v>
      </c>
      <c r="C117" s="135">
        <v>6.2239165296524099</v>
      </c>
      <c r="D117" s="135"/>
      <c r="E117" s="145" t="e">
        <f>IF(S117="",NA(),(S117*3600*24*30)/($F$8*1000))</f>
        <v>#N/A</v>
      </c>
      <c r="F117" s="135">
        <f>(I116+$J$11*TANH(C117/$J$11))/(1+I116/$J$11*TANH(C117/$J$11))</f>
        <v>298.18385881200243</v>
      </c>
      <c r="G117" s="135">
        <f t="shared" si="6"/>
        <v>1.8387912766939394</v>
      </c>
      <c r="H117" s="135">
        <f>F117*(1-TANH(D117/$J$11))/(1+(1-F117/$J$11)*TANH(D117/$J$11))</f>
        <v>298.18385881200243</v>
      </c>
      <c r="I117" s="135">
        <f>H117/(1+(H117/$J$11)^3)^(1/3)</f>
        <v>283.45165510128436</v>
      </c>
      <c r="J117" s="135">
        <f t="shared" si="7"/>
        <v>14.732203710718068</v>
      </c>
      <c r="K117" s="135">
        <f t="shared" si="8"/>
        <v>16.570994987412007</v>
      </c>
      <c r="L117" s="135">
        <f t="shared" si="9"/>
        <v>45.68558597815516</v>
      </c>
      <c r="M117" s="135">
        <f>($J$12-1)*L117</f>
        <v>6.8528378967232699</v>
      </c>
      <c r="N117" s="135">
        <f>$J$12*L117</f>
        <v>52.538423874878433</v>
      </c>
      <c r="O117" s="135">
        <f t="shared" si="10"/>
        <v>28.010925726110013</v>
      </c>
      <c r="P117" s="135">
        <f t="shared" si="11"/>
        <v>24.527498148768419</v>
      </c>
      <c r="R117" s="133">
        <f>+B117</f>
        <v>27973</v>
      </c>
      <c r="S117" s="134"/>
      <c r="T117" s="134">
        <f>P117*10^3*$F$8/(3600*24*30)</f>
        <v>1.6275963277732131</v>
      </c>
    </row>
    <row r="118" spans="2:20" x14ac:dyDescent="0.25">
      <c r="B118" s="144">
        <v>28004</v>
      </c>
      <c r="C118" s="135">
        <v>3.4793570753230401</v>
      </c>
      <c r="D118" s="135"/>
      <c r="E118" s="145" t="e">
        <f>IF(S118="",NA(),(S118*3600*24*30)/($F$8*1000))</f>
        <v>#N/A</v>
      </c>
      <c r="F118" s="135">
        <f>(I117+$J$11*TANH(C118/$J$11))/(1+I117/$J$11*TANH(C118/$J$11))</f>
        <v>285.97992836617527</v>
      </c>
      <c r="G118" s="135">
        <f t="shared" si="6"/>
        <v>0.95108381043212376</v>
      </c>
      <c r="H118" s="135">
        <f>F118*(1-TANH(D118/$J$11))/(1+(1-F118/$J$11)*TANH(D118/$J$11))</f>
        <v>285.97992836617527</v>
      </c>
      <c r="I118" s="135">
        <f>H118/(1+(H118/$J$11)^3)^(1/3)</f>
        <v>273.3732151260055</v>
      </c>
      <c r="J118" s="135">
        <f t="shared" si="7"/>
        <v>12.606713240169768</v>
      </c>
      <c r="K118" s="135">
        <f t="shared" si="8"/>
        <v>13.557797050601891</v>
      </c>
      <c r="L118" s="135">
        <f t="shared" si="9"/>
        <v>41.568722776711908</v>
      </c>
      <c r="M118" s="135">
        <f>($J$12-1)*L118</f>
        <v>6.2353084165067827</v>
      </c>
      <c r="N118" s="135">
        <f>$J$12*L118</f>
        <v>47.804031193218691</v>
      </c>
      <c r="O118" s="135">
        <f t="shared" si="10"/>
        <v>26.606072517384167</v>
      </c>
      <c r="P118" s="135">
        <f t="shared" si="11"/>
        <v>21.197958675834524</v>
      </c>
      <c r="R118" s="133">
        <f>+B118</f>
        <v>28004</v>
      </c>
      <c r="S118" s="134"/>
      <c r="T118" s="134">
        <f>P118*10^3*$F$8/(3600*24*30)</f>
        <v>1.4066546652174143</v>
      </c>
    </row>
    <row r="119" spans="2:20" x14ac:dyDescent="0.25">
      <c r="B119" s="144">
        <v>28034</v>
      </c>
      <c r="C119" s="135">
        <v>46.334477579776198</v>
      </c>
      <c r="D119" s="135"/>
      <c r="E119" s="145" t="e">
        <f>IF(S119="",NA(),(S119*3600*24*30)/($F$8*1000))</f>
        <v>#N/A</v>
      </c>
      <c r="F119" s="135">
        <f>(I118+$J$11*TANH(C119/$J$11))/(1+I118/$J$11*TANH(C119/$J$11))</f>
        <v>306.53499031796588</v>
      </c>
      <c r="G119" s="135">
        <f t="shared" si="6"/>
        <v>13.172702387815832</v>
      </c>
      <c r="H119" s="135">
        <f>F119*(1-TANH(D119/$J$11))/(1+(1-F119/$J$11)*TANH(D119/$J$11))</f>
        <v>306.53499031796588</v>
      </c>
      <c r="I119" s="135">
        <f>H119/(1+(H119/$J$11)^3)^(1/3)</f>
        <v>290.21635656139483</v>
      </c>
      <c r="J119" s="135">
        <f t="shared" si="7"/>
        <v>16.318633756571046</v>
      </c>
      <c r="K119" s="135">
        <f t="shared" si="8"/>
        <v>29.491336144386878</v>
      </c>
      <c r="L119" s="135">
        <f t="shared" si="9"/>
        <v>56.097408661771041</v>
      </c>
      <c r="M119" s="135">
        <f>($J$12-1)*L119</f>
        <v>8.4146112992656512</v>
      </c>
      <c r="N119" s="135">
        <f>$J$12*L119</f>
        <v>64.512019961036685</v>
      </c>
      <c r="O119" s="135">
        <f t="shared" si="10"/>
        <v>31.08712876775639</v>
      </c>
      <c r="P119" s="135">
        <f t="shared" si="11"/>
        <v>33.424891193280295</v>
      </c>
      <c r="R119" s="133">
        <f>+B119</f>
        <v>28034</v>
      </c>
      <c r="S119" s="134"/>
      <c r="T119" s="134">
        <f>P119*10^3*$F$8/(3600*24*30)</f>
        <v>2.2180097551096494</v>
      </c>
    </row>
    <row r="120" spans="2:20" x14ac:dyDescent="0.25">
      <c r="B120" s="144">
        <v>28065</v>
      </c>
      <c r="C120" s="135">
        <v>46.1036103358243</v>
      </c>
      <c r="D120" s="135"/>
      <c r="E120" s="145" t="e">
        <f>IF(S120="",NA(),(S120*3600*24*30)/($F$8*1000))</f>
        <v>#N/A</v>
      </c>
      <c r="F120" s="135">
        <f>(I119+$J$11*TANH(C120/$J$11))/(1+I119/$J$11*TANH(C120/$J$11))</f>
        <v>321.72906011115572</v>
      </c>
      <c r="G120" s="135">
        <f t="shared" si="6"/>
        <v>14.590906786063442</v>
      </c>
      <c r="H120" s="135">
        <f>F120*(1-TANH(D120/$J$11))/(1+(1-F120/$J$11)*TANH(D120/$J$11))</f>
        <v>321.72906011115572</v>
      </c>
      <c r="I120" s="135">
        <f>H120/(1+(H120/$J$11)^3)^(1/3)</f>
        <v>302.23835384533356</v>
      </c>
      <c r="J120" s="135">
        <f t="shared" si="7"/>
        <v>19.490706265822155</v>
      </c>
      <c r="K120" s="135">
        <f t="shared" si="8"/>
        <v>34.081613051885597</v>
      </c>
      <c r="L120" s="135">
        <f t="shared" si="9"/>
        <v>65.16874181964198</v>
      </c>
      <c r="M120" s="135">
        <f>($J$12-1)*L120</f>
        <v>9.7753112729462917</v>
      </c>
      <c r="N120" s="135">
        <f>$J$12*L120</f>
        <v>74.944053092588277</v>
      </c>
      <c r="O120" s="135">
        <f t="shared" si="10"/>
        <v>33.322277510592066</v>
      </c>
      <c r="P120" s="135">
        <f t="shared" si="11"/>
        <v>41.621775581996211</v>
      </c>
      <c r="R120" s="133">
        <f>+B120</f>
        <v>28065</v>
      </c>
      <c r="S120" s="134"/>
      <c r="T120" s="134">
        <f>P120*10^3*$F$8/(3600*24*30)</f>
        <v>2.7619388117682671</v>
      </c>
    </row>
    <row r="121" spans="2:20" x14ac:dyDescent="0.25">
      <c r="B121" s="144">
        <v>28095</v>
      </c>
      <c r="C121" s="135">
        <v>44.811352790465001</v>
      </c>
      <c r="D121" s="135"/>
      <c r="E121" s="145" t="e">
        <f>IF(S121="",NA(),(S121*3600*24*30)/($F$8*1000))</f>
        <v>#N/A</v>
      </c>
      <c r="F121" s="135">
        <f>(I120+$J$11*TANH(C121/$J$11))/(1+I120/$J$11*TANH(C121/$J$11))</f>
        <v>331.82847777207644</v>
      </c>
      <c r="G121" s="135">
        <f t="shared" si="6"/>
        <v>15.221228863722104</v>
      </c>
      <c r="H121" s="135">
        <f>F121*(1-TANH(D121/$J$11))/(1+(1-F121/$J$11)*TANH(D121/$J$11))</f>
        <v>331.82847777207644</v>
      </c>
      <c r="I121" s="135">
        <f>H121/(1+(H121/$J$11)^3)^(1/3)</f>
        <v>310.01887399037196</v>
      </c>
      <c r="J121" s="135">
        <f t="shared" si="7"/>
        <v>21.809603781704482</v>
      </c>
      <c r="K121" s="135">
        <f t="shared" si="8"/>
        <v>37.030832645426585</v>
      </c>
      <c r="L121" s="135">
        <f t="shared" si="9"/>
        <v>70.353110156018658</v>
      </c>
      <c r="M121" s="135">
        <f>($J$12-1)*L121</f>
        <v>10.552966523402793</v>
      </c>
      <c r="N121" s="135">
        <f>$J$12*L121</f>
        <v>80.906076679421446</v>
      </c>
      <c r="O121" s="135">
        <f t="shared" si="10"/>
        <v>34.451066378134712</v>
      </c>
      <c r="P121" s="135">
        <f t="shared" si="11"/>
        <v>46.455010301286734</v>
      </c>
      <c r="R121" s="133">
        <f>+B121</f>
        <v>28095</v>
      </c>
      <c r="S121" s="134"/>
      <c r="T121" s="134">
        <f>P121*10^3*$F$8/(3600*24*30)</f>
        <v>3.0826627206100765</v>
      </c>
    </row>
    <row r="122" spans="2:20" x14ac:dyDescent="0.25">
      <c r="B122" s="144">
        <v>28126</v>
      </c>
      <c r="C122" s="135">
        <v>161.21766035170299</v>
      </c>
      <c r="D122" s="135"/>
      <c r="E122" s="145" t="e">
        <f>IF(S122="",NA(),(S122*3600*24*30)/($F$8*1000))</f>
        <v>#N/A</v>
      </c>
      <c r="F122" s="135">
        <f>(I121+$J$11*TANH(C122/$J$11))/(1+I121/$J$11*TANH(C122/$J$11))</f>
        <v>401.0095494926212</v>
      </c>
      <c r="G122" s="135">
        <f t="shared" si="6"/>
        <v>70.226984849453743</v>
      </c>
      <c r="H122" s="135">
        <f>F122*(1-TANH(D122/$J$11))/(1+(1-F122/$J$11)*TANH(D122/$J$11))</f>
        <v>401.0095494926212</v>
      </c>
      <c r="I122" s="135">
        <f>H122/(1+(H122/$J$11)^3)^(1/3)</f>
        <v>358.52368639154076</v>
      </c>
      <c r="J122" s="135">
        <f t="shared" si="7"/>
        <v>42.48586310108044</v>
      </c>
      <c r="K122" s="135">
        <f t="shared" si="8"/>
        <v>112.71284795053418</v>
      </c>
      <c r="L122" s="135">
        <f t="shared" si="9"/>
        <v>147.16391432866891</v>
      </c>
      <c r="M122" s="135">
        <f>($J$12-1)*L122</f>
        <v>22.074587149300324</v>
      </c>
      <c r="N122" s="135">
        <f>$J$12*L122</f>
        <v>169.23850147796924</v>
      </c>
      <c r="O122" s="135">
        <f t="shared" si="10"/>
        <v>44.295831735115513</v>
      </c>
      <c r="P122" s="135">
        <f t="shared" si="11"/>
        <v>124.94266974285372</v>
      </c>
      <c r="R122" s="133">
        <f>+B122</f>
        <v>28126</v>
      </c>
      <c r="S122" s="134"/>
      <c r="T122" s="134">
        <f>P122*10^3*$F$8/(3600*24*30)</f>
        <v>8.2909487638004791</v>
      </c>
    </row>
    <row r="123" spans="2:20" x14ac:dyDescent="0.25">
      <c r="B123" s="144">
        <v>28157</v>
      </c>
      <c r="C123" s="135">
        <v>108.256540258212</v>
      </c>
      <c r="D123" s="135"/>
      <c r="E123" s="145" t="e">
        <f>IF(S123="",NA(),(S123*3600*24*30)/($F$8*1000))</f>
        <v>#N/A</v>
      </c>
      <c r="F123" s="135">
        <f>(I122+$J$11*TANH(C123/$J$11))/(1+I122/$J$11*TANH(C123/$J$11))</f>
        <v>412.13683878567224</v>
      </c>
      <c r="G123" s="135">
        <f t="shared" si="6"/>
        <v>54.643387864080523</v>
      </c>
      <c r="H123" s="135">
        <f>F123*(1-TANH(D123/$J$11))/(1+(1-F123/$J$11)*TANH(D123/$J$11))</f>
        <v>412.13683878567224</v>
      </c>
      <c r="I123" s="135">
        <f>H123/(1+(H123/$J$11)^3)^(1/3)</f>
        <v>365.52067288151198</v>
      </c>
      <c r="J123" s="135">
        <f t="shared" si="7"/>
        <v>46.616165904160255</v>
      </c>
      <c r="K123" s="135">
        <f t="shared" si="8"/>
        <v>101.25955376824078</v>
      </c>
      <c r="L123" s="135">
        <f t="shared" si="9"/>
        <v>145.55538550335629</v>
      </c>
      <c r="M123" s="135">
        <f>($J$12-1)*L123</f>
        <v>21.833307825503432</v>
      </c>
      <c r="N123" s="135">
        <f>$J$12*L123</f>
        <v>167.38869332885972</v>
      </c>
      <c r="O123" s="135">
        <f t="shared" si="10"/>
        <v>44.168078248316775</v>
      </c>
      <c r="P123" s="135">
        <f t="shared" si="11"/>
        <v>123.22061508054294</v>
      </c>
      <c r="R123" s="133">
        <f>+B123</f>
        <v>28157</v>
      </c>
      <c r="S123" s="134"/>
      <c r="T123" s="134">
        <f>P123*10^3*$F$8/(3600*24*30)</f>
        <v>8.1766766179989911</v>
      </c>
    </row>
    <row r="124" spans="2:20" x14ac:dyDescent="0.25">
      <c r="B124" s="144">
        <v>28185</v>
      </c>
      <c r="C124" s="135">
        <v>84.812624891797498</v>
      </c>
      <c r="D124" s="135"/>
      <c r="E124" s="145" t="e">
        <f>IF(S124="",NA(),(S124*3600*24*30)/($F$8*1000))</f>
        <v>#N/A</v>
      </c>
      <c r="F124" s="135">
        <f>(I123+$J$11*TANH(C124/$J$11))/(1+I123/$J$11*TANH(C124/$J$11))</f>
        <v>407.40688347590952</v>
      </c>
      <c r="G124" s="135">
        <f t="shared" si="6"/>
        <v>42.926414297399958</v>
      </c>
      <c r="H124" s="135">
        <f>F124*(1-TANH(D124/$J$11))/(1+(1-F124/$J$11)*TANH(D124/$J$11))</f>
        <v>407.40688347590952</v>
      </c>
      <c r="I124" s="135">
        <f>H124/(1+(H124/$J$11)^3)^(1/3)</f>
        <v>362.57391638886497</v>
      </c>
      <c r="J124" s="135">
        <f t="shared" si="7"/>
        <v>44.832967087044551</v>
      </c>
      <c r="K124" s="135">
        <f t="shared" si="8"/>
        <v>87.759381384444509</v>
      </c>
      <c r="L124" s="135">
        <f t="shared" si="9"/>
        <v>131.92745963276127</v>
      </c>
      <c r="M124" s="135">
        <f>($J$12-1)*L124</f>
        <v>19.789118944914179</v>
      </c>
      <c r="N124" s="135">
        <f>$J$12*L124</f>
        <v>151.71657857767545</v>
      </c>
      <c r="O124" s="135">
        <f t="shared" si="10"/>
        <v>42.996135568669146</v>
      </c>
      <c r="P124" s="135">
        <f t="shared" si="11"/>
        <v>108.7204430090063</v>
      </c>
      <c r="R124" s="133">
        <f>+B124</f>
        <v>28185</v>
      </c>
      <c r="S124" s="134"/>
      <c r="T124" s="134">
        <f>P124*10^3*$F$8/(3600*24*30)</f>
        <v>7.2144738416470222</v>
      </c>
    </row>
    <row r="125" spans="2:20" x14ac:dyDescent="0.25">
      <c r="B125" s="144">
        <v>28216</v>
      </c>
      <c r="C125" s="135">
        <v>81.514880046918194</v>
      </c>
      <c r="D125" s="135"/>
      <c r="E125" s="145" t="e">
        <f>IF(S125="",NA(),(S125*3600*24*30)/($F$8*1000))</f>
        <v>#N/A</v>
      </c>
      <c r="F125" s="135">
        <f>(I124+$J$11*TANH(C125/$J$11))/(1+I124/$J$11*TANH(C125/$J$11))</f>
        <v>403.56375593332882</v>
      </c>
      <c r="G125" s="135">
        <f t="shared" si="6"/>
        <v>40.525040502454317</v>
      </c>
      <c r="H125" s="135">
        <f>F125*(1-TANH(D125/$J$11))/(1+(1-F125/$J$11)*TANH(D125/$J$11))</f>
        <v>403.56375593332882</v>
      </c>
      <c r="I125" s="135">
        <f>H125/(1+(H125/$J$11)^3)^(1/3)</f>
        <v>360.14971047359614</v>
      </c>
      <c r="J125" s="135">
        <f t="shared" si="7"/>
        <v>43.414045459732677</v>
      </c>
      <c r="K125" s="135">
        <f t="shared" si="8"/>
        <v>83.939085962186994</v>
      </c>
      <c r="L125" s="135">
        <f t="shared" si="9"/>
        <v>126.93522153085614</v>
      </c>
      <c r="M125" s="135">
        <f>($J$12-1)*L125</f>
        <v>19.040283229628411</v>
      </c>
      <c r="N125" s="135">
        <f>$J$12*L125</f>
        <v>145.97550476048454</v>
      </c>
      <c r="O125" s="135">
        <f t="shared" si="10"/>
        <v>42.522193577405218</v>
      </c>
      <c r="P125" s="135">
        <f t="shared" si="11"/>
        <v>103.45331118307932</v>
      </c>
      <c r="R125" s="133">
        <f>+B125</f>
        <v>28216</v>
      </c>
      <c r="S125" s="134"/>
      <c r="T125" s="134">
        <f>P125*10^3*$F$8/(3600*24*30)</f>
        <v>6.8649573778895228</v>
      </c>
    </row>
    <row r="126" spans="2:20" x14ac:dyDescent="0.25">
      <c r="B126" s="144">
        <v>28246</v>
      </c>
      <c r="C126" s="135">
        <v>9.5135525195605499</v>
      </c>
      <c r="D126" s="135"/>
      <c r="E126" s="145" t="e">
        <f>IF(S126="",NA(),(S126*3600*24*30)/($F$8*1000))</f>
        <v>#N/A</v>
      </c>
      <c r="F126" s="135">
        <f>(I125+$J$11*TANH(C126/$J$11))/(1+I125/$J$11*TANH(C126/$J$11))</f>
        <v>365.44058989483528</v>
      </c>
      <c r="G126" s="135">
        <f t="shared" si="6"/>
        <v>4.2226730983214225</v>
      </c>
      <c r="H126" s="135">
        <f>F126*(1-TANH(D126/$J$11))/(1+(1-F126/$J$11)*TANH(D126/$J$11))</f>
        <v>365.44058989483528</v>
      </c>
      <c r="I126" s="135">
        <f>H126/(1+(H126/$J$11)^3)^(1/3)</f>
        <v>334.6506290983603</v>
      </c>
      <c r="J126" s="135">
        <f t="shared" si="7"/>
        <v>30.789960796474986</v>
      </c>
      <c r="K126" s="135">
        <f t="shared" si="8"/>
        <v>35.012633894796409</v>
      </c>
      <c r="L126" s="135">
        <f t="shared" si="9"/>
        <v>77.534827472201627</v>
      </c>
      <c r="M126" s="135">
        <f>($J$12-1)*L126</f>
        <v>11.630224120830237</v>
      </c>
      <c r="N126" s="135">
        <f>$J$12*L126</f>
        <v>89.165051593031862</v>
      </c>
      <c r="O126" s="135">
        <f t="shared" si="10"/>
        <v>35.865660477751135</v>
      </c>
      <c r="P126" s="135">
        <f t="shared" si="11"/>
        <v>53.299391115280727</v>
      </c>
      <c r="R126" s="133">
        <f>+B126</f>
        <v>28246</v>
      </c>
      <c r="S126" s="134"/>
      <c r="T126" s="134">
        <f>P126*10^3*$F$8/(3600*24*30)</f>
        <v>3.5368423116621468</v>
      </c>
    </row>
    <row r="127" spans="2:20" x14ac:dyDescent="0.25">
      <c r="B127" s="144">
        <v>28277</v>
      </c>
      <c r="C127" s="135">
        <v>5.4416129935592297</v>
      </c>
      <c r="D127" s="135"/>
      <c r="E127" s="145" t="e">
        <f>IF(S127="",NA(),(S127*3600*24*30)/($F$8*1000))</f>
        <v>#N/A</v>
      </c>
      <c r="F127" s="135">
        <f>(I126+$J$11*TANH(C127/$J$11))/(1+I126/$J$11*TANH(C127/$J$11))</f>
        <v>338.01651532836354</v>
      </c>
      <c r="G127" s="135">
        <f t="shared" si="6"/>
        <v>2.0757267635559629</v>
      </c>
      <c r="H127" s="135">
        <f>F127*(1-TANH(D127/$J$11))/(1+(1-F127/$J$11)*TANH(D127/$J$11))</f>
        <v>338.01651532836354</v>
      </c>
      <c r="I127" s="135">
        <f>H127/(1+(H127/$J$11)^3)^(1/3)</f>
        <v>314.70095666961737</v>
      </c>
      <c r="J127" s="135">
        <f t="shared" si="7"/>
        <v>23.31555865874617</v>
      </c>
      <c r="K127" s="135">
        <f t="shared" si="8"/>
        <v>25.391285422302133</v>
      </c>
      <c r="L127" s="135">
        <f t="shared" si="9"/>
        <v>61.256945900053267</v>
      </c>
      <c r="M127" s="135">
        <f>($J$12-1)*L127</f>
        <v>9.1885418850079841</v>
      </c>
      <c r="N127" s="135">
        <f>$J$12*L127</f>
        <v>70.445487785061246</v>
      </c>
      <c r="O127" s="135">
        <f t="shared" si="10"/>
        <v>32.402265029421152</v>
      </c>
      <c r="P127" s="135">
        <f t="shared" si="11"/>
        <v>38.043222755640095</v>
      </c>
      <c r="R127" s="133">
        <f>+B127</f>
        <v>28277</v>
      </c>
      <c r="S127" s="134"/>
      <c r="T127" s="134">
        <f>P127*10^3*$F$8/(3600*24*30)</f>
        <v>2.524473114957599</v>
      </c>
    </row>
    <row r="128" spans="2:20" x14ac:dyDescent="0.25">
      <c r="B128" s="144">
        <v>28307</v>
      </c>
      <c r="C128" s="135">
        <v>16.487072504873598</v>
      </c>
      <c r="D128" s="135"/>
      <c r="E128" s="145" t="e">
        <f>IF(S128="",NA(),(S128*3600*24*30)/($F$8*1000))</f>
        <v>#N/A</v>
      </c>
      <c r="F128" s="135">
        <f>(I127+$J$11*TANH(C128/$J$11))/(1+I127/$J$11*TANH(C128/$J$11))</f>
        <v>325.49005896110157</v>
      </c>
      <c r="G128" s="135">
        <f t="shared" si="6"/>
        <v>5.6979702133893966</v>
      </c>
      <c r="H128" s="135">
        <f>F128*(1-TANH(D128/$J$11))/(1+(1-F128/$J$11)*TANH(D128/$J$11))</f>
        <v>325.49005896110157</v>
      </c>
      <c r="I128" s="135">
        <f>H128/(1+(H128/$J$11)^3)^(1/3)</f>
        <v>305.15575148277713</v>
      </c>
      <c r="J128" s="135">
        <f t="shared" si="7"/>
        <v>20.334307478324433</v>
      </c>
      <c r="K128" s="135">
        <f t="shared" si="8"/>
        <v>26.03227769171383</v>
      </c>
      <c r="L128" s="135">
        <f t="shared" si="9"/>
        <v>58.434542721134981</v>
      </c>
      <c r="M128" s="135">
        <f>($J$12-1)*L128</f>
        <v>8.7651814081702426</v>
      </c>
      <c r="N128" s="135">
        <f>$J$12*L128</f>
        <v>67.199724129305224</v>
      </c>
      <c r="O128" s="135">
        <f t="shared" si="10"/>
        <v>31.698051826429989</v>
      </c>
      <c r="P128" s="135">
        <f t="shared" si="11"/>
        <v>35.501672302875235</v>
      </c>
      <c r="R128" s="133">
        <f>+B128</f>
        <v>28307</v>
      </c>
      <c r="S128" s="134"/>
      <c r="T128" s="134">
        <f>P128*10^3*$F$8/(3600*24*30)</f>
        <v>2.3558208472586966</v>
      </c>
    </row>
    <row r="129" spans="2:20" x14ac:dyDescent="0.25">
      <c r="B129" s="144">
        <v>28338</v>
      </c>
      <c r="C129" s="135">
        <v>2.8479807291751902</v>
      </c>
      <c r="D129" s="135"/>
      <c r="E129" s="145" t="e">
        <f>IF(S129="",NA(),(S129*3600*24*30)/($F$8*1000))</f>
        <v>#N/A</v>
      </c>
      <c r="F129" s="135">
        <f>(I128+$J$11*TANH(C129/$J$11))/(1+I128/$J$11*TANH(C129/$J$11))</f>
        <v>307.10373368105496</v>
      </c>
      <c r="G129" s="135">
        <f t="shared" si="6"/>
        <v>0.89999853089733506</v>
      </c>
      <c r="H129" s="135">
        <f>F129*(1-TANH(D129/$J$11))/(1+(1-F129/$J$11)*TANH(D129/$J$11))</f>
        <v>307.10373368105496</v>
      </c>
      <c r="I129" s="135">
        <f>H129/(1+(H129/$J$11)^3)^(1/3)</f>
        <v>290.67306551943602</v>
      </c>
      <c r="J129" s="135">
        <f t="shared" si="7"/>
        <v>16.430668161618939</v>
      </c>
      <c r="K129" s="135">
        <f t="shared" si="8"/>
        <v>17.330666692516274</v>
      </c>
      <c r="L129" s="135">
        <f t="shared" si="9"/>
        <v>49.028718518946263</v>
      </c>
      <c r="M129" s="135">
        <f>($J$12-1)*L129</f>
        <v>7.3543077778419352</v>
      </c>
      <c r="N129" s="135">
        <f>$J$12*L129</f>
        <v>56.383026296788195</v>
      </c>
      <c r="O129" s="135">
        <f t="shared" si="10"/>
        <v>29.067654325986975</v>
      </c>
      <c r="P129" s="135">
        <f t="shared" si="11"/>
        <v>27.31537197080122</v>
      </c>
      <c r="R129" s="133">
        <f>+B129</f>
        <v>28338</v>
      </c>
      <c r="S129" s="134"/>
      <c r="T129" s="134">
        <f>P129*10^3*$F$8/(3600*24*30)</f>
        <v>1.8125941276920563</v>
      </c>
    </row>
    <row r="130" spans="2:20" x14ac:dyDescent="0.25">
      <c r="B130" s="144">
        <v>28369</v>
      </c>
      <c r="C130" s="135">
        <v>14.44004004004</v>
      </c>
      <c r="D130" s="135"/>
      <c r="E130" s="145" t="e">
        <f>IF(S130="",NA(),(S130*3600*24*30)/($F$8*1000))</f>
        <v>#N/A</v>
      </c>
      <c r="F130" s="135">
        <f>(I129+$J$11*TANH(C130/$J$11))/(1+I129/$J$11*TANH(C130/$J$11))</f>
        <v>300.85261351631618</v>
      </c>
      <c r="G130" s="135">
        <f t="shared" si="6"/>
        <v>4.260492043159843</v>
      </c>
      <c r="H130" s="135">
        <f>F130*(1-TANH(D130/$J$11))/(1+(1-F130/$J$11)*TANH(D130/$J$11))</f>
        <v>300.85261351631618</v>
      </c>
      <c r="I130" s="135">
        <f>H130/(1+(H130/$J$11)^3)^(1/3)</f>
        <v>285.62529293424535</v>
      </c>
      <c r="J130" s="135">
        <f t="shared" si="7"/>
        <v>15.227320582070831</v>
      </c>
      <c r="K130" s="135">
        <f t="shared" si="8"/>
        <v>19.487812625230674</v>
      </c>
      <c r="L130" s="135">
        <f t="shared" si="9"/>
        <v>48.555466951217653</v>
      </c>
      <c r="M130" s="135">
        <f>($J$12-1)*L130</f>
        <v>7.2833200426826439</v>
      </c>
      <c r="N130" s="135">
        <f>$J$12*L130</f>
        <v>55.8387869939003</v>
      </c>
      <c r="O130" s="135">
        <f t="shared" si="10"/>
        <v>28.92232650718654</v>
      </c>
      <c r="P130" s="135">
        <f t="shared" si="11"/>
        <v>26.91646048671376</v>
      </c>
      <c r="R130" s="133">
        <f>+B130</f>
        <v>28369</v>
      </c>
      <c r="S130" s="134"/>
      <c r="T130" s="134">
        <f>P130*10^3*$F$8/(3600*24*30)</f>
        <v>1.7861231495813144</v>
      </c>
    </row>
    <row r="131" spans="2:20" x14ac:dyDescent="0.25">
      <c r="B131" s="144">
        <v>28399</v>
      </c>
      <c r="C131" s="135">
        <v>34.822126759632503</v>
      </c>
      <c r="D131" s="135"/>
      <c r="E131" s="145" t="e">
        <f>IF(S131="",NA(),(S131*3600*24*30)/($F$8*1000))</f>
        <v>#N/A</v>
      </c>
      <c r="F131" s="135">
        <f>(I130+$J$11*TANH(C131/$J$11))/(1+I130/$J$11*TANH(C131/$J$11))</f>
        <v>310.01673961284916</v>
      </c>
      <c r="G131" s="135">
        <f t="shared" si="6"/>
        <v>10.430680081028697</v>
      </c>
      <c r="H131" s="135">
        <f>F131*(1-TANH(D131/$J$11))/(1+(1-F131/$J$11)*TANH(D131/$J$11))</f>
        <v>310.01673961284916</v>
      </c>
      <c r="I131" s="135">
        <f>H131/(1+(H131/$J$11)^3)^(1/3)</f>
        <v>293.0041699880623</v>
      </c>
      <c r="J131" s="135">
        <f t="shared" si="7"/>
        <v>17.012569624786863</v>
      </c>
      <c r="K131" s="135">
        <f t="shared" si="8"/>
        <v>27.44324970581556</v>
      </c>
      <c r="L131" s="135">
        <f t="shared" si="9"/>
        <v>56.3655762130021</v>
      </c>
      <c r="M131" s="135">
        <f>($J$12-1)*L131</f>
        <v>8.4548364319503104</v>
      </c>
      <c r="N131" s="135">
        <f>$J$12*L131</f>
        <v>64.820412644952413</v>
      </c>
      <c r="O131" s="135">
        <f t="shared" si="10"/>
        <v>31.158563541685425</v>
      </c>
      <c r="P131" s="135">
        <f t="shared" si="11"/>
        <v>33.661849103266988</v>
      </c>
      <c r="R131" s="133">
        <f>+B131</f>
        <v>28399</v>
      </c>
      <c r="S131" s="134"/>
      <c r="T131" s="134">
        <f>P131*10^3*$F$8/(3600*24*30)</f>
        <v>2.2337338139513587</v>
      </c>
    </row>
    <row r="132" spans="2:20" x14ac:dyDescent="0.25">
      <c r="B132" s="144">
        <v>28430</v>
      </c>
      <c r="C132" s="135">
        <v>105.355759057244</v>
      </c>
      <c r="D132" s="135"/>
      <c r="E132" s="145" t="e">
        <f>IF(S132="",NA(),(S132*3600*24*30)/($F$8*1000))</f>
        <v>#N/A</v>
      </c>
      <c r="F132" s="135">
        <f>(I131+$J$11*TANH(C132/$J$11))/(1+I131/$J$11*TANH(C132/$J$11))</f>
        <v>360.04716527798382</v>
      </c>
      <c r="G132" s="135">
        <f t="shared" si="6"/>
        <v>38.312763767322508</v>
      </c>
      <c r="H132" s="135">
        <f>F132*(1-TANH(D132/$J$11))/(1+(1-F132/$J$11)*TANH(D132/$J$11))</f>
        <v>360.04716527798382</v>
      </c>
      <c r="I132" s="135">
        <f>H132/(1+(H132/$J$11)^3)^(1/3)</f>
        <v>330.83186227247194</v>
      </c>
      <c r="J132" s="135">
        <f t="shared" si="7"/>
        <v>29.215303005511885</v>
      </c>
      <c r="K132" s="135">
        <f t="shared" si="8"/>
        <v>67.528066772834393</v>
      </c>
      <c r="L132" s="135">
        <f t="shared" si="9"/>
        <v>98.686630314519817</v>
      </c>
      <c r="M132" s="135">
        <f>($J$12-1)*L132</f>
        <v>14.802994547177963</v>
      </c>
      <c r="N132" s="135">
        <f>$J$12*L132</f>
        <v>113.48962486169778</v>
      </c>
      <c r="O132" s="135">
        <f t="shared" si="10"/>
        <v>39.249479599314128</v>
      </c>
      <c r="P132" s="135">
        <f t="shared" si="11"/>
        <v>74.240145262383649</v>
      </c>
      <c r="R132" s="133">
        <f>+B132</f>
        <v>28430</v>
      </c>
      <c r="S132" s="134"/>
      <c r="T132" s="134">
        <f>P132*10^3*$F$8/(3600*24*30)</f>
        <v>4.9264293924112605</v>
      </c>
    </row>
    <row r="133" spans="2:20" x14ac:dyDescent="0.25">
      <c r="B133" s="144">
        <v>28460</v>
      </c>
      <c r="C133" s="135">
        <v>62.023768458267099</v>
      </c>
      <c r="D133" s="135"/>
      <c r="E133" s="145" t="e">
        <f>IF(S133="",NA(),(S133*3600*24*30)/($F$8*1000))</f>
        <v>#N/A</v>
      </c>
      <c r="F133" s="135">
        <f>(I132+$J$11*TANH(C133/$J$11))/(1+I132/$J$11*TANH(C133/$J$11))</f>
        <v>367.28501070916087</v>
      </c>
      <c r="G133" s="135">
        <f t="shared" si="6"/>
        <v>25.570620021578179</v>
      </c>
      <c r="H133" s="135">
        <f>F133*(1-TANH(D133/$J$11))/(1+(1-F133/$J$11)*TANH(D133/$J$11))</f>
        <v>367.28501070916087</v>
      </c>
      <c r="I133" s="135">
        <f>H133/(1+(H133/$J$11)^3)^(1/3)</f>
        <v>335.94464702817095</v>
      </c>
      <c r="J133" s="135">
        <f t="shared" si="7"/>
        <v>31.340363680989924</v>
      </c>
      <c r="K133" s="135">
        <f t="shared" si="8"/>
        <v>56.910983702568103</v>
      </c>
      <c r="L133" s="135">
        <f t="shared" si="9"/>
        <v>96.160463301882231</v>
      </c>
      <c r="M133" s="135">
        <f>($J$12-1)*L133</f>
        <v>14.424069495282327</v>
      </c>
      <c r="N133" s="135">
        <f>$J$12*L133</f>
        <v>110.58453279716456</v>
      </c>
      <c r="O133" s="135">
        <f t="shared" si="10"/>
        <v>38.896093678782591</v>
      </c>
      <c r="P133" s="135">
        <f t="shared" si="11"/>
        <v>71.688439118381964</v>
      </c>
      <c r="R133" s="133">
        <f>+B133</f>
        <v>28460</v>
      </c>
      <c r="S133" s="134"/>
      <c r="T133" s="134">
        <f>P133*10^3*$F$8/(3600*24*30)</f>
        <v>4.7571032131025071</v>
      </c>
    </row>
    <row r="134" spans="2:20" x14ac:dyDescent="0.25">
      <c r="B134" s="144">
        <v>28491</v>
      </c>
      <c r="C134" s="135">
        <v>32.560949477226401</v>
      </c>
      <c r="D134" s="135"/>
      <c r="E134" s="145" t="e">
        <f>IF(S134="",NA(),(S134*3600*24*30)/($F$8*1000))</f>
        <v>#N/A</v>
      </c>
      <c r="F134" s="135">
        <f>(I133+$J$11*TANH(C134/$J$11))/(1+I133/$J$11*TANH(C134/$J$11))</f>
        <v>355.37432917359473</v>
      </c>
      <c r="G134" s="135">
        <f t="shared" si="6"/>
        <v>13.131267331802633</v>
      </c>
      <c r="H134" s="135">
        <f>F134*(1-TANH(D134/$J$11))/(1+(1-F134/$J$11)*TANH(D134/$J$11))</f>
        <v>355.37432917359473</v>
      </c>
      <c r="I134" s="135">
        <f>H134/(1+(H134/$J$11)^3)^(1/3)</f>
        <v>327.4815318382885</v>
      </c>
      <c r="J134" s="135">
        <f t="shared" si="7"/>
        <v>27.892797335306227</v>
      </c>
      <c r="K134" s="135">
        <f t="shared" si="8"/>
        <v>41.02406466710886</v>
      </c>
      <c r="L134" s="135">
        <f t="shared" si="9"/>
        <v>79.920158345891451</v>
      </c>
      <c r="M134" s="135">
        <f>($J$12-1)*L134</f>
        <v>11.988023751883711</v>
      </c>
      <c r="N134" s="135">
        <f>$J$12*L134</f>
        <v>91.908182097775168</v>
      </c>
      <c r="O134" s="135">
        <f t="shared" si="10"/>
        <v>36.301474020123074</v>
      </c>
      <c r="P134" s="135">
        <f t="shared" si="11"/>
        <v>55.606708077652094</v>
      </c>
      <c r="R134" s="133">
        <f>+B134</f>
        <v>28491</v>
      </c>
      <c r="S134" s="134"/>
      <c r="T134" s="134">
        <f>P134*10^3*$F$8/(3600*24*30)</f>
        <v>3.6899513076219757</v>
      </c>
    </row>
    <row r="135" spans="2:20" x14ac:dyDescent="0.25">
      <c r="B135" s="144">
        <v>28522</v>
      </c>
      <c r="C135" s="135">
        <v>79.649692386504995</v>
      </c>
      <c r="D135" s="135"/>
      <c r="E135" s="145" t="e">
        <f>IF(S135="",NA(),(S135*3600*24*30)/($F$8*1000))</f>
        <v>#N/A</v>
      </c>
      <c r="F135" s="135">
        <f>(I134+$J$11*TANH(C135/$J$11))/(1+I134/$J$11*TANH(C135/$J$11))</f>
        <v>373.91308411253272</v>
      </c>
      <c r="G135" s="135">
        <f t="shared" si="6"/>
        <v>33.218140112260812</v>
      </c>
      <c r="H135" s="135">
        <f>F135*(1-TANH(D135/$J$11))/(1+(1-F135/$J$11)*TANH(D135/$J$11))</f>
        <v>373.91308411253272</v>
      </c>
      <c r="I135" s="135">
        <f>H135/(1+(H135/$J$11)^3)^(1/3)</f>
        <v>340.54448204391053</v>
      </c>
      <c r="J135" s="135">
        <f t="shared" si="7"/>
        <v>33.368602068622181</v>
      </c>
      <c r="K135" s="135">
        <f t="shared" si="8"/>
        <v>66.586742180882993</v>
      </c>
      <c r="L135" s="135">
        <f t="shared" si="9"/>
        <v>102.88821620100606</v>
      </c>
      <c r="M135" s="135">
        <f>($J$12-1)*L135</f>
        <v>15.4332324301509</v>
      </c>
      <c r="N135" s="135">
        <f>$J$12*L135</f>
        <v>118.32144863115695</v>
      </c>
      <c r="O135" s="135">
        <f t="shared" si="10"/>
        <v>39.811738702020648</v>
      </c>
      <c r="P135" s="135">
        <f t="shared" si="11"/>
        <v>78.509709929136307</v>
      </c>
      <c r="R135" s="133">
        <f>+B135</f>
        <v>28522</v>
      </c>
      <c r="S135" s="134"/>
      <c r="T135" s="134">
        <f>P135*10^3*$F$8/(3600*24*30)</f>
        <v>5.2097492699889836</v>
      </c>
    </row>
    <row r="136" spans="2:20" x14ac:dyDescent="0.25">
      <c r="B136" s="144">
        <v>28550</v>
      </c>
      <c r="C136" s="135">
        <v>43.025444228709603</v>
      </c>
      <c r="D136" s="135"/>
      <c r="E136" s="145" t="e">
        <f>IF(S136="",NA(),(S136*3600*24*30)/($F$8*1000))</f>
        <v>#N/A</v>
      </c>
      <c r="F136" s="135">
        <f>(I135+$J$11*TANH(C136/$J$11))/(1+I135/$J$11*TANH(C136/$J$11))</f>
        <v>365.46172344498871</v>
      </c>
      <c r="G136" s="135">
        <f t="shared" si="6"/>
        <v>18.10820282763143</v>
      </c>
      <c r="H136" s="135">
        <f>F136*(1-TANH(D136/$J$11))/(1+(1-F136/$J$11)*TANH(D136/$J$11))</f>
        <v>365.46172344498871</v>
      </c>
      <c r="I136" s="135">
        <f>H136/(1+(H136/$J$11)^3)^(1/3)</f>
        <v>334.66549051643563</v>
      </c>
      <c r="J136" s="135">
        <f t="shared" si="7"/>
        <v>30.796232928553081</v>
      </c>
      <c r="K136" s="135">
        <f t="shared" si="8"/>
        <v>48.904435756184512</v>
      </c>
      <c r="L136" s="135">
        <f t="shared" si="9"/>
        <v>88.71617445820516</v>
      </c>
      <c r="M136" s="135">
        <f>($J$12-1)*L136</f>
        <v>13.307426168730766</v>
      </c>
      <c r="N136" s="135">
        <f>$J$12*L136</f>
        <v>102.02360062693593</v>
      </c>
      <c r="O136" s="135">
        <f t="shared" si="10"/>
        <v>37.781014703598004</v>
      </c>
      <c r="P136" s="135">
        <f t="shared" si="11"/>
        <v>64.242585923337927</v>
      </c>
      <c r="R136" s="133">
        <f>+B136</f>
        <v>28550</v>
      </c>
      <c r="S136" s="134"/>
      <c r="T136" s="134">
        <f>P136*10^3*$F$8/(3600*24*30)</f>
        <v>4.2630111029375479</v>
      </c>
    </row>
    <row r="137" spans="2:20" x14ac:dyDescent="0.25">
      <c r="B137" s="144">
        <v>28581</v>
      </c>
      <c r="C137" s="135">
        <v>66.8030678789207</v>
      </c>
      <c r="D137" s="135"/>
      <c r="E137" s="145" t="e">
        <f>IF(S137="",NA(),(S137*3600*24*30)/($F$8*1000))</f>
        <v>#N/A</v>
      </c>
      <c r="F137" s="135">
        <f>(I136+$J$11*TANH(C137/$J$11))/(1+I136/$J$11*TANH(C137/$J$11))</f>
        <v>373.14539662764025</v>
      </c>
      <c r="G137" s="135">
        <f t="shared" si="6"/>
        <v>28.323161767716101</v>
      </c>
      <c r="H137" s="135">
        <f>F137*(1-TANH(D137/$J$11))/(1+(1-F137/$J$11)*TANH(D137/$J$11))</f>
        <v>373.14539662764025</v>
      </c>
      <c r="I137" s="135">
        <f>H137/(1+(H137/$J$11)^3)^(1/3)</f>
        <v>340.01575321118247</v>
      </c>
      <c r="J137" s="135">
        <f t="shared" si="7"/>
        <v>33.129643416457782</v>
      </c>
      <c r="K137" s="135">
        <f t="shared" si="8"/>
        <v>61.452805184173883</v>
      </c>
      <c r="L137" s="135">
        <f t="shared" si="9"/>
        <v>99.233819887771887</v>
      </c>
      <c r="M137" s="135">
        <f>($J$12-1)*L137</f>
        <v>14.885072983165774</v>
      </c>
      <c r="N137" s="135">
        <f>$J$12*L137</f>
        <v>114.11889287093766</v>
      </c>
      <c r="O137" s="135">
        <f t="shared" si="10"/>
        <v>39.324472257766814</v>
      </c>
      <c r="P137" s="135">
        <f t="shared" si="11"/>
        <v>74.794420613170843</v>
      </c>
      <c r="R137" s="133">
        <f>+B137</f>
        <v>28581</v>
      </c>
      <c r="S137" s="134"/>
      <c r="T137" s="134">
        <f>P137*10^3*$F$8/(3600*24*30)</f>
        <v>4.9632100098246088</v>
      </c>
    </row>
    <row r="138" spans="2:20" x14ac:dyDescent="0.25">
      <c r="B138" s="144">
        <v>28611</v>
      </c>
      <c r="C138" s="135">
        <v>25.983207055024199</v>
      </c>
      <c r="D138" s="135"/>
      <c r="E138" s="145" t="e">
        <f>IF(S138="",NA(),(S138*3600*24*30)/($F$8*1000))</f>
        <v>#N/A</v>
      </c>
      <c r="F138" s="135">
        <f>(I137+$J$11*TANH(C138/$J$11))/(1+I137/$J$11*TANH(C138/$J$11))</f>
        <v>355.39966817699724</v>
      </c>
      <c r="G138" s="135">
        <f t="shared" si="6"/>
        <v>10.599292089209428</v>
      </c>
      <c r="H138" s="135">
        <f>F138*(1-TANH(D138/$J$11))/(1+(1-F138/$J$11)*TANH(D138/$J$11))</f>
        <v>355.39966817699724</v>
      </c>
      <c r="I138" s="135">
        <f>H138/(1+(H138/$J$11)^3)^(1/3)</f>
        <v>327.49980354444534</v>
      </c>
      <c r="J138" s="135">
        <f t="shared" si="7"/>
        <v>27.899864632551896</v>
      </c>
      <c r="K138" s="135">
        <f t="shared" si="8"/>
        <v>38.499156721761324</v>
      </c>
      <c r="L138" s="135">
        <f t="shared" si="9"/>
        <v>77.823628979528138</v>
      </c>
      <c r="M138" s="135">
        <f>($J$12-1)*L138</f>
        <v>11.673544346929214</v>
      </c>
      <c r="N138" s="135">
        <f>$J$12*L138</f>
        <v>89.497173326457357</v>
      </c>
      <c r="O138" s="135">
        <f t="shared" si="10"/>
        <v>35.919277134834715</v>
      </c>
      <c r="P138" s="135">
        <f t="shared" si="11"/>
        <v>53.577896191622642</v>
      </c>
      <c r="R138" s="133">
        <f>+B138</f>
        <v>28611</v>
      </c>
      <c r="S138" s="134"/>
      <c r="T138" s="134">
        <f>P138*10^3*$F$8/(3600*24*30)</f>
        <v>3.5553233583947121</v>
      </c>
    </row>
    <row r="139" spans="2:20" x14ac:dyDescent="0.25">
      <c r="B139" s="144">
        <v>28642</v>
      </c>
      <c r="C139" s="135">
        <v>1.4436849925705799</v>
      </c>
      <c r="D139" s="135"/>
      <c r="E139" s="145" t="e">
        <f>IF(S139="",NA(),(S139*3600*24*30)/($F$8*1000))</f>
        <v>#N/A</v>
      </c>
      <c r="F139" s="135">
        <f>(I138+$J$11*TANH(C139/$J$11))/(1+I138/$J$11*TANH(C139/$J$11))</f>
        <v>328.41988298422444</v>
      </c>
      <c r="G139" s="135">
        <f t="shared" si="6"/>
        <v>0.52360555279148002</v>
      </c>
      <c r="H139" s="135">
        <f>F139*(1-TANH(D139/$J$11))/(1+(1-F139/$J$11)*TANH(D139/$J$11))</f>
        <v>328.41988298422444</v>
      </c>
      <c r="I139" s="135">
        <f>H139/(1+(H139/$J$11)^3)^(1/3)</f>
        <v>307.41204629740741</v>
      </c>
      <c r="J139" s="135">
        <f t="shared" si="7"/>
        <v>21.007836686817029</v>
      </c>
      <c r="K139" s="135">
        <f t="shared" si="8"/>
        <v>21.531442239608509</v>
      </c>
      <c r="L139" s="135">
        <f t="shared" si="9"/>
        <v>57.450719374443224</v>
      </c>
      <c r="M139" s="135">
        <f>($J$12-1)*L139</f>
        <v>8.6176079061664783</v>
      </c>
      <c r="N139" s="135">
        <f>$J$12*L139</f>
        <v>66.068327280609708</v>
      </c>
      <c r="O139" s="135">
        <f t="shared" si="10"/>
        <v>31.444056745617594</v>
      </c>
      <c r="P139" s="135">
        <f t="shared" si="11"/>
        <v>34.624270534992114</v>
      </c>
      <c r="R139" s="133">
        <f>+B139</f>
        <v>28642</v>
      </c>
      <c r="S139" s="134"/>
      <c r="T139" s="134">
        <f>P139*10^3*$F$8/(3600*24*30)</f>
        <v>2.2975981990812668</v>
      </c>
    </row>
    <row r="140" spans="2:20" x14ac:dyDescent="0.25">
      <c r="B140" s="144">
        <v>28672</v>
      </c>
      <c r="C140" s="135">
        <v>20.334089556518101</v>
      </c>
      <c r="D140" s="135"/>
      <c r="E140" s="145" t="e">
        <f>IF(S140="",NA(),(S140*3600*24*30)/($F$8*1000))</f>
        <v>#N/A</v>
      </c>
      <c r="F140" s="135">
        <f>(I139+$J$11*TANH(C140/$J$11))/(1+I139/$J$11*TANH(C140/$J$11))</f>
        <v>320.97424877001527</v>
      </c>
      <c r="G140" s="135">
        <f t="shared" si="6"/>
        <v>6.7718870839102578</v>
      </c>
      <c r="H140" s="135">
        <f>F140*(1-TANH(D140/$J$11))/(1+(1-F140/$J$11)*TANH(D140/$J$11))</f>
        <v>320.97424877001527</v>
      </c>
      <c r="I140" s="135">
        <f>H140/(1+(H140/$J$11)^3)^(1/3)</f>
        <v>301.65002035404711</v>
      </c>
      <c r="J140" s="135">
        <f t="shared" si="7"/>
        <v>19.32422841596815</v>
      </c>
      <c r="K140" s="135">
        <f t="shared" si="8"/>
        <v>26.096115499878408</v>
      </c>
      <c r="L140" s="135">
        <f t="shared" si="9"/>
        <v>57.540172245496002</v>
      </c>
      <c r="M140" s="135">
        <f>($J$12-1)*L140</f>
        <v>8.6310258368243957</v>
      </c>
      <c r="N140" s="135">
        <f>$J$12*L140</f>
        <v>66.171198082320402</v>
      </c>
      <c r="O140" s="135">
        <f t="shared" si="10"/>
        <v>31.467339181076973</v>
      </c>
      <c r="P140" s="135">
        <f t="shared" si="11"/>
        <v>34.703858901243429</v>
      </c>
      <c r="R140" s="133">
        <f>+B140</f>
        <v>28672</v>
      </c>
      <c r="S140" s="134"/>
      <c r="T140" s="134">
        <f>P140*10^3*$F$8/(3600*24*30)</f>
        <v>2.3028795258541166</v>
      </c>
    </row>
    <row r="141" spans="2:20" x14ac:dyDescent="0.25">
      <c r="B141" s="144">
        <v>28703</v>
      </c>
      <c r="C141" s="135">
        <v>0.18810774665147001</v>
      </c>
      <c r="D141" s="135"/>
      <c r="E141" s="145" t="e">
        <f>IF(S141="",NA(),(S141*3600*24*30)/($F$8*1000))</f>
        <v>#N/A</v>
      </c>
      <c r="F141" s="135">
        <f>(I140+$J$11*TANH(C141/$J$11))/(1+I140/$J$11*TANH(C141/$J$11))</f>
        <v>301.7803862609519</v>
      </c>
      <c r="G141" s="135">
        <f t="shared" si="6"/>
        <v>5.7741839746711321E-2</v>
      </c>
      <c r="H141" s="135">
        <f>F141*(1-TANH(D141/$J$11))/(1+(1-F141/$J$11)*TANH(D141/$J$11))</f>
        <v>301.7803862609519</v>
      </c>
      <c r="I141" s="135">
        <f>H141/(1+(H141/$J$11)^3)^(1/3)</f>
        <v>286.37834683527802</v>
      </c>
      <c r="J141" s="135">
        <f t="shared" si="7"/>
        <v>15.402039425673877</v>
      </c>
      <c r="K141" s="135">
        <f t="shared" si="8"/>
        <v>15.459781265420588</v>
      </c>
      <c r="L141" s="135">
        <f t="shared" si="9"/>
        <v>46.927120446497561</v>
      </c>
      <c r="M141" s="135">
        <f>($J$12-1)*L141</f>
        <v>7.0390680669746297</v>
      </c>
      <c r="N141" s="135">
        <f>$J$12*L141</f>
        <v>53.96618851347219</v>
      </c>
      <c r="O141" s="135">
        <f t="shared" si="10"/>
        <v>28.411683790105553</v>
      </c>
      <c r="P141" s="135">
        <f t="shared" si="11"/>
        <v>25.554504723366637</v>
      </c>
      <c r="R141" s="133">
        <f>+B141</f>
        <v>28703</v>
      </c>
      <c r="S141" s="134"/>
      <c r="T141" s="134">
        <f>P141*10^3*$F$8/(3600*24*30)</f>
        <v>1.6957464554085886</v>
      </c>
    </row>
    <row r="142" spans="2:20" x14ac:dyDescent="0.25">
      <c r="B142" s="144">
        <v>28734</v>
      </c>
      <c r="C142" s="135">
        <v>14.8680777459147</v>
      </c>
      <c r="D142" s="135"/>
      <c r="E142" s="145" t="e">
        <f>IF(S142="",NA(),(S142*3600*24*30)/($F$8*1000))</f>
        <v>#N/A</v>
      </c>
      <c r="F142" s="135">
        <f>(I141+$J$11*TANH(C142/$J$11))/(1+I141/$J$11*TANH(C142/$J$11))</f>
        <v>296.97984638532904</v>
      </c>
      <c r="G142" s="135">
        <f t="shared" si="6"/>
        <v>4.2665781958637012</v>
      </c>
      <c r="H142" s="135">
        <f>F142*(1-TANH(D142/$J$11))/(1+(1-F142/$J$11)*TANH(D142/$J$11))</f>
        <v>296.97984638532904</v>
      </c>
      <c r="I142" s="135">
        <f>H142/(1+(H142/$J$11)^3)^(1/3)</f>
        <v>282.46740820433217</v>
      </c>
      <c r="J142" s="135">
        <f t="shared" si="7"/>
        <v>14.512438180996867</v>
      </c>
      <c r="K142" s="135">
        <f t="shared" si="8"/>
        <v>18.779016376860568</v>
      </c>
      <c r="L142" s="135">
        <f t="shared" si="9"/>
        <v>47.190700166966124</v>
      </c>
      <c r="M142" s="135">
        <f>($J$12-1)*L142</f>
        <v>7.0786050250449142</v>
      </c>
      <c r="N142" s="135">
        <f>$J$12*L142</f>
        <v>54.269305192011039</v>
      </c>
      <c r="O142" s="135">
        <f t="shared" si="10"/>
        <v>28.495476594079367</v>
      </c>
      <c r="P142" s="135">
        <f t="shared" si="11"/>
        <v>25.773828597931672</v>
      </c>
      <c r="R142" s="133">
        <f>+B142</f>
        <v>28734</v>
      </c>
      <c r="S142" s="134"/>
      <c r="T142" s="134">
        <f>P142*10^3*$F$8/(3600*24*30)</f>
        <v>1.7103003544923796</v>
      </c>
    </row>
    <row r="143" spans="2:20" x14ac:dyDescent="0.25">
      <c r="B143" s="144">
        <v>28764</v>
      </c>
      <c r="C143" s="135">
        <v>25.2766149283243</v>
      </c>
      <c r="D143" s="135"/>
      <c r="E143" s="145" t="e">
        <f>IF(S143="",NA(),(S143*3600*24*30)/($F$8*1000))</f>
        <v>#N/A</v>
      </c>
      <c r="F143" s="135">
        <f>(I142+$J$11*TANH(C143/$J$11))/(1+I142/$J$11*TANH(C143/$J$11))</f>
        <v>300.49645091214063</v>
      </c>
      <c r="G143" s="135">
        <f t="shared" si="6"/>
        <v>7.247572220515849</v>
      </c>
      <c r="H143" s="135">
        <f>F143*(1-TANH(D143/$J$11))/(1+(1-F143/$J$11)*TANH(D143/$J$11))</f>
        <v>300.49645091214063</v>
      </c>
      <c r="I143" s="135">
        <f>H143/(1+(H143/$J$11)^3)^(1/3)</f>
        <v>285.33584657091944</v>
      </c>
      <c r="J143" s="135">
        <f t="shared" si="7"/>
        <v>15.160604341221187</v>
      </c>
      <c r="K143" s="135">
        <f t="shared" si="8"/>
        <v>22.408176561737037</v>
      </c>
      <c r="L143" s="135">
        <f t="shared" si="9"/>
        <v>50.9036531558164</v>
      </c>
      <c r="M143" s="135">
        <f>($J$12-1)*L143</f>
        <v>7.6355479733724554</v>
      </c>
      <c r="N143" s="135">
        <f>$J$12*L143</f>
        <v>58.539201129188854</v>
      </c>
      <c r="O143" s="135">
        <f t="shared" si="10"/>
        <v>29.630299802032805</v>
      </c>
      <c r="P143" s="135">
        <f t="shared" si="11"/>
        <v>28.908901327156048</v>
      </c>
      <c r="R143" s="133">
        <f>+B143</f>
        <v>28764</v>
      </c>
      <c r="S143" s="134"/>
      <c r="T143" s="134">
        <f>P143*10^3*$F$8/(3600*24*30)</f>
        <v>1.9183375880674536</v>
      </c>
    </row>
    <row r="144" spans="2:20" x14ac:dyDescent="0.25">
      <c r="B144" s="144">
        <v>28795</v>
      </c>
      <c r="C144" s="135">
        <v>60.177591532250801</v>
      </c>
      <c r="D144" s="135"/>
      <c r="E144" s="145" t="e">
        <f>IF(S144="",NA(),(S144*3600*24*30)/($F$8*1000))</f>
        <v>#N/A</v>
      </c>
      <c r="F144" s="135">
        <f>(I143+$J$11*TANH(C144/$J$11))/(1+I143/$J$11*TANH(C144/$J$11))</f>
        <v>326.44498700209454</v>
      </c>
      <c r="G144" s="135">
        <f t="shared" si="6"/>
        <v>19.068451101075709</v>
      </c>
      <c r="H144" s="135">
        <f>F144*(1-TANH(D144/$J$11))/(1+(1-F144/$J$11)*TANH(D144/$J$11))</f>
        <v>326.44498700209454</v>
      </c>
      <c r="I144" s="135">
        <f>H144/(1+(H144/$J$11)^3)^(1/3)</f>
        <v>305.89273372220686</v>
      </c>
      <c r="J144" s="135">
        <f t="shared" si="7"/>
        <v>20.55225327988768</v>
      </c>
      <c r="K144" s="135">
        <f t="shared" si="8"/>
        <v>39.620704380963389</v>
      </c>
      <c r="L144" s="135">
        <f t="shared" si="9"/>
        <v>69.251004182996198</v>
      </c>
      <c r="M144" s="135">
        <f>($J$12-1)*L144</f>
        <v>10.387650627449423</v>
      </c>
      <c r="N144" s="135">
        <f>$J$12*L144</f>
        <v>79.638654810445615</v>
      </c>
      <c r="O144" s="135">
        <f t="shared" si="10"/>
        <v>34.219173015617571</v>
      </c>
      <c r="P144" s="135">
        <f t="shared" si="11"/>
        <v>45.419481794828044</v>
      </c>
      <c r="R144" s="133">
        <f>+B144</f>
        <v>28795</v>
      </c>
      <c r="S144" s="134"/>
      <c r="T144" s="134">
        <f>P144*10^3*$F$8/(3600*24*30)</f>
        <v>3.0139470944098856</v>
      </c>
    </row>
    <row r="145" spans="2:20" x14ac:dyDescent="0.25">
      <c r="B145" s="144">
        <v>28825</v>
      </c>
      <c r="C145" s="135">
        <v>114.717026725769</v>
      </c>
      <c r="D145" s="135"/>
      <c r="E145" s="145" t="e">
        <f>IF(S145="",NA(),(S145*3600*24*30)/($F$8*1000))</f>
        <v>#N/A</v>
      </c>
      <c r="F145" s="135">
        <f>(I144+$J$11*TANH(C145/$J$11))/(1+I144/$J$11*TANH(C145/$J$11))</f>
        <v>375.19208003079046</v>
      </c>
      <c r="G145" s="135">
        <f t="shared" si="6"/>
        <v>45.417680417185409</v>
      </c>
      <c r="H145" s="135">
        <f>F145*(1-TANH(D145/$J$11))/(1+(1-F145/$J$11)*TANH(D145/$J$11))</f>
        <v>375.19208003079046</v>
      </c>
      <c r="I145" s="135">
        <f>H145/(1+(H145/$J$11)^3)^(1/3)</f>
        <v>341.42300780225372</v>
      </c>
      <c r="J145" s="135">
        <f t="shared" si="7"/>
        <v>33.769072228536743</v>
      </c>
      <c r="K145" s="135">
        <f t="shared" si="8"/>
        <v>79.186752645722152</v>
      </c>
      <c r="L145" s="135">
        <f t="shared" si="9"/>
        <v>113.40592566133972</v>
      </c>
      <c r="M145" s="135">
        <f>($J$12-1)*L145</f>
        <v>17.010888849200949</v>
      </c>
      <c r="N145" s="135">
        <f>$J$12*L145</f>
        <v>130.41681451054066</v>
      </c>
      <c r="O145" s="135">
        <f t="shared" si="10"/>
        <v>41.094106582689847</v>
      </c>
      <c r="P145" s="135">
        <f t="shared" si="11"/>
        <v>89.322707927850814</v>
      </c>
      <c r="R145" s="133">
        <f>+B145</f>
        <v>28825</v>
      </c>
      <c r="S145" s="134"/>
      <c r="T145" s="134">
        <f>P145*10^3*$F$8/(3600*24*30)</f>
        <v>5.9272784581752864</v>
      </c>
    </row>
    <row r="146" spans="2:20" x14ac:dyDescent="0.25">
      <c r="B146" s="144">
        <v>28856</v>
      </c>
      <c r="C146" s="135">
        <v>50.222003732952302</v>
      </c>
      <c r="D146" s="135"/>
      <c r="E146" s="145" t="e">
        <f>IF(S146="",NA(),(S146*3600*24*30)/($F$8*1000))</f>
        <v>#N/A</v>
      </c>
      <c r="F146" s="135">
        <f>(I145+$J$11*TANH(C146/$J$11))/(1+I145/$J$11*TANH(C146/$J$11))</f>
        <v>370.1609637645472</v>
      </c>
      <c r="G146" s="135">
        <f t="shared" si="6"/>
        <v>21.484047770658833</v>
      </c>
      <c r="H146" s="135">
        <f>F146*(1-TANH(D146/$J$11))/(1+(1-F146/$J$11)*TANH(D146/$J$11))</f>
        <v>370.1609637645472</v>
      </c>
      <c r="I146" s="135">
        <f>H146/(1+(H146/$J$11)^3)^(1/3)</f>
        <v>337.9502212928121</v>
      </c>
      <c r="J146" s="135">
        <f t="shared" si="7"/>
        <v>32.210742471735102</v>
      </c>
      <c r="K146" s="135">
        <f t="shared" si="8"/>
        <v>53.694790242393935</v>
      </c>
      <c r="L146" s="135">
        <f t="shared" si="9"/>
        <v>94.788896825083782</v>
      </c>
      <c r="M146" s="135">
        <f>($J$12-1)*L146</f>
        <v>14.218334523762559</v>
      </c>
      <c r="N146" s="135">
        <f>$J$12*L146</f>
        <v>109.00723134884635</v>
      </c>
      <c r="O146" s="135">
        <f t="shared" si="10"/>
        <v>38.699136295717011</v>
      </c>
      <c r="P146" s="135">
        <f t="shared" si="11"/>
        <v>70.308095053129335</v>
      </c>
      <c r="R146" s="133">
        <f>+B146</f>
        <v>28856</v>
      </c>
      <c r="S146" s="134"/>
      <c r="T146" s="134">
        <f>P146*10^3*$F$8/(3600*24*30)</f>
        <v>4.6655063075379033</v>
      </c>
    </row>
    <row r="147" spans="2:20" x14ac:dyDescent="0.25">
      <c r="B147" s="144">
        <v>28887</v>
      </c>
      <c r="C147" s="135">
        <v>133.40518628912099</v>
      </c>
      <c r="D147" s="135"/>
      <c r="E147" s="145" t="e">
        <f>IF(S147="",NA(),(S147*3600*24*30)/($F$8*1000))</f>
        <v>#N/A</v>
      </c>
      <c r="F147" s="135">
        <f>(I146+$J$11*TANH(C147/$J$11))/(1+I146/$J$11*TANH(C147/$J$11))</f>
        <v>407.94327509334562</v>
      </c>
      <c r="G147" s="135">
        <f t="shared" si="6"/>
        <v>63.412132488587474</v>
      </c>
      <c r="H147" s="135">
        <f>F147*(1-TANH(D147/$J$11))/(1+(1-F147/$J$11)*TANH(D147/$J$11))</f>
        <v>407.94327509334562</v>
      </c>
      <c r="I147" s="135">
        <f>H147/(1+(H147/$J$11)^3)^(1/3)</f>
        <v>362.91013142169112</v>
      </c>
      <c r="J147" s="135">
        <f t="shared" si="7"/>
        <v>45.0331436716545</v>
      </c>
      <c r="K147" s="135">
        <f t="shared" si="8"/>
        <v>108.44527616024197</v>
      </c>
      <c r="L147" s="135">
        <f t="shared" si="9"/>
        <v>147.14441245595899</v>
      </c>
      <c r="M147" s="135">
        <f>($J$12-1)*L147</f>
        <v>22.071661868393836</v>
      </c>
      <c r="N147" s="135">
        <f>$J$12*L147</f>
        <v>169.21607432435283</v>
      </c>
      <c r="O147" s="135">
        <f t="shared" si="10"/>
        <v>44.294295194560362</v>
      </c>
      <c r="P147" s="135">
        <f t="shared" si="11"/>
        <v>124.92177912979247</v>
      </c>
      <c r="R147" s="133">
        <f>+B147</f>
        <v>28887</v>
      </c>
      <c r="S147" s="134"/>
      <c r="T147" s="134">
        <f>P147*10^3*$F$8/(3600*24*30)</f>
        <v>8.2895625039831433</v>
      </c>
    </row>
    <row r="148" spans="2:20" x14ac:dyDescent="0.25">
      <c r="B148" s="144">
        <v>28915</v>
      </c>
      <c r="C148" s="135">
        <v>142.62970592495</v>
      </c>
      <c r="D148" s="135"/>
      <c r="E148" s="145" t="e">
        <f>IF(S148="",NA(),(S148*3600*24*30)/($F$8*1000))</f>
        <v>#N/A</v>
      </c>
      <c r="F148" s="135">
        <f>(I147+$J$11*TANH(C148/$J$11))/(1+I147/$J$11*TANH(C148/$J$11))</f>
        <v>429.13130548330588</v>
      </c>
      <c r="G148" s="135">
        <f t="shared" si="6"/>
        <v>76.408531863335213</v>
      </c>
      <c r="H148" s="135">
        <f>F148*(1-TANH(D148/$J$11))/(1+(1-F148/$J$11)*TANH(D148/$J$11))</f>
        <v>429.13130548330588</v>
      </c>
      <c r="I148" s="135">
        <f>H148/(1+(H148/$J$11)^3)^(1/3)</f>
        <v>375.77355950833277</v>
      </c>
      <c r="J148" s="135">
        <f t="shared" si="7"/>
        <v>53.357745974973113</v>
      </c>
      <c r="K148" s="135">
        <f t="shared" si="8"/>
        <v>129.76627783830833</v>
      </c>
      <c r="L148" s="135">
        <f t="shared" si="9"/>
        <v>174.06057303286869</v>
      </c>
      <c r="M148" s="135">
        <f>($J$12-1)*L148</f>
        <v>26.109085954930286</v>
      </c>
      <c r="N148" s="135">
        <f>$J$12*L148</f>
        <v>200.16965898779898</v>
      </c>
      <c r="O148" s="135">
        <f t="shared" si="10"/>
        <v>46.162875356004406</v>
      </c>
      <c r="P148" s="135">
        <f t="shared" si="11"/>
        <v>154.00678363179458</v>
      </c>
      <c r="R148" s="133">
        <f>+B148</f>
        <v>28915</v>
      </c>
      <c r="S148" s="134"/>
      <c r="T148" s="134">
        <f>P148*10^3*$F$8/(3600*24*30)</f>
        <v>10.219585950875256</v>
      </c>
    </row>
    <row r="149" spans="2:20" x14ac:dyDescent="0.25">
      <c r="B149" s="144">
        <v>28946</v>
      </c>
      <c r="C149" s="135">
        <v>100.78999134262899</v>
      </c>
      <c r="D149" s="135"/>
      <c r="E149" s="145" t="e">
        <f>IF(S149="",NA(),(S149*3600*24*30)/($F$8*1000))</f>
        <v>#N/A</v>
      </c>
      <c r="F149" s="135">
        <f>(I148+$J$11*TANH(C149/$J$11))/(1+I148/$J$11*TANH(C149/$J$11))</f>
        <v>422.12490441083173</v>
      </c>
      <c r="G149" s="135">
        <f t="shared" si="6"/>
        <v>54.438646440130015</v>
      </c>
      <c r="H149" s="135">
        <f>F149*(1-TANH(D149/$J$11))/(1+(1-F149/$J$11)*TANH(D149/$J$11))</f>
        <v>422.12490441083173</v>
      </c>
      <c r="I149" s="135">
        <f>H149/(1+(H149/$J$11)^3)^(1/3)</f>
        <v>371.60984668558774</v>
      </c>
      <c r="J149" s="135">
        <f t="shared" si="7"/>
        <v>50.515057725243992</v>
      </c>
      <c r="K149" s="135">
        <f t="shared" si="8"/>
        <v>104.95370416537401</v>
      </c>
      <c r="L149" s="135">
        <f t="shared" si="9"/>
        <v>151.11657952137841</v>
      </c>
      <c r="M149" s="135">
        <f>($J$12-1)*L149</f>
        <v>22.667486928206749</v>
      </c>
      <c r="N149" s="135">
        <f>$J$12*L149</f>
        <v>173.78406644958517</v>
      </c>
      <c r="O149" s="135">
        <f t="shared" si="10"/>
        <v>44.601174687940812</v>
      </c>
      <c r="P149" s="135">
        <f t="shared" si="11"/>
        <v>129.18289176164436</v>
      </c>
      <c r="R149" s="133">
        <f>+B149</f>
        <v>28946</v>
      </c>
      <c r="S149" s="134"/>
      <c r="T149" s="134">
        <f>P149*10^3*$F$8/(3600*24*30)</f>
        <v>8.5723215212202266</v>
      </c>
    </row>
    <row r="150" spans="2:20" x14ac:dyDescent="0.25">
      <c r="B150" s="144">
        <v>28976</v>
      </c>
      <c r="C150" s="135">
        <v>12.5056487058441</v>
      </c>
      <c r="D150" s="135"/>
      <c r="E150" s="145" t="e">
        <f>IF(S150="",NA(),(S150*3600*24*30)/($F$8*1000))</f>
        <v>#N/A</v>
      </c>
      <c r="F150" s="135">
        <f>(I149+$J$11*TANH(C150/$J$11))/(1+I149/$J$11*TANH(C150/$J$11))</f>
        <v>378.18794340581553</v>
      </c>
      <c r="G150" s="135">
        <f t="shared" si="6"/>
        <v>5.9275519856163328</v>
      </c>
      <c r="H150" s="135">
        <f>F150*(1-TANH(D150/$J$11))/(1+(1-F150/$J$11)*TANH(D150/$J$11))</f>
        <v>378.18794340581553</v>
      </c>
      <c r="I150" s="135">
        <f>H150/(1+(H150/$J$11)^3)^(1/3)</f>
        <v>343.4692860643222</v>
      </c>
      <c r="J150" s="135">
        <f t="shared" si="7"/>
        <v>34.718657341493326</v>
      </c>
      <c r="K150" s="135">
        <f t="shared" si="8"/>
        <v>40.646209327109659</v>
      </c>
      <c r="L150" s="135">
        <f t="shared" si="9"/>
        <v>85.247384015050471</v>
      </c>
      <c r="M150" s="135">
        <f>($J$12-1)*L150</f>
        <v>12.787107602257564</v>
      </c>
      <c r="N150" s="135">
        <f>$J$12*L150</f>
        <v>98.034491617308035</v>
      </c>
      <c r="O150" s="135">
        <f t="shared" si="10"/>
        <v>37.220162743221522</v>
      </c>
      <c r="P150" s="135">
        <f t="shared" si="11"/>
        <v>60.814328874086513</v>
      </c>
      <c r="R150" s="133">
        <f>+B150</f>
        <v>28976</v>
      </c>
      <c r="S150" s="134"/>
      <c r="T150" s="134">
        <f>P150*10^3*$F$8/(3600*24*30)</f>
        <v>4.0355187370149999</v>
      </c>
    </row>
    <row r="151" spans="2:20" x14ac:dyDescent="0.25">
      <c r="B151" s="144">
        <v>29007</v>
      </c>
      <c r="C151" s="135">
        <v>0</v>
      </c>
      <c r="D151" s="135"/>
      <c r="E151" s="145" t="e">
        <f>IF(S151="",NA(),(S151*3600*24*30)/($F$8*1000))</f>
        <v>#N/A</v>
      </c>
      <c r="F151" s="135">
        <f>(I150+$J$11*TANH(C151/$J$11))/(1+I150/$J$11*TANH(C151/$J$11))</f>
        <v>343.4692860643222</v>
      </c>
      <c r="G151" s="135">
        <f t="shared" si="6"/>
        <v>0</v>
      </c>
      <c r="H151" s="135">
        <f>F151*(1-TANH(D151/$J$11))/(1+(1-F151/$J$11)*TANH(D151/$J$11))</f>
        <v>343.4692860643222</v>
      </c>
      <c r="I151" s="135">
        <f>H151/(1+(H151/$J$11)^3)^(1/3)</f>
        <v>318.77228352233533</v>
      </c>
      <c r="J151" s="135">
        <f t="shared" si="7"/>
        <v>24.697002541986876</v>
      </c>
      <c r="K151" s="135">
        <f t="shared" si="8"/>
        <v>24.697002541986876</v>
      </c>
      <c r="L151" s="135">
        <f t="shared" si="9"/>
        <v>61.917165285208398</v>
      </c>
      <c r="M151" s="135">
        <f>($J$12-1)*L151</f>
        <v>9.2875747927812551</v>
      </c>
      <c r="N151" s="135">
        <f>$J$12*L151</f>
        <v>71.204740077989655</v>
      </c>
      <c r="O151" s="135">
        <f t="shared" si="10"/>
        <v>32.561966908664139</v>
      </c>
      <c r="P151" s="135">
        <f t="shared" si="11"/>
        <v>38.642773169325515</v>
      </c>
      <c r="R151" s="133">
        <f>+B151</f>
        <v>29007</v>
      </c>
      <c r="S151" s="134"/>
      <c r="T151" s="134">
        <f>P151*10^3*$F$8/(3600*24*30)</f>
        <v>2.56425809611265</v>
      </c>
    </row>
    <row r="152" spans="2:20" x14ac:dyDescent="0.25">
      <c r="B152" s="144">
        <v>29037</v>
      </c>
      <c r="C152" s="135">
        <v>15.6508411833828</v>
      </c>
      <c r="D152" s="135"/>
      <c r="E152" s="145" t="e">
        <f>IF(S152="",NA(),(S152*3600*24*30)/($F$8*1000))</f>
        <v>#N/A</v>
      </c>
      <c r="F152" s="135">
        <f>(I151+$J$11*TANH(C152/$J$11))/(1+I151/$J$11*TANH(C152/$J$11))</f>
        <v>328.88741194269329</v>
      </c>
      <c r="G152" s="135">
        <f t="shared" si="6"/>
        <v>5.5357127630248328</v>
      </c>
      <c r="H152" s="135">
        <f>F152*(1-TANH(D152/$J$11))/(1+(1-F152/$J$11)*TANH(D152/$J$11))</f>
        <v>328.88741194269329</v>
      </c>
      <c r="I152" s="135">
        <f>H152/(1+(H152/$J$11)^3)^(1/3)</f>
        <v>307.77076309325798</v>
      </c>
      <c r="J152" s="135">
        <f t="shared" si="7"/>
        <v>21.116648849435308</v>
      </c>
      <c r="K152" s="135">
        <f t="shared" si="8"/>
        <v>26.65236161246014</v>
      </c>
      <c r="L152" s="135">
        <f t="shared" si="9"/>
        <v>59.21432852112428</v>
      </c>
      <c r="M152" s="135">
        <f>($J$12-1)*L152</f>
        <v>8.8821492781686366</v>
      </c>
      <c r="N152" s="135">
        <f>$J$12*L152</f>
        <v>68.096477799292913</v>
      </c>
      <c r="O152" s="135">
        <f t="shared" si="10"/>
        <v>31.896182769048231</v>
      </c>
      <c r="P152" s="135">
        <f t="shared" si="11"/>
        <v>36.200295030244682</v>
      </c>
      <c r="R152" s="133">
        <f>+B152</f>
        <v>29037</v>
      </c>
      <c r="S152" s="134"/>
      <c r="T152" s="134">
        <f>P152*10^3*$F$8/(3600*24*30)</f>
        <v>2.4021800714514221</v>
      </c>
    </row>
    <row r="153" spans="2:20" x14ac:dyDescent="0.25">
      <c r="B153" s="144">
        <v>29068</v>
      </c>
      <c r="C153" s="135">
        <v>8.7984019912422102</v>
      </c>
      <c r="D153" s="135"/>
      <c r="E153" s="145" t="e">
        <f>IF(S153="",NA(),(S153*3600*24*30)/($F$8*1000))</f>
        <v>#N/A</v>
      </c>
      <c r="F153" s="135">
        <f>(I152+$J$11*TANH(C153/$J$11))/(1+I152/$J$11*TANH(C153/$J$11))</f>
        <v>313.70420028311582</v>
      </c>
      <c r="G153" s="135">
        <f t="shared" si="6"/>
        <v>2.8649648013843603</v>
      </c>
      <c r="H153" s="135">
        <f>F153*(1-TANH(D153/$J$11))/(1+(1-F153/$J$11)*TANH(D153/$J$11))</f>
        <v>313.70420028311582</v>
      </c>
      <c r="I153" s="135">
        <f>H153/(1+(H153/$J$11)^3)^(1/3)</f>
        <v>295.93549555096564</v>
      </c>
      <c r="J153" s="135">
        <f t="shared" si="7"/>
        <v>17.768704732150184</v>
      </c>
      <c r="K153" s="135">
        <f t="shared" si="8"/>
        <v>20.633669533534544</v>
      </c>
      <c r="L153" s="135">
        <f t="shared" si="9"/>
        <v>52.529852302582775</v>
      </c>
      <c r="M153" s="135">
        <f>($J$12-1)*L153</f>
        <v>7.8794778453874113</v>
      </c>
      <c r="N153" s="135">
        <f>$J$12*L153</f>
        <v>60.409330147970188</v>
      </c>
      <c r="O153" s="135">
        <f t="shared" si="10"/>
        <v>30.101984658697255</v>
      </c>
      <c r="P153" s="135">
        <f t="shared" si="11"/>
        <v>30.307345489272933</v>
      </c>
      <c r="R153" s="133">
        <f>+B153</f>
        <v>29068</v>
      </c>
      <c r="S153" s="134"/>
      <c r="T153" s="134">
        <f>P153*10^3*$F$8/(3600*24*30)</f>
        <v>2.0111355803066915</v>
      </c>
    </row>
    <row r="154" spans="2:20" x14ac:dyDescent="0.25">
      <c r="B154" s="144">
        <v>29099</v>
      </c>
      <c r="C154" s="135">
        <v>29.192764857881102</v>
      </c>
      <c r="D154" s="135"/>
      <c r="E154" s="145" t="e">
        <f>IF(S154="",NA(),(S154*3600*24*30)/($F$8*1000))</f>
        <v>#N/A</v>
      </c>
      <c r="F154" s="135">
        <f>(I153+$J$11*TANH(C154/$J$11))/(1+I153/$J$11*TANH(C154/$J$11))</f>
        <v>315.90633065035337</v>
      </c>
      <c r="G154" s="135">
        <f t="shared" si="6"/>
        <v>9.2219297584933884</v>
      </c>
      <c r="H154" s="135">
        <f>F154*(1-TANH(D154/$J$11))/(1+(1-F154/$J$11)*TANH(D154/$J$11))</f>
        <v>315.90633065035337</v>
      </c>
      <c r="I154" s="135">
        <f>H154/(1+(H154/$J$11)^3)^(1/3)</f>
        <v>297.67557196420847</v>
      </c>
      <c r="J154" s="135">
        <f t="shared" si="7"/>
        <v>18.230758686144895</v>
      </c>
      <c r="K154" s="135">
        <f t="shared" si="8"/>
        <v>27.452688444638284</v>
      </c>
      <c r="L154" s="135">
        <f t="shared" si="9"/>
        <v>57.554673103335539</v>
      </c>
      <c r="M154" s="135">
        <f>($J$12-1)*L154</f>
        <v>8.6332009655003255</v>
      </c>
      <c r="N154" s="135">
        <f>$J$12*L154</f>
        <v>66.187874068835868</v>
      </c>
      <c r="O154" s="135">
        <f t="shared" si="10"/>
        <v>31.471109830757676</v>
      </c>
      <c r="P154" s="135">
        <f t="shared" si="11"/>
        <v>34.716764238078191</v>
      </c>
      <c r="R154" s="133">
        <f>+B154</f>
        <v>29099</v>
      </c>
      <c r="S154" s="134"/>
      <c r="T154" s="134">
        <f>P154*10^3*$F$8/(3600*24*30)</f>
        <v>2.3037358985144478</v>
      </c>
    </row>
    <row r="155" spans="2:20" x14ac:dyDescent="0.25">
      <c r="B155" s="144">
        <v>29129</v>
      </c>
      <c r="C155" s="135">
        <v>10.3165979787374</v>
      </c>
      <c r="D155" s="135"/>
      <c r="E155" s="145" t="e">
        <f>IF(S155="",NA(),(S155*3600*24*30)/($F$8*1000))</f>
        <v>#N/A</v>
      </c>
      <c r="F155" s="135">
        <f>(I154+$J$11*TANH(C155/$J$11))/(1+I154/$J$11*TANH(C155/$J$11))</f>
        <v>304.83461208193415</v>
      </c>
      <c r="G155" s="135">
        <f t="shared" si="6"/>
        <v>3.1575578610116963</v>
      </c>
      <c r="H155" s="135">
        <f>F155*(1-TANH(D155/$J$11))/(1+(1-F155/$J$11)*TANH(D155/$J$11))</f>
        <v>304.83461208193415</v>
      </c>
      <c r="I155" s="135">
        <f>H155/(1+(H155/$J$11)^3)^(1/3)</f>
        <v>288.84787096492852</v>
      </c>
      <c r="J155" s="135">
        <f t="shared" si="7"/>
        <v>15.986741117005636</v>
      </c>
      <c r="K155" s="135">
        <f t="shared" si="8"/>
        <v>19.144298978017332</v>
      </c>
      <c r="L155" s="135">
        <f t="shared" si="9"/>
        <v>50.615408808775008</v>
      </c>
      <c r="M155" s="135">
        <f>($J$12-1)*L155</f>
        <v>7.592311321316247</v>
      </c>
      <c r="N155" s="135">
        <f>$J$12*L155</f>
        <v>58.207720130091253</v>
      </c>
      <c r="O155" s="135">
        <f t="shared" si="10"/>
        <v>29.545136341026719</v>
      </c>
      <c r="P155" s="135">
        <f t="shared" si="11"/>
        <v>28.662583789064534</v>
      </c>
      <c r="R155" s="133">
        <f>+B155</f>
        <v>29129</v>
      </c>
      <c r="S155" s="134"/>
      <c r="T155" s="134">
        <f>P155*10^3*$F$8/(3600*24*30)</f>
        <v>1.9019924427928625</v>
      </c>
    </row>
    <row r="156" spans="2:20" x14ac:dyDescent="0.25">
      <c r="B156" s="144">
        <v>29160</v>
      </c>
      <c r="C156" s="135">
        <v>53.948087086707901</v>
      </c>
      <c r="D156" s="135"/>
      <c r="E156" s="145" t="e">
        <f>IF(S156="",NA(),(S156*3600*24*30)/($F$8*1000))</f>
        <v>#N/A</v>
      </c>
      <c r="F156" s="135">
        <f>(I155+$J$11*TANH(C156/$J$11))/(1+I155/$J$11*TANH(C156/$J$11))</f>
        <v>325.56876850751468</v>
      </c>
      <c r="G156" s="135">
        <f t="shared" si="6"/>
        <v>17.227189544121757</v>
      </c>
      <c r="H156" s="135">
        <f>F156*(1-TANH(D156/$J$11))/(1+(1-F156/$J$11)*TANH(D156/$J$11))</f>
        <v>325.56876850751468</v>
      </c>
      <c r="I156" s="135">
        <f>H156/(1+(H156/$J$11)^3)^(1/3)</f>
        <v>305.2165545897173</v>
      </c>
      <c r="J156" s="135">
        <f t="shared" si="7"/>
        <v>20.352213917797371</v>
      </c>
      <c r="K156" s="135">
        <f t="shared" si="8"/>
        <v>37.579403461919128</v>
      </c>
      <c r="L156" s="135">
        <f t="shared" si="9"/>
        <v>67.124539802945847</v>
      </c>
      <c r="M156" s="135">
        <f>($J$12-1)*L156</f>
        <v>10.068680970441871</v>
      </c>
      <c r="N156" s="135">
        <f>$J$12*L156</f>
        <v>77.193220773387722</v>
      </c>
      <c r="O156" s="135">
        <f t="shared" si="10"/>
        <v>33.759636374844</v>
      </c>
      <c r="P156" s="135">
        <f t="shared" si="11"/>
        <v>43.433584398543722</v>
      </c>
      <c r="R156" s="133">
        <f>+B156</f>
        <v>29160</v>
      </c>
      <c r="S156" s="134"/>
      <c r="T156" s="134">
        <f>P156*10^3*$F$8/(3600*24*30)</f>
        <v>2.8821668659527471</v>
      </c>
    </row>
    <row r="157" spans="2:20" x14ac:dyDescent="0.25">
      <c r="B157" s="144">
        <v>29190</v>
      </c>
      <c r="C157" s="135">
        <v>58.382830172398798</v>
      </c>
      <c r="D157" s="135"/>
      <c r="E157" s="145" t="e">
        <f>IF(S157="",NA(),(S157*3600*24*30)/($F$8*1000))</f>
        <v>#N/A</v>
      </c>
      <c r="F157" s="135">
        <f>(I156+$J$11*TANH(C157/$J$11))/(1+I156/$J$11*TANH(C157/$J$11))</f>
        <v>342.85411554377993</v>
      </c>
      <c r="G157" s="135">
        <f t="shared" si="6"/>
        <v>20.745269218336148</v>
      </c>
      <c r="H157" s="135">
        <f>F157*(1-TANH(D157/$J$11))/(1+(1-F157/$J$11)*TANH(D157/$J$11))</f>
        <v>342.85411554377993</v>
      </c>
      <c r="I157" s="135">
        <f>H157/(1+(H157/$J$11)^3)^(1/3)</f>
        <v>318.31553420391941</v>
      </c>
      <c r="J157" s="135">
        <f t="shared" si="7"/>
        <v>24.538581339860514</v>
      </c>
      <c r="K157" s="135">
        <f t="shared" si="8"/>
        <v>45.283850558196661</v>
      </c>
      <c r="L157" s="135">
        <f t="shared" si="9"/>
        <v>79.043486933040668</v>
      </c>
      <c r="M157" s="135">
        <f>($J$12-1)*L157</f>
        <v>11.856523039956093</v>
      </c>
      <c r="N157" s="135">
        <f>$J$12*L157</f>
        <v>90.900009972996756</v>
      </c>
      <c r="O157" s="135">
        <f t="shared" si="10"/>
        <v>36.143142729783705</v>
      </c>
      <c r="P157" s="135">
        <f t="shared" si="11"/>
        <v>54.756867243213051</v>
      </c>
      <c r="R157" s="133">
        <f>+B157</f>
        <v>29190</v>
      </c>
      <c r="S157" s="134"/>
      <c r="T157" s="134">
        <f>P157*10^3*$F$8/(3600*24*30)</f>
        <v>3.6335575485465448</v>
      </c>
    </row>
    <row r="158" spans="2:20" x14ac:dyDescent="0.25">
      <c r="B158" s="144">
        <v>29221</v>
      </c>
      <c r="C158" s="135">
        <v>30.616476288308998</v>
      </c>
      <c r="D158" s="135"/>
      <c r="E158" s="145" t="e">
        <f>IF(S158="",NA(),(S158*3600*24*30)/($F$8*1000))</f>
        <v>#N/A</v>
      </c>
      <c r="F158" s="135">
        <f>(I157+$J$11*TANH(C158/$J$11))/(1+I157/$J$11*TANH(C158/$J$11))</f>
        <v>337.81013917177063</v>
      </c>
      <c r="G158" s="135">
        <f t="shared" si="6"/>
        <v>11.121871320457785</v>
      </c>
      <c r="H158" s="135">
        <f>F158*(1-TANH(D158/$J$11))/(1+(1-F158/$J$11)*TANH(D158/$J$11))</f>
        <v>337.81013917177063</v>
      </c>
      <c r="I158" s="135">
        <f>H158/(1+(H158/$J$11)^3)^(1/3)</f>
        <v>314.54586002198835</v>
      </c>
      <c r="J158" s="135">
        <f t="shared" si="7"/>
        <v>23.264279149782283</v>
      </c>
      <c r="K158" s="135">
        <f t="shared" si="8"/>
        <v>34.386150470240068</v>
      </c>
      <c r="L158" s="135">
        <f t="shared" si="9"/>
        <v>70.529293200023773</v>
      </c>
      <c r="M158" s="135">
        <f>($J$12-1)*L158</f>
        <v>10.579393980003559</v>
      </c>
      <c r="N158" s="135">
        <f>$J$12*L158</f>
        <v>81.108687180027331</v>
      </c>
      <c r="O158" s="135">
        <f t="shared" si="10"/>
        <v>34.487750740625224</v>
      </c>
      <c r="P158" s="135">
        <f t="shared" si="11"/>
        <v>46.620936439402108</v>
      </c>
      <c r="R158" s="133">
        <f>+B158</f>
        <v>29221</v>
      </c>
      <c r="S158" s="134"/>
      <c r="T158" s="134">
        <f>P158*10^3*$F$8/(3600*24*30)</f>
        <v>3.0936732513800784</v>
      </c>
    </row>
    <row r="159" spans="2:20" x14ac:dyDescent="0.25">
      <c r="B159" s="144">
        <v>29252</v>
      </c>
      <c r="C159" s="135">
        <v>75.701816320312005</v>
      </c>
      <c r="D159" s="135"/>
      <c r="E159" s="145" t="e">
        <f>IF(S159="",NA(),(S159*3600*24*30)/($F$8*1000))</f>
        <v>#N/A</v>
      </c>
      <c r="F159" s="135">
        <f>(I158+$J$11*TANH(C159/$J$11))/(1+I158/$J$11*TANH(C159/$J$11))</f>
        <v>360.96587620130504</v>
      </c>
      <c r="G159" s="135">
        <f t="shared" si="6"/>
        <v>29.281800140995301</v>
      </c>
      <c r="H159" s="135">
        <f>F159*(1-TANH(D159/$J$11))/(1+(1-F159/$J$11)*TANH(D159/$J$11))</f>
        <v>360.96587620130504</v>
      </c>
      <c r="I159" s="135">
        <f>H159/(1+(H159/$J$11)^3)^(1/3)</f>
        <v>331.48600606547052</v>
      </c>
      <c r="J159" s="135">
        <f t="shared" si="7"/>
        <v>29.479870135834517</v>
      </c>
      <c r="K159" s="135">
        <f t="shared" si="8"/>
        <v>58.761670276829818</v>
      </c>
      <c r="L159" s="135">
        <f t="shared" si="9"/>
        <v>93.249421017455035</v>
      </c>
      <c r="M159" s="135">
        <f>($J$12-1)*L159</f>
        <v>13.987413152618247</v>
      </c>
      <c r="N159" s="135">
        <f>$J$12*L159</f>
        <v>107.23683417007328</v>
      </c>
      <c r="O159" s="135">
        <f t="shared" si="10"/>
        <v>38.473641779543968</v>
      </c>
      <c r="P159" s="135">
        <f t="shared" si="11"/>
        <v>68.763192390529312</v>
      </c>
      <c r="R159" s="133">
        <f>+B159</f>
        <v>29252</v>
      </c>
      <c r="S159" s="134"/>
      <c r="T159" s="134">
        <f>P159*10^3*$F$8/(3600*24*30)</f>
        <v>4.5629896185073457</v>
      </c>
    </row>
    <row r="160" spans="2:20" x14ac:dyDescent="0.25">
      <c r="B160" s="144">
        <v>29281</v>
      </c>
      <c r="C160" s="135">
        <v>55.3829769476121</v>
      </c>
      <c r="D160" s="135"/>
      <c r="E160" s="145" t="e">
        <f>IF(S160="",NA(),(S160*3600*24*30)/($F$8*1000))</f>
        <v>#N/A</v>
      </c>
      <c r="F160" s="135">
        <f>(I159+$J$11*TANH(C160/$J$11))/(1+I159/$J$11*TANH(C160/$J$11))</f>
        <v>364.20957336881048</v>
      </c>
      <c r="G160" s="135">
        <f t="shared" si="6"/>
        <v>22.659409644272159</v>
      </c>
      <c r="H160" s="135">
        <f>F160*(1-TANH(D160/$J$11))/(1+(1-F160/$J$11)*TANH(D160/$J$11))</f>
        <v>364.20957336881048</v>
      </c>
      <c r="I160" s="135">
        <f>H160/(1+(H160/$J$11)^3)^(1/3)</f>
        <v>333.78358434245035</v>
      </c>
      <c r="J160" s="135">
        <f t="shared" si="7"/>
        <v>30.425989026360128</v>
      </c>
      <c r="K160" s="135">
        <f t="shared" si="8"/>
        <v>53.085398670632287</v>
      </c>
      <c r="L160" s="135">
        <f t="shared" si="9"/>
        <v>91.559040450176255</v>
      </c>
      <c r="M160" s="135">
        <f>($J$12-1)*L160</f>
        <v>13.73385606752643</v>
      </c>
      <c r="N160" s="135">
        <f>$J$12*L160</f>
        <v>105.29289651770269</v>
      </c>
      <c r="O160" s="135">
        <f t="shared" si="10"/>
        <v>38.220479670676923</v>
      </c>
      <c r="P160" s="135">
        <f t="shared" si="11"/>
        <v>67.072416847025764</v>
      </c>
      <c r="R160" s="133">
        <f>+B160</f>
        <v>29281</v>
      </c>
      <c r="S160" s="134"/>
      <c r="T160" s="134">
        <f>P160*10^3*$F$8/(3600*24*30)</f>
        <v>4.450793093243993</v>
      </c>
    </row>
    <row r="161" spans="2:20" x14ac:dyDescent="0.25">
      <c r="B161" s="144">
        <v>29312</v>
      </c>
      <c r="C161" s="135">
        <v>50.688453469558397</v>
      </c>
      <c r="D161" s="135"/>
      <c r="E161" s="145" t="e">
        <f>IF(S161="",NA(),(S161*3600*24*30)/($F$8*1000))</f>
        <v>#N/A</v>
      </c>
      <c r="F161" s="135">
        <f>(I160+$J$11*TANH(C161/$J$11))/(1+I160/$J$11*TANH(C161/$J$11))</f>
        <v>363.63983517626184</v>
      </c>
      <c r="G161" s="135">
        <f t="shared" si="6"/>
        <v>20.83220263574691</v>
      </c>
      <c r="H161" s="135">
        <f>F161*(1-TANH(D161/$J$11))/(1+(1-F161/$J$11)*TANH(D161/$J$11))</f>
        <v>363.63983517626184</v>
      </c>
      <c r="I161" s="135">
        <f>H161/(1+(H161/$J$11)^3)^(1/3)</f>
        <v>333.38138394329371</v>
      </c>
      <c r="J161" s="135">
        <f t="shared" si="7"/>
        <v>30.258451232968127</v>
      </c>
      <c r="K161" s="135">
        <f t="shared" si="8"/>
        <v>51.090653868715037</v>
      </c>
      <c r="L161" s="135">
        <f t="shared" si="9"/>
        <v>89.31113353939196</v>
      </c>
      <c r="M161" s="135">
        <f>($J$12-1)*L161</f>
        <v>13.396670030908787</v>
      </c>
      <c r="N161" s="135">
        <f>$J$12*L161</f>
        <v>102.70780357030074</v>
      </c>
      <c r="O161" s="135">
        <f t="shared" si="10"/>
        <v>37.87444780763353</v>
      </c>
      <c r="P161" s="135">
        <f t="shared" si="11"/>
        <v>64.83335576266721</v>
      </c>
      <c r="R161" s="133">
        <f>+B161</f>
        <v>29312</v>
      </c>
      <c r="S161" s="134"/>
      <c r="T161" s="134">
        <f>P161*10^3*$F$8/(3600*24*30)</f>
        <v>4.3022134225226694</v>
      </c>
    </row>
    <row r="162" spans="2:20" x14ac:dyDescent="0.25">
      <c r="B162" s="144">
        <v>29342</v>
      </c>
      <c r="C162" s="135">
        <v>2.94969048958919</v>
      </c>
      <c r="D162" s="135"/>
      <c r="E162" s="145" t="e">
        <f>IF(S162="",NA(),(S162*3600*24*30)/($F$8*1000))</f>
        <v>#N/A</v>
      </c>
      <c r="F162" s="135">
        <f>(I161+$J$11*TANH(C162/$J$11))/(1+I161/$J$11*TANH(C162/$J$11))</f>
        <v>335.21948706838054</v>
      </c>
      <c r="G162" s="135">
        <f t="shared" si="6"/>
        <v>1.1115873645023839</v>
      </c>
      <c r="H162" s="135">
        <f>F162*(1-TANH(D162/$J$11))/(1+(1-F162/$J$11)*TANH(D162/$J$11))</f>
        <v>335.21948706838054</v>
      </c>
      <c r="I162" s="135">
        <f>H162/(1+(H162/$J$11)^3)^(1/3)</f>
        <v>312.59271791121091</v>
      </c>
      <c r="J162" s="135">
        <f t="shared" si="7"/>
        <v>22.626769157169633</v>
      </c>
      <c r="K162" s="135">
        <f t="shared" si="8"/>
        <v>23.738356521672017</v>
      </c>
      <c r="L162" s="135">
        <f t="shared" si="9"/>
        <v>61.612804329305547</v>
      </c>
      <c r="M162" s="135">
        <f>($J$12-1)*L162</f>
        <v>9.2419206493958264</v>
      </c>
      <c r="N162" s="135">
        <f>$J$12*L162</f>
        <v>70.85472497870137</v>
      </c>
      <c r="O162" s="135">
        <f t="shared" si="10"/>
        <v>32.488574634305678</v>
      </c>
      <c r="P162" s="135">
        <f t="shared" si="11"/>
        <v>38.366150344395692</v>
      </c>
      <c r="R162" s="133">
        <f>+B162</f>
        <v>29342</v>
      </c>
      <c r="S162" s="134"/>
      <c r="T162" s="134">
        <f>P162*10^3*$F$8/(3600*24*30)</f>
        <v>2.5459019518657633</v>
      </c>
    </row>
    <row r="163" spans="2:20" x14ac:dyDescent="0.25">
      <c r="B163" s="144">
        <v>29373</v>
      </c>
      <c r="C163" s="135">
        <v>2.5299730307821102</v>
      </c>
      <c r="D163" s="135"/>
      <c r="E163" s="145" t="e">
        <f>IF(S163="",NA(),(S163*3600*24*30)/($F$8*1000))</f>
        <v>#N/A</v>
      </c>
      <c r="F163" s="135">
        <f>(I162+$J$11*TANH(C163/$J$11))/(1+I162/$J$11*TANH(C163/$J$11))</f>
        <v>314.28455662209768</v>
      </c>
      <c r="G163" s="135">
        <f t="shared" si="6"/>
        <v>0.83813431989534593</v>
      </c>
      <c r="H163" s="135">
        <f>F163*(1-TANH(D163/$J$11))/(1+(1-F163/$J$11)*TANH(D163/$J$11))</f>
        <v>314.28455662209768</v>
      </c>
      <c r="I163" s="135">
        <f>H163/(1+(H163/$J$11)^3)^(1/3)</f>
        <v>296.39484536032194</v>
      </c>
      <c r="J163" s="135">
        <f t="shared" si="7"/>
        <v>17.889711261775744</v>
      </c>
      <c r="K163" s="135">
        <f t="shared" si="8"/>
        <v>18.72784558167109</v>
      </c>
      <c r="L163" s="135">
        <f t="shared" si="9"/>
        <v>51.216420215976768</v>
      </c>
      <c r="M163" s="135">
        <f>($J$12-1)*L163</f>
        <v>7.6824630323965106</v>
      </c>
      <c r="N163" s="135">
        <f>$J$12*L163</f>
        <v>58.898883248373281</v>
      </c>
      <c r="O163" s="135">
        <f t="shared" si="10"/>
        <v>29.722171464976704</v>
      </c>
      <c r="P163" s="135">
        <f t="shared" si="11"/>
        <v>29.176711783396577</v>
      </c>
      <c r="R163" s="133">
        <f>+B163</f>
        <v>29373</v>
      </c>
      <c r="S163" s="134"/>
      <c r="T163" s="134">
        <f>P163*10^3*$F$8/(3600*24*30)</f>
        <v>1.9361089609352669</v>
      </c>
    </row>
    <row r="164" spans="2:20" x14ac:dyDescent="0.25">
      <c r="B164" s="144">
        <v>29403</v>
      </c>
      <c r="C164" s="135">
        <v>0</v>
      </c>
      <c r="D164" s="135"/>
      <c r="E164" s="145" t="e">
        <f>IF(S164="",NA(),(S164*3600*24*30)/($F$8*1000))</f>
        <v>#N/A</v>
      </c>
      <c r="F164" s="135">
        <f>(I163+$J$11*TANH(C164/$J$11))/(1+I163/$J$11*TANH(C164/$J$11))</f>
        <v>296.39484536032194</v>
      </c>
      <c r="G164" s="135">
        <f t="shared" si="6"/>
        <v>0</v>
      </c>
      <c r="H164" s="135">
        <f>F164*(1-TANH(D164/$J$11))/(1+(1-F164/$J$11)*TANH(D164/$J$11))</f>
        <v>296.39484536032194</v>
      </c>
      <c r="I164" s="135">
        <f>H164/(1+(H164/$J$11)^3)^(1/3)</f>
        <v>281.9883804904469</v>
      </c>
      <c r="J164" s="135">
        <f t="shared" si="7"/>
        <v>14.406464869875037</v>
      </c>
      <c r="K164" s="135">
        <f t="shared" si="8"/>
        <v>14.406464869875037</v>
      </c>
      <c r="L164" s="135">
        <f t="shared" si="9"/>
        <v>44.128636334851741</v>
      </c>
      <c r="M164" s="135">
        <f>($J$12-1)*L164</f>
        <v>6.6192954502277574</v>
      </c>
      <c r="N164" s="135">
        <f>$J$12*L164</f>
        <v>50.747931785079501</v>
      </c>
      <c r="O164" s="135">
        <f t="shared" si="10"/>
        <v>27.493749617046941</v>
      </c>
      <c r="P164" s="135">
        <f t="shared" si="11"/>
        <v>23.25418216803256</v>
      </c>
      <c r="R164" s="133">
        <f>+B164</f>
        <v>29403</v>
      </c>
      <c r="S164" s="134"/>
      <c r="T164" s="134">
        <f>P164*10^3*$F$8/(3600*24*30)</f>
        <v>1.5431015944836421</v>
      </c>
    </row>
    <row r="165" spans="2:20" x14ac:dyDescent="0.25">
      <c r="B165" s="144">
        <v>29434</v>
      </c>
      <c r="C165" s="135">
        <v>3.2320256788777599</v>
      </c>
      <c r="D165" s="135"/>
      <c r="E165" s="145" t="e">
        <f>IF(S165="",NA(),(S165*3600*24*30)/($F$8*1000))</f>
        <v>#N/A</v>
      </c>
      <c r="F165" s="135">
        <f>(I164+$J$11*TANH(C165/$J$11))/(1+I164/$J$11*TANH(C165/$J$11))</f>
        <v>284.34651527479508</v>
      </c>
      <c r="G165" s="135">
        <f t="shared" si="6"/>
        <v>0.87389089452955204</v>
      </c>
      <c r="H165" s="135">
        <f>F165*(1-TANH(D165/$J$11))/(1+(1-F165/$J$11)*TANH(D165/$J$11))</f>
        <v>284.34651527479508</v>
      </c>
      <c r="I165" s="135">
        <f>H165/(1+(H165/$J$11)^3)^(1/3)</f>
        <v>272.00736367986894</v>
      </c>
      <c r="J165" s="135">
        <f t="shared" si="7"/>
        <v>12.339151594926136</v>
      </c>
      <c r="K165" s="135">
        <f t="shared" si="8"/>
        <v>13.213042489455688</v>
      </c>
      <c r="L165" s="135">
        <f t="shared" si="9"/>
        <v>40.706792106502633</v>
      </c>
      <c r="M165" s="135">
        <f>($J$12-1)*L165</f>
        <v>6.106018815975391</v>
      </c>
      <c r="N165" s="135">
        <f>$J$12*L165</f>
        <v>46.812810922478022</v>
      </c>
      <c r="O165" s="135">
        <f t="shared" si="10"/>
        <v>26.29617768777954</v>
      </c>
      <c r="P165" s="135">
        <f t="shared" si="11"/>
        <v>20.516633234698482</v>
      </c>
      <c r="R165" s="133">
        <f>+B165</f>
        <v>29434</v>
      </c>
      <c r="S165" s="134"/>
      <c r="T165" s="134">
        <f>P165*10^3*$F$8/(3600*24*30)</f>
        <v>1.3614432547716586</v>
      </c>
    </row>
    <row r="166" spans="2:20" x14ac:dyDescent="0.25">
      <c r="B166" s="144">
        <v>29465</v>
      </c>
      <c r="C166" s="135">
        <v>2.5492330529440901</v>
      </c>
      <c r="D166" s="135"/>
      <c r="E166" s="145" t="e">
        <f>IF(S166="",NA(),(S166*3600*24*30)/($F$8*1000))</f>
        <v>#N/A</v>
      </c>
      <c r="F166" s="135">
        <f>(I165+$J$11*TANH(C166/$J$11))/(1+I165/$J$11*TANH(C166/$J$11))</f>
        <v>273.91611497088184</v>
      </c>
      <c r="G166" s="135">
        <f t="shared" si="6"/>
        <v>0.64048176193119843</v>
      </c>
      <c r="H166" s="135">
        <f>F166*(1-TANH(D166/$J$11))/(1+(1-F166/$J$11)*TANH(D166/$J$11))</f>
        <v>273.91611497088184</v>
      </c>
      <c r="I166" s="135">
        <f>H166/(1+(H166/$J$11)^3)^(1/3)</f>
        <v>263.19425258791495</v>
      </c>
      <c r="J166" s="135">
        <f t="shared" si="7"/>
        <v>10.72186238296689</v>
      </c>
      <c r="K166" s="135">
        <f t="shared" si="8"/>
        <v>11.362344144898088</v>
      </c>
      <c r="L166" s="135">
        <f t="shared" si="9"/>
        <v>37.658521832677629</v>
      </c>
      <c r="M166" s="135">
        <f>($J$12-1)*L166</f>
        <v>5.6487782749016411</v>
      </c>
      <c r="N166" s="135">
        <f>$J$12*L166</f>
        <v>43.307300107579266</v>
      </c>
      <c r="O166" s="135">
        <f t="shared" si="10"/>
        <v>25.152511039867147</v>
      </c>
      <c r="P166" s="135">
        <f t="shared" si="11"/>
        <v>18.15478906771212</v>
      </c>
      <c r="R166" s="133">
        <f>+B166</f>
        <v>29465</v>
      </c>
      <c r="S166" s="134"/>
      <c r="T166" s="134">
        <f>P166*10^3*$F$8/(3600*24*30)</f>
        <v>1.2047159412216377</v>
      </c>
    </row>
    <row r="167" spans="2:20" x14ac:dyDescent="0.25">
      <c r="B167" s="144">
        <v>29495</v>
      </c>
      <c r="C167" s="135">
        <v>95.300634360344901</v>
      </c>
      <c r="D167" s="135"/>
      <c r="E167" s="145" t="e">
        <f>IF(S167="",NA(),(S167*3600*24*30)/($F$8*1000))</f>
        <v>#N/A</v>
      </c>
      <c r="F167" s="135">
        <f>(I166+$J$11*TANH(C167/$J$11))/(1+I166/$J$11*TANH(C167/$J$11))</f>
        <v>329.91164794040435</v>
      </c>
      <c r="G167" s="135">
        <f t="shared" si="6"/>
        <v>28.583239007855468</v>
      </c>
      <c r="H167" s="135">
        <f>F167*(1-TANH(D167/$J$11))/(1+(1-F167/$J$11)*TANH(D167/$J$11))</f>
        <v>329.91164794040435</v>
      </c>
      <c r="I167" s="135">
        <f>H167/(1+(H167/$J$11)^3)^(1/3)</f>
        <v>308.55533279389556</v>
      </c>
      <c r="J167" s="135">
        <f t="shared" si="7"/>
        <v>21.356315146508791</v>
      </c>
      <c r="K167" s="135">
        <f t="shared" si="8"/>
        <v>49.939554154364259</v>
      </c>
      <c r="L167" s="135">
        <f t="shared" si="9"/>
        <v>75.092065194231409</v>
      </c>
      <c r="M167" s="135">
        <f>($J$12-1)*L167</f>
        <v>11.263809779134705</v>
      </c>
      <c r="N167" s="135">
        <f>$J$12*L167</f>
        <v>86.355874973366113</v>
      </c>
      <c r="O167" s="135">
        <f t="shared" si="10"/>
        <v>35.402422344472818</v>
      </c>
      <c r="P167" s="135">
        <f t="shared" si="11"/>
        <v>50.953452628893295</v>
      </c>
      <c r="R167" s="133">
        <f>+B167</f>
        <v>29495</v>
      </c>
      <c r="S167" s="134"/>
      <c r="T167" s="134">
        <f>P167*10^3*$F$8/(3600*24*30)</f>
        <v>3.381170467658043</v>
      </c>
    </row>
    <row r="168" spans="2:20" x14ac:dyDescent="0.25">
      <c r="B168" s="144">
        <v>29526</v>
      </c>
      <c r="C168" s="135">
        <v>127.31117913375</v>
      </c>
      <c r="D168" s="135"/>
      <c r="E168" s="145" t="e">
        <f>IF(S168="",NA(),(S168*3600*24*30)/($F$8*1000))</f>
        <v>#N/A</v>
      </c>
      <c r="F168" s="135">
        <f>(I167+$J$11*TANH(C168/$J$11))/(1+I167/$J$11*TANH(C168/$J$11))</f>
        <v>383.6800737429549</v>
      </c>
      <c r="G168" s="135">
        <f t="shared" si="6"/>
        <v>52.186438184690644</v>
      </c>
      <c r="H168" s="135">
        <f>F168*(1-TANH(D168/$J$11))/(1+(1-F168/$J$11)*TANH(D168/$J$11))</f>
        <v>383.6800737429549</v>
      </c>
      <c r="I168" s="135">
        <f>H168/(1+(H168/$J$11)^3)^(1/3)</f>
        <v>347.17849959053223</v>
      </c>
      <c r="J168" s="135">
        <f t="shared" si="7"/>
        <v>36.501574152422677</v>
      </c>
      <c r="K168" s="135">
        <f t="shared" si="8"/>
        <v>88.688012337113321</v>
      </c>
      <c r="L168" s="135">
        <f t="shared" si="9"/>
        <v>124.09043468158615</v>
      </c>
      <c r="M168" s="135">
        <f>($J$12-1)*L168</f>
        <v>18.613565202237911</v>
      </c>
      <c r="N168" s="135">
        <f>$J$12*L168</f>
        <v>142.70399988382405</v>
      </c>
      <c r="O168" s="135">
        <f t="shared" si="10"/>
        <v>42.240113653093815</v>
      </c>
      <c r="P168" s="135">
        <f t="shared" si="11"/>
        <v>100.46388623073024</v>
      </c>
      <c r="R168" s="133">
        <f>+B168</f>
        <v>29526</v>
      </c>
      <c r="S168" s="134"/>
      <c r="T168" s="134">
        <f>P168*10^3*$F$8/(3600*24*30)</f>
        <v>6.6665850430885802</v>
      </c>
    </row>
    <row r="169" spans="2:20" x14ac:dyDescent="0.25">
      <c r="B169" s="144">
        <v>29556</v>
      </c>
      <c r="C169" s="135">
        <v>137.98127019831799</v>
      </c>
      <c r="D169" s="135"/>
      <c r="E169" s="145" t="e">
        <f>IF(S169="",NA(),(S169*3600*24*30)/($F$8*1000))</f>
        <v>#N/A</v>
      </c>
      <c r="F169" s="135">
        <f>(I168+$J$11*TANH(C169/$J$11))/(1+I168/$J$11*TANH(C169/$J$11))</f>
        <v>416.4187829973265</v>
      </c>
      <c r="G169" s="135">
        <f t="shared" si="6"/>
        <v>68.74098679152371</v>
      </c>
      <c r="H169" s="135">
        <f>F169*(1-TANH(D169/$J$11))/(1+(1-F169/$J$11)*TANH(D169/$J$11))</f>
        <v>416.4187829973265</v>
      </c>
      <c r="I169" s="135">
        <f>H169/(1+(H169/$J$11)^3)^(1/3)</f>
        <v>368.15328435469792</v>
      </c>
      <c r="J169" s="135">
        <f t="shared" si="7"/>
        <v>48.265498642628586</v>
      </c>
      <c r="K169" s="135">
        <f t="shared" si="8"/>
        <v>117.0064854341523</v>
      </c>
      <c r="L169" s="135">
        <f t="shared" si="9"/>
        <v>159.24659908724612</v>
      </c>
      <c r="M169" s="135">
        <f>($J$12-1)*L169</f>
        <v>23.886989863086903</v>
      </c>
      <c r="N169" s="135">
        <f>$J$12*L169</f>
        <v>183.13358895033303</v>
      </c>
      <c r="O169" s="135">
        <f t="shared" si="10"/>
        <v>45.193325136431866</v>
      </c>
      <c r="P169" s="135">
        <f t="shared" si="11"/>
        <v>137.94026381390117</v>
      </c>
      <c r="R169" s="133">
        <f>+B169</f>
        <v>29556</v>
      </c>
      <c r="S169" s="134"/>
      <c r="T169" s="134">
        <f>P169*10^3*$F$8/(3600*24*30)</f>
        <v>9.153443432095294</v>
      </c>
    </row>
    <row r="170" spans="2:20" x14ac:dyDescent="0.25">
      <c r="B170" s="144">
        <v>29587</v>
      </c>
      <c r="C170" s="135">
        <v>46.160740841273103</v>
      </c>
      <c r="D170" s="135"/>
      <c r="E170" s="145" t="e">
        <f>IF(S170="",NA(),(S170*3600*24*30)/($F$8*1000))</f>
        <v>#N/A</v>
      </c>
      <c r="F170" s="135">
        <f>(I169+$J$11*TANH(C170/$J$11))/(1+I169/$J$11*TANH(C170/$J$11))</f>
        <v>391.80509382590031</v>
      </c>
      <c r="G170" s="135">
        <f t="shared" si="6"/>
        <v>22.508931370070684</v>
      </c>
      <c r="H170" s="135">
        <f>F170*(1-TANH(D170/$J$11))/(1+(1-F170/$J$11)*TANH(D170/$J$11))</f>
        <v>391.80509382590031</v>
      </c>
      <c r="I170" s="135">
        <f>H170/(1+(H170/$J$11)^3)^(1/3)</f>
        <v>352.56567022794229</v>
      </c>
      <c r="J170" s="135">
        <f t="shared" si="7"/>
        <v>39.239423597958023</v>
      </c>
      <c r="K170" s="135">
        <f t="shared" si="8"/>
        <v>61.748354968028707</v>
      </c>
      <c r="L170" s="135">
        <f t="shared" si="9"/>
        <v>106.94168010446057</v>
      </c>
      <c r="M170" s="135">
        <f>($J$12-1)*L170</f>
        <v>16.041252015669077</v>
      </c>
      <c r="N170" s="135">
        <f>$J$12*L170</f>
        <v>122.98293212012965</v>
      </c>
      <c r="O170" s="135">
        <f t="shared" si="10"/>
        <v>40.326033918635787</v>
      </c>
      <c r="P170" s="135">
        <f t="shared" si="11"/>
        <v>82.65689820149386</v>
      </c>
      <c r="R170" s="133">
        <f>+B170</f>
        <v>29587</v>
      </c>
      <c r="S170" s="134"/>
      <c r="T170" s="134">
        <f>P170*10^3*$F$8/(3600*24*30)</f>
        <v>5.4849484917657971</v>
      </c>
    </row>
    <row r="171" spans="2:20" x14ac:dyDescent="0.25">
      <c r="B171" s="144">
        <v>29618</v>
      </c>
      <c r="C171" s="135">
        <v>141.54232089994099</v>
      </c>
      <c r="D171" s="135"/>
      <c r="E171" s="145" t="e">
        <f>IF(S171="",NA(),(S171*3600*24*30)/($F$8*1000))</f>
        <v>#N/A</v>
      </c>
      <c r="F171" s="135">
        <f>(I170+$J$11*TANH(C171/$J$11))/(1+I170/$J$11*TANH(C171/$J$11))</f>
        <v>421.61365871619705</v>
      </c>
      <c r="G171" s="135">
        <f t="shared" si="6"/>
        <v>72.49433241168623</v>
      </c>
      <c r="H171" s="135">
        <f>F171*(1-TANH(D171/$J$11))/(1+(1-F171/$J$11)*TANH(D171/$J$11))</f>
        <v>421.61365871619705</v>
      </c>
      <c r="I171" s="135">
        <f>H171/(1+(H171/$J$11)^3)^(1/3)</f>
        <v>371.30255643066272</v>
      </c>
      <c r="J171" s="135">
        <f t="shared" si="7"/>
        <v>50.311102285534332</v>
      </c>
      <c r="K171" s="135">
        <f t="shared" si="8"/>
        <v>122.80543469722056</v>
      </c>
      <c r="L171" s="135">
        <f t="shared" si="9"/>
        <v>163.13146861585636</v>
      </c>
      <c r="M171" s="135">
        <f>($J$12-1)*L171</f>
        <v>24.46972029237844</v>
      </c>
      <c r="N171" s="135">
        <f>$J$12*L171</f>
        <v>187.6011889082348</v>
      </c>
      <c r="O171" s="135">
        <f t="shared" si="10"/>
        <v>45.460489847105606</v>
      </c>
      <c r="P171" s="135">
        <f t="shared" si="11"/>
        <v>142.1406990611292</v>
      </c>
      <c r="R171" s="133">
        <f>+B171</f>
        <v>29618</v>
      </c>
      <c r="S171" s="134"/>
      <c r="T171" s="134">
        <f>P171*10^3*$F$8/(3600*24*30)</f>
        <v>9.4321760179453005</v>
      </c>
    </row>
    <row r="172" spans="2:20" x14ac:dyDescent="0.25">
      <c r="B172" s="144">
        <v>29646</v>
      </c>
      <c r="C172" s="135">
        <v>65.548436364680299</v>
      </c>
      <c r="D172" s="135"/>
      <c r="E172" s="145" t="e">
        <f>IF(S172="",NA(),(S172*3600*24*30)/($F$8*1000))</f>
        <v>#N/A</v>
      </c>
      <c r="F172" s="135">
        <f>(I171+$J$11*TANH(C172/$J$11))/(1+I171/$J$11*TANH(C172/$J$11))</f>
        <v>403.5743003109132</v>
      </c>
      <c r="G172" s="135">
        <f t="shared" si="6"/>
        <v>33.276692484429816</v>
      </c>
      <c r="H172" s="135">
        <f>F172*(1-TANH(D172/$J$11))/(1+(1-F172/$J$11)*TANH(D172/$J$11))</f>
        <v>403.5743003109132</v>
      </c>
      <c r="I172" s="135">
        <f>H172/(1+(H172/$J$11)^3)^(1/3)</f>
        <v>360.15639850098904</v>
      </c>
      <c r="J172" s="135">
        <f t="shared" si="7"/>
        <v>43.41790180992416</v>
      </c>
      <c r="K172" s="135">
        <f t="shared" si="8"/>
        <v>76.694594294353976</v>
      </c>
      <c r="L172" s="135">
        <f t="shared" si="9"/>
        <v>122.15508414145958</v>
      </c>
      <c r="M172" s="135">
        <f>($J$12-1)*L172</f>
        <v>18.323262621218927</v>
      </c>
      <c r="N172" s="135">
        <f>$J$12*L172</f>
        <v>140.47834676267851</v>
      </c>
      <c r="O172" s="135">
        <f t="shared" si="10"/>
        <v>42.042948487291767</v>
      </c>
      <c r="P172" s="135">
        <f t="shared" si="11"/>
        <v>98.435398275386746</v>
      </c>
      <c r="R172" s="133">
        <f>+B172</f>
        <v>29646</v>
      </c>
      <c r="S172" s="134"/>
      <c r="T172" s="134">
        <f>P172*10^3*$F$8/(3600*24*30)</f>
        <v>6.5319785892617741</v>
      </c>
    </row>
    <row r="173" spans="2:20" x14ac:dyDescent="0.25">
      <c r="B173" s="144">
        <v>29677</v>
      </c>
      <c r="C173" s="135">
        <v>24.384061126755501</v>
      </c>
      <c r="D173" s="135"/>
      <c r="E173" s="145" t="e">
        <f>IF(S173="",NA(),(S173*3600*24*30)/($F$8*1000))</f>
        <v>#N/A</v>
      </c>
      <c r="F173" s="135">
        <f>(I172+$J$11*TANH(C173/$J$11))/(1+I172/$J$11*TANH(C173/$J$11))</f>
        <v>373.47183122819035</v>
      </c>
      <c r="G173" s="135">
        <f t="shared" si="6"/>
        <v>11.0686283995542</v>
      </c>
      <c r="H173" s="135">
        <f>F173*(1-TANH(D173/$J$11))/(1+(1-F173/$J$11)*TANH(D173/$J$11))</f>
        <v>373.47183122819035</v>
      </c>
      <c r="I173" s="135">
        <f>H173/(1+(H173/$J$11)^3)^(1/3)</f>
        <v>340.24070786299188</v>
      </c>
      <c r="J173" s="135">
        <f t="shared" si="7"/>
        <v>33.231123365198471</v>
      </c>
      <c r="K173" s="135">
        <f t="shared" si="8"/>
        <v>44.299751764752671</v>
      </c>
      <c r="L173" s="135">
        <f t="shared" si="9"/>
        <v>86.342700252044438</v>
      </c>
      <c r="M173" s="135">
        <f>($J$12-1)*L173</f>
        <v>12.951405037806659</v>
      </c>
      <c r="N173" s="135">
        <f>$J$12*L173</f>
        <v>99.294105289851089</v>
      </c>
      <c r="O173" s="135">
        <f t="shared" si="10"/>
        <v>37.400293667807404</v>
      </c>
      <c r="P173" s="135">
        <f t="shared" si="11"/>
        <v>61.893811622043685</v>
      </c>
      <c r="R173" s="133">
        <f>+B173</f>
        <v>29677</v>
      </c>
      <c r="S173" s="134"/>
      <c r="T173" s="134">
        <f>P173*10^3*$F$8/(3600*24*30)</f>
        <v>4.1071510798578368</v>
      </c>
    </row>
    <row r="174" spans="2:20" x14ac:dyDescent="0.25">
      <c r="B174" s="144">
        <v>29707</v>
      </c>
      <c r="C174" s="135">
        <v>1.55982221510371</v>
      </c>
      <c r="D174" s="135"/>
      <c r="E174" s="145" t="e">
        <f>IF(S174="",NA(),(S174*3600*24*30)/($F$8*1000))</f>
        <v>#N/A</v>
      </c>
      <c r="F174" s="135">
        <f>(I173+$J$11*TANH(C174/$J$11))/(1+I173/$J$11*TANH(C174/$J$11))</f>
        <v>341.18994108961289</v>
      </c>
      <c r="G174" s="135">
        <f t="shared" si="6"/>
        <v>0.61058898848273202</v>
      </c>
      <c r="H174" s="135">
        <f>F174*(1-TANH(D174/$J$11))/(1+(1-F174/$J$11)*TANH(D174/$J$11))</f>
        <v>341.18994108961289</v>
      </c>
      <c r="I174" s="135">
        <f>H174/(1+(H174/$J$11)^3)^(1/3)</f>
        <v>317.07664326806804</v>
      </c>
      <c r="J174" s="135">
        <f t="shared" si="7"/>
        <v>24.113297821544847</v>
      </c>
      <c r="K174" s="135">
        <f t="shared" si="8"/>
        <v>24.723886810027579</v>
      </c>
      <c r="L174" s="135">
        <f t="shared" si="9"/>
        <v>62.124180477834983</v>
      </c>
      <c r="M174" s="135">
        <f>($J$12-1)*L174</f>
        <v>9.3186270716752411</v>
      </c>
      <c r="N174" s="135">
        <f>$J$12*L174</f>
        <v>71.442807549510221</v>
      </c>
      <c r="O174" s="135">
        <f t="shared" si="10"/>
        <v>32.611662310666965</v>
      </c>
      <c r="P174" s="135">
        <f t="shared" si="11"/>
        <v>38.831145238843256</v>
      </c>
      <c r="R174" s="133">
        <f>+B174</f>
        <v>29707</v>
      </c>
      <c r="S174" s="134"/>
      <c r="T174" s="134">
        <f>P174*10^3*$F$8/(3600*24*30)</f>
        <v>2.5767580945528707</v>
      </c>
    </row>
    <row r="175" spans="2:20" x14ac:dyDescent="0.25">
      <c r="B175" s="144">
        <v>29738</v>
      </c>
      <c r="C175" s="135">
        <v>5.2802669632925499</v>
      </c>
      <c r="D175" s="135"/>
      <c r="E175" s="145" t="e">
        <f>IF(S175="",NA(),(S175*3600*24*30)/($F$8*1000))</f>
        <v>#N/A</v>
      </c>
      <c r="F175" s="135">
        <f>(I174+$J$11*TANH(C175/$J$11))/(1+I174/$J$11*TANH(C175/$J$11))</f>
        <v>320.54712248770278</v>
      </c>
      <c r="G175" s="135">
        <f t="shared" si="6"/>
        <v>1.8097877436578074</v>
      </c>
      <c r="H175" s="135">
        <f>F175*(1-TANH(D175/$J$11))/(1+(1-F175/$J$11)*TANH(D175/$J$11))</f>
        <v>320.54712248770278</v>
      </c>
      <c r="I175" s="135">
        <f>H175/(1+(H175/$J$11)^3)^(1/3)</f>
        <v>301.31668199067047</v>
      </c>
      <c r="J175" s="135">
        <f t="shared" si="7"/>
        <v>19.230440497032305</v>
      </c>
      <c r="K175" s="135">
        <f t="shared" si="8"/>
        <v>21.040228240690112</v>
      </c>
      <c r="L175" s="135">
        <f t="shared" si="9"/>
        <v>53.651890551357077</v>
      </c>
      <c r="M175" s="135">
        <f>($J$12-1)*L175</f>
        <v>8.0477835827035573</v>
      </c>
      <c r="N175" s="135">
        <f>$J$12*L175</f>
        <v>61.699674134060636</v>
      </c>
      <c r="O175" s="135">
        <f t="shared" si="10"/>
        <v>30.418984063717787</v>
      </c>
      <c r="P175" s="135">
        <f t="shared" si="11"/>
        <v>31.28069007034285</v>
      </c>
      <c r="R175" s="133">
        <f>+B175</f>
        <v>29738</v>
      </c>
      <c r="S175" s="134"/>
      <c r="T175" s="134">
        <f>P175*10^3*$F$8/(3600*24*30)</f>
        <v>2.0757248040505289</v>
      </c>
    </row>
    <row r="176" spans="2:20" x14ac:dyDescent="0.25">
      <c r="B176" s="144">
        <v>29768</v>
      </c>
      <c r="C176" s="135">
        <v>0</v>
      </c>
      <c r="D176" s="135"/>
      <c r="E176" s="145" t="e">
        <f>IF(S176="",NA(),(S176*3600*24*30)/($F$8*1000))</f>
        <v>#N/A</v>
      </c>
      <c r="F176" s="135">
        <f>(I175+$J$11*TANH(C176/$J$11))/(1+I175/$J$11*TANH(C176/$J$11))</f>
        <v>301.31668199067047</v>
      </c>
      <c r="G176" s="135">
        <f t="shared" si="6"/>
        <v>0</v>
      </c>
      <c r="H176" s="135">
        <f>F176*(1-TANH(D176/$J$11))/(1+(1-F176/$J$11)*TANH(D176/$J$11))</f>
        <v>301.31668199067047</v>
      </c>
      <c r="I176" s="135">
        <f>H176/(1+(H176/$J$11)^3)^(1/3)</f>
        <v>286.00213563396477</v>
      </c>
      <c r="J176" s="135">
        <f t="shared" si="7"/>
        <v>15.314546356705705</v>
      </c>
      <c r="K176" s="135">
        <f t="shared" si="8"/>
        <v>15.314546356705705</v>
      </c>
      <c r="L176" s="135">
        <f t="shared" si="9"/>
        <v>45.733530420423492</v>
      </c>
      <c r="M176" s="135">
        <f>($J$12-1)*L176</f>
        <v>6.8600295630635193</v>
      </c>
      <c r="N176" s="135">
        <f>$J$12*L176</f>
        <v>52.593559983487012</v>
      </c>
      <c r="O176" s="135">
        <f t="shared" si="10"/>
        <v>28.026590503684435</v>
      </c>
      <c r="P176" s="135">
        <f t="shared" si="11"/>
        <v>24.566969479802577</v>
      </c>
      <c r="R176" s="133">
        <f>+B176</f>
        <v>29768</v>
      </c>
      <c r="S176" s="134"/>
      <c r="T176" s="134">
        <f>P176*10^3*$F$8/(3600*24*30)</f>
        <v>1.6302155673325784</v>
      </c>
    </row>
    <row r="177" spans="2:20" x14ac:dyDescent="0.25">
      <c r="B177" s="144">
        <v>29799</v>
      </c>
      <c r="C177" s="135">
        <v>0</v>
      </c>
      <c r="D177" s="135"/>
      <c r="E177" s="145" t="e">
        <f>IF(S177="",NA(),(S177*3600*24*30)/($F$8*1000))</f>
        <v>#N/A</v>
      </c>
      <c r="F177" s="135">
        <f>(I176+$J$11*TANH(C177/$J$11))/(1+I176/$J$11*TANH(C177/$J$11))</f>
        <v>286.00213563396477</v>
      </c>
      <c r="G177" s="135">
        <f t="shared" si="6"/>
        <v>0</v>
      </c>
      <c r="H177" s="135">
        <f>F177*(1-TANH(D177/$J$11))/(1+(1-F177/$J$11)*TANH(D177/$J$11))</f>
        <v>286.00213563396477</v>
      </c>
      <c r="I177" s="135">
        <f>H177/(1+(H177/$J$11)^3)^(1/3)</f>
        <v>273.39175762340068</v>
      </c>
      <c r="J177" s="135">
        <f t="shared" si="7"/>
        <v>12.610378010564091</v>
      </c>
      <c r="K177" s="135">
        <f t="shared" si="8"/>
        <v>12.610378010564091</v>
      </c>
      <c r="L177" s="135">
        <f t="shared" si="9"/>
        <v>40.636968514248522</v>
      </c>
      <c r="M177" s="135">
        <f>($J$12-1)*L177</f>
        <v>6.0955452771372745</v>
      </c>
      <c r="N177" s="135">
        <f>$J$12*L177</f>
        <v>46.732513791385799</v>
      </c>
      <c r="O177" s="135">
        <f t="shared" si="10"/>
        <v>26.270821588289529</v>
      </c>
      <c r="P177" s="135">
        <f t="shared" si="11"/>
        <v>20.46169220309627</v>
      </c>
      <c r="R177" s="133">
        <f>+B177</f>
        <v>29799</v>
      </c>
      <c r="S177" s="134"/>
      <c r="T177" s="134">
        <f>P177*10^3*$F$8/(3600*24*30)</f>
        <v>1.3577974764400302</v>
      </c>
    </row>
    <row r="178" spans="2:20" x14ac:dyDescent="0.25">
      <c r="B178" s="144">
        <v>29830</v>
      </c>
      <c r="C178" s="135">
        <v>13.4426473930633</v>
      </c>
      <c r="D178" s="135"/>
      <c r="E178" s="145" t="e">
        <f>IF(S178="",NA(),(S178*3600*24*30)/($F$8*1000))</f>
        <v>#N/A</v>
      </c>
      <c r="F178" s="135">
        <f>(I177+$J$11*TANH(C178/$J$11))/(1+I177/$J$11*TANH(C178/$J$11))</f>
        <v>283.32132212356692</v>
      </c>
      <c r="G178" s="135">
        <f t="shared" si="6"/>
        <v>3.5130828928970459</v>
      </c>
      <c r="H178" s="135">
        <f>F178*(1-TANH(D178/$J$11))/(1+(1-F178/$J$11)*TANH(D178/$J$11))</f>
        <v>283.32132212356692</v>
      </c>
      <c r="I178" s="135">
        <f>H178/(1+(H178/$J$11)^3)^(1/3)</f>
        <v>271.14810040456098</v>
      </c>
      <c r="J178" s="135">
        <f t="shared" si="7"/>
        <v>12.173221719005937</v>
      </c>
      <c r="K178" s="135">
        <f t="shared" si="8"/>
        <v>15.686304611902983</v>
      </c>
      <c r="L178" s="135">
        <f t="shared" si="9"/>
        <v>41.957126200192512</v>
      </c>
      <c r="M178" s="135">
        <f>($J$12-1)*L178</f>
        <v>6.2935689300288731</v>
      </c>
      <c r="N178" s="135">
        <f>$J$12*L178</f>
        <v>48.250695130221388</v>
      </c>
      <c r="O178" s="135">
        <f t="shared" si="10"/>
        <v>26.743862515900339</v>
      </c>
      <c r="P178" s="135">
        <f t="shared" si="11"/>
        <v>21.506832614321048</v>
      </c>
      <c r="R178" s="133">
        <f>+B178</f>
        <v>29830</v>
      </c>
      <c r="S178" s="134"/>
      <c r="T178" s="134">
        <f>P178*10^3*$F$8/(3600*24*30)</f>
        <v>1.4271509296540201</v>
      </c>
    </row>
    <row r="179" spans="2:20" x14ac:dyDescent="0.25">
      <c r="B179" s="144">
        <v>29860</v>
      </c>
      <c r="C179" s="135">
        <v>74.7719179799128</v>
      </c>
      <c r="D179" s="135"/>
      <c r="E179" s="145" t="e">
        <f>IF(S179="",NA(),(S179*3600*24*30)/($F$8*1000))</f>
        <v>#N/A</v>
      </c>
      <c r="F179" s="135">
        <f>(I178+$J$11*TANH(C179/$J$11))/(1+I178/$J$11*TANH(C179/$J$11))</f>
        <v>323.47704050331805</v>
      </c>
      <c r="G179" s="135">
        <f t="shared" ref="G179:G242" si="12">C179+I178-F179</f>
        <v>22.442977881155741</v>
      </c>
      <c r="H179" s="135">
        <f>F179*(1-TANH(D179/$J$11))/(1+(1-F179/$J$11)*TANH(D179/$J$11))</f>
        <v>323.47704050331805</v>
      </c>
      <c r="I179" s="135">
        <f>H179/(1+(H179/$J$11)^3)^(1/3)</f>
        <v>303.59718350554169</v>
      </c>
      <c r="J179" s="135">
        <f t="shared" si="7"/>
        <v>19.879856997776358</v>
      </c>
      <c r="K179" s="135">
        <f t="shared" si="8"/>
        <v>42.322834878932099</v>
      </c>
      <c r="L179" s="135">
        <f t="shared" si="9"/>
        <v>69.066697394832431</v>
      </c>
      <c r="M179" s="135">
        <f>($J$12-1)*L179</f>
        <v>10.360004609224859</v>
      </c>
      <c r="N179" s="135">
        <f>$J$12*L179</f>
        <v>79.42670200405729</v>
      </c>
      <c r="O179" s="135">
        <f t="shared" si="10"/>
        <v>34.179981680300806</v>
      </c>
      <c r="P179" s="135">
        <f t="shared" si="11"/>
        <v>45.246720323756485</v>
      </c>
      <c r="R179" s="133">
        <f>+B179</f>
        <v>29860</v>
      </c>
      <c r="S179" s="134"/>
      <c r="T179" s="134">
        <f>P179*10^3*$F$8/(3600*24*30)</f>
        <v>3.0024829844468037</v>
      </c>
    </row>
    <row r="180" spans="2:20" x14ac:dyDescent="0.25">
      <c r="B180" s="144">
        <v>29891</v>
      </c>
      <c r="C180" s="135">
        <v>78.555386289444996</v>
      </c>
      <c r="D180" s="135"/>
      <c r="E180" s="145" t="e">
        <f>IF(S180="",NA(),(S180*3600*24*30)/($F$8*1000))</f>
        <v>#N/A</v>
      </c>
      <c r="F180" s="135">
        <f>(I179+$J$11*TANH(C180/$J$11))/(1+I179/$J$11*TANH(C180/$J$11))</f>
        <v>353.38825897902501</v>
      </c>
      <c r="G180" s="135">
        <f t="shared" si="12"/>
        <v>28.764310815961665</v>
      </c>
      <c r="H180" s="135">
        <f>F180*(1-TANH(D180/$J$11))/(1+(1-F180/$J$11)*TANH(D180/$J$11))</f>
        <v>353.38825897902501</v>
      </c>
      <c r="I180" s="135">
        <f>H180/(1+(H180/$J$11)^3)^(1/3)</f>
        <v>326.04587365519592</v>
      </c>
      <c r="J180" s="135">
        <f t="shared" ref="J180:J243" si="13">H180-I180</f>
        <v>27.342385323829092</v>
      </c>
      <c r="K180" s="135">
        <f t="shared" ref="K180:K243" si="14">G180+J180</f>
        <v>56.106696139790756</v>
      </c>
      <c r="L180" s="135">
        <f t="shared" ref="L180:L243" si="15">O179+K180</f>
        <v>90.286677820091569</v>
      </c>
      <c r="M180" s="135">
        <f>($J$12-1)*L180</f>
        <v>13.543001673013727</v>
      </c>
      <c r="N180" s="135">
        <f>$J$12*L180</f>
        <v>103.8296794931053</v>
      </c>
      <c r="O180" s="135">
        <f t="shared" ref="O180:O243" si="16">N180-P180</f>
        <v>38.02595957497735</v>
      </c>
      <c r="P180" s="135">
        <f t="shared" ref="P180:P243" si="17">N180*N180/(N180+60)</f>
        <v>65.803719918127953</v>
      </c>
      <c r="R180" s="133">
        <f>+B180</f>
        <v>29891</v>
      </c>
      <c r="S180" s="134"/>
      <c r="T180" s="134">
        <f>P180*10^3*$F$8/(3600*24*30)</f>
        <v>4.3666048711103436</v>
      </c>
    </row>
    <row r="181" spans="2:20" x14ac:dyDescent="0.25">
      <c r="B181" s="144">
        <v>29921</v>
      </c>
      <c r="C181" s="135">
        <v>137.16740262641099</v>
      </c>
      <c r="D181" s="135"/>
      <c r="E181" s="145" t="e">
        <f>IF(S181="",NA(),(S181*3600*24*30)/($F$8*1000))</f>
        <v>#N/A</v>
      </c>
      <c r="F181" s="135">
        <f>(I180+$J$11*TANH(C181/$J$11))/(1+I180/$J$11*TANH(C181/$J$11))</f>
        <v>401.13783824677898</v>
      </c>
      <c r="G181" s="135">
        <f t="shared" si="12"/>
        <v>62.075438034827926</v>
      </c>
      <c r="H181" s="135">
        <f>F181*(1-TANH(D181/$J$11))/(1+(1-F181/$J$11)*TANH(D181/$J$11))</f>
        <v>401.13783824677898</v>
      </c>
      <c r="I181" s="135">
        <f>H181/(1+(H181/$J$11)^3)^(1/3)</f>
        <v>358.60563882251341</v>
      </c>
      <c r="J181" s="135">
        <f t="shared" si="13"/>
        <v>42.532199424265571</v>
      </c>
      <c r="K181" s="135">
        <f t="shared" si="14"/>
        <v>104.6076374590935</v>
      </c>
      <c r="L181" s="135">
        <f t="shared" si="15"/>
        <v>142.63359703407085</v>
      </c>
      <c r="M181" s="135">
        <f>($J$12-1)*L181</f>
        <v>21.395039555110614</v>
      </c>
      <c r="N181" s="135">
        <f>$J$12*L181</f>
        <v>164.02863658918147</v>
      </c>
      <c r="O181" s="135">
        <f t="shared" si="16"/>
        <v>43.93062576816196</v>
      </c>
      <c r="P181" s="135">
        <f t="shared" si="17"/>
        <v>120.09801082101951</v>
      </c>
      <c r="R181" s="133">
        <f>+B181</f>
        <v>29921</v>
      </c>
      <c r="S181" s="134"/>
      <c r="T181" s="134">
        <f>P181*10^3*$F$8/(3600*24*30)</f>
        <v>7.9694667674441959</v>
      </c>
    </row>
    <row r="182" spans="2:20" x14ac:dyDescent="0.25">
      <c r="B182" s="144">
        <v>29952</v>
      </c>
      <c r="C182" s="135">
        <v>83.063142907116799</v>
      </c>
      <c r="D182" s="135"/>
      <c r="E182" s="145" t="e">
        <f>IF(S182="",NA(),(S182*3600*24*30)/($F$8*1000))</f>
        <v>#N/A</v>
      </c>
      <c r="F182" s="135">
        <f>(I181+$J$11*TANH(C182/$J$11))/(1+I181/$J$11*TANH(C182/$J$11))</f>
        <v>401.05712970719884</v>
      </c>
      <c r="G182" s="135">
        <f t="shared" si="12"/>
        <v>40.611652022431372</v>
      </c>
      <c r="H182" s="135">
        <f>F182*(1-TANH(D182/$J$11))/(1+(1-F182/$J$11)*TANH(D182/$J$11))</f>
        <v>401.05712970719884</v>
      </c>
      <c r="I182" s="135">
        <f>H182/(1+(H182/$J$11)^3)^(1/3)</f>
        <v>358.55408470858612</v>
      </c>
      <c r="J182" s="135">
        <f t="shared" si="13"/>
        <v>42.503044998612722</v>
      </c>
      <c r="K182" s="135">
        <f t="shared" si="14"/>
        <v>83.114697021044094</v>
      </c>
      <c r="L182" s="135">
        <f t="shared" si="15"/>
        <v>127.04532278920605</v>
      </c>
      <c r="M182" s="135">
        <f>($J$12-1)*L182</f>
        <v>19.056798418380897</v>
      </c>
      <c r="N182" s="135">
        <f>$J$12*L182</f>
        <v>146.10212120758695</v>
      </c>
      <c r="O182" s="135">
        <f t="shared" si="16"/>
        <v>42.532930865014904</v>
      </c>
      <c r="P182" s="135">
        <f t="shared" si="17"/>
        <v>103.56919034257204</v>
      </c>
      <c r="R182" s="133">
        <f>+B182</f>
        <v>29952</v>
      </c>
      <c r="S182" s="134"/>
      <c r="T182" s="134">
        <f>P182*10^3*$F$8/(3600*24*30)</f>
        <v>6.8726468900163544</v>
      </c>
    </row>
    <row r="183" spans="2:20" x14ac:dyDescent="0.25">
      <c r="B183" s="144">
        <v>29983</v>
      </c>
      <c r="C183" s="135">
        <v>112.86132551262099</v>
      </c>
      <c r="D183" s="135"/>
      <c r="E183" s="145" t="e">
        <f>IF(S183="",NA(),(S183*3600*24*30)/($F$8*1000))</f>
        <v>#N/A</v>
      </c>
      <c r="F183" s="135">
        <f>(I182+$J$11*TANH(C183/$J$11))/(1+I182/$J$11*TANH(C183/$J$11))</f>
        <v>414.11426346463685</v>
      </c>
      <c r="G183" s="135">
        <f t="shared" si="12"/>
        <v>57.30114675657029</v>
      </c>
      <c r="H183" s="135">
        <f>F183*(1-TANH(D183/$J$11))/(1+(1-F183/$J$11)*TANH(D183/$J$11))</f>
        <v>414.11426346463685</v>
      </c>
      <c r="I183" s="135">
        <f>H183/(1+(H183/$J$11)^3)^(1/3)</f>
        <v>366.74056153010309</v>
      </c>
      <c r="J183" s="135">
        <f t="shared" si="13"/>
        <v>47.373701934533756</v>
      </c>
      <c r="K183" s="135">
        <f t="shared" si="14"/>
        <v>104.67484869110405</v>
      </c>
      <c r="L183" s="135">
        <f t="shared" si="15"/>
        <v>147.20777955611896</v>
      </c>
      <c r="M183" s="135">
        <f>($J$12-1)*L183</f>
        <v>22.081166933417833</v>
      </c>
      <c r="N183" s="135">
        <f>$J$12*L183</f>
        <v>169.28894648953678</v>
      </c>
      <c r="O183" s="135">
        <f t="shared" si="16"/>
        <v>44.299286750989197</v>
      </c>
      <c r="P183" s="135">
        <f t="shared" si="17"/>
        <v>124.98965973854759</v>
      </c>
      <c r="R183" s="133">
        <f>+B183</f>
        <v>29983</v>
      </c>
      <c r="S183" s="134"/>
      <c r="T183" s="134">
        <f>P183*10^3*$F$8/(3600*24*30)</f>
        <v>8.2940669270949776</v>
      </c>
    </row>
    <row r="184" spans="2:20" x14ac:dyDescent="0.25">
      <c r="B184" s="144">
        <v>30011</v>
      </c>
      <c r="C184" s="135">
        <v>58.551769018664302</v>
      </c>
      <c r="D184" s="135"/>
      <c r="E184" s="145" t="e">
        <f>IF(S184="",NA(),(S184*3600*24*30)/($F$8*1000))</f>
        <v>#N/A</v>
      </c>
      <c r="F184" s="135">
        <f>(I183+$J$11*TANH(C184/$J$11))/(1+I183/$J$11*TANH(C184/$J$11))</f>
        <v>396.47012082357583</v>
      </c>
      <c r="G184" s="135">
        <f t="shared" si="12"/>
        <v>28.822209725191556</v>
      </c>
      <c r="H184" s="135">
        <f>F184*(1-TANH(D184/$J$11))/(1+(1-F184/$J$11)*TANH(D184/$J$11))</f>
        <v>396.47012082357583</v>
      </c>
      <c r="I184" s="135">
        <f>H184/(1+(H184/$J$11)^3)^(1/3)</f>
        <v>355.60457734560083</v>
      </c>
      <c r="J184" s="135">
        <f t="shared" si="13"/>
        <v>40.865543477974995</v>
      </c>
      <c r="K184" s="135">
        <f t="shared" si="14"/>
        <v>69.687753203166551</v>
      </c>
      <c r="L184" s="135">
        <f t="shared" si="15"/>
        <v>113.98703995415575</v>
      </c>
      <c r="M184" s="135">
        <f>($J$12-1)*L184</f>
        <v>17.098055993123353</v>
      </c>
      <c r="N184" s="135">
        <f>$J$12*L184</f>
        <v>131.08509594727909</v>
      </c>
      <c r="O184" s="135">
        <f t="shared" si="16"/>
        <v>41.160226117304035</v>
      </c>
      <c r="P184" s="135">
        <f t="shared" si="17"/>
        <v>89.924869829975052</v>
      </c>
      <c r="R184" s="133">
        <f>+B184</f>
        <v>30011</v>
      </c>
      <c r="S184" s="134"/>
      <c r="T184" s="134">
        <f>P184*10^3*$F$8/(3600*24*30)</f>
        <v>5.9672367325446416</v>
      </c>
    </row>
    <row r="185" spans="2:20" x14ac:dyDescent="0.25">
      <c r="B185" s="144">
        <v>30042</v>
      </c>
      <c r="C185" s="135">
        <v>58.901570470776903</v>
      </c>
      <c r="D185" s="135"/>
      <c r="E185" s="145" t="e">
        <f>IF(S185="",NA(),(S185*3600*24*30)/($F$8*1000))</f>
        <v>#N/A</v>
      </c>
      <c r="F185" s="135">
        <f>(I184+$J$11*TANH(C185/$J$11))/(1+I184/$J$11*TANH(C185/$J$11))</f>
        <v>387.04685488312214</v>
      </c>
      <c r="G185" s="135">
        <f t="shared" si="12"/>
        <v>27.459292933255597</v>
      </c>
      <c r="H185" s="135">
        <f>F185*(1-TANH(D185/$J$11))/(1+(1-F185/$J$11)*TANH(D185/$J$11))</f>
        <v>387.04685488312214</v>
      </c>
      <c r="I185" s="135">
        <f>H185/(1+(H185/$J$11)^3)^(1/3)</f>
        <v>349.42532190182538</v>
      </c>
      <c r="J185" s="135">
        <f t="shared" si="13"/>
        <v>37.621532981296752</v>
      </c>
      <c r="K185" s="135">
        <f t="shared" si="14"/>
        <v>65.080825914552349</v>
      </c>
      <c r="L185" s="135">
        <f t="shared" si="15"/>
        <v>106.24105203185638</v>
      </c>
      <c r="M185" s="135">
        <f>($J$12-1)*L185</f>
        <v>15.936157804778448</v>
      </c>
      <c r="N185" s="135">
        <f>$J$12*L185</f>
        <v>122.17720983663483</v>
      </c>
      <c r="O185" s="135">
        <f t="shared" si="16"/>
        <v>40.239021098038251</v>
      </c>
      <c r="P185" s="135">
        <f t="shared" si="17"/>
        <v>81.93818873859658</v>
      </c>
      <c r="R185" s="133">
        <f>+B185</f>
        <v>30042</v>
      </c>
      <c r="S185" s="134"/>
      <c r="T185" s="134">
        <f>P185*10^3*$F$8/(3600*24*30)</f>
        <v>5.4372563514809462</v>
      </c>
    </row>
    <row r="186" spans="2:20" x14ac:dyDescent="0.25">
      <c r="B186" s="144">
        <v>30072</v>
      </c>
      <c r="C186" s="135">
        <v>17.469495412844001</v>
      </c>
      <c r="D186" s="135"/>
      <c r="E186" s="145" t="e">
        <f>IF(S186="",NA(),(S186*3600*24*30)/($F$8*1000))</f>
        <v>#N/A</v>
      </c>
      <c r="F186" s="135">
        <f>(I185+$J$11*TANH(C186/$J$11))/(1+I185/$J$11*TANH(C186/$J$11))</f>
        <v>359.49168162410683</v>
      </c>
      <c r="G186" s="135">
        <f t="shared" si="12"/>
        <v>7.4031356905625785</v>
      </c>
      <c r="H186" s="135">
        <f>F186*(1-TANH(D186/$J$11))/(1+(1-F186/$J$11)*TANH(D186/$J$11))</f>
        <v>359.49168162410683</v>
      </c>
      <c r="I186" s="135">
        <f>H186/(1+(H186/$J$11)^3)^(1/3)</f>
        <v>330.43561772007143</v>
      </c>
      <c r="J186" s="135">
        <f t="shared" si="13"/>
        <v>29.056063904035398</v>
      </c>
      <c r="K186" s="135">
        <f t="shared" si="14"/>
        <v>36.459199594597976</v>
      </c>
      <c r="L186" s="135">
        <f t="shared" si="15"/>
        <v>76.698220692636227</v>
      </c>
      <c r="M186" s="135">
        <f>($J$12-1)*L186</f>
        <v>11.504733103895427</v>
      </c>
      <c r="N186" s="135">
        <f>$J$12*L186</f>
        <v>88.202953796531659</v>
      </c>
      <c r="O186" s="135">
        <f t="shared" si="16"/>
        <v>35.708986172148414</v>
      </c>
      <c r="P186" s="135">
        <f t="shared" si="17"/>
        <v>52.493967624383245</v>
      </c>
      <c r="R186" s="133">
        <f>+B186</f>
        <v>30072</v>
      </c>
      <c r="S186" s="134"/>
      <c r="T186" s="134">
        <f>P186*10^3*$F$8/(3600*24*30)</f>
        <v>3.4833959997661719</v>
      </c>
    </row>
    <row r="187" spans="2:20" x14ac:dyDescent="0.25">
      <c r="B187" s="144">
        <v>30103</v>
      </c>
      <c r="C187" s="135">
        <v>21.6240243902439</v>
      </c>
      <c r="D187" s="135"/>
      <c r="E187" s="145" t="e">
        <f>IF(S187="",NA(),(S187*3600*24*30)/($F$8*1000))</f>
        <v>#N/A</v>
      </c>
      <c r="F187" s="135">
        <f>(I186+$J$11*TANH(C187/$J$11))/(1+I186/$J$11*TANH(C187/$J$11))</f>
        <v>343.76976955807453</v>
      </c>
      <c r="G187" s="135">
        <f t="shared" si="12"/>
        <v>8.2898725522408085</v>
      </c>
      <c r="H187" s="135">
        <f>F187*(1-TANH(D187/$J$11))/(1+(1-F187/$J$11)*TANH(D187/$J$11))</f>
        <v>343.76976955807453</v>
      </c>
      <c r="I187" s="135">
        <f>H187/(1+(H187/$J$11)^3)^(1/3)</f>
        <v>318.99514691536444</v>
      </c>
      <c r="J187" s="135">
        <f t="shared" si="13"/>
        <v>24.774622642710085</v>
      </c>
      <c r="K187" s="135">
        <f t="shared" si="14"/>
        <v>33.064495194950894</v>
      </c>
      <c r="L187" s="135">
        <f t="shared" si="15"/>
        <v>68.773481367099308</v>
      </c>
      <c r="M187" s="135">
        <f>($J$12-1)*L187</f>
        <v>10.31602220506489</v>
      </c>
      <c r="N187" s="135">
        <f>$J$12*L187</f>
        <v>79.089503572164205</v>
      </c>
      <c r="O187" s="135">
        <f t="shared" si="16"/>
        <v>34.117385514053538</v>
      </c>
      <c r="P187" s="135">
        <f t="shared" si="17"/>
        <v>44.972118058110667</v>
      </c>
      <c r="R187" s="133">
        <f>+B187</f>
        <v>30103</v>
      </c>
      <c r="S187" s="134"/>
      <c r="T187" s="134">
        <f>P187*10^3*$F$8/(3600*24*30)</f>
        <v>2.9842609205227757</v>
      </c>
    </row>
    <row r="188" spans="2:20" x14ac:dyDescent="0.25">
      <c r="B188" s="144">
        <v>30133</v>
      </c>
      <c r="C188" s="135">
        <v>4.1391530518027597</v>
      </c>
      <c r="D188" s="135"/>
      <c r="E188" s="145" t="e">
        <f>IF(S188="",NA(),(S188*3600*24*30)/($F$8*1000))</f>
        <v>#N/A</v>
      </c>
      <c r="F188" s="135">
        <f>(I187+$J$11*TANH(C188/$J$11))/(1+I187/$J$11*TANH(C188/$J$11))</f>
        <v>321.70193212193232</v>
      </c>
      <c r="G188" s="135">
        <f t="shared" si="12"/>
        <v>1.4323678452348645</v>
      </c>
      <c r="H188" s="135">
        <f>F188*(1-TANH(D188/$J$11))/(1+(1-F188/$J$11)*TANH(D188/$J$11))</f>
        <v>321.70193212193232</v>
      </c>
      <c r="I188" s="135">
        <f>H188/(1+(H188/$J$11)^3)^(1/3)</f>
        <v>302.21722541352261</v>
      </c>
      <c r="J188" s="135">
        <f t="shared" si="13"/>
        <v>19.484706708409703</v>
      </c>
      <c r="K188" s="135">
        <f t="shared" si="14"/>
        <v>20.917074553644568</v>
      </c>
      <c r="L188" s="135">
        <f t="shared" si="15"/>
        <v>55.034460067698106</v>
      </c>
      <c r="M188" s="135">
        <f>($J$12-1)*L188</f>
        <v>8.2551690101547113</v>
      </c>
      <c r="N188" s="135">
        <f>$J$12*L188</f>
        <v>63.289629077852815</v>
      </c>
      <c r="O188" s="135">
        <f t="shared" si="16"/>
        <v>30.800463697342025</v>
      </c>
      <c r="P188" s="135">
        <f t="shared" si="17"/>
        <v>32.489165380510791</v>
      </c>
      <c r="R188" s="133">
        <f>+B188</f>
        <v>30133</v>
      </c>
      <c r="S188" s="134"/>
      <c r="T188" s="134">
        <f>P188*10^3*$F$8/(3600*24*30)</f>
        <v>2.155916838521549</v>
      </c>
    </row>
    <row r="189" spans="2:20" x14ac:dyDescent="0.25">
      <c r="B189" s="144">
        <v>30164</v>
      </c>
      <c r="C189" s="135">
        <v>1.28405723592193</v>
      </c>
      <c r="D189" s="135"/>
      <c r="E189" s="145" t="e">
        <f>IF(S189="",NA(),(S189*3600*24*30)/($F$8*1000))</f>
        <v>#N/A</v>
      </c>
      <c r="F189" s="135">
        <f>(I188+$J$11*TANH(C189/$J$11))/(1+I188/$J$11*TANH(C189/$J$11))</f>
        <v>303.10465085416286</v>
      </c>
      <c r="G189" s="135">
        <f t="shared" si="12"/>
        <v>0.39663179528167802</v>
      </c>
      <c r="H189" s="135">
        <f>F189*(1-TANH(D189/$J$11))/(1+(1-F189/$J$11)*TANH(D189/$J$11))</f>
        <v>303.10465085416286</v>
      </c>
      <c r="I189" s="135">
        <f>H189/(1+(H189/$J$11)^3)^(1/3)</f>
        <v>287.45089296224393</v>
      </c>
      <c r="J189" s="135">
        <f t="shared" si="13"/>
        <v>15.653757891918929</v>
      </c>
      <c r="K189" s="135">
        <f t="shared" si="14"/>
        <v>16.050389687200607</v>
      </c>
      <c r="L189" s="135">
        <f t="shared" si="15"/>
        <v>46.850853384542631</v>
      </c>
      <c r="M189" s="135">
        <f>($J$12-1)*L189</f>
        <v>7.0276280076813906</v>
      </c>
      <c r="N189" s="135">
        <f>$J$12*L189</f>
        <v>53.878481392224025</v>
      </c>
      <c r="O189" s="135">
        <f t="shared" si="16"/>
        <v>28.387355047344183</v>
      </c>
      <c r="P189" s="135">
        <f t="shared" si="17"/>
        <v>25.491126344879842</v>
      </c>
      <c r="R189" s="133">
        <f>+B189</f>
        <v>30164</v>
      </c>
      <c r="S189" s="134"/>
      <c r="T189" s="134">
        <f>P189*10^3*$F$8/(3600*24*30)</f>
        <v>1.6915407914040634</v>
      </c>
    </row>
    <row r="190" spans="2:20" x14ac:dyDescent="0.25">
      <c r="B190" s="144">
        <v>30195</v>
      </c>
      <c r="C190" s="135">
        <v>13.774899963623101</v>
      </c>
      <c r="D190" s="135"/>
      <c r="E190" s="145" t="e">
        <f>IF(S190="",NA(),(S190*3600*24*30)/($F$8*1000))</f>
        <v>#N/A</v>
      </c>
      <c r="F190" s="135">
        <f>(I189+$J$11*TANH(C190/$J$11))/(1+I189/$J$11*TANH(C190/$J$11))</f>
        <v>297.25479875787573</v>
      </c>
      <c r="G190" s="135">
        <f t="shared" si="12"/>
        <v>3.9709941679913072</v>
      </c>
      <c r="H190" s="135">
        <f>F190*(1-TANH(D190/$J$11))/(1+(1-F190/$J$11)*TANH(D190/$J$11))</f>
        <v>297.25479875787573</v>
      </c>
      <c r="I190" s="135">
        <f>H190/(1+(H190/$J$11)^3)^(1/3)</f>
        <v>282.69237098173352</v>
      </c>
      <c r="J190" s="135">
        <f t="shared" si="13"/>
        <v>14.562427776142215</v>
      </c>
      <c r="K190" s="135">
        <f t="shared" si="14"/>
        <v>18.533421944133522</v>
      </c>
      <c r="L190" s="135">
        <f t="shared" si="15"/>
        <v>46.920776991477709</v>
      </c>
      <c r="M190" s="135">
        <f>($J$12-1)*L190</f>
        <v>7.0381165487216526</v>
      </c>
      <c r="N190" s="135">
        <f>$J$12*L190</f>
        <v>53.958893540199362</v>
      </c>
      <c r="O190" s="135">
        <f t="shared" si="16"/>
        <v>28.409661693230742</v>
      </c>
      <c r="P190" s="135">
        <f t="shared" si="17"/>
        <v>25.54923184696862</v>
      </c>
      <c r="R190" s="133">
        <f>+B190</f>
        <v>30195</v>
      </c>
      <c r="S190" s="134"/>
      <c r="T190" s="134">
        <f>P190*10^3*$F$8/(3600*24*30)</f>
        <v>1.6953965577463745</v>
      </c>
    </row>
    <row r="191" spans="2:20" x14ac:dyDescent="0.25">
      <c r="B191" s="144">
        <v>30225</v>
      </c>
      <c r="C191" s="135">
        <v>113.77668260538999</v>
      </c>
      <c r="D191" s="135"/>
      <c r="E191" s="145" t="e">
        <f>IF(S191="",NA(),(S191*3600*24*30)/($F$8*1000))</f>
        <v>#N/A</v>
      </c>
      <c r="F191" s="135">
        <f>(I190+$J$11*TANH(C191/$J$11))/(1+I190/$J$11*TANH(C191/$J$11))</f>
        <v>356.7078228940037</v>
      </c>
      <c r="G191" s="135">
        <f t="shared" si="12"/>
        <v>39.761230693119842</v>
      </c>
      <c r="H191" s="135">
        <f>F191*(1-TANH(D191/$J$11))/(1+(1-F191/$J$11)*TANH(D191/$J$11))</f>
        <v>356.7078228940037</v>
      </c>
      <c r="I191" s="135">
        <f>H191/(1+(H191/$J$11)^3)^(1/3)</f>
        <v>328.44156057252252</v>
      </c>
      <c r="J191" s="135">
        <f t="shared" si="13"/>
        <v>28.266262321481179</v>
      </c>
      <c r="K191" s="135">
        <f t="shared" si="14"/>
        <v>68.027493014601021</v>
      </c>
      <c r="L191" s="135">
        <f t="shared" si="15"/>
        <v>96.437154707831766</v>
      </c>
      <c r="M191" s="135">
        <f>($J$12-1)*L191</f>
        <v>14.465573206174756</v>
      </c>
      <c r="N191" s="135">
        <f>$J$12*L191</f>
        <v>110.90272791400652</v>
      </c>
      <c r="O191" s="135">
        <f t="shared" si="16"/>
        <v>38.935385971068754</v>
      </c>
      <c r="P191" s="135">
        <f t="shared" si="17"/>
        <v>71.967341942937765</v>
      </c>
      <c r="R191" s="133">
        <f>+B191</f>
        <v>30225</v>
      </c>
      <c r="S191" s="134"/>
      <c r="T191" s="134">
        <f>P191*10^3*$F$8/(3600*24*30)</f>
        <v>4.7756106536208698</v>
      </c>
    </row>
    <row r="192" spans="2:20" x14ac:dyDescent="0.25">
      <c r="B192" s="144">
        <v>30256</v>
      </c>
      <c r="C192" s="135">
        <v>72.605520539013298</v>
      </c>
      <c r="D192" s="135"/>
      <c r="E192" s="145" t="e">
        <f>IF(S192="",NA(),(S192*3600*24*30)/($F$8*1000))</f>
        <v>#N/A</v>
      </c>
      <c r="F192" s="135">
        <f>(I191+$J$11*TANH(C192/$J$11))/(1+I191/$J$11*TANH(C192/$J$11))</f>
        <v>370.96557567529135</v>
      </c>
      <c r="G192" s="135">
        <f t="shared" si="12"/>
        <v>30.08150543624447</v>
      </c>
      <c r="H192" s="135">
        <f>F192*(1-TANH(D192/$J$11))/(1+(1-F192/$J$11)*TANH(D192/$J$11))</f>
        <v>370.96557567529135</v>
      </c>
      <c r="I192" s="135">
        <f>H192/(1+(H192/$J$11)^3)^(1/3)</f>
        <v>338.50867008131291</v>
      </c>
      <c r="J192" s="135">
        <f t="shared" si="13"/>
        <v>32.456905593978433</v>
      </c>
      <c r="K192" s="135">
        <f t="shared" si="14"/>
        <v>62.538411030222903</v>
      </c>
      <c r="L192" s="135">
        <f t="shared" si="15"/>
        <v>101.47379700129166</v>
      </c>
      <c r="M192" s="135">
        <f>($J$12-1)*L192</f>
        <v>15.221069550193739</v>
      </c>
      <c r="N192" s="135">
        <f>$J$12*L192</f>
        <v>116.6948665514854</v>
      </c>
      <c r="O192" s="135">
        <f t="shared" si="16"/>
        <v>39.625893664822286</v>
      </c>
      <c r="P192" s="135">
        <f t="shared" si="17"/>
        <v>77.068972886663119</v>
      </c>
      <c r="R192" s="133">
        <f>+B192</f>
        <v>30256</v>
      </c>
      <c r="S192" s="134"/>
      <c r="T192" s="134">
        <f>P192*10^3*$F$8/(3600*24*30)</f>
        <v>5.1141448057507928</v>
      </c>
    </row>
    <row r="193" spans="2:20" x14ac:dyDescent="0.25">
      <c r="B193" s="144">
        <v>30286</v>
      </c>
      <c r="C193" s="135">
        <v>178.15300816600899</v>
      </c>
      <c r="D193" s="135"/>
      <c r="E193" s="145" t="e">
        <f>IF(S193="",NA(),(S193*3600*24*30)/($F$8*1000))</f>
        <v>#N/A</v>
      </c>
      <c r="F193" s="135">
        <f>(I192+$J$11*TANH(C193/$J$11))/(1+I192/$J$11*TANH(C193/$J$11))</f>
        <v>426.75379234956478</v>
      </c>
      <c r="G193" s="135">
        <f t="shared" si="12"/>
        <v>89.907885897757126</v>
      </c>
      <c r="H193" s="135">
        <f>F193*(1-TANH(D193/$J$11))/(1+(1-F193/$J$11)*TANH(D193/$J$11))</f>
        <v>426.75379234956478</v>
      </c>
      <c r="I193" s="135">
        <f>H193/(1+(H193/$J$11)^3)^(1/3)</f>
        <v>374.3705969057915</v>
      </c>
      <c r="J193" s="135">
        <f t="shared" si="13"/>
        <v>52.383195443773275</v>
      </c>
      <c r="K193" s="135">
        <f t="shared" si="14"/>
        <v>142.2910813415304</v>
      </c>
      <c r="L193" s="135">
        <f t="shared" si="15"/>
        <v>181.91697500635269</v>
      </c>
      <c r="M193" s="135">
        <f>($J$12-1)*L193</f>
        <v>27.287546250952886</v>
      </c>
      <c r="N193" s="135">
        <f>$J$12*L193</f>
        <v>209.20452125730557</v>
      </c>
      <c r="O193" s="135">
        <f t="shared" si="16"/>
        <v>46.627267687829345</v>
      </c>
      <c r="P193" s="135">
        <f t="shared" si="17"/>
        <v>162.57725356947623</v>
      </c>
      <c r="R193" s="133">
        <f>+B193</f>
        <v>30286</v>
      </c>
      <c r="S193" s="134"/>
      <c r="T193" s="134">
        <f>P193*10^3*$F$8/(3600*24*30)</f>
        <v>10.788305406616477</v>
      </c>
    </row>
    <row r="194" spans="2:20" x14ac:dyDescent="0.25">
      <c r="B194" s="144">
        <v>30317</v>
      </c>
      <c r="C194" s="135">
        <v>76.899055695066394</v>
      </c>
      <c r="D194" s="135"/>
      <c r="E194" s="145" t="e">
        <f>IF(S194="",NA(),(S194*3600*24*30)/($F$8*1000))</f>
        <v>#N/A</v>
      </c>
      <c r="F194" s="135">
        <f>(I193+$J$11*TANH(C194/$J$11))/(1+I193/$J$11*TANH(C194/$J$11))</f>
        <v>411.11618630883908</v>
      </c>
      <c r="G194" s="135">
        <f t="shared" si="12"/>
        <v>40.153466292018834</v>
      </c>
      <c r="H194" s="135">
        <f>F194*(1-TANH(D194/$J$11))/(1+(1-F194/$J$11)*TANH(D194/$J$11))</f>
        <v>411.11618630883908</v>
      </c>
      <c r="I194" s="135">
        <f>H194/(1+(H194/$J$11)^3)^(1/3)</f>
        <v>364.8882465198073</v>
      </c>
      <c r="J194" s="135">
        <f t="shared" si="13"/>
        <v>46.22793978903178</v>
      </c>
      <c r="K194" s="135">
        <f t="shared" si="14"/>
        <v>86.381406081050613</v>
      </c>
      <c r="L194" s="135">
        <f t="shared" si="15"/>
        <v>133.00867376887996</v>
      </c>
      <c r="M194" s="135">
        <f>($J$12-1)*L194</f>
        <v>19.951301065331982</v>
      </c>
      <c r="N194" s="135">
        <f>$J$12*L194</f>
        <v>152.95997483421195</v>
      </c>
      <c r="O194" s="135">
        <f t="shared" si="16"/>
        <v>43.095414982075496</v>
      </c>
      <c r="P194" s="135">
        <f t="shared" si="17"/>
        <v>109.86455985213645</v>
      </c>
      <c r="R194" s="133">
        <f>+B194</f>
        <v>30317</v>
      </c>
      <c r="S194" s="134"/>
      <c r="T194" s="134">
        <f>P194*10^3*$F$8/(3600*24*30)</f>
        <v>7.2903951753732521</v>
      </c>
    </row>
    <row r="195" spans="2:20" x14ac:dyDescent="0.25">
      <c r="B195" s="144">
        <v>30348</v>
      </c>
      <c r="C195" s="135">
        <v>25.941655152422801</v>
      </c>
      <c r="D195" s="135"/>
      <c r="E195" s="145" t="e">
        <f>IF(S195="",NA(),(S195*3600*24*30)/($F$8*1000))</f>
        <v>#N/A</v>
      </c>
      <c r="F195" s="135">
        <f>(I194+$J$11*TANH(C195/$J$11))/(1+I194/$J$11*TANH(C195/$J$11))</f>
        <v>378.73078554936706</v>
      </c>
      <c r="G195" s="135">
        <f t="shared" si="12"/>
        <v>12.099116122863052</v>
      </c>
      <c r="H195" s="135">
        <f>F195*(1-TANH(D195/$J$11))/(1+(1-F195/$J$11)*TANH(D195/$J$11))</f>
        <v>378.73078554936706</v>
      </c>
      <c r="I195" s="135">
        <f>H195/(1+(H195/$J$11)^3)^(1/3)</f>
        <v>343.83833292142742</v>
      </c>
      <c r="J195" s="135">
        <f t="shared" si="13"/>
        <v>34.892452627939633</v>
      </c>
      <c r="K195" s="135">
        <f t="shared" si="14"/>
        <v>46.991568750802685</v>
      </c>
      <c r="L195" s="135">
        <f t="shared" si="15"/>
        <v>90.086983732878181</v>
      </c>
      <c r="M195" s="135">
        <f>($J$12-1)*L195</f>
        <v>13.513047559931719</v>
      </c>
      <c r="N195" s="135">
        <f>$J$12*L195</f>
        <v>103.6000312928099</v>
      </c>
      <c r="O195" s="135">
        <f t="shared" si="16"/>
        <v>37.99511423346398</v>
      </c>
      <c r="P195" s="135">
        <f t="shared" si="17"/>
        <v>65.604917059345922</v>
      </c>
      <c r="R195" s="133">
        <f>+B195</f>
        <v>30348</v>
      </c>
      <c r="S195" s="134"/>
      <c r="T195" s="134">
        <f>P195*10^3*$F$8/(3600*24*30)</f>
        <v>4.3534127060985721</v>
      </c>
    </row>
    <row r="196" spans="2:20" x14ac:dyDescent="0.25">
      <c r="B196" s="144">
        <v>30376</v>
      </c>
      <c r="C196" s="135">
        <v>164.213093900301</v>
      </c>
      <c r="D196" s="135"/>
      <c r="E196" s="145" t="e">
        <f>IF(S196="",NA(),(S196*3600*24*30)/($F$8*1000))</f>
        <v>#N/A</v>
      </c>
      <c r="F196" s="135">
        <f>(I195+$J$11*TANH(C196/$J$11))/(1+I195/$J$11*TANH(C196/$J$11))</f>
        <v>424.74524910110574</v>
      </c>
      <c r="G196" s="135">
        <f t="shared" si="12"/>
        <v>83.306177720622713</v>
      </c>
      <c r="H196" s="135">
        <f>F196*(1-TANH(D196/$J$11))/(1+(1-F196/$J$11)*TANH(D196/$J$11))</f>
        <v>424.74524910110574</v>
      </c>
      <c r="I196" s="135">
        <f>H196/(1+(H196/$J$11)^3)^(1/3)</f>
        <v>373.17741880777317</v>
      </c>
      <c r="J196" s="135">
        <f t="shared" si="13"/>
        <v>51.567830293332577</v>
      </c>
      <c r="K196" s="135">
        <f t="shared" si="14"/>
        <v>134.87400801395529</v>
      </c>
      <c r="L196" s="135">
        <f t="shared" si="15"/>
        <v>172.86912224741928</v>
      </c>
      <c r="M196" s="135">
        <f>($J$12-1)*L196</f>
        <v>25.930368337112878</v>
      </c>
      <c r="N196" s="135">
        <f>$J$12*L196</f>
        <v>198.79949058453215</v>
      </c>
      <c r="O196" s="135">
        <f t="shared" si="16"/>
        <v>46.089617132286719</v>
      </c>
      <c r="P196" s="135">
        <f t="shared" si="17"/>
        <v>152.70987345224543</v>
      </c>
      <c r="R196" s="133">
        <f>+B196</f>
        <v>30376</v>
      </c>
      <c r="S196" s="134"/>
      <c r="T196" s="134">
        <f>P196*10^3*$F$8/(3600*24*30)</f>
        <v>10.133525553158261</v>
      </c>
    </row>
    <row r="197" spans="2:20" x14ac:dyDescent="0.25">
      <c r="B197" s="144">
        <v>30407</v>
      </c>
      <c r="C197" s="135">
        <v>88.9486706943093</v>
      </c>
      <c r="D197" s="135"/>
      <c r="E197" s="145" t="e">
        <f>IF(S197="",NA(),(S197*3600*24*30)/($F$8*1000))</f>
        <v>#N/A</v>
      </c>
      <c r="F197" s="135">
        <f>(I196+$J$11*TANH(C197/$J$11))/(1+I196/$J$11*TANH(C197/$J$11))</f>
        <v>415.27132493022896</v>
      </c>
      <c r="G197" s="135">
        <f t="shared" si="12"/>
        <v>46.85476457185348</v>
      </c>
      <c r="H197" s="135">
        <f>F197*(1-TANH(D197/$J$11))/(1+(1-F197/$J$11)*TANH(D197/$J$11))</f>
        <v>415.27132493022896</v>
      </c>
      <c r="I197" s="135">
        <f>H197/(1+(H197/$J$11)^3)^(1/3)</f>
        <v>367.45107067960828</v>
      </c>
      <c r="J197" s="135">
        <f t="shared" si="13"/>
        <v>47.820254250620678</v>
      </c>
      <c r="K197" s="135">
        <f t="shared" si="14"/>
        <v>94.675018822474158</v>
      </c>
      <c r="L197" s="135">
        <f t="shared" si="15"/>
        <v>140.76463595476088</v>
      </c>
      <c r="M197" s="135">
        <f>($J$12-1)*L197</f>
        <v>21.11469539321412</v>
      </c>
      <c r="N197" s="135">
        <f>$J$12*L197</f>
        <v>161.87933134797498</v>
      </c>
      <c r="O197" s="135">
        <f t="shared" si="16"/>
        <v>43.774964625460782</v>
      </c>
      <c r="P197" s="135">
        <f t="shared" si="17"/>
        <v>118.1043667225142</v>
      </c>
      <c r="R197" s="133">
        <f>+B197</f>
        <v>30407</v>
      </c>
      <c r="S197" s="134"/>
      <c r="T197" s="134">
        <f>P197*10^3*$F$8/(3600*24*30)</f>
        <v>7.8371724831298009</v>
      </c>
    </row>
    <row r="198" spans="2:20" x14ac:dyDescent="0.25">
      <c r="B198" s="144">
        <v>30437</v>
      </c>
      <c r="C198" s="135">
        <v>11.0224623258459</v>
      </c>
      <c r="D198" s="135"/>
      <c r="E198" s="145" t="e">
        <f>IF(S198="",NA(),(S198*3600*24*30)/($F$8*1000))</f>
        <v>#N/A</v>
      </c>
      <c r="F198" s="135">
        <f>(I197+$J$11*TANH(C198/$J$11))/(1+I197/$J$11*TANH(C198/$J$11))</f>
        <v>373.37341838233095</v>
      </c>
      <c r="G198" s="135">
        <f t="shared" si="12"/>
        <v>5.1001146231232042</v>
      </c>
      <c r="H198" s="135">
        <f>F198*(1-TANH(D198/$J$11))/(1+(1-F198/$J$11)*TANH(D198/$J$11))</f>
        <v>373.37341838233095</v>
      </c>
      <c r="I198" s="135">
        <f>H198/(1+(H198/$J$11)^3)^(1/3)</f>
        <v>340.17290917406422</v>
      </c>
      <c r="J198" s="135">
        <f t="shared" si="13"/>
        <v>33.200509208266737</v>
      </c>
      <c r="K198" s="135">
        <f t="shared" si="14"/>
        <v>38.300623831389942</v>
      </c>
      <c r="L198" s="135">
        <f t="shared" si="15"/>
        <v>82.075588456850724</v>
      </c>
      <c r="M198" s="135">
        <f>($J$12-1)*L198</f>
        <v>12.311338268527601</v>
      </c>
      <c r="N198" s="135">
        <f>$J$12*L198</f>
        <v>94.386926725378331</v>
      </c>
      <c r="O198" s="135">
        <f t="shared" si="16"/>
        <v>36.681963451454422</v>
      </c>
      <c r="P198" s="135">
        <f t="shared" si="17"/>
        <v>57.704963273923909</v>
      </c>
      <c r="R198" s="133">
        <f>+B198</f>
        <v>30437</v>
      </c>
      <c r="S198" s="134"/>
      <c r="T198" s="134">
        <f>P198*10^3*$F$8/(3600*24*30)</f>
        <v>3.8291873777449505</v>
      </c>
    </row>
    <row r="199" spans="2:20" x14ac:dyDescent="0.25">
      <c r="B199" s="144">
        <v>30468</v>
      </c>
      <c r="C199" s="135">
        <v>15.5059166115156</v>
      </c>
      <c r="D199" s="135"/>
      <c r="E199" s="145" t="e">
        <f>IF(S199="",NA(),(S199*3600*24*30)/($F$8*1000))</f>
        <v>#N/A</v>
      </c>
      <c r="F199" s="135">
        <f>(I198+$J$11*TANH(C199/$J$11))/(1+I198/$J$11*TANH(C199/$J$11))</f>
        <v>349.46068778309512</v>
      </c>
      <c r="G199" s="135">
        <f t="shared" si="12"/>
        <v>6.2181380024846931</v>
      </c>
      <c r="H199" s="135">
        <f>F199*(1-TANH(D199/$J$11))/(1+(1-F199/$J$11)*TANH(D199/$J$11))</f>
        <v>349.46068778309512</v>
      </c>
      <c r="I199" s="135">
        <f>H199/(1+(H199/$J$11)^3)^(1/3)</f>
        <v>323.18635148635468</v>
      </c>
      <c r="J199" s="135">
        <f t="shared" si="13"/>
        <v>26.274336296740444</v>
      </c>
      <c r="K199" s="135">
        <f t="shared" si="14"/>
        <v>32.492474299225137</v>
      </c>
      <c r="L199" s="135">
        <f t="shared" si="15"/>
        <v>69.174437750679559</v>
      </c>
      <c r="M199" s="135">
        <f>($J$12-1)*L199</f>
        <v>10.376165662601927</v>
      </c>
      <c r="N199" s="135">
        <f>$J$12*L199</f>
        <v>79.550603413281493</v>
      </c>
      <c r="O199" s="135">
        <f t="shared" si="16"/>
        <v>34.202906243704739</v>
      </c>
      <c r="P199" s="135">
        <f t="shared" si="17"/>
        <v>45.347697169576755</v>
      </c>
      <c r="R199" s="133">
        <f>+B199</f>
        <v>30468</v>
      </c>
      <c r="S199" s="134"/>
      <c r="T199" s="134">
        <f>P199*10^3*$F$8/(3600*24*30)</f>
        <v>3.0091836084750008</v>
      </c>
    </row>
    <row r="200" spans="2:20" x14ac:dyDescent="0.25">
      <c r="B200" s="144">
        <v>30498</v>
      </c>
      <c r="C200" s="135">
        <v>22.3941481091863</v>
      </c>
      <c r="D200" s="135"/>
      <c r="E200" s="145" t="e">
        <f>IF(S200="",NA(),(S200*3600*24*30)/($F$8*1000))</f>
        <v>#N/A</v>
      </c>
      <c r="F200" s="135">
        <f>(I199+$J$11*TANH(C200/$J$11))/(1+I199/$J$11*TANH(C200/$J$11))</f>
        <v>337.3397778455946</v>
      </c>
      <c r="G200" s="135">
        <f t="shared" si="12"/>
        <v>8.2407217499463741</v>
      </c>
      <c r="H200" s="135">
        <f>F200*(1-TANH(D200/$J$11))/(1+(1-F200/$J$11)*TANH(D200/$J$11))</f>
        <v>337.3397778455946</v>
      </c>
      <c r="I200" s="135">
        <f>H200/(1+(H200/$J$11)^3)^(1/3)</f>
        <v>314.19209922755721</v>
      </c>
      <c r="J200" s="135">
        <f t="shared" si="13"/>
        <v>23.147678618037389</v>
      </c>
      <c r="K200" s="135">
        <f t="shared" si="14"/>
        <v>31.388400367983763</v>
      </c>
      <c r="L200" s="135">
        <f t="shared" si="15"/>
        <v>65.591306611688509</v>
      </c>
      <c r="M200" s="135">
        <f>($J$12-1)*L200</f>
        <v>9.838695991753271</v>
      </c>
      <c r="N200" s="135">
        <f>$J$12*L200</f>
        <v>75.430002603441778</v>
      </c>
      <c r="O200" s="135">
        <f t="shared" si="16"/>
        <v>33.418002430810624</v>
      </c>
      <c r="P200" s="135">
        <f t="shared" si="17"/>
        <v>42.012000172631154</v>
      </c>
      <c r="R200" s="133">
        <f>+B200</f>
        <v>30498</v>
      </c>
      <c r="S200" s="134"/>
      <c r="T200" s="134">
        <f>P200*10^3*$F$8/(3600*24*30)</f>
        <v>2.7878333447887957</v>
      </c>
    </row>
    <row r="201" spans="2:20" x14ac:dyDescent="0.25">
      <c r="B201" s="144">
        <v>30529</v>
      </c>
      <c r="C201" s="135">
        <v>7.6045347888388202</v>
      </c>
      <c r="D201" s="135"/>
      <c r="E201" s="145" t="e">
        <f>IF(S201="",NA(),(S201*3600*24*30)/($F$8*1000))</f>
        <v>#N/A</v>
      </c>
      <c r="F201" s="135">
        <f>(I200+$J$11*TANH(C201/$J$11))/(1+I200/$J$11*TANH(C201/$J$11))</f>
        <v>319.22441015542569</v>
      </c>
      <c r="G201" s="135">
        <f t="shared" si="12"/>
        <v>2.5722238609703254</v>
      </c>
      <c r="H201" s="135">
        <f>F201*(1-TANH(D201/$J$11))/(1+(1-F201/$J$11)*TANH(D201/$J$11))</f>
        <v>319.22441015542569</v>
      </c>
      <c r="I201" s="135">
        <f>H201/(1+(H201/$J$11)^3)^(1/3)</f>
        <v>300.2825008438964</v>
      </c>
      <c r="J201" s="135">
        <f t="shared" si="13"/>
        <v>18.941909311529287</v>
      </c>
      <c r="K201" s="135">
        <f t="shared" si="14"/>
        <v>21.514133172499612</v>
      </c>
      <c r="L201" s="135">
        <f t="shared" si="15"/>
        <v>54.932135603310236</v>
      </c>
      <c r="M201" s="135">
        <f>($J$12-1)*L201</f>
        <v>8.2398203404965304</v>
      </c>
      <c r="N201" s="135">
        <f>$J$12*L201</f>
        <v>63.171955943806765</v>
      </c>
      <c r="O201" s="135">
        <f t="shared" si="16"/>
        <v>30.772567729277725</v>
      </c>
      <c r="P201" s="135">
        <f t="shared" si="17"/>
        <v>32.39938821452904</v>
      </c>
      <c r="R201" s="133">
        <f>+B201</f>
        <v>30529</v>
      </c>
      <c r="S201" s="134"/>
      <c r="T201" s="134">
        <f>P201*10^3*$F$8/(3600*24*30)</f>
        <v>2.1499594031246123</v>
      </c>
    </row>
    <row r="202" spans="2:20" x14ac:dyDescent="0.25">
      <c r="B202" s="144">
        <v>30560</v>
      </c>
      <c r="C202" s="135">
        <v>6.3266094808126399</v>
      </c>
      <c r="D202" s="135"/>
      <c r="E202" s="145" t="e">
        <f>IF(S202="",NA(),(S202*3600*24*30)/($F$8*1000))</f>
        <v>#N/A</v>
      </c>
      <c r="F202" s="135">
        <f>(I201+$J$11*TANH(C202/$J$11))/(1+I201/$J$11*TANH(C202/$J$11))</f>
        <v>304.65726270068149</v>
      </c>
      <c r="G202" s="135">
        <f t="shared" si="12"/>
        <v>1.9518476240275504</v>
      </c>
      <c r="H202" s="135">
        <f>F202*(1-TANH(D202/$J$11))/(1+(1-F202/$J$11)*TANH(D202/$J$11))</f>
        <v>304.65726270068149</v>
      </c>
      <c r="I202" s="135">
        <f>H202/(1+(H202/$J$11)^3)^(1/3)</f>
        <v>288.7048747172779</v>
      </c>
      <c r="J202" s="135">
        <f t="shared" si="13"/>
        <v>15.952387983403582</v>
      </c>
      <c r="K202" s="135">
        <f t="shared" si="14"/>
        <v>17.904235607431133</v>
      </c>
      <c r="L202" s="135">
        <f t="shared" si="15"/>
        <v>48.676803336708858</v>
      </c>
      <c r="M202" s="135">
        <f>($J$12-1)*L202</f>
        <v>7.3015205005063244</v>
      </c>
      <c r="N202" s="135">
        <f>$J$12*L202</f>
        <v>55.978323837215179</v>
      </c>
      <c r="O202" s="135">
        <f t="shared" si="16"/>
        <v>28.959716946307253</v>
      </c>
      <c r="P202" s="135">
        <f t="shared" si="17"/>
        <v>27.018606890907925</v>
      </c>
      <c r="R202" s="133">
        <f>+B202</f>
        <v>30560</v>
      </c>
      <c r="S202" s="134"/>
      <c r="T202" s="134">
        <f>P202*10^3*$F$8/(3600*24*30)</f>
        <v>1.7929013831929643</v>
      </c>
    </row>
    <row r="203" spans="2:20" x14ac:dyDescent="0.25">
      <c r="B203" s="144">
        <v>30590</v>
      </c>
      <c r="C203" s="135">
        <v>32.286894729890399</v>
      </c>
      <c r="D203" s="135"/>
      <c r="E203" s="145" t="e">
        <f>IF(S203="",NA(),(S203*3600*24*30)/($F$8*1000))</f>
        <v>#N/A</v>
      </c>
      <c r="F203" s="135">
        <f>(I202+$J$11*TANH(C203/$J$11))/(1+I202/$J$11*TANH(C203/$J$11))</f>
        <v>311.18433721923174</v>
      </c>
      <c r="G203" s="135">
        <f t="shared" si="12"/>
        <v>9.8074322279365447</v>
      </c>
      <c r="H203" s="135">
        <f>F203*(1-TANH(D203/$J$11))/(1+(1-F203/$J$11)*TANH(D203/$J$11))</f>
        <v>311.18433721923174</v>
      </c>
      <c r="I203" s="135">
        <f>H203/(1+(H203/$J$11)^3)^(1/3)</f>
        <v>293.93471503716273</v>
      </c>
      <c r="J203" s="135">
        <f t="shared" si="13"/>
        <v>17.249622182069004</v>
      </c>
      <c r="K203" s="135">
        <f t="shared" si="14"/>
        <v>27.057054410005549</v>
      </c>
      <c r="L203" s="135">
        <f t="shared" si="15"/>
        <v>56.016771356312802</v>
      </c>
      <c r="M203" s="135">
        <f>($J$12-1)*L203</f>
        <v>8.402515703446916</v>
      </c>
      <c r="N203" s="135">
        <f>$J$12*L203</f>
        <v>64.419287059759711</v>
      </c>
      <c r="O203" s="135">
        <f t="shared" si="16"/>
        <v>31.065579259661831</v>
      </c>
      <c r="P203" s="135">
        <f t="shared" si="17"/>
        <v>33.353707800097879</v>
      </c>
      <c r="R203" s="133">
        <f>+B203</f>
        <v>30590</v>
      </c>
      <c r="S203" s="134"/>
      <c r="T203" s="134">
        <f>P203*10^3*$F$8/(3600*24*30)</f>
        <v>2.213286165747236</v>
      </c>
    </row>
    <row r="204" spans="2:20" x14ac:dyDescent="0.25">
      <c r="B204" s="144">
        <v>30621</v>
      </c>
      <c r="C204" s="135">
        <v>22.974274453600898</v>
      </c>
      <c r="D204" s="135"/>
      <c r="E204" s="145" t="e">
        <f>IF(S204="",NA(),(S204*3600*24*30)/($F$8*1000))</f>
        <v>#N/A</v>
      </c>
      <c r="F204" s="135">
        <f>(I203+$J$11*TANH(C204/$J$11))/(1+I203/$J$11*TANH(C204/$J$11))</f>
        <v>309.84409048041806</v>
      </c>
      <c r="G204" s="135">
        <f t="shared" si="12"/>
        <v>7.0648990103455844</v>
      </c>
      <c r="H204" s="135">
        <f>F204*(1-TANH(D204/$J$11))/(1+(1-F204/$J$11)*TANH(D204/$J$11))</f>
        <v>309.84409048041806</v>
      </c>
      <c r="I204" s="135">
        <f>H204/(1+(H204/$J$11)^3)^(1/3)</f>
        <v>292.86638739567479</v>
      </c>
      <c r="J204" s="135">
        <f t="shared" si="13"/>
        <v>16.977703084743268</v>
      </c>
      <c r="K204" s="135">
        <f t="shared" si="14"/>
        <v>24.042602095088853</v>
      </c>
      <c r="L204" s="135">
        <f t="shared" si="15"/>
        <v>55.108181354750684</v>
      </c>
      <c r="M204" s="135">
        <f>($J$12-1)*L204</f>
        <v>8.2662272032125976</v>
      </c>
      <c r="N204" s="135">
        <f>$J$12*L204</f>
        <v>63.374408557963285</v>
      </c>
      <c r="O204" s="135">
        <f t="shared" si="16"/>
        <v>30.820528810813613</v>
      </c>
      <c r="P204" s="135">
        <f t="shared" si="17"/>
        <v>32.553879747149672</v>
      </c>
      <c r="R204" s="133">
        <f>+B204</f>
        <v>30621</v>
      </c>
      <c r="S204" s="134"/>
      <c r="T204" s="134">
        <f>P204*10^3*$F$8/(3600*24*30)</f>
        <v>2.1602111560608579</v>
      </c>
    </row>
    <row r="205" spans="2:20" x14ac:dyDescent="0.25">
      <c r="B205" s="144">
        <v>30651</v>
      </c>
      <c r="C205" s="135">
        <v>115.120670828827</v>
      </c>
      <c r="D205" s="135"/>
      <c r="E205" s="145" t="e">
        <f>IF(S205="",NA(),(S205*3600*24*30)/($F$8*1000))</f>
        <v>#N/A</v>
      </c>
      <c r="F205" s="135">
        <f>(I204+$J$11*TANH(C205/$J$11))/(1+I204/$J$11*TANH(C205/$J$11))</f>
        <v>365.37200852569885</v>
      </c>
      <c r="G205" s="135">
        <f t="shared" si="12"/>
        <v>42.61504969880292</v>
      </c>
      <c r="H205" s="135">
        <f>F205*(1-TANH(D205/$J$11))/(1+(1-F205/$J$11)*TANH(D205/$J$11))</f>
        <v>365.37200852569885</v>
      </c>
      <c r="I205" s="135">
        <f>H205/(1+(H205/$J$11)^3)^(1/3)</f>
        <v>334.60239619261682</v>
      </c>
      <c r="J205" s="135">
        <f t="shared" si="13"/>
        <v>30.769612333082023</v>
      </c>
      <c r="K205" s="135">
        <f t="shared" si="14"/>
        <v>73.384662031884943</v>
      </c>
      <c r="L205" s="135">
        <f t="shared" si="15"/>
        <v>104.20519084269856</v>
      </c>
      <c r="M205" s="135">
        <f>($J$12-1)*L205</f>
        <v>15.630778626404775</v>
      </c>
      <c r="N205" s="135">
        <f>$J$12*L205</f>
        <v>119.83596946910333</v>
      </c>
      <c r="O205" s="135">
        <f t="shared" si="16"/>
        <v>39.9817577616557</v>
      </c>
      <c r="P205" s="135">
        <f t="shared" si="17"/>
        <v>79.854211707447632</v>
      </c>
      <c r="R205" s="133">
        <f>+B205</f>
        <v>30651</v>
      </c>
      <c r="S205" s="134"/>
      <c r="T205" s="134">
        <f>P205*10^3*$F$8/(3600*24*30)</f>
        <v>5.2989677521917402</v>
      </c>
    </row>
    <row r="206" spans="2:20" x14ac:dyDescent="0.25">
      <c r="B206" s="144">
        <v>30682</v>
      </c>
      <c r="C206" s="135">
        <v>41.617499866977901</v>
      </c>
      <c r="D206" s="135"/>
      <c r="E206" s="145" t="e">
        <f>IF(S206="",NA(),(S206*3600*24*30)/($F$8*1000))</f>
        <v>#N/A</v>
      </c>
      <c r="F206" s="135">
        <f>(I205+$J$11*TANH(C206/$J$11))/(1+I205/$J$11*TANH(C206/$J$11))</f>
        <v>359.30038905957082</v>
      </c>
      <c r="G206" s="135">
        <f t="shared" si="12"/>
        <v>16.919507000023884</v>
      </c>
      <c r="H206" s="135">
        <f>F206*(1-TANH(D206/$J$11))/(1+(1-F206/$J$11)*TANH(D206/$J$11))</f>
        <v>359.30038905957082</v>
      </c>
      <c r="I206" s="135">
        <f>H206/(1+(H206/$J$11)^3)^(1/3)</f>
        <v>330.29903575428619</v>
      </c>
      <c r="J206" s="135">
        <f t="shared" si="13"/>
        <v>29.001353305284624</v>
      </c>
      <c r="K206" s="135">
        <f t="shared" si="14"/>
        <v>45.920860305308508</v>
      </c>
      <c r="L206" s="135">
        <f t="shared" si="15"/>
        <v>85.902618066964209</v>
      </c>
      <c r="M206" s="135">
        <f>($J$12-1)*L206</f>
        <v>12.885392710044623</v>
      </c>
      <c r="N206" s="135">
        <f>$J$12*L206</f>
        <v>98.788010777008836</v>
      </c>
      <c r="O206" s="135">
        <f t="shared" si="16"/>
        <v>37.328263120220093</v>
      </c>
      <c r="P206" s="135">
        <f t="shared" si="17"/>
        <v>61.459747656788743</v>
      </c>
      <c r="R206" s="133">
        <f>+B206</f>
        <v>30682</v>
      </c>
      <c r="S206" s="134"/>
      <c r="T206" s="134">
        <f>P206*10^3*$F$8/(3600*24*30)</f>
        <v>4.078347452533821</v>
      </c>
    </row>
    <row r="207" spans="2:20" x14ac:dyDescent="0.25">
      <c r="B207" s="144">
        <v>30713</v>
      </c>
      <c r="C207" s="135">
        <v>257.30931399214302</v>
      </c>
      <c r="D207" s="135"/>
      <c r="E207" s="145" t="e">
        <f>IF(S207="",NA(),(S207*3600*24*30)/($F$8*1000))</f>
        <v>#N/A</v>
      </c>
      <c r="F207" s="135">
        <f>(I206+$J$11*TANH(C207/$J$11))/(1+I206/$J$11*TANH(C207/$J$11))</f>
        <v>449.90243742062285</v>
      </c>
      <c r="G207" s="135">
        <f t="shared" si="12"/>
        <v>137.70591232580637</v>
      </c>
      <c r="H207" s="135">
        <f>F207*(1-TANH(D207/$J$11))/(1+(1-F207/$J$11)*TANH(D207/$J$11))</f>
        <v>449.90243742062285</v>
      </c>
      <c r="I207" s="135">
        <f>H207/(1+(H207/$J$11)^3)^(1/3)</f>
        <v>387.59980835250911</v>
      </c>
      <c r="J207" s="135">
        <f t="shared" si="13"/>
        <v>62.302629068113731</v>
      </c>
      <c r="K207" s="135">
        <f t="shared" si="14"/>
        <v>200.0085413939201</v>
      </c>
      <c r="L207" s="135">
        <f t="shared" si="15"/>
        <v>237.3368045141402</v>
      </c>
      <c r="M207" s="135">
        <f>($J$12-1)*L207</f>
        <v>35.600520677121011</v>
      </c>
      <c r="N207" s="135">
        <f>$J$12*L207</f>
        <v>272.93732519126121</v>
      </c>
      <c r="O207" s="135">
        <f t="shared" si="16"/>
        <v>49.187154074924081</v>
      </c>
      <c r="P207" s="135">
        <f t="shared" si="17"/>
        <v>223.75017111633713</v>
      </c>
      <c r="R207" s="133">
        <f>+B207</f>
        <v>30713</v>
      </c>
      <c r="S207" s="134"/>
      <c r="T207" s="134">
        <f>P207*10^3*$F$8/(3600*24*30)</f>
        <v>14.847619379633484</v>
      </c>
    </row>
    <row r="208" spans="2:20" x14ac:dyDescent="0.25">
      <c r="B208" s="144">
        <v>30742</v>
      </c>
      <c r="C208" s="135">
        <v>155.295620244703</v>
      </c>
      <c r="D208" s="135"/>
      <c r="E208" s="145" t="e">
        <f>IF(S208="",NA(),(S208*3600*24*30)/($F$8*1000))</f>
        <v>#N/A</v>
      </c>
      <c r="F208" s="135">
        <f>(I207+$J$11*TANH(C208/$J$11))/(1+I207/$J$11*TANH(C208/$J$11))</f>
        <v>449.8995343939053</v>
      </c>
      <c r="G208" s="135">
        <f t="shared" si="12"/>
        <v>92.995894203306818</v>
      </c>
      <c r="H208" s="135">
        <f>F208*(1-TANH(D208/$J$11))/(1+(1-F208/$J$11)*TANH(D208/$J$11))</f>
        <v>449.8995343939053</v>
      </c>
      <c r="I208" s="135">
        <f>H208/(1+(H208/$J$11)^3)^(1/3)</f>
        <v>387.5982091116241</v>
      </c>
      <c r="J208" s="135">
        <f t="shared" si="13"/>
        <v>62.301325282281198</v>
      </c>
      <c r="K208" s="135">
        <f t="shared" si="14"/>
        <v>155.29721948558802</v>
      </c>
      <c r="L208" s="135">
        <f t="shared" si="15"/>
        <v>204.4843735605121</v>
      </c>
      <c r="M208" s="135">
        <f>($J$12-1)*L208</f>
        <v>30.672656034076795</v>
      </c>
      <c r="N208" s="135">
        <f>$J$12*L208</f>
        <v>235.15702959458889</v>
      </c>
      <c r="O208" s="135">
        <f t="shared" si="16"/>
        <v>47.803102623221406</v>
      </c>
      <c r="P208" s="135">
        <f t="shared" si="17"/>
        <v>187.35392697136749</v>
      </c>
      <c r="R208" s="133">
        <f>+B208</f>
        <v>30742</v>
      </c>
      <c r="S208" s="134"/>
      <c r="T208" s="134">
        <f>P208*10^3*$F$8/(3600*24*30)</f>
        <v>12.432436511988891</v>
      </c>
    </row>
    <row r="209" spans="2:20" x14ac:dyDescent="0.25">
      <c r="B209" s="144">
        <v>30773</v>
      </c>
      <c r="C209" s="135">
        <v>78.717176711902297</v>
      </c>
      <c r="D209" s="135"/>
      <c r="E209" s="145" t="e">
        <f>IF(S209="",NA(),(S209*3600*24*30)/($F$8*1000))</f>
        <v>#N/A</v>
      </c>
      <c r="F209" s="135">
        <f>(I208+$J$11*TANH(C209/$J$11))/(1+I208/$J$11*TANH(C209/$J$11))</f>
        <v>422.59447809615813</v>
      </c>
      <c r="G209" s="135">
        <f t="shared" si="12"/>
        <v>43.720907727368285</v>
      </c>
      <c r="H209" s="135">
        <f>F209*(1-TANH(D209/$J$11))/(1+(1-F209/$J$11)*TANH(D209/$J$11))</f>
        <v>422.59447809615813</v>
      </c>
      <c r="I209" s="135">
        <f>H209/(1+(H209/$J$11)^3)^(1/3)</f>
        <v>371.89167303508884</v>
      </c>
      <c r="J209" s="135">
        <f t="shared" si="13"/>
        <v>50.702805061069284</v>
      </c>
      <c r="K209" s="135">
        <f t="shared" si="14"/>
        <v>94.42371278843757</v>
      </c>
      <c r="L209" s="135">
        <f t="shared" si="15"/>
        <v>142.22681541165898</v>
      </c>
      <c r="M209" s="135">
        <f>($J$12-1)*L209</f>
        <v>21.334022311748832</v>
      </c>
      <c r="N209" s="135">
        <f>$J$12*L209</f>
        <v>163.56083772340781</v>
      </c>
      <c r="O209" s="135">
        <f t="shared" si="16"/>
        <v>43.897000759793343</v>
      </c>
      <c r="P209" s="135">
        <f t="shared" si="17"/>
        <v>119.66383696361447</v>
      </c>
      <c r="R209" s="133">
        <f>+B209</f>
        <v>30773</v>
      </c>
      <c r="S209" s="134"/>
      <c r="T209" s="134">
        <f>P209*10^3*$F$8/(3600*24*30)</f>
        <v>7.9406558478941704</v>
      </c>
    </row>
    <row r="210" spans="2:20" x14ac:dyDescent="0.25">
      <c r="B210" s="144">
        <v>30803</v>
      </c>
      <c r="C210" s="135">
        <v>27.622802140812301</v>
      </c>
      <c r="D210" s="135"/>
      <c r="E210" s="145" t="e">
        <f>IF(S210="",NA(),(S210*3600*24*30)/($F$8*1000))</f>
        <v>#N/A</v>
      </c>
      <c r="F210" s="135">
        <f>(I209+$J$11*TANH(C210/$J$11))/(1+I209/$J$11*TANH(C210/$J$11))</f>
        <v>386.12695907237463</v>
      </c>
      <c r="G210" s="135">
        <f t="shared" si="12"/>
        <v>13.387516103526536</v>
      </c>
      <c r="H210" s="135">
        <f>F210*(1-TANH(D210/$J$11))/(1+(1-F210/$J$11)*TANH(D210/$J$11))</f>
        <v>386.12695907237463</v>
      </c>
      <c r="I210" s="135">
        <f>H210/(1+(H210/$J$11)^3)^(1/3)</f>
        <v>348.81346914397017</v>
      </c>
      <c r="J210" s="135">
        <f t="shared" si="13"/>
        <v>37.313489928404465</v>
      </c>
      <c r="K210" s="135">
        <f t="shared" si="14"/>
        <v>50.701006031931001</v>
      </c>
      <c r="L210" s="135">
        <f t="shared" si="15"/>
        <v>94.598006791724345</v>
      </c>
      <c r="M210" s="135">
        <f>($J$12-1)*L210</f>
        <v>14.189701018758644</v>
      </c>
      <c r="N210" s="135">
        <f>$J$12*L210</f>
        <v>108.78770781048298</v>
      </c>
      <c r="O210" s="135">
        <f t="shared" si="16"/>
        <v>38.671432613788866</v>
      </c>
      <c r="P210" s="135">
        <f t="shared" si="17"/>
        <v>70.116275196694119</v>
      </c>
      <c r="R210" s="133">
        <f>+B210</f>
        <v>30803</v>
      </c>
      <c r="S210" s="134"/>
      <c r="T210" s="134">
        <f>P210*10^3*$F$8/(3600*24*30)</f>
        <v>4.6527775207682822</v>
      </c>
    </row>
    <row r="211" spans="2:20" x14ac:dyDescent="0.25">
      <c r="B211" s="144">
        <v>30834</v>
      </c>
      <c r="C211" s="135">
        <v>15.430969937606401</v>
      </c>
      <c r="D211" s="135"/>
      <c r="E211" s="145" t="e">
        <f>IF(S211="",NA(),(S211*3600*24*30)/($F$8*1000))</f>
        <v>#N/A</v>
      </c>
      <c r="F211" s="135">
        <f>(I210+$J$11*TANH(C211/$J$11))/(1+I210/$J$11*TANH(C211/$J$11))</f>
        <v>357.74891432583001</v>
      </c>
      <c r="G211" s="135">
        <f t="shared" si="12"/>
        <v>6.4955247557465441</v>
      </c>
      <c r="H211" s="135">
        <f>F211*(1-TANH(D211/$J$11))/(1+(1-F211/$J$11)*TANH(D211/$J$11))</f>
        <v>357.74891432583001</v>
      </c>
      <c r="I211" s="135">
        <f>H211/(1+(H211/$J$11)^3)^(1/3)</f>
        <v>329.1888932958193</v>
      </c>
      <c r="J211" s="135">
        <f t="shared" si="13"/>
        <v>28.560021030010716</v>
      </c>
      <c r="K211" s="135">
        <f t="shared" si="14"/>
        <v>35.055545785757261</v>
      </c>
      <c r="L211" s="135">
        <f t="shared" si="15"/>
        <v>73.726978399546127</v>
      </c>
      <c r="M211" s="135">
        <f>($J$12-1)*L211</f>
        <v>11.059046759931913</v>
      </c>
      <c r="N211" s="135">
        <f>$J$12*L211</f>
        <v>84.786025159478044</v>
      </c>
      <c r="O211" s="135">
        <f t="shared" si="16"/>
        <v>35.13572186241943</v>
      </c>
      <c r="P211" s="135">
        <f t="shared" si="17"/>
        <v>49.650303297058613</v>
      </c>
      <c r="R211" s="133">
        <f>+B211</f>
        <v>30834</v>
      </c>
      <c r="S211" s="134"/>
      <c r="T211" s="134">
        <f>P211*10^3*$F$8/(3600*24*30)</f>
        <v>3.2946960521196305</v>
      </c>
    </row>
    <row r="212" spans="2:20" x14ac:dyDescent="0.25">
      <c r="B212" s="144">
        <v>30864</v>
      </c>
      <c r="C212" s="135">
        <v>11.9701588416377</v>
      </c>
      <c r="D212" s="135"/>
      <c r="E212" s="145" t="e">
        <f>IF(S212="",NA(),(S212*3600*24*30)/($F$8*1000))</f>
        <v>#N/A</v>
      </c>
      <c r="F212" s="135">
        <f>(I211+$J$11*TANH(C212/$J$11))/(1+I211/$J$11*TANH(C212/$J$11))</f>
        <v>336.68424238810724</v>
      </c>
      <c r="G212" s="135">
        <f t="shared" si="12"/>
        <v>4.474809749349788</v>
      </c>
      <c r="H212" s="135">
        <f>F212*(1-TANH(D212/$J$11))/(1+(1-F212/$J$11)*TANH(D212/$J$11))</f>
        <v>336.68424238810724</v>
      </c>
      <c r="I212" s="135">
        <f>H212/(1+(H212/$J$11)^3)^(1/3)</f>
        <v>313.69843584734468</v>
      </c>
      <c r="J212" s="135">
        <f t="shared" si="13"/>
        <v>22.985806540762553</v>
      </c>
      <c r="K212" s="135">
        <f t="shared" si="14"/>
        <v>27.460616290112341</v>
      </c>
      <c r="L212" s="135">
        <f t="shared" si="15"/>
        <v>62.596338152531771</v>
      </c>
      <c r="M212" s="135">
        <f>($J$12-1)*L212</f>
        <v>9.3894507228797597</v>
      </c>
      <c r="N212" s="135">
        <f>$J$12*L212</f>
        <v>71.985788875411529</v>
      </c>
      <c r="O212" s="135">
        <f t="shared" si="16"/>
        <v>32.724336228362937</v>
      </c>
      <c r="P212" s="135">
        <f t="shared" si="17"/>
        <v>39.261452647048593</v>
      </c>
      <c r="R212" s="133">
        <f>+B212</f>
        <v>30864</v>
      </c>
      <c r="S212" s="134"/>
      <c r="T212" s="134">
        <f>P212*10^3*$F$8/(3600*24*30)</f>
        <v>2.6053124441714344</v>
      </c>
    </row>
    <row r="213" spans="2:20" x14ac:dyDescent="0.25">
      <c r="B213" s="144">
        <v>30895</v>
      </c>
      <c r="C213" s="135">
        <v>5.8318481964527704</v>
      </c>
      <c r="D213" s="135"/>
      <c r="E213" s="145" t="e">
        <f>IF(S213="",NA(),(S213*3600*24*30)/($F$8*1000))</f>
        <v>#N/A</v>
      </c>
      <c r="F213" s="135">
        <f>(I212+$J$11*TANH(C213/$J$11))/(1+I212/$J$11*TANH(C213/$J$11))</f>
        <v>317.57107019540541</v>
      </c>
      <c r="G213" s="135">
        <f t="shared" si="12"/>
        <v>1.9592138483920394</v>
      </c>
      <c r="H213" s="135">
        <f>F213*(1-TANH(D213/$J$11))/(1+(1-F213/$J$11)*TANH(D213/$J$11))</f>
        <v>317.57107019540541</v>
      </c>
      <c r="I213" s="135">
        <f>H213/(1+(H213/$J$11)^3)^(1/3)</f>
        <v>298.98576837755701</v>
      </c>
      <c r="J213" s="135">
        <f t="shared" si="13"/>
        <v>18.585301817848404</v>
      </c>
      <c r="K213" s="135">
        <f t="shared" si="14"/>
        <v>20.544515666240443</v>
      </c>
      <c r="L213" s="135">
        <f t="shared" si="15"/>
        <v>53.26885189460338</v>
      </c>
      <c r="M213" s="135">
        <f>($J$12-1)*L213</f>
        <v>7.9903277841905025</v>
      </c>
      <c r="N213" s="135">
        <f>$J$12*L213</f>
        <v>61.259179678793885</v>
      </c>
      <c r="O213" s="135">
        <f t="shared" si="16"/>
        <v>30.311526026020303</v>
      </c>
      <c r="P213" s="135">
        <f t="shared" si="17"/>
        <v>30.947653652773582</v>
      </c>
      <c r="R213" s="133">
        <f>+B213</f>
        <v>30895</v>
      </c>
      <c r="S213" s="134"/>
      <c r="T213" s="134">
        <f>P213*10^3*$F$8/(3600*24*30)</f>
        <v>2.0536251652303457</v>
      </c>
    </row>
    <row r="214" spans="2:20" x14ac:dyDescent="0.25">
      <c r="B214" s="144">
        <v>30926</v>
      </c>
      <c r="C214" s="135">
        <v>16.011228070175399</v>
      </c>
      <c r="D214" s="135"/>
      <c r="E214" s="145" t="e">
        <f>IF(S214="",NA(),(S214*3600*24*30)/($F$8*1000))</f>
        <v>#N/A</v>
      </c>
      <c r="F214" s="135">
        <f>(I213+$J$11*TANH(C214/$J$11))/(1+I213/$J$11*TANH(C214/$J$11))</f>
        <v>309.98988445411248</v>
      </c>
      <c r="G214" s="135">
        <f t="shared" si="12"/>
        <v>5.0071119936199011</v>
      </c>
      <c r="H214" s="135">
        <f>F214*(1-TANH(D214/$J$11))/(1+(1-F214/$J$11)*TANH(D214/$J$11))</f>
        <v>309.98988445411248</v>
      </c>
      <c r="I214" s="135">
        <f>H214/(1+(H214/$J$11)^3)^(1/3)</f>
        <v>292.98274137467212</v>
      </c>
      <c r="J214" s="135">
        <f t="shared" si="13"/>
        <v>17.007143079440368</v>
      </c>
      <c r="K214" s="135">
        <f t="shared" si="14"/>
        <v>22.014255073060269</v>
      </c>
      <c r="L214" s="135">
        <f t="shared" si="15"/>
        <v>52.325781099080572</v>
      </c>
      <c r="M214" s="135">
        <f>($J$12-1)*L214</f>
        <v>7.8488671648620816</v>
      </c>
      <c r="N214" s="135">
        <f>$J$12*L214</f>
        <v>60.17464826394265</v>
      </c>
      <c r="O214" s="135">
        <f t="shared" si="16"/>
        <v>30.043598612469179</v>
      </c>
      <c r="P214" s="135">
        <f t="shared" si="17"/>
        <v>30.131049651473472</v>
      </c>
      <c r="R214" s="133">
        <f>+B214</f>
        <v>30926</v>
      </c>
      <c r="S214" s="134"/>
      <c r="T214" s="134">
        <f>P214*10^3*$F$8/(3600*24*30)</f>
        <v>1.9994369367490115</v>
      </c>
    </row>
    <row r="215" spans="2:20" x14ac:dyDescent="0.25">
      <c r="B215" s="144">
        <v>30956</v>
      </c>
      <c r="C215" s="135">
        <v>64.244470658802399</v>
      </c>
      <c r="D215" s="135"/>
      <c r="E215" s="145" t="e">
        <f>IF(S215="",NA(),(S215*3600*24*30)/($F$8*1000))</f>
        <v>#N/A</v>
      </c>
      <c r="F215" s="135">
        <f>(I214+$J$11*TANH(C215/$J$11))/(1+I214/$J$11*TANH(C215/$J$11))</f>
        <v>335.7209736051725</v>
      </c>
      <c r="G215" s="135">
        <f t="shared" si="12"/>
        <v>21.506238428302026</v>
      </c>
      <c r="H215" s="135">
        <f>F215*(1-TANH(D215/$J$11))/(1+(1-F215/$J$11)*TANH(D215/$J$11))</f>
        <v>335.7209736051725</v>
      </c>
      <c r="I215" s="135">
        <f>H215/(1+(H215/$J$11)^3)^(1/3)</f>
        <v>312.97169395786511</v>
      </c>
      <c r="J215" s="135">
        <f t="shared" si="13"/>
        <v>22.749279647307389</v>
      </c>
      <c r="K215" s="135">
        <f t="shared" si="14"/>
        <v>44.255518075609416</v>
      </c>
      <c r="L215" s="135">
        <f t="shared" si="15"/>
        <v>74.299116688078598</v>
      </c>
      <c r="M215" s="135">
        <f>($J$12-1)*L215</f>
        <v>11.144867503211783</v>
      </c>
      <c r="N215" s="135">
        <f>$J$12*L215</f>
        <v>85.443984191290383</v>
      </c>
      <c r="O215" s="135">
        <f t="shared" si="16"/>
        <v>35.248202804557259</v>
      </c>
      <c r="P215" s="135">
        <f t="shared" si="17"/>
        <v>50.195781386733124</v>
      </c>
      <c r="R215" s="133">
        <f>+B215</f>
        <v>30956</v>
      </c>
      <c r="S215" s="134"/>
      <c r="T215" s="134">
        <f>P215*10^3*$F$8/(3600*24*30)</f>
        <v>3.330892900662846</v>
      </c>
    </row>
    <row r="216" spans="2:20" x14ac:dyDescent="0.25">
      <c r="B216" s="144">
        <v>30987</v>
      </c>
      <c r="C216" s="135">
        <v>88.922003090066397</v>
      </c>
      <c r="D216" s="135"/>
      <c r="E216" s="145" t="e">
        <f>IF(S216="",NA(),(S216*3600*24*30)/($F$8*1000))</f>
        <v>#N/A</v>
      </c>
      <c r="F216" s="135">
        <f>(I215+$J$11*TANH(C216/$J$11))/(1+I215/$J$11*TANH(C216/$J$11))</f>
        <v>366.97626668072337</v>
      </c>
      <c r="G216" s="135">
        <f t="shared" si="12"/>
        <v>34.917430367208112</v>
      </c>
      <c r="H216" s="135">
        <f>F216*(1-TANH(D216/$J$11))/(1+(1-F216/$J$11)*TANH(D216/$J$11))</f>
        <v>366.97626668072337</v>
      </c>
      <c r="I216" s="135">
        <f>H216/(1+(H216/$J$11)^3)^(1/3)</f>
        <v>335.72846080585873</v>
      </c>
      <c r="J216" s="135">
        <f t="shared" si="13"/>
        <v>31.247805874864639</v>
      </c>
      <c r="K216" s="135">
        <f t="shared" si="14"/>
        <v>66.165236242072751</v>
      </c>
      <c r="L216" s="135">
        <f t="shared" si="15"/>
        <v>101.41343904663</v>
      </c>
      <c r="M216" s="135">
        <f>($J$12-1)*L216</f>
        <v>15.212015856994492</v>
      </c>
      <c r="N216" s="135">
        <f>$J$12*L216</f>
        <v>116.6254549036245</v>
      </c>
      <c r="O216" s="135">
        <f t="shared" si="16"/>
        <v>39.617886889721888</v>
      </c>
      <c r="P216" s="135">
        <f t="shared" si="17"/>
        <v>77.007568013902613</v>
      </c>
      <c r="R216" s="133">
        <f>+B216</f>
        <v>30987</v>
      </c>
      <c r="S216" s="134"/>
      <c r="T216" s="134">
        <f>P216*10^3*$F$8/(3600*24*30)</f>
        <v>5.1100700996879818</v>
      </c>
    </row>
    <row r="217" spans="2:20" x14ac:dyDescent="0.25">
      <c r="B217" s="144">
        <v>31017</v>
      </c>
      <c r="C217" s="135">
        <v>92.846578891385207</v>
      </c>
      <c r="D217" s="135"/>
      <c r="E217" s="145" t="e">
        <f>IF(S217="",NA(),(S217*3600*24*30)/($F$8*1000))</f>
        <v>#N/A</v>
      </c>
      <c r="F217" s="135">
        <f>(I216+$J$11*TANH(C217/$J$11))/(1+I216/$J$11*TANH(C217/$J$11))</f>
        <v>387.36031943363861</v>
      </c>
      <c r="G217" s="135">
        <f t="shared" si="12"/>
        <v>41.214720263605329</v>
      </c>
      <c r="H217" s="135">
        <f>F217*(1-TANH(D217/$J$11))/(1+(1-F217/$J$11)*TANH(D217/$J$11))</f>
        <v>387.36031943363861</v>
      </c>
      <c r="I217" s="135">
        <f>H217/(1+(H217/$J$11)^3)^(1/3)</f>
        <v>349.63346684887438</v>
      </c>
      <c r="J217" s="135">
        <f t="shared" si="13"/>
        <v>37.726852584764231</v>
      </c>
      <c r="K217" s="135">
        <f t="shared" si="14"/>
        <v>78.94157284836956</v>
      </c>
      <c r="L217" s="135">
        <f t="shared" si="15"/>
        <v>118.55945973809145</v>
      </c>
      <c r="M217" s="135">
        <f>($J$12-1)*L217</f>
        <v>17.783918960713706</v>
      </c>
      <c r="N217" s="135">
        <f>$J$12*L217</f>
        <v>136.34337869880517</v>
      </c>
      <c r="O217" s="135">
        <f t="shared" si="16"/>
        <v>41.664775130907387</v>
      </c>
      <c r="P217" s="135">
        <f t="shared" si="17"/>
        <v>94.678603567897781</v>
      </c>
      <c r="R217" s="133">
        <f>+B217</f>
        <v>31017</v>
      </c>
      <c r="S217" s="134"/>
      <c r="T217" s="134">
        <f>P217*10^3*$F$8/(3600*24*30)</f>
        <v>6.2826851133018584</v>
      </c>
    </row>
    <row r="218" spans="2:20" x14ac:dyDescent="0.25">
      <c r="B218" s="144">
        <v>31048</v>
      </c>
      <c r="C218" s="135">
        <v>9.5340846475387799</v>
      </c>
      <c r="D218" s="135"/>
      <c r="E218" s="145" t="e">
        <f>IF(S218="",NA(),(S218*3600*24*30)/($F$8*1000))</f>
        <v>#N/A</v>
      </c>
      <c r="F218" s="135">
        <f>(I217+$J$11*TANH(C218/$J$11))/(1+I217/$J$11*TANH(C218/$J$11))</f>
        <v>355.17468205242329</v>
      </c>
      <c r="G218" s="135">
        <f t="shared" si="12"/>
        <v>3.9928694439898891</v>
      </c>
      <c r="H218" s="135">
        <f>F218*(1-TANH(D218/$J$11))/(1+(1-F218/$J$11)*TANH(D218/$J$11))</f>
        <v>355.17468205242329</v>
      </c>
      <c r="I218" s="135">
        <f>H218/(1+(H218/$J$11)^3)^(1/3)</f>
        <v>327.33752862329214</v>
      </c>
      <c r="J218" s="135">
        <f t="shared" si="13"/>
        <v>27.837153429131149</v>
      </c>
      <c r="K218" s="135">
        <f t="shared" si="14"/>
        <v>31.830022873121038</v>
      </c>
      <c r="L218" s="135">
        <f t="shared" si="15"/>
        <v>73.494798004028425</v>
      </c>
      <c r="M218" s="135">
        <f>($J$12-1)*L218</f>
        <v>11.024219700604258</v>
      </c>
      <c r="N218" s="135">
        <f>$J$12*L218</f>
        <v>84.519017704632688</v>
      </c>
      <c r="O218" s="135">
        <f t="shared" si="16"/>
        <v>35.089783634167347</v>
      </c>
      <c r="P218" s="135">
        <f t="shared" si="17"/>
        <v>49.429234070465341</v>
      </c>
      <c r="R218" s="133">
        <f>+B218</f>
        <v>31048</v>
      </c>
      <c r="S218" s="134"/>
      <c r="T218" s="134">
        <f>P218*10^3*$F$8/(3600*24*30)</f>
        <v>3.2800263349228542</v>
      </c>
    </row>
    <row r="219" spans="2:20" x14ac:dyDescent="0.25">
      <c r="B219" s="144">
        <v>31079</v>
      </c>
      <c r="C219" s="135">
        <v>51.9344171257979</v>
      </c>
      <c r="D219" s="135"/>
      <c r="E219" s="145" t="e">
        <f>IF(S219="",NA(),(S219*3600*24*30)/($F$8*1000))</f>
        <v>#N/A</v>
      </c>
      <c r="F219" s="135">
        <f>(I218+$J$11*TANH(C219/$J$11))/(1+I218/$J$11*TANH(C219/$J$11))</f>
        <v>358.61947066789804</v>
      </c>
      <c r="G219" s="135">
        <f t="shared" si="12"/>
        <v>20.652475081191994</v>
      </c>
      <c r="H219" s="135">
        <f>F219*(1-TANH(D219/$J$11))/(1+(1-F219/$J$11)*TANH(D219/$J$11))</f>
        <v>358.61947066789804</v>
      </c>
      <c r="I219" s="135">
        <f>H219/(1+(H219/$J$11)^3)^(1/3)</f>
        <v>329.81233662423182</v>
      </c>
      <c r="J219" s="135">
        <f t="shared" si="13"/>
        <v>28.807134043666224</v>
      </c>
      <c r="K219" s="135">
        <f t="shared" si="14"/>
        <v>49.459609124858218</v>
      </c>
      <c r="L219" s="135">
        <f t="shared" si="15"/>
        <v>84.549392759025565</v>
      </c>
      <c r="M219" s="135">
        <f>($J$12-1)*L219</f>
        <v>12.682408913853827</v>
      </c>
      <c r="N219" s="135">
        <f>$J$12*L219</f>
        <v>97.231801672879399</v>
      </c>
      <c r="O219" s="135">
        <f t="shared" si="16"/>
        <v>37.103868545055548</v>
      </c>
      <c r="P219" s="135">
        <f t="shared" si="17"/>
        <v>60.127933127823852</v>
      </c>
      <c r="R219" s="133">
        <f>+B219</f>
        <v>31079</v>
      </c>
      <c r="S219" s="134"/>
      <c r="T219" s="134">
        <f>P219*10^3*$F$8/(3600*24*30)</f>
        <v>3.989970871136459</v>
      </c>
    </row>
    <row r="220" spans="2:20" x14ac:dyDescent="0.25">
      <c r="B220" s="144">
        <v>31107</v>
      </c>
      <c r="C220" s="135">
        <v>64.754243384593707</v>
      </c>
      <c r="D220" s="135"/>
      <c r="E220" s="145" t="e">
        <f>IF(S220="",NA(),(S220*3600*24*30)/($F$8*1000))</f>
        <v>#N/A</v>
      </c>
      <c r="F220" s="135">
        <f>(I219+$J$11*TANH(C220/$J$11))/(1+I219/$J$11*TANH(C220/$J$11))</f>
        <v>367.89332888848713</v>
      </c>
      <c r="G220" s="135">
        <f t="shared" si="12"/>
        <v>26.673251120338421</v>
      </c>
      <c r="H220" s="135">
        <f>F220*(1-TANH(D220/$J$11))/(1+(1-F220/$J$11)*TANH(D220/$J$11))</f>
        <v>367.89332888848713</v>
      </c>
      <c r="I220" s="135">
        <f>H220/(1+(H220/$J$11)^3)^(1/3)</f>
        <v>336.37009939398979</v>
      </c>
      <c r="J220" s="135">
        <f t="shared" si="13"/>
        <v>31.523229494497343</v>
      </c>
      <c r="K220" s="135">
        <f t="shared" si="14"/>
        <v>58.196480614835764</v>
      </c>
      <c r="L220" s="135">
        <f t="shared" si="15"/>
        <v>95.300349159891312</v>
      </c>
      <c r="M220" s="135">
        <f>($J$12-1)*L220</f>
        <v>14.295052373983689</v>
      </c>
      <c r="N220" s="135">
        <f>$J$12*L220</f>
        <v>109.59540153387501</v>
      </c>
      <c r="O220" s="135">
        <f t="shared" si="16"/>
        <v>38.773009365581558</v>
      </c>
      <c r="P220" s="135">
        <f t="shared" si="17"/>
        <v>70.822392168293447</v>
      </c>
      <c r="R220" s="133">
        <f>+B220</f>
        <v>31107</v>
      </c>
      <c r="S220" s="134"/>
      <c r="T220" s="134">
        <f>P220*10^3*$F$8/(3600*24*30)</f>
        <v>4.6996340482046577</v>
      </c>
    </row>
    <row r="221" spans="2:20" x14ac:dyDescent="0.25">
      <c r="B221" s="144">
        <v>31138</v>
      </c>
      <c r="C221" s="135">
        <v>55.0321425451369</v>
      </c>
      <c r="D221" s="135"/>
      <c r="E221" s="145" t="e">
        <f>IF(S221="",NA(),(S221*3600*24*30)/($F$8*1000))</f>
        <v>#N/A</v>
      </c>
      <c r="F221" s="135">
        <f>(I220+$J$11*TANH(C221/$J$11))/(1+I220/$J$11*TANH(C221/$J$11))</f>
        <v>368.30409114149825</v>
      </c>
      <c r="G221" s="135">
        <f t="shared" si="12"/>
        <v>23.098150797628421</v>
      </c>
      <c r="H221" s="135">
        <f>F221*(1-TANH(D221/$J$11))/(1+(1-F221/$J$11)*TANH(D221/$J$11))</f>
        <v>368.30409114149825</v>
      </c>
      <c r="I221" s="135">
        <f>H221/(1+(H221/$J$11)^3)^(1/3)</f>
        <v>336.65700813314504</v>
      </c>
      <c r="J221" s="135">
        <f t="shared" si="13"/>
        <v>31.647083008353206</v>
      </c>
      <c r="K221" s="135">
        <f t="shared" si="14"/>
        <v>54.745233805981627</v>
      </c>
      <c r="L221" s="135">
        <f t="shared" si="15"/>
        <v>93.518243171563185</v>
      </c>
      <c r="M221" s="135">
        <f>($J$12-1)*L221</f>
        <v>14.02773647573447</v>
      </c>
      <c r="N221" s="135">
        <f>$J$12*L221</f>
        <v>107.54597964729766</v>
      </c>
      <c r="O221" s="135">
        <f t="shared" si="16"/>
        <v>38.513360884108423</v>
      </c>
      <c r="P221" s="135">
        <f t="shared" si="17"/>
        <v>69.032618763189234</v>
      </c>
      <c r="R221" s="133">
        <f>+B221</f>
        <v>31138</v>
      </c>
      <c r="S221" s="134"/>
      <c r="T221" s="134">
        <f>P221*10^3*$F$8/(3600*24*30)</f>
        <v>4.580868220396817</v>
      </c>
    </row>
    <row r="222" spans="2:20" x14ac:dyDescent="0.25">
      <c r="B222" s="144">
        <v>31168</v>
      </c>
      <c r="C222" s="135">
        <v>14.979668490242499</v>
      </c>
      <c r="D222" s="135"/>
      <c r="E222" s="145" t="e">
        <f>IF(S222="",NA(),(S222*3600*24*30)/($F$8*1000))</f>
        <v>#N/A</v>
      </c>
      <c r="F222" s="135">
        <f>(I221+$J$11*TANH(C222/$J$11))/(1+I221/$J$11*TANH(C222/$J$11))</f>
        <v>345.75478474152783</v>
      </c>
      <c r="G222" s="135">
        <f t="shared" si="12"/>
        <v>5.8818918818597012</v>
      </c>
      <c r="H222" s="135">
        <f>F222*(1-TANH(D222/$J$11))/(1+(1-F222/$J$11)*TANH(D222/$J$11))</f>
        <v>345.75478474152783</v>
      </c>
      <c r="I222" s="135">
        <f>H222/(1+(H222/$J$11)^3)^(1/3)</f>
        <v>320.46346113603323</v>
      </c>
      <c r="J222" s="135">
        <f t="shared" si="13"/>
        <v>25.291323605494597</v>
      </c>
      <c r="K222" s="135">
        <f t="shared" si="14"/>
        <v>31.173215487354298</v>
      </c>
      <c r="L222" s="135">
        <f t="shared" si="15"/>
        <v>69.686576371462721</v>
      </c>
      <c r="M222" s="135">
        <f>($J$12-1)*L222</f>
        <v>10.452986455719403</v>
      </c>
      <c r="N222" s="135">
        <f>$J$12*L222</f>
        <v>80.139562827182118</v>
      </c>
      <c r="O222" s="135">
        <f t="shared" si="16"/>
        <v>34.311322745886805</v>
      </c>
      <c r="P222" s="135">
        <f t="shared" si="17"/>
        <v>45.828240081295313</v>
      </c>
      <c r="R222" s="133">
        <f>+B222</f>
        <v>31168</v>
      </c>
      <c r="S222" s="134"/>
      <c r="T222" s="134">
        <f>P222*10^3*$F$8/(3600*24*30)</f>
        <v>3.0410714868760778</v>
      </c>
    </row>
    <row r="223" spans="2:20" x14ac:dyDescent="0.25">
      <c r="B223" s="144">
        <v>31199</v>
      </c>
      <c r="C223" s="135">
        <v>13.561897576157699</v>
      </c>
      <c r="D223" s="135"/>
      <c r="E223" s="145" t="e">
        <f>IF(S223="",NA(),(S223*3600*24*30)/($F$8*1000))</f>
        <v>#N/A</v>
      </c>
      <c r="F223" s="135">
        <f>(I222+$J$11*TANH(C223/$J$11))/(1+I222/$J$11*TANH(C223/$J$11))</f>
        <v>329.19911006551143</v>
      </c>
      <c r="G223" s="135">
        <f t="shared" si="12"/>
        <v>4.8262486466795167</v>
      </c>
      <c r="H223" s="135">
        <f>F223*(1-TANH(D223/$J$11))/(1+(1-F223/$J$11)*TANH(D223/$J$11))</f>
        <v>329.19911006551143</v>
      </c>
      <c r="I223" s="135">
        <f>H223/(1+(H223/$J$11)^3)^(1/3)</f>
        <v>308.00971250586502</v>
      </c>
      <c r="J223" s="135">
        <f t="shared" si="13"/>
        <v>21.189397559646409</v>
      </c>
      <c r="K223" s="135">
        <f t="shared" si="14"/>
        <v>26.015646206325926</v>
      </c>
      <c r="L223" s="135">
        <f t="shared" si="15"/>
        <v>60.326968952212731</v>
      </c>
      <c r="M223" s="135">
        <f>($J$12-1)*L223</f>
        <v>9.0490453428319046</v>
      </c>
      <c r="N223" s="135">
        <f>$J$12*L223</f>
        <v>69.376014295044641</v>
      </c>
      <c r="O223" s="135">
        <f t="shared" si="16"/>
        <v>32.174131197223872</v>
      </c>
      <c r="P223" s="135">
        <f t="shared" si="17"/>
        <v>37.201883097820769</v>
      </c>
      <c r="R223" s="133">
        <f>+B223</f>
        <v>31199</v>
      </c>
      <c r="S223" s="134"/>
      <c r="T223" s="134">
        <f>P223*10^3*$F$8/(3600*24*30)</f>
        <v>2.4686434771702053</v>
      </c>
    </row>
    <row r="224" spans="2:20" x14ac:dyDescent="0.25">
      <c r="B224" s="144">
        <v>31229</v>
      </c>
      <c r="C224" s="135">
        <v>2.6390013427533101</v>
      </c>
      <c r="D224" s="135"/>
      <c r="E224" s="145" t="e">
        <f>IF(S224="",NA(),(S224*3600*24*30)/($F$8*1000))</f>
        <v>#N/A</v>
      </c>
      <c r="F224" s="135">
        <f>(I223+$J$11*TANH(C224/$J$11))/(1+I223/$J$11*TANH(C224/$J$11))</f>
        <v>309.79956949440128</v>
      </c>
      <c r="G224" s="135">
        <f t="shared" si="12"/>
        <v>0.84914435421706003</v>
      </c>
      <c r="H224" s="135">
        <f>F224*(1-TANH(D224/$J$11))/(1+(1-F224/$J$11)*TANH(D224/$J$11))</f>
        <v>309.79956949440128</v>
      </c>
      <c r="I224" s="135">
        <f>H224/(1+(H224/$J$11)^3)^(1/3)</f>
        <v>292.83084968594346</v>
      </c>
      <c r="J224" s="135">
        <f t="shared" si="13"/>
        <v>16.96871980845782</v>
      </c>
      <c r="K224" s="135">
        <f t="shared" si="14"/>
        <v>17.81786416267488</v>
      </c>
      <c r="L224" s="135">
        <f t="shared" si="15"/>
        <v>49.991995359898752</v>
      </c>
      <c r="M224" s="135">
        <f>($J$12-1)*L224</f>
        <v>7.498799303984808</v>
      </c>
      <c r="N224" s="135">
        <f>$J$12*L224</f>
        <v>57.490794663883563</v>
      </c>
      <c r="O224" s="135">
        <f t="shared" si="16"/>
        <v>29.359301634661318</v>
      </c>
      <c r="P224" s="135">
        <f t="shared" si="17"/>
        <v>28.131493029222245</v>
      </c>
      <c r="R224" s="133">
        <f>+B224</f>
        <v>31229</v>
      </c>
      <c r="S224" s="134"/>
      <c r="T224" s="134">
        <f>P224*10^3*$F$8/(3600*24*30)</f>
        <v>1.8667503090378958</v>
      </c>
    </row>
    <row r="225" spans="2:20" x14ac:dyDescent="0.25">
      <c r="B225" s="144">
        <v>31260</v>
      </c>
      <c r="C225" s="135">
        <v>1.5118598212488701</v>
      </c>
      <c r="D225" s="135"/>
      <c r="E225" s="145" t="e">
        <f>IF(S225="",NA(),(S225*3600*24*30)/($F$8*1000))</f>
        <v>#N/A</v>
      </c>
      <c r="F225" s="135">
        <f>(I224+$J$11*TANH(C225/$J$11))/(1+I224/$J$11*TANH(C225/$J$11))</f>
        <v>293.90395051143906</v>
      </c>
      <c r="G225" s="135">
        <f t="shared" si="12"/>
        <v>0.43875899575328958</v>
      </c>
      <c r="H225" s="135">
        <f>F225*(1-TANH(D225/$J$11))/(1+(1-F225/$J$11)*TANH(D225/$J$11))</f>
        <v>293.90395051143906</v>
      </c>
      <c r="I225" s="135">
        <f>H225/(1+(H225/$J$11)^3)^(1/3)</f>
        <v>279.94284479890894</v>
      </c>
      <c r="J225" s="135">
        <f t="shared" si="13"/>
        <v>13.961105712530127</v>
      </c>
      <c r="K225" s="135">
        <f t="shared" si="14"/>
        <v>14.399864708283417</v>
      </c>
      <c r="L225" s="135">
        <f t="shared" si="15"/>
        <v>43.759166342944738</v>
      </c>
      <c r="M225" s="135">
        <f>($J$12-1)*L225</f>
        <v>6.563874951441707</v>
      </c>
      <c r="N225" s="135">
        <f>$J$12*L225</f>
        <v>50.323041294386442</v>
      </c>
      <c r="O225" s="135">
        <f t="shared" si="16"/>
        <v>27.368557304418886</v>
      </c>
      <c r="P225" s="135">
        <f t="shared" si="17"/>
        <v>22.954483989967557</v>
      </c>
      <c r="R225" s="133">
        <f>+B225</f>
        <v>31260</v>
      </c>
      <c r="S225" s="134"/>
      <c r="T225" s="134">
        <f>P225*10^3*$F$8/(3600*24*30)</f>
        <v>1.5232142153836497</v>
      </c>
    </row>
    <row r="226" spans="2:20" x14ac:dyDescent="0.25">
      <c r="B226" s="144">
        <v>31291</v>
      </c>
      <c r="C226" s="135">
        <v>55.960790992525297</v>
      </c>
      <c r="D226" s="135"/>
      <c r="E226" s="145" t="e">
        <f>IF(S226="",NA(),(S226*3600*24*30)/($F$8*1000))</f>
        <v>#N/A</v>
      </c>
      <c r="F226" s="135">
        <f>(I225+$J$11*TANH(C226/$J$11))/(1+I225/$J$11*TANH(C226/$J$11))</f>
        <v>318.91948897894292</v>
      </c>
      <c r="G226" s="135">
        <f t="shared" si="12"/>
        <v>16.984146812491304</v>
      </c>
      <c r="H226" s="135">
        <f>F226*(1-TANH(D226/$J$11))/(1+(1-F226/$J$11)*TANH(D226/$J$11))</f>
        <v>318.91948897894292</v>
      </c>
      <c r="I226" s="135">
        <f>H226/(1+(H226/$J$11)^3)^(1/3)</f>
        <v>300.04368543075992</v>
      </c>
      <c r="J226" s="135">
        <f t="shared" si="13"/>
        <v>18.875803548183001</v>
      </c>
      <c r="K226" s="135">
        <f t="shared" si="14"/>
        <v>35.859950360674304</v>
      </c>
      <c r="L226" s="135">
        <f t="shared" si="15"/>
        <v>63.22850766509319</v>
      </c>
      <c r="M226" s="135">
        <f>($J$12-1)*L226</f>
        <v>9.4842761497639732</v>
      </c>
      <c r="N226" s="135">
        <f>$J$12*L226</f>
        <v>72.712783814857161</v>
      </c>
      <c r="O226" s="135">
        <f t="shared" si="16"/>
        <v>32.873751145012299</v>
      </c>
      <c r="P226" s="135">
        <f t="shared" si="17"/>
        <v>39.839032669844862</v>
      </c>
      <c r="R226" s="133">
        <f>+B226</f>
        <v>31291</v>
      </c>
      <c r="S226" s="134"/>
      <c r="T226" s="134">
        <f>P226*10^3*$F$8/(3600*24*30)</f>
        <v>2.6436395135853843</v>
      </c>
    </row>
    <row r="227" spans="2:20" x14ac:dyDescent="0.25">
      <c r="B227" s="144">
        <v>31321</v>
      </c>
      <c r="C227" s="135">
        <v>35.744943478548301</v>
      </c>
      <c r="D227" s="135"/>
      <c r="E227" s="145" t="e">
        <f>IF(S227="",NA(),(S227*3600*24*30)/($F$8*1000))</f>
        <v>#N/A</v>
      </c>
      <c r="F227" s="135">
        <f>(I226+$J$11*TANH(C227/$J$11))/(1+I226/$J$11*TANH(C227/$J$11))</f>
        <v>324.03543720429803</v>
      </c>
      <c r="G227" s="135">
        <f t="shared" si="12"/>
        <v>11.753191705010181</v>
      </c>
      <c r="H227" s="135">
        <f>F227*(1-TANH(D227/$J$11))/(1+(1-F227/$J$11)*TANH(D227/$J$11))</f>
        <v>324.03543720429803</v>
      </c>
      <c r="I227" s="135">
        <f>H227/(1+(H227/$J$11)^3)^(1/3)</f>
        <v>304.03019552939179</v>
      </c>
      <c r="J227" s="135">
        <f t="shared" si="13"/>
        <v>20.005241674906244</v>
      </c>
      <c r="K227" s="135">
        <f t="shared" si="14"/>
        <v>31.758433379916426</v>
      </c>
      <c r="L227" s="135">
        <f t="shared" si="15"/>
        <v>64.632184524928732</v>
      </c>
      <c r="M227" s="135">
        <f>($J$12-1)*L227</f>
        <v>9.6948276787393048</v>
      </c>
      <c r="N227" s="135">
        <f>$J$12*L227</f>
        <v>74.327012203668033</v>
      </c>
      <c r="O227" s="135">
        <f t="shared" si="16"/>
        <v>33.199731454298693</v>
      </c>
      <c r="P227" s="135">
        <f t="shared" si="17"/>
        <v>41.127280749369341</v>
      </c>
      <c r="R227" s="133">
        <f>+B227</f>
        <v>31321</v>
      </c>
      <c r="S227" s="134"/>
      <c r="T227" s="134">
        <f>P227*10^3*$F$8/(3600*24*30)</f>
        <v>2.7291251114550645</v>
      </c>
    </row>
    <row r="228" spans="2:20" x14ac:dyDescent="0.25">
      <c r="B228" s="144">
        <v>31352</v>
      </c>
      <c r="C228" s="135">
        <v>47.654009654874301</v>
      </c>
      <c r="D228" s="135"/>
      <c r="E228" s="145" t="e">
        <f>IF(S228="",NA(),(S228*3600*24*30)/($F$8*1000))</f>
        <v>#N/A</v>
      </c>
      <c r="F228" s="135">
        <f>(I227+$J$11*TANH(C228/$J$11))/(1+I227/$J$11*TANH(C228/$J$11))</f>
        <v>335.22721485856459</v>
      </c>
      <c r="G228" s="135">
        <f t="shared" si="12"/>
        <v>16.456990325701497</v>
      </c>
      <c r="H228" s="135">
        <f>F228*(1-TANH(D228/$J$11))/(1+(1-F228/$J$11)*TANH(D228/$J$11))</f>
        <v>335.22721485856459</v>
      </c>
      <c r="I228" s="135">
        <f>H228/(1+(H228/$J$11)^3)^(1/3)</f>
        <v>312.59856110018984</v>
      </c>
      <c r="J228" s="135">
        <f t="shared" si="13"/>
        <v>22.628653758374753</v>
      </c>
      <c r="K228" s="135">
        <f t="shared" si="14"/>
        <v>39.08564408407625</v>
      </c>
      <c r="L228" s="135">
        <f t="shared" si="15"/>
        <v>72.28537553837495</v>
      </c>
      <c r="M228" s="135">
        <f>($J$12-1)*L228</f>
        <v>10.842806330756236</v>
      </c>
      <c r="N228" s="135">
        <f>$J$12*L228</f>
        <v>83.128181869131183</v>
      </c>
      <c r="O228" s="135">
        <f t="shared" si="16"/>
        <v>34.847720742434582</v>
      </c>
      <c r="P228" s="135">
        <f t="shared" si="17"/>
        <v>48.280461126696601</v>
      </c>
      <c r="R228" s="133">
        <f>+B228</f>
        <v>31352</v>
      </c>
      <c r="S228" s="134"/>
      <c r="T228" s="134">
        <f>P228*10^3*$F$8/(3600*24*30)</f>
        <v>3.2037960315554841</v>
      </c>
    </row>
    <row r="229" spans="2:20" x14ac:dyDescent="0.25">
      <c r="B229" s="144">
        <v>31382</v>
      </c>
      <c r="C229" s="135">
        <v>87.965362826093994</v>
      </c>
      <c r="D229" s="135"/>
      <c r="E229" s="145" t="e">
        <f>IF(S229="",NA(),(S229*3600*24*30)/($F$8*1000))</f>
        <v>#N/A</v>
      </c>
      <c r="F229" s="135">
        <f>(I228+$J$11*TANH(C229/$J$11))/(1+I228/$J$11*TANH(C229/$J$11))</f>
        <v>366.14853659017132</v>
      </c>
      <c r="G229" s="135">
        <f t="shared" si="12"/>
        <v>34.415387336112531</v>
      </c>
      <c r="H229" s="135">
        <f>F229*(1-TANH(D229/$J$11))/(1+(1-F229/$J$11)*TANH(D229/$J$11))</f>
        <v>366.14853659017132</v>
      </c>
      <c r="I229" s="135">
        <f>H229/(1+(H229/$J$11)^3)^(1/3)</f>
        <v>335.14803307285456</v>
      </c>
      <c r="J229" s="135">
        <f t="shared" si="13"/>
        <v>31.000503517316758</v>
      </c>
      <c r="K229" s="135">
        <f t="shared" si="14"/>
        <v>65.415890853429289</v>
      </c>
      <c r="L229" s="135">
        <f t="shared" si="15"/>
        <v>100.26361159586386</v>
      </c>
      <c r="M229" s="135">
        <f>($J$12-1)*L229</f>
        <v>15.039541739379571</v>
      </c>
      <c r="N229" s="135">
        <f>$J$12*L229</f>
        <v>115.30315333524344</v>
      </c>
      <c r="O229" s="135">
        <f t="shared" si="16"/>
        <v>39.464145786838827</v>
      </c>
      <c r="P229" s="135">
        <f t="shared" si="17"/>
        <v>75.839007548404609</v>
      </c>
      <c r="R229" s="133">
        <f>+B229</f>
        <v>31382</v>
      </c>
      <c r="S229" s="134"/>
      <c r="T229" s="134">
        <f>P229*10^3*$F$8/(3600*24*30)</f>
        <v>5.0325267354651206</v>
      </c>
    </row>
    <row r="230" spans="2:20" x14ac:dyDescent="0.25">
      <c r="B230" s="144">
        <v>31413</v>
      </c>
      <c r="C230" s="135">
        <v>94.734852279976394</v>
      </c>
      <c r="D230" s="135"/>
      <c r="E230" s="145" t="e">
        <f>IF(S230="",NA(),(S230*3600*24*30)/($F$8*1000))</f>
        <v>#N/A</v>
      </c>
      <c r="F230" s="135">
        <f>(I229+$J$11*TANH(C230/$J$11))/(1+I229/$J$11*TANH(C230/$J$11))</f>
        <v>387.83054055324686</v>
      </c>
      <c r="G230" s="135">
        <f t="shared" si="12"/>
        <v>42.052344799584091</v>
      </c>
      <c r="H230" s="135">
        <f>F230*(1-TANH(D230/$J$11))/(1+(1-F230/$J$11)*TANH(D230/$J$11))</f>
        <v>387.83054055324686</v>
      </c>
      <c r="I230" s="135">
        <f>H230/(1+(H230/$J$11)^3)^(1/3)</f>
        <v>349.94536618114921</v>
      </c>
      <c r="J230" s="135">
        <f t="shared" si="13"/>
        <v>37.885174372097651</v>
      </c>
      <c r="K230" s="135">
        <f t="shared" si="14"/>
        <v>79.937519171681743</v>
      </c>
      <c r="L230" s="135">
        <f t="shared" si="15"/>
        <v>119.40166495852057</v>
      </c>
      <c r="M230" s="135">
        <f>($J$12-1)*L230</f>
        <v>17.910249743778074</v>
      </c>
      <c r="N230" s="135">
        <f>$J$12*L230</f>
        <v>137.31191470229865</v>
      </c>
      <c r="O230" s="135">
        <f t="shared" si="16"/>
        <v>41.754776413620903</v>
      </c>
      <c r="P230" s="135">
        <f t="shared" si="17"/>
        <v>95.557138288677749</v>
      </c>
      <c r="R230" s="133">
        <f>+B230</f>
        <v>31413</v>
      </c>
      <c r="S230" s="134"/>
      <c r="T230" s="134">
        <f>P230*10^3*$F$8/(3600*24*30)</f>
        <v>6.3409829419955912</v>
      </c>
    </row>
    <row r="231" spans="2:20" x14ac:dyDescent="0.25">
      <c r="B231" s="144">
        <v>31444</v>
      </c>
      <c r="C231" s="135">
        <v>77.788560095200296</v>
      </c>
      <c r="D231" s="135"/>
      <c r="E231" s="145" t="e">
        <f>IF(S231="",NA(),(S231*3600*24*30)/($F$8*1000))</f>
        <v>#N/A</v>
      </c>
      <c r="F231" s="135">
        <f>(I230+$J$11*TANH(C231/$J$11))/(1+I230/$J$11*TANH(C231/$J$11))</f>
        <v>391.513704461857</v>
      </c>
      <c r="G231" s="135">
        <f t="shared" si="12"/>
        <v>36.220221814492504</v>
      </c>
      <c r="H231" s="135">
        <f>F231*(1-TANH(D231/$J$11))/(1+(1-F231/$J$11)*TANH(D231/$J$11))</f>
        <v>391.513704461857</v>
      </c>
      <c r="I231" s="135">
        <f>H231/(1+(H231/$J$11)^3)^(1/3)</f>
        <v>352.37454028545937</v>
      </c>
      <c r="J231" s="135">
        <f t="shared" si="13"/>
        <v>39.139164176397628</v>
      </c>
      <c r="K231" s="135">
        <f t="shared" si="14"/>
        <v>75.359385990890132</v>
      </c>
      <c r="L231" s="135">
        <f t="shared" si="15"/>
        <v>117.11416240451103</v>
      </c>
      <c r="M231" s="135">
        <f>($J$12-1)*L231</f>
        <v>17.567124360676644</v>
      </c>
      <c r="N231" s="135">
        <f>$J$12*L231</f>
        <v>134.68128676518768</v>
      </c>
      <c r="O231" s="135">
        <f t="shared" si="16"/>
        <v>41.508238106407759</v>
      </c>
      <c r="P231" s="135">
        <f t="shared" si="17"/>
        <v>93.173048658779919</v>
      </c>
      <c r="R231" s="133">
        <f>+B231</f>
        <v>31444</v>
      </c>
      <c r="S231" s="134"/>
      <c r="T231" s="134">
        <f>P231*10^3*$F$8/(3600*24*30)</f>
        <v>6.182779463468421</v>
      </c>
    </row>
    <row r="232" spans="2:20" x14ac:dyDescent="0.25">
      <c r="B232" s="144">
        <v>31472</v>
      </c>
      <c r="C232" s="135">
        <v>81.282325303419398</v>
      </c>
      <c r="D232" s="135"/>
      <c r="E232" s="145" t="e">
        <f>IF(S232="",NA(),(S232*3600*24*30)/($F$8*1000))</f>
        <v>#N/A</v>
      </c>
      <c r="F232" s="135">
        <f>(I231+$J$11*TANH(C232/$J$11))/(1+I231/$J$11*TANH(C232/$J$11))</f>
        <v>395.17340034330817</v>
      </c>
      <c r="G232" s="135">
        <f t="shared" si="12"/>
        <v>38.483465245570585</v>
      </c>
      <c r="H232" s="135">
        <f>F232*(1-TANH(D232/$J$11))/(1+(1-F232/$J$11)*TANH(D232/$J$11))</f>
        <v>395.17340034330817</v>
      </c>
      <c r="I232" s="135">
        <f>H232/(1+(H232/$J$11)^3)^(1/3)</f>
        <v>354.76383264260642</v>
      </c>
      <c r="J232" s="135">
        <f t="shared" si="13"/>
        <v>40.409567700701757</v>
      </c>
      <c r="K232" s="135">
        <f t="shared" si="14"/>
        <v>78.893032946272342</v>
      </c>
      <c r="L232" s="135">
        <f t="shared" si="15"/>
        <v>120.4012710526801</v>
      </c>
      <c r="M232" s="135">
        <f>($J$12-1)*L232</f>
        <v>18.060190657902005</v>
      </c>
      <c r="N232" s="135">
        <f>$J$12*L232</f>
        <v>138.46146171058211</v>
      </c>
      <c r="O232" s="135">
        <f t="shared" si="16"/>
        <v>41.860458101180825</v>
      </c>
      <c r="P232" s="135">
        <f t="shared" si="17"/>
        <v>96.601003609401289</v>
      </c>
      <c r="R232" s="133">
        <f>+B232</f>
        <v>31472</v>
      </c>
      <c r="S232" s="134"/>
      <c r="T232" s="134">
        <f>P232*10^3*$F$8/(3600*24*30)</f>
        <v>6.4102517827226171</v>
      </c>
    </row>
    <row r="233" spans="2:20" x14ac:dyDescent="0.25">
      <c r="B233" s="144">
        <v>31503</v>
      </c>
      <c r="C233" s="135">
        <v>97.672849891485697</v>
      </c>
      <c r="D233" s="135"/>
      <c r="E233" s="145" t="e">
        <f>IF(S233="",NA(),(S233*3600*24*30)/($F$8*1000))</f>
        <v>#N/A</v>
      </c>
      <c r="F233" s="135">
        <f>(I232+$J$11*TANH(C233/$J$11))/(1+I232/$J$11*TANH(C233/$J$11))</f>
        <v>404.62549929417651</v>
      </c>
      <c r="G233" s="135">
        <f t="shared" si="12"/>
        <v>47.811183239915636</v>
      </c>
      <c r="H233" s="135">
        <f>F233*(1-TANH(D233/$J$11))/(1+(1-F233/$J$11)*TANH(D233/$J$11))</f>
        <v>404.62549929417651</v>
      </c>
      <c r="I233" s="135">
        <f>H233/(1+(H233/$J$11)^3)^(1/3)</f>
        <v>360.82213217224398</v>
      </c>
      <c r="J233" s="135">
        <f t="shared" si="13"/>
        <v>43.803367121932524</v>
      </c>
      <c r="K233" s="135">
        <f t="shared" si="14"/>
        <v>91.61455036184816</v>
      </c>
      <c r="L233" s="135">
        <f t="shared" si="15"/>
        <v>133.47500846302898</v>
      </c>
      <c r="M233" s="135">
        <f>($J$12-1)*L233</f>
        <v>20.021251269454336</v>
      </c>
      <c r="N233" s="135">
        <f>$J$12*L233</f>
        <v>153.49625973248331</v>
      </c>
      <c r="O233" s="135">
        <f t="shared" si="16"/>
        <v>43.137877897669497</v>
      </c>
      <c r="P233" s="135">
        <f t="shared" si="17"/>
        <v>110.35838183481381</v>
      </c>
      <c r="R233" s="133">
        <f>+B233</f>
        <v>31503</v>
      </c>
      <c r="S233" s="134"/>
      <c r="T233" s="134">
        <f>P233*10^3*$F$8/(3600*24*30)</f>
        <v>7.3231642266928914</v>
      </c>
    </row>
    <row r="234" spans="2:20" x14ac:dyDescent="0.25">
      <c r="B234" s="144">
        <v>31533</v>
      </c>
      <c r="C234" s="135">
        <v>8.7038079602786897</v>
      </c>
      <c r="D234" s="135"/>
      <c r="E234" s="145" t="e">
        <f>IF(S234="",NA(),(S234*3600*24*30)/($F$8*1000))</f>
        <v>#N/A</v>
      </c>
      <c r="F234" s="135">
        <f>(I233+$J$11*TANH(C234/$J$11))/(1+I233/$J$11*TANH(C234/$J$11))</f>
        <v>365.65329570015848</v>
      </c>
      <c r="G234" s="135">
        <f t="shared" si="12"/>
        <v>3.8726444323642113</v>
      </c>
      <c r="H234" s="135">
        <f>F234*(1-TANH(D234/$J$11))/(1+(1-F234/$J$11)*TANH(D234/$J$11))</f>
        <v>365.65329570015848</v>
      </c>
      <c r="I234" s="135">
        <f>H234/(1+(H234/$J$11)^3)^(1/3)</f>
        <v>334.80017049930308</v>
      </c>
      <c r="J234" s="135">
        <f t="shared" si="13"/>
        <v>30.853125200855402</v>
      </c>
      <c r="K234" s="135">
        <f t="shared" si="14"/>
        <v>34.725769633219613</v>
      </c>
      <c r="L234" s="135">
        <f t="shared" si="15"/>
        <v>77.863647530889111</v>
      </c>
      <c r="M234" s="135">
        <f>($J$12-1)*L234</f>
        <v>11.67954712963336</v>
      </c>
      <c r="N234" s="135">
        <f>$J$12*L234</f>
        <v>89.543194660522474</v>
      </c>
      <c r="O234" s="135">
        <f t="shared" si="16"/>
        <v>35.926687883241044</v>
      </c>
      <c r="P234" s="135">
        <f t="shared" si="17"/>
        <v>53.61650677728143</v>
      </c>
      <c r="R234" s="133">
        <f>+B234</f>
        <v>31533</v>
      </c>
      <c r="S234" s="134"/>
      <c r="T234" s="134">
        <f>P234*10^3*$F$8/(3600*24*30)</f>
        <v>3.5578854805912061</v>
      </c>
    </row>
    <row r="235" spans="2:20" x14ac:dyDescent="0.25">
      <c r="B235" s="144">
        <v>31564</v>
      </c>
      <c r="C235" s="135">
        <v>4.0335372636262496</v>
      </c>
      <c r="D235" s="135"/>
      <c r="E235" s="145" t="e">
        <f>IF(S235="",NA(),(S235*3600*24*30)/($F$8*1000))</f>
        <v>#N/A</v>
      </c>
      <c r="F235" s="135">
        <f>(I234+$J$11*TANH(C235/$J$11))/(1+I234/$J$11*TANH(C235/$J$11))</f>
        <v>337.29772057848788</v>
      </c>
      <c r="G235" s="135">
        <f t="shared" si="12"/>
        <v>1.535987184441467</v>
      </c>
      <c r="H235" s="135">
        <f>F235*(1-TANH(D235/$J$11))/(1+(1-F235/$J$11)*TANH(D235/$J$11))</f>
        <v>337.29772057848788</v>
      </c>
      <c r="I235" s="135">
        <f>H235/(1+(H235/$J$11)^3)^(1/3)</f>
        <v>314.16044930393218</v>
      </c>
      <c r="J235" s="135">
        <f t="shared" si="13"/>
        <v>23.137271274555701</v>
      </c>
      <c r="K235" s="135">
        <f t="shared" si="14"/>
        <v>24.673258458997168</v>
      </c>
      <c r="L235" s="135">
        <f t="shared" si="15"/>
        <v>60.599946342238212</v>
      </c>
      <c r="M235" s="135">
        <f>($J$12-1)*L235</f>
        <v>9.0899919513357261</v>
      </c>
      <c r="N235" s="135">
        <f>$J$12*L235</f>
        <v>69.689938293573945</v>
      </c>
      <c r="O235" s="135">
        <f t="shared" si="16"/>
        <v>32.241485751571389</v>
      </c>
      <c r="P235" s="135">
        <f t="shared" si="17"/>
        <v>37.448452542002556</v>
      </c>
      <c r="R235" s="133">
        <f>+B235</f>
        <v>31564</v>
      </c>
      <c r="S235" s="134"/>
      <c r="T235" s="134">
        <f>P235*10^3*$F$8/(3600*24*30)</f>
        <v>2.4850053384353545</v>
      </c>
    </row>
    <row r="236" spans="2:20" x14ac:dyDescent="0.25">
      <c r="B236" s="144">
        <v>31594</v>
      </c>
      <c r="C236" s="135">
        <v>9.7323382442424702</v>
      </c>
      <c r="D236" s="135"/>
      <c r="E236" s="145" t="e">
        <f>IF(S236="",NA(),(S236*3600*24*30)/($F$8*1000))</f>
        <v>#N/A</v>
      </c>
      <c r="F236" s="135">
        <f>(I235+$J$11*TANH(C236/$J$11))/(1+I235/$J$11*TANH(C236/$J$11))</f>
        <v>320.58685619454951</v>
      </c>
      <c r="G236" s="135">
        <f t="shared" si="12"/>
        <v>3.3059313536251125</v>
      </c>
      <c r="H236" s="135">
        <f>F236*(1-TANH(D236/$J$11))/(1+(1-F236/$J$11)*TANH(D236/$J$11))</f>
        <v>320.58685619454951</v>
      </c>
      <c r="I236" s="135">
        <f>H236/(1+(H236/$J$11)^3)^(1/3)</f>
        <v>301.34770372107425</v>
      </c>
      <c r="J236" s="135">
        <f t="shared" si="13"/>
        <v>19.239152473475258</v>
      </c>
      <c r="K236" s="135">
        <f t="shared" si="14"/>
        <v>22.54508382710037</v>
      </c>
      <c r="L236" s="135">
        <f t="shared" si="15"/>
        <v>54.786569578671759</v>
      </c>
      <c r="M236" s="135">
        <f>($J$12-1)*L236</f>
        <v>8.2179854368007597</v>
      </c>
      <c r="N236" s="135">
        <f>$J$12*L236</f>
        <v>63.004555015472519</v>
      </c>
      <c r="O236" s="135">
        <f t="shared" si="16"/>
        <v>30.732791159261033</v>
      </c>
      <c r="P236" s="135">
        <f t="shared" si="17"/>
        <v>32.271763856211486</v>
      </c>
      <c r="R236" s="133">
        <f>+B236</f>
        <v>31594</v>
      </c>
      <c r="S236" s="134"/>
      <c r="T236" s="134">
        <f>P236*10^3*$F$8/(3600*24*30)</f>
        <v>2.1414905028041571</v>
      </c>
    </row>
    <row r="237" spans="2:20" x14ac:dyDescent="0.25">
      <c r="B237" s="144">
        <v>31625</v>
      </c>
      <c r="C237" s="135">
        <v>11.2969182116047</v>
      </c>
      <c r="D237" s="135"/>
      <c r="E237" s="145" t="e">
        <f>IF(S237="",NA(),(S237*3600*24*30)/($F$8*1000))</f>
        <v>#N/A</v>
      </c>
      <c r="F237" s="135">
        <f>(I236+$J$11*TANH(C237/$J$11))/(1+I236/$J$11*TANH(C237/$J$11))</f>
        <v>309.09529668063249</v>
      </c>
      <c r="G237" s="135">
        <f t="shared" si="12"/>
        <v>3.549325252046458</v>
      </c>
      <c r="H237" s="135">
        <f>F237*(1-TANH(D237/$J$11))/(1+(1-F237/$J$11)*TANH(D237/$J$11))</f>
        <v>309.09529668063249</v>
      </c>
      <c r="I237" s="135">
        <f>H237/(1+(H237/$J$11)^3)^(1/3)</f>
        <v>292.26826009956937</v>
      </c>
      <c r="J237" s="135">
        <f t="shared" si="13"/>
        <v>16.827036581063112</v>
      </c>
      <c r="K237" s="135">
        <f t="shared" si="14"/>
        <v>20.37636183310957</v>
      </c>
      <c r="L237" s="135">
        <f t="shared" si="15"/>
        <v>51.109152992370603</v>
      </c>
      <c r="M237" s="135">
        <f>($J$12-1)*L237</f>
        <v>7.6663729488555861</v>
      </c>
      <c r="N237" s="135">
        <f>$J$12*L237</f>
        <v>58.775525941226192</v>
      </c>
      <c r="O237" s="135">
        <f t="shared" si="16"/>
        <v>29.690725665307589</v>
      </c>
      <c r="P237" s="135">
        <f t="shared" si="17"/>
        <v>29.084800275918603</v>
      </c>
      <c r="R237" s="133">
        <f>+B237</f>
        <v>31625</v>
      </c>
      <c r="S237" s="134"/>
      <c r="T237" s="134">
        <f>P237*10^3*$F$8/(3600*24*30)</f>
        <v>1.9300098948526232</v>
      </c>
    </row>
    <row r="238" spans="2:20" x14ac:dyDescent="0.25">
      <c r="B238" s="144">
        <v>31656</v>
      </c>
      <c r="C238" s="135">
        <v>2.6354123665081199</v>
      </c>
      <c r="D238" s="135"/>
      <c r="E238" s="145" t="e">
        <f>IF(S238="",NA(),(S238*3600*24*30)/($F$8*1000))</f>
        <v>#N/A</v>
      </c>
      <c r="F238" s="135">
        <f>(I237+$J$11*TANH(C238/$J$11))/(1+I237/$J$11*TANH(C238/$J$11))</f>
        <v>294.1396929724915</v>
      </c>
      <c r="G238" s="135">
        <f t="shared" si="12"/>
        <v>0.76397949358596406</v>
      </c>
      <c r="H238" s="135">
        <f>F238*(1-TANH(D238/$J$11))/(1+(1-F238/$J$11)*TANH(D238/$J$11))</f>
        <v>294.1396929724915</v>
      </c>
      <c r="I238" s="135">
        <f>H238/(1+(H238/$J$11)^3)^(1/3)</f>
        <v>280.13684354587139</v>
      </c>
      <c r="J238" s="135">
        <f t="shared" si="13"/>
        <v>14.002849426620116</v>
      </c>
      <c r="K238" s="135">
        <f t="shared" si="14"/>
        <v>14.766828920206081</v>
      </c>
      <c r="L238" s="135">
        <f t="shared" si="15"/>
        <v>44.45755458551367</v>
      </c>
      <c r="M238" s="135">
        <f>($J$12-1)*L238</f>
        <v>6.6686331878270462</v>
      </c>
      <c r="N238" s="135">
        <f>$J$12*L238</f>
        <v>51.126187773340718</v>
      </c>
      <c r="O238" s="135">
        <f t="shared" si="16"/>
        <v>27.604395758245893</v>
      </c>
      <c r="P238" s="135">
        <f t="shared" si="17"/>
        <v>23.521792015094825</v>
      </c>
      <c r="R238" s="133">
        <f>+B238</f>
        <v>31656</v>
      </c>
      <c r="S238" s="134"/>
      <c r="T238" s="134">
        <f>P238*10^3*$F$8/(3600*24*30)</f>
        <v>1.5608596553226501</v>
      </c>
    </row>
    <row r="239" spans="2:20" x14ac:dyDescent="0.25">
      <c r="B239" s="144">
        <v>31686</v>
      </c>
      <c r="C239" s="135">
        <v>33.093159824289103</v>
      </c>
      <c r="D239" s="135"/>
      <c r="E239" s="145" t="e">
        <f>IF(S239="",NA(),(S239*3600*24*30)/($F$8*1000))</f>
        <v>#N/A</v>
      </c>
      <c r="F239" s="135">
        <f>(I238+$J$11*TANH(C239/$J$11))/(1+I238/$J$11*TANH(C239/$J$11))</f>
        <v>303.70692105495982</v>
      </c>
      <c r="G239" s="135">
        <f t="shared" si="12"/>
        <v>9.5230823152006678</v>
      </c>
      <c r="H239" s="135">
        <f>F239*(1-TANH(D239/$J$11))/(1+(1-F239/$J$11)*TANH(D239/$J$11))</f>
        <v>303.70692105495982</v>
      </c>
      <c r="I239" s="135">
        <f>H239/(1+(H239/$J$11)^3)^(1/3)</f>
        <v>287.93777254013662</v>
      </c>
      <c r="J239" s="135">
        <f t="shared" si="13"/>
        <v>15.7691485148232</v>
      </c>
      <c r="K239" s="135">
        <f t="shared" si="14"/>
        <v>25.292230830023868</v>
      </c>
      <c r="L239" s="135">
        <f t="shared" si="15"/>
        <v>52.896626588269761</v>
      </c>
      <c r="M239" s="135">
        <f>($J$12-1)*L239</f>
        <v>7.9344939882404599</v>
      </c>
      <c r="N239" s="135">
        <f>$J$12*L239</f>
        <v>60.831120576510223</v>
      </c>
      <c r="O239" s="135">
        <f t="shared" si="16"/>
        <v>30.206350956412084</v>
      </c>
      <c r="P239" s="135">
        <f t="shared" si="17"/>
        <v>30.624769620098139</v>
      </c>
      <c r="R239" s="133">
        <f>+B239</f>
        <v>31686</v>
      </c>
      <c r="S239" s="134"/>
      <c r="T239" s="134">
        <f>P239*10^3*$F$8/(3600*24*30)</f>
        <v>2.032199218617623</v>
      </c>
    </row>
    <row r="240" spans="2:20" x14ac:dyDescent="0.25">
      <c r="B240" s="144">
        <v>31717</v>
      </c>
      <c r="C240" s="135">
        <v>81.121922009109198</v>
      </c>
      <c r="D240" s="135"/>
      <c r="E240" s="145" t="e">
        <f>IF(S240="",NA(),(S240*3600*24*30)/($F$8*1000))</f>
        <v>#N/A</v>
      </c>
      <c r="F240" s="135">
        <f>(I239+$J$11*TANH(C240/$J$11))/(1+I239/$J$11*TANH(C240/$J$11))</f>
        <v>341.7451485137039</v>
      </c>
      <c r="G240" s="135">
        <f t="shared" si="12"/>
        <v>27.314546035541923</v>
      </c>
      <c r="H240" s="135">
        <f>F240*(1-TANH(D240/$J$11))/(1+(1-F240/$J$11)*TANH(D240/$J$11))</f>
        <v>341.7451485137039</v>
      </c>
      <c r="I240" s="135">
        <f>H240/(1+(H240/$J$11)^3)^(1/3)</f>
        <v>317.49049827727845</v>
      </c>
      <c r="J240" s="135">
        <f t="shared" si="13"/>
        <v>24.254650236425448</v>
      </c>
      <c r="K240" s="135">
        <f t="shared" si="14"/>
        <v>51.569196271967371</v>
      </c>
      <c r="L240" s="135">
        <f t="shared" si="15"/>
        <v>81.775547228379452</v>
      </c>
      <c r="M240" s="135">
        <f>($J$12-1)*L240</f>
        <v>12.266332084256911</v>
      </c>
      <c r="N240" s="135">
        <f>$J$12*L240</f>
        <v>94.041879312636368</v>
      </c>
      <c r="O240" s="135">
        <f t="shared" si="16"/>
        <v>36.629732017916993</v>
      </c>
      <c r="P240" s="135">
        <f t="shared" si="17"/>
        <v>57.412147294719375</v>
      </c>
      <c r="R240" s="133">
        <f>+B240</f>
        <v>31717</v>
      </c>
      <c r="S240" s="134"/>
      <c r="T240" s="134">
        <f>P240*10^3*$F$8/(3600*24*30)</f>
        <v>3.8097566877668725</v>
      </c>
    </row>
    <row r="241" spans="2:20" x14ac:dyDescent="0.25">
      <c r="B241" s="144">
        <v>31747</v>
      </c>
      <c r="C241" s="135">
        <v>100.064644674958</v>
      </c>
      <c r="D241" s="135"/>
      <c r="E241" s="145" t="e">
        <f>IF(S241="",NA(),(S241*3600*24*30)/($F$8*1000))</f>
        <v>#N/A</v>
      </c>
      <c r="F241" s="135">
        <f>(I240+$J$11*TANH(C241/$J$11))/(1+I240/$J$11*TANH(C241/$J$11))</f>
        <v>376.55276180967462</v>
      </c>
      <c r="G241" s="135">
        <f t="shared" si="12"/>
        <v>41.002381142561831</v>
      </c>
      <c r="H241" s="135">
        <f>F241*(1-TANH(D241/$J$11))/(1+(1-F241/$J$11)*TANH(D241/$J$11))</f>
        <v>376.55276180967462</v>
      </c>
      <c r="I241" s="135">
        <f>H241/(1+(H241/$J$11)^3)^(1/3)</f>
        <v>342.35440688527586</v>
      </c>
      <c r="J241" s="135">
        <f t="shared" si="13"/>
        <v>34.198354924398757</v>
      </c>
      <c r="K241" s="135">
        <f t="shared" si="14"/>
        <v>75.200736066960587</v>
      </c>
      <c r="L241" s="135">
        <f t="shared" si="15"/>
        <v>111.83046808487758</v>
      </c>
      <c r="M241" s="135">
        <f>($J$12-1)*L241</f>
        <v>16.774570212731629</v>
      </c>
      <c r="N241" s="135">
        <f>$J$12*L241</f>
        <v>128.60503829760921</v>
      </c>
      <c r="O241" s="135">
        <f t="shared" si="16"/>
        <v>40.91249294030321</v>
      </c>
      <c r="P241" s="135">
        <f t="shared" si="17"/>
        <v>87.692545357306003</v>
      </c>
      <c r="R241" s="133">
        <f>+B241</f>
        <v>31747</v>
      </c>
      <c r="S241" s="134"/>
      <c r="T241" s="134">
        <f>P241*10^3*$F$8/(3600*24*30)</f>
        <v>5.8191040900681461</v>
      </c>
    </row>
    <row r="242" spans="2:20" x14ac:dyDescent="0.25">
      <c r="B242" s="144">
        <v>31778</v>
      </c>
      <c r="C242" s="135">
        <v>152.027477935522</v>
      </c>
      <c r="D242" s="135"/>
      <c r="E242" s="145" t="e">
        <f>IF(S242="",NA(),(S242*3600*24*30)/($F$8*1000))</f>
        <v>#N/A</v>
      </c>
      <c r="F242" s="135">
        <f>(I241+$J$11*TANH(C242/$J$11))/(1+I241/$J$11*TANH(C242/$J$11))</f>
        <v>418.88742596361351</v>
      </c>
      <c r="G242" s="135">
        <f t="shared" si="12"/>
        <v>75.494458857184327</v>
      </c>
      <c r="H242" s="135">
        <f>F242*(1-TANH(D242/$J$11))/(1+(1-F242/$J$11)*TANH(D242/$J$11))</f>
        <v>418.88742596361351</v>
      </c>
      <c r="I242" s="135">
        <f>H242/(1+(H242/$J$11)^3)^(1/3)</f>
        <v>369.65593630165688</v>
      </c>
      <c r="J242" s="135">
        <f t="shared" si="13"/>
        <v>49.23148966195663</v>
      </c>
      <c r="K242" s="135">
        <f t="shared" si="14"/>
        <v>124.72594851914096</v>
      </c>
      <c r="L242" s="135">
        <f t="shared" si="15"/>
        <v>165.63844145944415</v>
      </c>
      <c r="M242" s="135">
        <f>($J$12-1)*L242</f>
        <v>24.845766218916609</v>
      </c>
      <c r="N242" s="135">
        <f>$J$12*L242</f>
        <v>190.48420767836075</v>
      </c>
      <c r="O242" s="135">
        <f t="shared" si="16"/>
        <v>45.627836447786535</v>
      </c>
      <c r="P242" s="135">
        <f t="shared" si="17"/>
        <v>144.85637123057421</v>
      </c>
      <c r="R242" s="133">
        <f>+B242</f>
        <v>31778</v>
      </c>
      <c r="S242" s="134"/>
      <c r="T242" s="134">
        <f>P242*10^3*$F$8/(3600*24*30)</f>
        <v>9.6123826588189676</v>
      </c>
    </row>
    <row r="243" spans="2:20" x14ac:dyDescent="0.25">
      <c r="B243" s="144">
        <v>31809</v>
      </c>
      <c r="C243" s="135">
        <v>83.155573185243995</v>
      </c>
      <c r="D243" s="135"/>
      <c r="E243" s="145" t="e">
        <f>IF(S243="",NA(),(S243*3600*24*30)/($F$8*1000))</f>
        <v>#N/A</v>
      </c>
      <c r="F243" s="135">
        <f>(I242+$J$11*TANH(C243/$J$11))/(1+I242/$J$11*TANH(C243/$J$11))</f>
        <v>410.00091930958359</v>
      </c>
      <c r="G243" s="135">
        <f t="shared" ref="G243:G306" si="18">C243+I242-F243</f>
        <v>42.810590177317295</v>
      </c>
      <c r="H243" s="135">
        <f>F243*(1-TANH(D243/$J$11))/(1+(1-F243/$J$11)*TANH(D243/$J$11))</f>
        <v>410.00091930958359</v>
      </c>
      <c r="I243" s="135">
        <f>H243/(1+(H243/$J$11)^3)^(1/3)</f>
        <v>364.19503086125758</v>
      </c>
      <c r="J243" s="135">
        <f t="shared" si="13"/>
        <v>45.805888448326016</v>
      </c>
      <c r="K243" s="135">
        <f t="shared" si="14"/>
        <v>88.61647862564331</v>
      </c>
      <c r="L243" s="135">
        <f t="shared" si="15"/>
        <v>134.24431507342985</v>
      </c>
      <c r="M243" s="135">
        <f>($J$12-1)*L243</f>
        <v>20.136647261014463</v>
      </c>
      <c r="N243" s="135">
        <f>$J$12*L243</f>
        <v>154.38096233444432</v>
      </c>
      <c r="O243" s="135">
        <f t="shared" si="16"/>
        <v>43.207464129282926</v>
      </c>
      <c r="P243" s="135">
        <f t="shared" si="17"/>
        <v>111.17349820516139</v>
      </c>
      <c r="R243" s="133">
        <f>+B243</f>
        <v>31809</v>
      </c>
      <c r="S243" s="134"/>
      <c r="T243" s="134">
        <f>P243*10^3*$F$8/(3600*24*30)</f>
        <v>7.3772537389227466</v>
      </c>
    </row>
    <row r="244" spans="2:20" x14ac:dyDescent="0.25">
      <c r="B244" s="144">
        <v>31837</v>
      </c>
      <c r="C244" s="135">
        <v>91.283632201422407</v>
      </c>
      <c r="D244" s="135"/>
      <c r="E244" s="145" t="e">
        <f>IF(S244="",NA(),(S244*3600*24*30)/($F$8*1000))</f>
        <v>#N/A</v>
      </c>
      <c r="F244" s="135">
        <f>(I243+$J$11*TANH(C244/$J$11))/(1+I243/$J$11*TANH(C244/$J$11))</f>
        <v>409.18704240584339</v>
      </c>
      <c r="G244" s="135">
        <f t="shared" si="18"/>
        <v>46.291620656836585</v>
      </c>
      <c r="H244" s="135">
        <f>F244*(1-TANH(D244/$J$11))/(1+(1-F244/$J$11)*TANH(D244/$J$11))</f>
        <v>409.18704240584339</v>
      </c>
      <c r="I244" s="135">
        <f>H244/(1+(H244/$J$11)^3)^(1/3)</f>
        <v>363.68772378093797</v>
      </c>
      <c r="J244" s="135">
        <f t="shared" ref="J244:J251" si="19">H244-I244</f>
        <v>45.499318624905413</v>
      </c>
      <c r="K244" s="135">
        <f t="shared" ref="K244:K251" si="20">G244+J244</f>
        <v>91.790939281741998</v>
      </c>
      <c r="L244" s="135">
        <f t="shared" ref="L244:L251" si="21">O243+K244</f>
        <v>134.99840341102492</v>
      </c>
      <c r="M244" s="135">
        <f>($J$12-1)*L244</f>
        <v>20.249760511653726</v>
      </c>
      <c r="N244" s="135">
        <f>$J$12*L244</f>
        <v>155.24816392267866</v>
      </c>
      <c r="O244" s="135">
        <f t="shared" ref="O244:O251" si="22">N244-P244</f>
        <v>43.275118661206378</v>
      </c>
      <c r="P244" s="135">
        <f t="shared" ref="P244:P251" si="23">N244*N244/(N244+60)</f>
        <v>111.97304526147228</v>
      </c>
      <c r="R244" s="133">
        <f>+B244</f>
        <v>31837</v>
      </c>
      <c r="S244" s="134"/>
      <c r="T244" s="134">
        <f>P244*10^3*$F$8/(3600*24*30)</f>
        <v>7.4303101022273266</v>
      </c>
    </row>
    <row r="245" spans="2:20" x14ac:dyDescent="0.25">
      <c r="B245" s="144">
        <v>31868</v>
      </c>
      <c r="C245" s="135">
        <v>88.878405376620506</v>
      </c>
      <c r="D245" s="135"/>
      <c r="E245" s="145" t="e">
        <f>IF(S245="",NA(),(S245*3600*24*30)/($F$8*1000))</f>
        <v>#N/A</v>
      </c>
      <c r="F245" s="135">
        <f>(I244+$J$11*TANH(C245/$J$11))/(1+I244/$J$11*TANH(C245/$J$11))</f>
        <v>407.73397094117627</v>
      </c>
      <c r="G245" s="135">
        <f t="shared" si="18"/>
        <v>44.832158216382197</v>
      </c>
      <c r="H245" s="135">
        <f>F245*(1-TANH(D245/$J$11))/(1+(1-F245/$J$11)*TANH(D245/$J$11))</f>
        <v>407.73397094117627</v>
      </c>
      <c r="I245" s="135">
        <f>H245/(1+(H245/$J$11)^3)^(1/3)</f>
        <v>362.77899993745791</v>
      </c>
      <c r="J245" s="135">
        <f t="shared" si="19"/>
        <v>44.954971003718356</v>
      </c>
      <c r="K245" s="135">
        <f t="shared" si="20"/>
        <v>89.787129220100553</v>
      </c>
      <c r="L245" s="135">
        <f t="shared" si="21"/>
        <v>133.06224788130692</v>
      </c>
      <c r="M245" s="135">
        <f>($J$12-1)*L245</f>
        <v>19.959337182196027</v>
      </c>
      <c r="N245" s="135">
        <f>$J$12*L245</f>
        <v>153.02158506350295</v>
      </c>
      <c r="O245" s="135">
        <f t="shared" si="22"/>
        <v>43.100304136189678</v>
      </c>
      <c r="P245" s="135">
        <f t="shared" si="23"/>
        <v>109.92128092731328</v>
      </c>
      <c r="R245" s="133">
        <f>+B245</f>
        <v>31868</v>
      </c>
      <c r="S245" s="134"/>
      <c r="T245" s="134">
        <f>P245*10^3*$F$8/(3600*24*30)</f>
        <v>7.2941590738803566</v>
      </c>
    </row>
    <row r="246" spans="2:20" x14ac:dyDescent="0.25">
      <c r="B246" s="144">
        <v>31898</v>
      </c>
      <c r="C246" s="135">
        <v>4.8668278529980702</v>
      </c>
      <c r="D246" s="135"/>
      <c r="E246" s="145" t="e">
        <f>IF(S246="",NA(),(S246*3600*24*30)/($F$8*1000))</f>
        <v>#N/A</v>
      </c>
      <c r="F246" s="135">
        <f>(I245+$J$11*TANH(C246/$J$11))/(1+I245/$J$11*TANH(C246/$J$11))</f>
        <v>365.4699045494645</v>
      </c>
      <c r="G246" s="135">
        <f t="shared" si="18"/>
        <v>2.1759232409914944</v>
      </c>
      <c r="H246" s="135">
        <f>F246*(1-TANH(D246/$J$11))/(1+(1-F246/$J$11)*TANH(D246/$J$11))</f>
        <v>365.4699045494645</v>
      </c>
      <c r="I246" s="135">
        <f>H246/(1+(H246/$J$11)^3)^(1/3)</f>
        <v>334.67124337320479</v>
      </c>
      <c r="J246" s="135">
        <f t="shared" si="19"/>
        <v>30.798661176259714</v>
      </c>
      <c r="K246" s="135">
        <f t="shared" si="20"/>
        <v>32.974584417251208</v>
      </c>
      <c r="L246" s="135">
        <f t="shared" si="21"/>
        <v>76.074888553440886</v>
      </c>
      <c r="M246" s="135">
        <f>($J$12-1)*L246</f>
        <v>11.411233283016125</v>
      </c>
      <c r="N246" s="135">
        <f>$J$12*L246</f>
        <v>87.486121836457016</v>
      </c>
      <c r="O246" s="135">
        <f t="shared" si="22"/>
        <v>35.590923707439181</v>
      </c>
      <c r="P246" s="135">
        <f t="shared" si="23"/>
        <v>51.895198129017835</v>
      </c>
      <c r="R246" s="133">
        <f>+B246</f>
        <v>31898</v>
      </c>
      <c r="S246" s="134"/>
      <c r="T246" s="134">
        <f>P246*10^3*$F$8/(3600*24*30)</f>
        <v>3.4436628388082826</v>
      </c>
    </row>
    <row r="247" spans="2:20" x14ac:dyDescent="0.25">
      <c r="B247" s="144">
        <v>31929</v>
      </c>
      <c r="C247" s="135">
        <v>11.034058475134</v>
      </c>
      <c r="D247" s="135"/>
      <c r="E247" s="145" t="e">
        <f>IF(S247="",NA(),(S247*3600*24*30)/($F$8*1000))</f>
        <v>#N/A</v>
      </c>
      <c r="F247" s="135">
        <f>(I246+$J$11*TANH(C247/$J$11))/(1+I246/$J$11*TANH(C247/$J$11))</f>
        <v>341.45256642083012</v>
      </c>
      <c r="G247" s="135">
        <f t="shared" si="18"/>
        <v>4.2527354275086395</v>
      </c>
      <c r="H247" s="135">
        <f>F247*(1-TANH(D247/$J$11))/(1+(1-F247/$J$11)*TANH(D247/$J$11))</f>
        <v>341.45256642083012</v>
      </c>
      <c r="I247" s="135">
        <f>H247/(1+(H247/$J$11)^3)^(1/3)</f>
        <v>317.2724721445224</v>
      </c>
      <c r="J247" s="135">
        <f t="shared" si="19"/>
        <v>24.180094276307727</v>
      </c>
      <c r="K247" s="135">
        <f t="shared" si="20"/>
        <v>28.432829703816367</v>
      </c>
      <c r="L247" s="135">
        <f t="shared" si="21"/>
        <v>64.023753411255541</v>
      </c>
      <c r="M247" s="135">
        <f>($J$12-1)*L247</f>
        <v>9.6035630116883262</v>
      </c>
      <c r="N247" s="135">
        <f>$J$12*L247</f>
        <v>73.627316422943863</v>
      </c>
      <c r="O247" s="135">
        <f t="shared" si="22"/>
        <v>33.059400604846097</v>
      </c>
      <c r="P247" s="135">
        <f t="shared" si="23"/>
        <v>40.567915818097767</v>
      </c>
      <c r="R247" s="133">
        <f>+B247</f>
        <v>31929</v>
      </c>
      <c r="S247" s="134"/>
      <c r="T247" s="134">
        <f>P247*10^3*$F$8/(3600*24*30)</f>
        <v>2.6920067595342654</v>
      </c>
    </row>
    <row r="248" spans="2:20" x14ac:dyDescent="0.25">
      <c r="B248" s="144">
        <v>31959</v>
      </c>
      <c r="C248" s="135">
        <v>21.908401527339599</v>
      </c>
      <c r="D248" s="135"/>
      <c r="E248" s="145" t="e">
        <f>IF(S248="",NA(),(S248*3600*24*30)/($F$8*1000))</f>
        <v>#N/A</v>
      </c>
      <c r="F248" s="135">
        <f>(I247+$J$11*TANH(C248/$J$11))/(1+I247/$J$11*TANH(C248/$J$11))</f>
        <v>331.40555068774239</v>
      </c>
      <c r="G248" s="135">
        <f t="shared" si="18"/>
        <v>7.7753229841196116</v>
      </c>
      <c r="H248" s="135">
        <f>F248*(1-TANH(D248/$J$11))/(1+(1-F248/$J$11)*TANH(D248/$J$11))</f>
        <v>331.40555068774239</v>
      </c>
      <c r="I248" s="135">
        <f>H248/(1+(H248/$J$11)^3)^(1/3)</f>
        <v>309.69649438510243</v>
      </c>
      <c r="J248" s="135">
        <f t="shared" si="19"/>
        <v>21.709056302639965</v>
      </c>
      <c r="K248" s="135">
        <f t="shared" si="20"/>
        <v>29.484379286759577</v>
      </c>
      <c r="L248" s="135">
        <f t="shared" si="21"/>
        <v>62.543779891605674</v>
      </c>
      <c r="M248" s="135">
        <f>($J$12-1)*L248</f>
        <v>9.3815669837408446</v>
      </c>
      <c r="N248" s="135">
        <f>$J$12*L248</f>
        <v>71.92534687534652</v>
      </c>
      <c r="O248" s="135">
        <f t="shared" si="22"/>
        <v>32.71183979981069</v>
      </c>
      <c r="P248" s="135">
        <f t="shared" si="23"/>
        <v>39.21350707553583</v>
      </c>
      <c r="R248" s="133">
        <f>+B248</f>
        <v>31959</v>
      </c>
      <c r="S248" s="134"/>
      <c r="T248" s="134">
        <f>P248*10^3*$F$8/(3600*24*30)</f>
        <v>2.6021308707531494</v>
      </c>
    </row>
    <row r="249" spans="2:20" x14ac:dyDescent="0.25">
      <c r="B249" s="144">
        <v>31990</v>
      </c>
      <c r="C249" s="135">
        <v>3.3859312704115498</v>
      </c>
      <c r="D249" s="135"/>
      <c r="E249" s="145" t="e">
        <f>IF(S249="",NA(),(S249*3600*24*30)/($F$8*1000))</f>
        <v>#N/A</v>
      </c>
      <c r="F249" s="135">
        <f>(I248+$J$11*TANH(C249/$J$11))/(1+I248/$J$11*TANH(C249/$J$11))</f>
        <v>311.97925866520478</v>
      </c>
      <c r="G249" s="135">
        <f t="shared" si="18"/>
        <v>1.1031669903092052</v>
      </c>
      <c r="H249" s="135">
        <f>F249*(1-TANH(D249/$J$11))/(1+(1-F249/$J$11)*TANH(D249/$J$11))</f>
        <v>311.97925866520478</v>
      </c>
      <c r="I249" s="135">
        <f>H249/(1+(H249/$J$11)^3)^(1/3)</f>
        <v>294.56699221771134</v>
      </c>
      <c r="J249" s="135">
        <f t="shared" si="19"/>
        <v>17.412266447493437</v>
      </c>
      <c r="K249" s="135">
        <f t="shared" si="20"/>
        <v>18.515433437802642</v>
      </c>
      <c r="L249" s="135">
        <f t="shared" si="21"/>
        <v>51.227273237613332</v>
      </c>
      <c r="M249" s="135">
        <f>($J$12-1)*L249</f>
        <v>7.684090985641995</v>
      </c>
      <c r="N249" s="135">
        <f>$J$12*L249</f>
        <v>58.911364223255326</v>
      </c>
      <c r="O249" s="135">
        <f t="shared" si="22"/>
        <v>29.725349435559224</v>
      </c>
      <c r="P249" s="135">
        <f t="shared" si="23"/>
        <v>29.186014787696102</v>
      </c>
      <c r="R249" s="133">
        <f>+B249</f>
        <v>31990</v>
      </c>
      <c r="S249" s="134"/>
      <c r="T249" s="134">
        <f>P249*10^3*$F$8/(3600*24*30)</f>
        <v>1.9367262899242783</v>
      </c>
    </row>
    <row r="250" spans="2:20" x14ac:dyDescent="0.25">
      <c r="B250" s="144">
        <v>32021</v>
      </c>
      <c r="C250" s="135">
        <v>16.870233046016299</v>
      </c>
      <c r="D250" s="135"/>
      <c r="E250" s="145" t="e">
        <f>IF(S250="",NA(),(S250*3600*24*30)/($F$8*1000))</f>
        <v>#N/A</v>
      </c>
      <c r="F250" s="135">
        <f>(I249+$J$11*TANH(C250/$J$11))/(1+I249/$J$11*TANH(C250/$J$11))</f>
        <v>306.3008079168419</v>
      </c>
      <c r="G250" s="135">
        <f t="shared" si="18"/>
        <v>5.1364173468857643</v>
      </c>
      <c r="H250" s="135">
        <f>F250*(1-TANH(D250/$J$11))/(1+(1-F250/$J$11)*TANH(D250/$J$11))</f>
        <v>306.3008079168419</v>
      </c>
      <c r="I250" s="135">
        <f>H250/(1+(H250/$J$11)^3)^(1/3)</f>
        <v>290.02815554041359</v>
      </c>
      <c r="J250" s="135">
        <f t="shared" si="19"/>
        <v>16.272652376428312</v>
      </c>
      <c r="K250" s="135">
        <f t="shared" si="20"/>
        <v>21.409069723314076</v>
      </c>
      <c r="L250" s="135">
        <f t="shared" si="21"/>
        <v>51.1344191588733</v>
      </c>
      <c r="M250" s="135">
        <f>($J$12-1)*L250</f>
        <v>7.6701628738309902</v>
      </c>
      <c r="N250" s="135">
        <f>$J$12*L250</f>
        <v>58.804582032704289</v>
      </c>
      <c r="O250" s="135">
        <f t="shared" si="22"/>
        <v>29.698138418524977</v>
      </c>
      <c r="P250" s="135">
        <f t="shared" si="23"/>
        <v>29.106443614179312</v>
      </c>
      <c r="R250" s="133">
        <f>+B250</f>
        <v>32021</v>
      </c>
      <c r="S250" s="134"/>
      <c r="T250" s="134">
        <f>P250*10^3*$F$8/(3600*24*30)</f>
        <v>1.931446104027331</v>
      </c>
    </row>
    <row r="251" spans="2:20" x14ac:dyDescent="0.25">
      <c r="B251" s="144">
        <v>32051</v>
      </c>
      <c r="C251" s="135">
        <v>22.6407060063224</v>
      </c>
      <c r="D251" s="135"/>
      <c r="E251" s="145" t="e">
        <f>IF(S251="",NA(),(S251*3600*24*30)/($F$8*1000))</f>
        <v>#N/A</v>
      </c>
      <c r="F251" s="135">
        <f>(I250+$J$11*TANH(C251/$J$11))/(1+I250/$J$11*TANH(C251/$J$11))</f>
        <v>305.88673748463776</v>
      </c>
      <c r="G251" s="135">
        <f t="shared" si="18"/>
        <v>6.7821240620982053</v>
      </c>
      <c r="H251" s="135">
        <f>F251*(1-TANH(D251/$J$11))/(1+(1-F251/$J$11)*TANH(D251/$J$11))</f>
        <v>305.88673748463776</v>
      </c>
      <c r="I251" s="135">
        <f>H251/(1+(H251/$J$11)^3)^(1/3)</f>
        <v>289.69517446044114</v>
      </c>
      <c r="J251" s="135">
        <f t="shared" si="19"/>
        <v>16.191563024196626</v>
      </c>
      <c r="K251" s="135">
        <f t="shared" si="20"/>
        <v>22.973687086294831</v>
      </c>
      <c r="L251" s="135">
        <f t="shared" si="21"/>
        <v>52.671825504819807</v>
      </c>
      <c r="M251" s="135">
        <f>($J$12-1)*L251</f>
        <v>7.9007738257229665</v>
      </c>
      <c r="N251" s="135">
        <f>$J$12*L251</f>
        <v>60.572599330542772</v>
      </c>
      <c r="O251" s="135">
        <f t="shared" si="22"/>
        <v>30.142470014013636</v>
      </c>
      <c r="P251" s="135">
        <f t="shared" si="23"/>
        <v>30.430129316529136</v>
      </c>
      <c r="R251" s="133">
        <f>+B251</f>
        <v>32051</v>
      </c>
      <c r="S251" s="134"/>
      <c r="T251" s="134">
        <f>P251*10^3*$F$8/(3600*24*30)</f>
        <v>2.0192832725474581</v>
      </c>
    </row>
    <row r="252" spans="2:20" x14ac:dyDescent="0.25">
      <c r="B252" s="144">
        <v>32082</v>
      </c>
      <c r="C252" s="135">
        <v>111.97917389795199</v>
      </c>
      <c r="D252" s="135"/>
      <c r="E252" s="145" t="e">
        <f>IF(S252="",NA(),(S252*3600*24*30)/($F$8*1000))</f>
        <v>#N/A</v>
      </c>
      <c r="F252" s="135">
        <f>(I251+$J$11*TANH(C252/$J$11))/(1+I251/$J$11*TANH(C252/$J$11))</f>
        <v>361.16312410580207</v>
      </c>
      <c r="G252" s="135">
        <f t="shared" si="18"/>
        <v>40.511224252591035</v>
      </c>
      <c r="H252" s="135">
        <f>F252*(1-TANH(D252/$J$11))/(1+(1-F252/$J$11)*TANH(D252/$J$11))</f>
        <v>361.16312410580207</v>
      </c>
      <c r="I252" s="135">
        <f>H252/(1+(H252/$J$11)^3)^(1/3)</f>
        <v>331.62625563281608</v>
      </c>
      <c r="J252" s="135">
        <f>H252-I252</f>
        <v>29.536868472985987</v>
      </c>
      <c r="K252" s="135">
        <f>G252+J252</f>
        <v>70.048092725577021</v>
      </c>
      <c r="L252" s="135">
        <f>O251+K252</f>
        <v>100.19056273959066</v>
      </c>
      <c r="M252" s="135">
        <f>($J$12-1)*L252</f>
        <v>15.02858441093859</v>
      </c>
      <c r="N252" s="135">
        <f>$J$12*L252</f>
        <v>115.21914715052925</v>
      </c>
      <c r="O252" s="135">
        <f>N252-P252</f>
        <v>39.454300180406236</v>
      </c>
      <c r="P252" s="135">
        <f>N252*N252/(N252+60)</f>
        <v>75.764846970123017</v>
      </c>
      <c r="R252" s="133">
        <f>+B252</f>
        <v>32082</v>
      </c>
      <c r="S252" s="134"/>
      <c r="T252" s="134">
        <f>P252*10^3*$F$8/(3600*24*30)</f>
        <v>5.0276055859803854</v>
      </c>
    </row>
    <row r="253" spans="2:20" x14ac:dyDescent="0.25">
      <c r="B253" s="144">
        <v>32112</v>
      </c>
      <c r="C253" s="135">
        <v>97.9771031099109</v>
      </c>
      <c r="D253" s="135"/>
      <c r="E253" s="145" t="e">
        <f>IF(S253="",NA(),(S253*3600*24*30)/($F$8*1000))</f>
        <v>#N/A</v>
      </c>
      <c r="F253" s="135">
        <f>(I252+$J$11*TANH(C253/$J$11))/(1+I252/$J$11*TANH(C253/$J$11))</f>
        <v>386.64865009856055</v>
      </c>
      <c r="G253" s="135">
        <f t="shared" si="18"/>
        <v>42.954708644166431</v>
      </c>
      <c r="H253" s="135">
        <f>F253*(1-TANH(D253/$J$11))/(1+(1-F253/$J$11)*TANH(D253/$J$11))</f>
        <v>386.64865009856055</v>
      </c>
      <c r="I253" s="135">
        <f>H253/(1+(H253/$J$11)^3)^(1/3)</f>
        <v>349.16065124223906</v>
      </c>
      <c r="J253" s="135">
        <f>H253-I253</f>
        <v>37.487998856321497</v>
      </c>
      <c r="K253" s="135">
        <f>G253+J253</f>
        <v>80.442707500487927</v>
      </c>
      <c r="L253" s="135">
        <f>O252+K253</f>
        <v>119.89700768089416</v>
      </c>
      <c r="M253" s="135">
        <f>($J$12-1)*L253</f>
        <v>17.984551152134113</v>
      </c>
      <c r="N253" s="135">
        <f>$J$12*L253</f>
        <v>137.88155883302827</v>
      </c>
      <c r="O253" s="135">
        <f>N253-P253</f>
        <v>41.807299168096478</v>
      </c>
      <c r="P253" s="135">
        <f>N253*N253/(N253+60)</f>
        <v>96.074259664931787</v>
      </c>
      <c r="R253" s="133">
        <f>+B253</f>
        <v>32112</v>
      </c>
      <c r="S253" s="134"/>
      <c r="T253" s="134">
        <f>P253*10^3*$F$8/(3600*24*30)</f>
        <v>6.3752980950494864</v>
      </c>
    </row>
    <row r="254" spans="2:20" x14ac:dyDescent="0.25">
      <c r="B254" s="144">
        <v>32143</v>
      </c>
      <c r="C254" s="135">
        <v>118.210207869724</v>
      </c>
      <c r="D254" s="135"/>
      <c r="E254" s="145" t="e">
        <f>IF(S254="",NA(),(S254*3600*24*30)/($F$8*1000))</f>
        <v>#N/A</v>
      </c>
      <c r="F254" s="135">
        <f>(I253+$J$11*TANH(C254/$J$11))/(1+I253/$J$11*TANH(C254/$J$11))</f>
        <v>409.44182529664403</v>
      </c>
      <c r="G254" s="135">
        <f t="shared" si="18"/>
        <v>57.929033815319031</v>
      </c>
      <c r="H254" s="135">
        <f>F254*(1-TANH(D254/$J$11))/(1+(1-F254/$J$11)*TANH(D254/$J$11))</f>
        <v>409.44182529664403</v>
      </c>
      <c r="I254" s="135">
        <f>H254/(1+(H254/$J$11)^3)^(1/3)</f>
        <v>363.84666488124992</v>
      </c>
      <c r="J254" s="135">
        <f t="shared" ref="J254:J317" si="24">H254-I254</f>
        <v>45.595160415394105</v>
      </c>
      <c r="K254" s="135">
        <f t="shared" ref="K254:K317" si="25">G254+J254</f>
        <v>103.52419423071314</v>
      </c>
      <c r="L254" s="135">
        <f t="shared" ref="L254:L317" si="26">O253+K254</f>
        <v>145.33149339880961</v>
      </c>
      <c r="M254" s="135">
        <f>($J$12-1)*L254</f>
        <v>21.799724009821428</v>
      </c>
      <c r="N254" s="135">
        <f>$J$12*L254</f>
        <v>167.13121740863104</v>
      </c>
      <c r="O254" s="135">
        <f t="shared" ref="O254:O317" si="27">N254-P254</f>
        <v>44.150131183758631</v>
      </c>
      <c r="P254" s="135">
        <f t="shared" ref="P254:P317" si="28">N254*N254/(N254+60)</f>
        <v>122.98108622487241</v>
      </c>
      <c r="R254" s="133">
        <f>+B254</f>
        <v>32143</v>
      </c>
      <c r="S254" s="134"/>
      <c r="T254" s="134">
        <f>P254*10^3*$F$8/(3600*24*30)</f>
        <v>8.1607819562801147</v>
      </c>
    </row>
    <row r="255" spans="2:20" x14ac:dyDescent="0.25">
      <c r="B255" s="144">
        <v>32174</v>
      </c>
      <c r="C255" s="135">
        <v>98.395689965363999</v>
      </c>
      <c r="D255" s="135"/>
      <c r="E255" s="145" t="e">
        <f>IF(S255="",NA(),(S255*3600*24*30)/($F$8*1000))</f>
        <v>#N/A</v>
      </c>
      <c r="F255" s="135">
        <f>(I254+$J$11*TANH(C255/$J$11))/(1+I254/$J$11*TANH(C255/$J$11))</f>
        <v>411.98434599962724</v>
      </c>
      <c r="G255" s="135">
        <f t="shared" si="18"/>
        <v>50.258008846986684</v>
      </c>
      <c r="H255" s="135">
        <f>F255*(1-TANH(D255/$J$11))/(1+(1-F255/$J$11)*TANH(D255/$J$11))</f>
        <v>411.98434599962724</v>
      </c>
      <c r="I255" s="135">
        <f>H255/(1+(H255/$J$11)^3)^(1/3)</f>
        <v>365.42630406495641</v>
      </c>
      <c r="J255" s="135">
        <f t="shared" si="24"/>
        <v>46.558041934670825</v>
      </c>
      <c r="K255" s="135">
        <f t="shared" si="25"/>
        <v>96.816050781657509</v>
      </c>
      <c r="L255" s="135">
        <f t="shared" si="26"/>
        <v>140.96618196541613</v>
      </c>
      <c r="M255" s="135">
        <f>($J$12-1)*L255</f>
        <v>21.144927294812405</v>
      </c>
      <c r="N255" s="135">
        <f>$J$12*L255</f>
        <v>162.11110926022855</v>
      </c>
      <c r="O255" s="135">
        <f t="shared" si="27"/>
        <v>43.791895812909615</v>
      </c>
      <c r="P255" s="135">
        <f t="shared" si="28"/>
        <v>118.31921344731893</v>
      </c>
      <c r="R255" s="133">
        <f>+B255</f>
        <v>32174</v>
      </c>
      <c r="S255" s="134"/>
      <c r="T255" s="134">
        <f>P255*10^3*$F$8/(3600*24*30)</f>
        <v>7.8514292873992497</v>
      </c>
    </row>
    <row r="256" spans="2:20" x14ac:dyDescent="0.25">
      <c r="B256" s="144">
        <v>32203</v>
      </c>
      <c r="C256" s="135">
        <v>66.776206634375399</v>
      </c>
      <c r="D256" s="135"/>
      <c r="E256" s="145" t="e">
        <f>IF(S256="",NA(),(S256*3600*24*30)/($F$8*1000))</f>
        <v>#N/A</v>
      </c>
      <c r="F256" s="135">
        <f>(I255+$J$11*TANH(C256/$J$11))/(1+I255/$J$11*TANH(C256/$J$11))</f>
        <v>399.18708703730312</v>
      </c>
      <c r="G256" s="135">
        <f t="shared" si="18"/>
        <v>33.015423662028695</v>
      </c>
      <c r="H256" s="135">
        <f>F256*(1-TANH(D256/$J$11))/(1+(1-F256/$J$11)*TANH(D256/$J$11))</f>
        <v>399.18708703730312</v>
      </c>
      <c r="I256" s="135">
        <f>H256/(1+(H256/$J$11)^3)^(1/3)</f>
        <v>357.35624225696989</v>
      </c>
      <c r="J256" s="135">
        <f t="shared" si="24"/>
        <v>41.830844780333223</v>
      </c>
      <c r="K256" s="135">
        <f t="shared" si="25"/>
        <v>74.846268442361918</v>
      </c>
      <c r="L256" s="135">
        <f t="shared" si="26"/>
        <v>118.63816425527153</v>
      </c>
      <c r="M256" s="135">
        <f>($J$12-1)*L256</f>
        <v>17.795724638290718</v>
      </c>
      <c r="N256" s="135">
        <f>$J$12*L256</f>
        <v>136.43388889356225</v>
      </c>
      <c r="O256" s="135">
        <f t="shared" si="27"/>
        <v>41.673223391964399</v>
      </c>
      <c r="P256" s="135">
        <f t="shared" si="28"/>
        <v>94.760665501597856</v>
      </c>
      <c r="R256" s="133">
        <f>+B256</f>
        <v>32203</v>
      </c>
      <c r="S256" s="134"/>
      <c r="T256" s="134">
        <f>P256*10^3*$F$8/(3600*24*30)</f>
        <v>6.2881305811245491</v>
      </c>
    </row>
    <row r="257" spans="2:20" x14ac:dyDescent="0.25">
      <c r="B257" s="144">
        <v>32234</v>
      </c>
      <c r="C257" s="135">
        <v>97.116996742790903</v>
      </c>
      <c r="D257" s="135"/>
      <c r="E257" s="145" t="e">
        <f>IF(S257="",NA(),(S257*3600*24*30)/($F$8*1000))</f>
        <v>#N/A</v>
      </c>
      <c r="F257" s="135">
        <f>(I256+$J$11*TANH(C257/$J$11))/(1+I256/$J$11*TANH(C257/$J$11))</f>
        <v>406.39523783741879</v>
      </c>
      <c r="G257" s="135">
        <f t="shared" si="18"/>
        <v>48.078001162341991</v>
      </c>
      <c r="H257" s="135">
        <f>F257*(1-TANH(D257/$J$11))/(1+(1-F257/$J$11)*TANH(D257/$J$11))</f>
        <v>406.39523783741879</v>
      </c>
      <c r="I257" s="135">
        <f>H257/(1+(H257/$J$11)^3)^(1/3)</f>
        <v>361.93838453930857</v>
      </c>
      <c r="J257" s="135">
        <f t="shared" si="24"/>
        <v>44.456853298110218</v>
      </c>
      <c r="K257" s="135">
        <f t="shared" si="25"/>
        <v>92.534854460452209</v>
      </c>
      <c r="L257" s="135">
        <f t="shared" si="26"/>
        <v>134.20807785241661</v>
      </c>
      <c r="M257" s="135">
        <f>($J$12-1)*L257</f>
        <v>20.131211677862478</v>
      </c>
      <c r="N257" s="135">
        <f>$J$12*L257</f>
        <v>154.33928953027907</v>
      </c>
      <c r="O257" s="135">
        <f t="shared" si="27"/>
        <v>43.204199249286788</v>
      </c>
      <c r="P257" s="135">
        <f t="shared" si="28"/>
        <v>111.13509028099229</v>
      </c>
      <c r="R257" s="133">
        <f>+B257</f>
        <v>32234</v>
      </c>
      <c r="S257" s="134"/>
      <c r="T257" s="134">
        <f>P257*10^3*$F$8/(3600*24*30)</f>
        <v>7.3747050649423889</v>
      </c>
    </row>
    <row r="258" spans="2:20" x14ac:dyDescent="0.25">
      <c r="B258" s="144">
        <v>32264</v>
      </c>
      <c r="C258" s="135">
        <v>13.931047417132101</v>
      </c>
      <c r="D258" s="135"/>
      <c r="E258" s="145" t="e">
        <f>IF(S258="",NA(),(S258*3600*24*30)/($F$8*1000))</f>
        <v>#N/A</v>
      </c>
      <c r="F258" s="135">
        <f>(I257+$J$11*TANH(C258/$J$11))/(1+I257/$J$11*TANH(C258/$J$11))</f>
        <v>369.58398260283548</v>
      </c>
      <c r="G258" s="135">
        <f t="shared" si="18"/>
        <v>6.2854493536052018</v>
      </c>
      <c r="H258" s="135">
        <f>F258*(1-TANH(D258/$J$11))/(1+(1-F258/$J$11)*TANH(D258/$J$11))</f>
        <v>369.58398260283548</v>
      </c>
      <c r="I258" s="135">
        <f>H258/(1+(H258/$J$11)^3)^(1/3)</f>
        <v>337.54904662016071</v>
      </c>
      <c r="J258" s="135">
        <f t="shared" si="24"/>
        <v>32.034935982674767</v>
      </c>
      <c r="K258" s="135">
        <f t="shared" si="25"/>
        <v>38.320385336279969</v>
      </c>
      <c r="L258" s="135">
        <f t="shared" si="26"/>
        <v>81.524584585566757</v>
      </c>
      <c r="M258" s="135">
        <f>($J$12-1)*L258</f>
        <v>12.228687687835006</v>
      </c>
      <c r="N258" s="135">
        <f>$J$12*L258</f>
        <v>93.753272273401763</v>
      </c>
      <c r="O258" s="135">
        <f t="shared" si="27"/>
        <v>36.585864178561778</v>
      </c>
      <c r="P258" s="135">
        <f t="shared" si="28"/>
        <v>57.167408094839985</v>
      </c>
      <c r="R258" s="133">
        <f>+B258</f>
        <v>32264</v>
      </c>
      <c r="S258" s="134"/>
      <c r="T258" s="134">
        <f>P258*10^3*$F$8/(3600*24*30)</f>
        <v>3.7935162778983322</v>
      </c>
    </row>
    <row r="259" spans="2:20" x14ac:dyDescent="0.25">
      <c r="B259" s="144">
        <v>32295</v>
      </c>
      <c r="C259" s="135">
        <v>11.108176006017301</v>
      </c>
      <c r="D259" s="135"/>
      <c r="E259" s="145" t="e">
        <f>IF(S259="",NA(),(S259*3600*24*30)/($F$8*1000))</f>
        <v>#N/A</v>
      </c>
      <c r="F259" s="135">
        <f>(I258+$J$11*TANH(C259/$J$11))/(1+I258/$J$11*TANH(C259/$J$11))</f>
        <v>344.30307145774287</v>
      </c>
      <c r="G259" s="135">
        <f t="shared" si="18"/>
        <v>4.3541511684351235</v>
      </c>
      <c r="H259" s="135">
        <f>F259*(1-TANH(D259/$J$11))/(1+(1-F259/$J$11)*TANH(D259/$J$11))</f>
        <v>344.30307145774287</v>
      </c>
      <c r="I259" s="135">
        <f>H259/(1+(H259/$J$11)^3)^(1/3)</f>
        <v>319.39030211308881</v>
      </c>
      <c r="J259" s="135">
        <f t="shared" si="24"/>
        <v>24.912769344654066</v>
      </c>
      <c r="K259" s="135">
        <f t="shared" si="25"/>
        <v>29.26692051308919</v>
      </c>
      <c r="L259" s="135">
        <f t="shared" si="26"/>
        <v>65.852784691650967</v>
      </c>
      <c r="M259" s="135">
        <f>($J$12-1)*L259</f>
        <v>9.8779177037476398</v>
      </c>
      <c r="N259" s="135">
        <f>$J$12*L259</f>
        <v>75.730702395398609</v>
      </c>
      <c r="O259" s="135">
        <f t="shared" si="27"/>
        <v>33.476892578712224</v>
      </c>
      <c r="P259" s="135">
        <f t="shared" si="28"/>
        <v>42.253809816686385</v>
      </c>
      <c r="R259" s="133">
        <f>+B259</f>
        <v>32295</v>
      </c>
      <c r="S259" s="134"/>
      <c r="T259" s="134">
        <f>P259*10^3*$F$8/(3600*24*30)</f>
        <v>2.8038793551196215</v>
      </c>
    </row>
    <row r="260" spans="2:20" x14ac:dyDescent="0.25">
      <c r="B260" s="144">
        <v>32325</v>
      </c>
      <c r="C260" s="135">
        <v>10.7906568193849</v>
      </c>
      <c r="D260" s="135"/>
      <c r="E260" s="145" t="e">
        <f>IF(S260="",NA(),(S260*3600*24*30)/($F$8*1000))</f>
        <v>#N/A</v>
      </c>
      <c r="F260" s="135">
        <f>(I259+$J$11*TANH(C260/$J$11))/(1+I259/$J$11*TANH(C260/$J$11))</f>
        <v>326.3869638145672</v>
      </c>
      <c r="G260" s="135">
        <f t="shared" si="18"/>
        <v>3.7939951179064906</v>
      </c>
      <c r="H260" s="135">
        <f>F260*(1-TANH(D260/$J$11))/(1+(1-F260/$J$11)*TANH(D260/$J$11))</f>
        <v>326.3869638145672</v>
      </c>
      <c r="I260" s="135">
        <f>H260/(1+(H260/$J$11)^3)^(1/3)</f>
        <v>305.84799685475673</v>
      </c>
      <c r="J260" s="135">
        <f t="shared" si="24"/>
        <v>20.538966959810466</v>
      </c>
      <c r="K260" s="135">
        <f t="shared" si="25"/>
        <v>24.332962077716957</v>
      </c>
      <c r="L260" s="135">
        <f t="shared" si="26"/>
        <v>57.809854656429181</v>
      </c>
      <c r="M260" s="135">
        <f>($J$12-1)*L260</f>
        <v>8.6714781984643725</v>
      </c>
      <c r="N260" s="135">
        <f>$J$12*L260</f>
        <v>66.481332854893552</v>
      </c>
      <c r="O260" s="135">
        <f t="shared" si="27"/>
        <v>31.537301839393798</v>
      </c>
      <c r="P260" s="135">
        <f t="shared" si="28"/>
        <v>34.944031015499753</v>
      </c>
      <c r="R260" s="133">
        <f>+B260</f>
        <v>32325</v>
      </c>
      <c r="S260" s="134"/>
      <c r="T260" s="134">
        <f>P260*10^3*$F$8/(3600*24*30)</f>
        <v>2.3188168729421132</v>
      </c>
    </row>
    <row r="261" spans="2:20" x14ac:dyDescent="0.25">
      <c r="B261" s="144">
        <v>32356</v>
      </c>
      <c r="C261" s="135">
        <v>1.35995109748198</v>
      </c>
      <c r="D261" s="135"/>
      <c r="E261" s="145" t="e">
        <f>IF(S261="",NA(),(S261*3600*24*30)/($F$8*1000))</f>
        <v>#N/A</v>
      </c>
      <c r="F261" s="135">
        <f>(I260+$J$11*TANH(C261/$J$11))/(1+I260/$J$11*TANH(C261/$J$11))</f>
        <v>306.77767488492202</v>
      </c>
      <c r="G261" s="135">
        <f t="shared" si="18"/>
        <v>0.43027306731670478</v>
      </c>
      <c r="H261" s="135">
        <f>F261*(1-TANH(D261/$J$11))/(1+(1-F261/$J$11)*TANH(D261/$J$11))</f>
        <v>306.77767488492202</v>
      </c>
      <c r="I261" s="135">
        <f>H261/(1+(H261/$J$11)^3)^(1/3)</f>
        <v>290.4112985352142</v>
      </c>
      <c r="J261" s="135">
        <f t="shared" si="24"/>
        <v>16.366376349707821</v>
      </c>
      <c r="K261" s="135">
        <f t="shared" si="25"/>
        <v>16.796649417024526</v>
      </c>
      <c r="L261" s="135">
        <f t="shared" si="26"/>
        <v>48.333951256418324</v>
      </c>
      <c r="M261" s="135">
        <f>($J$12-1)*L261</f>
        <v>7.2500926884627441</v>
      </c>
      <c r="N261" s="135">
        <f>$J$12*L261</f>
        <v>55.584043944881067</v>
      </c>
      <c r="O261" s="135">
        <f t="shared" si="27"/>
        <v>28.853832439737587</v>
      </c>
      <c r="P261" s="135">
        <f t="shared" si="28"/>
        <v>26.73021150514348</v>
      </c>
      <c r="R261" s="133">
        <f>+B261</f>
        <v>32356</v>
      </c>
      <c r="S261" s="134"/>
      <c r="T261" s="134">
        <f>P261*10^3*$F$8/(3600*24*30)</f>
        <v>1.7737640350635335</v>
      </c>
    </row>
    <row r="262" spans="2:20" x14ac:dyDescent="0.25">
      <c r="B262" s="144">
        <v>32387</v>
      </c>
      <c r="C262" s="135">
        <v>14.6830117562595</v>
      </c>
      <c r="D262" s="135"/>
      <c r="E262" s="145" t="e">
        <f>IF(S262="",NA(),(S262*3600*24*30)/($F$8*1000))</f>
        <v>#N/A</v>
      </c>
      <c r="F262" s="135">
        <f>(I261+$J$11*TANH(C262/$J$11))/(1+I261/$J$11*TANH(C262/$J$11))</f>
        <v>300.76717428744485</v>
      </c>
      <c r="G262" s="135">
        <f t="shared" si="18"/>
        <v>4.32713600402883</v>
      </c>
      <c r="H262" s="135">
        <f>F262*(1-TANH(D262/$J$11))/(1+(1-F262/$J$11)*TANH(D262/$J$11))</f>
        <v>300.76717428744485</v>
      </c>
      <c r="I262" s="135">
        <f>H262/(1+(H262/$J$11)^3)^(1/3)</f>
        <v>285.55587616400555</v>
      </c>
      <c r="J262" s="135">
        <f t="shared" si="24"/>
        <v>15.211298123439292</v>
      </c>
      <c r="K262" s="135">
        <f t="shared" si="25"/>
        <v>19.538434127468122</v>
      </c>
      <c r="L262" s="135">
        <f t="shared" si="26"/>
        <v>48.392266567205709</v>
      </c>
      <c r="M262" s="135">
        <f>($J$12-1)*L262</f>
        <v>7.2588399850808525</v>
      </c>
      <c r="N262" s="135">
        <f>$J$12*L262</f>
        <v>55.651106552286564</v>
      </c>
      <c r="O262" s="135">
        <f t="shared" si="27"/>
        <v>28.871893167987817</v>
      </c>
      <c r="P262" s="135">
        <f t="shared" si="28"/>
        <v>26.779213384298746</v>
      </c>
      <c r="R262" s="133">
        <f>+B262</f>
        <v>32387</v>
      </c>
      <c r="S262" s="134"/>
      <c r="T262" s="134">
        <f>P262*10^3*$F$8/(3600*24*30)</f>
        <v>1.7770157029704416</v>
      </c>
    </row>
    <row r="263" spans="2:20" x14ac:dyDescent="0.25">
      <c r="B263" s="144">
        <v>32417</v>
      </c>
      <c r="C263" s="135">
        <v>49.355257578020002</v>
      </c>
      <c r="D263" s="135"/>
      <c r="E263" s="145" t="e">
        <f>IF(S263="",NA(),(S263*3600*24*30)/($F$8*1000))</f>
        <v>#N/A</v>
      </c>
      <c r="F263" s="135">
        <f>(I262+$J$11*TANH(C263/$J$11))/(1+I262/$J$11*TANH(C263/$J$11))</f>
        <v>319.62786348954074</v>
      </c>
      <c r="G263" s="135">
        <f t="shared" si="18"/>
        <v>15.283270252484783</v>
      </c>
      <c r="H263" s="135">
        <f>F263*(1-TANH(D263/$J$11))/(1+(1-F263/$J$11)*TANH(D263/$J$11))</f>
        <v>319.62786348954074</v>
      </c>
      <c r="I263" s="135">
        <f>H263/(1+(H263/$J$11)^3)^(1/3)</f>
        <v>300.5982519492851</v>
      </c>
      <c r="J263" s="135">
        <f t="shared" si="24"/>
        <v>19.029611540255644</v>
      </c>
      <c r="K263" s="135">
        <f t="shared" si="25"/>
        <v>34.312881792740427</v>
      </c>
      <c r="L263" s="135">
        <f t="shared" si="26"/>
        <v>63.184774960728248</v>
      </c>
      <c r="M263" s="135">
        <f>($J$12-1)*L263</f>
        <v>9.4777162441092315</v>
      </c>
      <c r="N263" s="135">
        <f>$J$12*L263</f>
        <v>72.66249120483748</v>
      </c>
      <c r="O263" s="135">
        <f t="shared" si="27"/>
        <v>32.863467530988679</v>
      </c>
      <c r="P263" s="135">
        <f t="shared" si="28"/>
        <v>39.799023673848801</v>
      </c>
      <c r="R263" s="133">
        <f>+B263</f>
        <v>32417</v>
      </c>
      <c r="S263" s="134"/>
      <c r="T263" s="134">
        <f>P263*10^3*$F$8/(3600*24*30)</f>
        <v>2.6409845956412012</v>
      </c>
    </row>
    <row r="264" spans="2:20" x14ac:dyDescent="0.25">
      <c r="B264" s="144">
        <v>32448</v>
      </c>
      <c r="C264" s="135">
        <v>56.159243485165703</v>
      </c>
      <c r="D264" s="135"/>
      <c r="E264" s="145" t="e">
        <f>IF(S264="",NA(),(S264*3600*24*30)/($F$8*1000))</f>
        <v>#N/A</v>
      </c>
      <c r="F264" s="135">
        <f>(I263+$J$11*TANH(C264/$J$11))/(1+I263/$J$11*TANH(C264/$J$11))</f>
        <v>337.41969821505552</v>
      </c>
      <c r="G264" s="135">
        <f t="shared" si="18"/>
        <v>19.33779721939527</v>
      </c>
      <c r="H264" s="135">
        <f>F264*(1-TANH(D264/$J$11))/(1+(1-F264/$J$11)*TANH(D264/$J$11))</f>
        <v>337.41969821505552</v>
      </c>
      <c r="I264" s="135">
        <f>H264/(1+(H264/$J$11)^3)^(1/3)</f>
        <v>314.25223443033684</v>
      </c>
      <c r="J264" s="135">
        <f t="shared" si="24"/>
        <v>23.167463784718677</v>
      </c>
      <c r="K264" s="135">
        <f t="shared" si="25"/>
        <v>42.505261004113947</v>
      </c>
      <c r="L264" s="135">
        <f t="shared" si="26"/>
        <v>75.368728535102633</v>
      </c>
      <c r="M264" s="135">
        <f>($J$12-1)*L264</f>
        <v>11.305309280265389</v>
      </c>
      <c r="N264" s="135">
        <f>$J$12*L264</f>
        <v>86.674037815368024</v>
      </c>
      <c r="O264" s="135">
        <f t="shared" si="27"/>
        <v>35.455778993882696</v>
      </c>
      <c r="P264" s="135">
        <f t="shared" si="28"/>
        <v>51.218258821485328</v>
      </c>
      <c r="R264" s="133">
        <f>+B264</f>
        <v>32448</v>
      </c>
      <c r="S264" s="134"/>
      <c r="T264" s="134">
        <f>P264*10^3*$F$8/(3600*24*30)</f>
        <v>3.3987424835244893</v>
      </c>
    </row>
    <row r="265" spans="2:20" x14ac:dyDescent="0.25">
      <c r="B265" s="144">
        <v>32478</v>
      </c>
      <c r="C265" s="135">
        <v>84.700388209118202</v>
      </c>
      <c r="D265" s="135"/>
      <c r="E265" s="145" t="e">
        <f>IF(S265="",NA(),(S265*3600*24*30)/($F$8*1000))</f>
        <v>#N/A</v>
      </c>
      <c r="F265" s="135">
        <f>(I264+$J$11*TANH(C265/$J$11))/(1+I264/$J$11*TANH(C265/$J$11))</f>
        <v>365.71405261182923</v>
      </c>
      <c r="G265" s="135">
        <f t="shared" si="18"/>
        <v>33.238570027625826</v>
      </c>
      <c r="H265" s="135">
        <f>F265*(1-TANH(D265/$J$11))/(1+(1-F265/$J$11)*TANH(D265/$J$11))</f>
        <v>365.71405261182923</v>
      </c>
      <c r="I265" s="135">
        <f>H265/(1+(H265/$J$11)^3)^(1/3)</f>
        <v>334.84287039989226</v>
      </c>
      <c r="J265" s="135">
        <f t="shared" si="24"/>
        <v>30.871182211936969</v>
      </c>
      <c r="K265" s="135">
        <f t="shared" si="25"/>
        <v>64.109752239562795</v>
      </c>
      <c r="L265" s="135">
        <f t="shared" si="26"/>
        <v>99.565531233445483</v>
      </c>
      <c r="M265" s="135">
        <f>($J$12-1)*L265</f>
        <v>14.934829685016814</v>
      </c>
      <c r="N265" s="135">
        <f>$J$12*L265</f>
        <v>114.50036091846229</v>
      </c>
      <c r="O265" s="135">
        <f t="shared" si="27"/>
        <v>39.369670176887766</v>
      </c>
      <c r="P265" s="135">
        <f t="shared" si="28"/>
        <v>75.130690741574526</v>
      </c>
      <c r="R265" s="133">
        <f>+B265</f>
        <v>32478</v>
      </c>
      <c r="S265" s="134"/>
      <c r="T265" s="134">
        <f>P265*10^3*$F$8/(3600*24*30)</f>
        <v>4.9855242313081858</v>
      </c>
    </row>
    <row r="266" spans="2:20" x14ac:dyDescent="0.25">
      <c r="B266" s="144">
        <v>32509</v>
      </c>
      <c r="C266" s="135">
        <v>118.26928946015801</v>
      </c>
      <c r="D266" s="135"/>
      <c r="E266" s="145" t="e">
        <f>IF(S266="",NA(),(S266*3600*24*30)/($F$8*1000))</f>
        <v>#N/A</v>
      </c>
      <c r="F266" s="135">
        <f>(I265+$J$11*TANH(C266/$J$11))/(1+I265/$J$11*TANH(C266/$J$11))</f>
        <v>398.84793759709777</v>
      </c>
      <c r="G266" s="135">
        <f t="shared" si="18"/>
        <v>54.264222262952501</v>
      </c>
      <c r="H266" s="135">
        <f>F266*(1-TANH(D266/$J$11))/(1+(1-F266/$J$11)*TANH(D266/$J$11))</f>
        <v>398.84793759709777</v>
      </c>
      <c r="I266" s="135">
        <f>H266/(1+(H266/$J$11)^3)^(1/3)</f>
        <v>357.13832123017391</v>
      </c>
      <c r="J266" s="135">
        <f t="shared" si="24"/>
        <v>41.709616366923854</v>
      </c>
      <c r="K266" s="135">
        <f t="shared" si="25"/>
        <v>95.973838629876354</v>
      </c>
      <c r="L266" s="135">
        <f t="shared" si="26"/>
        <v>135.34350880676413</v>
      </c>
      <c r="M266" s="135">
        <f>($J$12-1)*L266</f>
        <v>20.30152632101461</v>
      </c>
      <c r="N266" s="135">
        <f>$J$12*L266</f>
        <v>155.64503512777875</v>
      </c>
      <c r="O266" s="135">
        <f t="shared" si="27"/>
        <v>43.305898984102058</v>
      </c>
      <c r="P266" s="135">
        <f t="shared" si="28"/>
        <v>112.3391361436767</v>
      </c>
      <c r="R266" s="133">
        <f>+B266</f>
        <v>32509</v>
      </c>
      <c r="S266" s="134"/>
      <c r="T266" s="134">
        <f>P266*10^3*$F$8/(3600*24*30)</f>
        <v>7.4546031700279292</v>
      </c>
    </row>
    <row r="267" spans="2:20" x14ac:dyDescent="0.25">
      <c r="B267" s="144">
        <v>32540</v>
      </c>
      <c r="C267" s="135">
        <v>124.50145180483899</v>
      </c>
      <c r="D267" s="135"/>
      <c r="E267" s="145" t="e">
        <f>IF(S267="",NA(),(S267*3600*24*30)/($F$8*1000))</f>
        <v>#N/A</v>
      </c>
      <c r="F267" s="135">
        <f>(I266+$J$11*TANH(C267/$J$11))/(1+I266/$J$11*TANH(C267/$J$11))</f>
        <v>417.92342994733468</v>
      </c>
      <c r="G267" s="135">
        <f t="shared" si="18"/>
        <v>63.71634308767824</v>
      </c>
      <c r="H267" s="135">
        <f>F267*(1-TANH(D267/$J$11))/(1+(1-F267/$J$11)*TANH(D267/$J$11))</f>
        <v>417.92342994733468</v>
      </c>
      <c r="I267" s="135">
        <f>H267/(1+(H267/$J$11)^3)^(1/3)</f>
        <v>369.07047051149851</v>
      </c>
      <c r="J267" s="135">
        <f t="shared" si="24"/>
        <v>48.852959435836169</v>
      </c>
      <c r="K267" s="135">
        <f t="shared" si="25"/>
        <v>112.56930252351441</v>
      </c>
      <c r="L267" s="135">
        <f t="shared" si="26"/>
        <v>155.87520150761645</v>
      </c>
      <c r="M267" s="135">
        <f>($J$12-1)*L267</f>
        <v>23.381280226142454</v>
      </c>
      <c r="N267" s="135">
        <f>$J$12*L267</f>
        <v>179.2564817337589</v>
      </c>
      <c r="O267" s="135">
        <f t="shared" si="27"/>
        <v>44.953385697587805</v>
      </c>
      <c r="P267" s="135">
        <f t="shared" si="28"/>
        <v>134.3030960361711</v>
      </c>
      <c r="R267" s="133">
        <f>+B267</f>
        <v>32540</v>
      </c>
      <c r="S267" s="134"/>
      <c r="T267" s="134">
        <f>P267*10^3*$F$8/(3600*24*30)</f>
        <v>8.9120881628940705</v>
      </c>
    </row>
    <row r="268" spans="2:20" x14ac:dyDescent="0.25">
      <c r="B268" s="144">
        <v>32568</v>
      </c>
      <c r="C268" s="135">
        <v>126.71965000719401</v>
      </c>
      <c r="D268" s="135"/>
      <c r="E268" s="145" t="e">
        <f>IF(S268="",NA(),(S268*3600*24*30)/($F$8*1000))</f>
        <v>#N/A</v>
      </c>
      <c r="F268" s="135">
        <f>(I267+$J$11*TANH(C268/$J$11))/(1+I267/$J$11*TANH(C268/$J$11))</f>
        <v>427.3476068346539</v>
      </c>
      <c r="G268" s="135">
        <f t="shared" si="18"/>
        <v>68.442513684038602</v>
      </c>
      <c r="H268" s="135">
        <f>F268*(1-TANH(D268/$J$11))/(1+(1-F268/$J$11)*TANH(D268/$J$11))</f>
        <v>427.3476068346539</v>
      </c>
      <c r="I268" s="135">
        <f>H268/(1+(H268/$J$11)^3)^(1/3)</f>
        <v>374.72195936755924</v>
      </c>
      <c r="J268" s="135">
        <f t="shared" si="24"/>
        <v>52.625647467094666</v>
      </c>
      <c r="K268" s="135">
        <f t="shared" si="25"/>
        <v>121.06816115113327</v>
      </c>
      <c r="L268" s="135">
        <f t="shared" si="26"/>
        <v>166.02154684872107</v>
      </c>
      <c r="M268" s="135">
        <f>($J$12-1)*L268</f>
        <v>24.903232027308146</v>
      </c>
      <c r="N268" s="135">
        <f>$J$12*L268</f>
        <v>190.92477887602922</v>
      </c>
      <c r="O268" s="135">
        <f t="shared" si="27"/>
        <v>45.653070947693834</v>
      </c>
      <c r="P268" s="135">
        <f t="shared" si="28"/>
        <v>145.27170792833539</v>
      </c>
      <c r="R268" s="133">
        <f>+B268</f>
        <v>32568</v>
      </c>
      <c r="S268" s="134"/>
      <c r="T268" s="134">
        <f>P268*10^3*$F$8/(3600*24*30)</f>
        <v>9.6399435816642303</v>
      </c>
    </row>
    <row r="269" spans="2:20" x14ac:dyDescent="0.25">
      <c r="B269" s="144">
        <v>32599</v>
      </c>
      <c r="C269" s="135">
        <v>105.527659498144</v>
      </c>
      <c r="D269" s="135"/>
      <c r="E269" s="145" t="e">
        <f>IF(S269="",NA(),(S269*3600*24*30)/($F$8*1000))</f>
        <v>#N/A</v>
      </c>
      <c r="F269" s="135">
        <f>(I268+$J$11*TANH(C269/$J$11))/(1+I268/$J$11*TANH(C269/$J$11))</f>
        <v>423.2124414244999</v>
      </c>
      <c r="G269" s="135">
        <f t="shared" si="18"/>
        <v>57.037177441203369</v>
      </c>
      <c r="H269" s="135">
        <f>F269*(1-TANH(D269/$J$11))/(1+(1-F269/$J$11)*TANH(D269/$J$11))</f>
        <v>423.2124414244999</v>
      </c>
      <c r="I269" s="135">
        <f>H269/(1+(H269/$J$11)^3)^(1/3)</f>
        <v>372.26195161439426</v>
      </c>
      <c r="J269" s="135">
        <f t="shared" si="24"/>
        <v>50.950489810105637</v>
      </c>
      <c r="K269" s="135">
        <f t="shared" si="25"/>
        <v>107.98766725130901</v>
      </c>
      <c r="L269" s="135">
        <f t="shared" si="26"/>
        <v>153.64073819900284</v>
      </c>
      <c r="M269" s="135">
        <f>($J$12-1)*L269</f>
        <v>23.046110729850412</v>
      </c>
      <c r="N269" s="135">
        <f>$J$12*L269</f>
        <v>176.68684892885327</v>
      </c>
      <c r="O269" s="135">
        <f t="shared" si="27"/>
        <v>44.790029457521143</v>
      </c>
      <c r="P269" s="135">
        <f t="shared" si="28"/>
        <v>131.89681947133212</v>
      </c>
      <c r="R269" s="133">
        <f>+B269</f>
        <v>32599</v>
      </c>
      <c r="S269" s="134"/>
      <c r="T269" s="134">
        <f>P269*10^3*$F$8/(3600*24*30)</f>
        <v>8.7524124031902506</v>
      </c>
    </row>
    <row r="270" spans="2:20" x14ac:dyDescent="0.25">
      <c r="B270" s="144">
        <v>32629</v>
      </c>
      <c r="C270" s="135">
        <v>8.2918805148546895</v>
      </c>
      <c r="D270" s="135"/>
      <c r="E270" s="145" t="e">
        <f>IF(S270="",NA(),(S270*3600*24*30)/($F$8*1000))</f>
        <v>#N/A</v>
      </c>
      <c r="F270" s="135">
        <f>(I269+$J$11*TANH(C270/$J$11))/(1+I269/$J$11*TANH(C270/$J$11))</f>
        <v>376.63327914532783</v>
      </c>
      <c r="G270" s="135">
        <f t="shared" si="18"/>
        <v>3.9205529839211408</v>
      </c>
      <c r="H270" s="135">
        <f>F270*(1-TANH(D270/$J$11))/(1+(1-F270/$J$11)*TANH(D270/$J$11))</f>
        <v>376.63327914532783</v>
      </c>
      <c r="I270" s="135">
        <f>H270/(1+(H270/$J$11)^3)^(1/3)</f>
        <v>342.40941713125778</v>
      </c>
      <c r="J270" s="135">
        <f t="shared" si="24"/>
        <v>34.22386201407005</v>
      </c>
      <c r="K270" s="135">
        <f t="shared" si="25"/>
        <v>38.144414997991191</v>
      </c>
      <c r="L270" s="135">
        <f t="shared" si="26"/>
        <v>82.934444455512335</v>
      </c>
      <c r="M270" s="135">
        <f>($J$12-1)*L270</f>
        <v>12.440166668326842</v>
      </c>
      <c r="N270" s="135">
        <f>$J$12*L270</f>
        <v>95.374611123839173</v>
      </c>
      <c r="O270" s="135">
        <f t="shared" si="27"/>
        <v>36.830191406685671</v>
      </c>
      <c r="P270" s="135">
        <f t="shared" si="28"/>
        <v>58.544419717153502</v>
      </c>
      <c r="R270" s="133">
        <f>+B270</f>
        <v>32629</v>
      </c>
      <c r="S270" s="134"/>
      <c r="T270" s="134">
        <f>P270*10^3*$F$8/(3600*24*30)</f>
        <v>3.8848920491320995</v>
      </c>
    </row>
    <row r="271" spans="2:20" x14ac:dyDescent="0.25">
      <c r="B271" s="144">
        <v>32660</v>
      </c>
      <c r="C271" s="135">
        <v>14.084348810871999</v>
      </c>
      <c r="D271" s="135"/>
      <c r="E271" s="145" t="e">
        <f>IF(S271="",NA(),(S271*3600*24*30)/($F$8*1000))</f>
        <v>#N/A</v>
      </c>
      <c r="F271" s="135">
        <f>(I270+$J$11*TANH(C271/$J$11))/(1+I270/$J$11*TANH(C271/$J$11))</f>
        <v>350.78741869342963</v>
      </c>
      <c r="G271" s="135">
        <f t="shared" si="18"/>
        <v>5.7063472487001263</v>
      </c>
      <c r="H271" s="135">
        <f>F271*(1-TANH(D271/$J$11))/(1+(1-F271/$J$11)*TANH(D271/$J$11))</f>
        <v>350.78741869342963</v>
      </c>
      <c r="I271" s="135">
        <f>H271/(1+(H271/$J$11)^3)^(1/3)</f>
        <v>324.15532364196275</v>
      </c>
      <c r="J271" s="135">
        <f t="shared" si="24"/>
        <v>26.632095051466877</v>
      </c>
      <c r="K271" s="135">
        <f t="shared" si="25"/>
        <v>32.338442300167003</v>
      </c>
      <c r="L271" s="135">
        <f t="shared" si="26"/>
        <v>69.168633706852674</v>
      </c>
      <c r="M271" s="135">
        <f>($J$12-1)*L271</f>
        <v>10.375295056027895</v>
      </c>
      <c r="N271" s="135">
        <f>$J$12*L271</f>
        <v>79.543928762880569</v>
      </c>
      <c r="O271" s="135">
        <f t="shared" si="27"/>
        <v>34.201672319852165</v>
      </c>
      <c r="P271" s="135">
        <f t="shared" si="28"/>
        <v>45.342256443028404</v>
      </c>
      <c r="R271" s="133">
        <f>+B271</f>
        <v>32660</v>
      </c>
      <c r="S271" s="134"/>
      <c r="T271" s="134">
        <f>P271*10^3*$F$8/(3600*24*30)</f>
        <v>3.0088225726083664</v>
      </c>
    </row>
    <row r="272" spans="2:20" x14ac:dyDescent="0.25">
      <c r="B272" s="144">
        <v>32690</v>
      </c>
      <c r="C272" s="135">
        <v>0</v>
      </c>
      <c r="D272" s="135"/>
      <c r="E272" s="145" t="e">
        <f>IF(S272="",NA(),(S272*3600*24*30)/($F$8*1000))</f>
        <v>#N/A</v>
      </c>
      <c r="F272" s="135">
        <f>(I271+$J$11*TANH(C272/$J$11))/(1+I271/$J$11*TANH(C272/$J$11))</f>
        <v>324.15532364196275</v>
      </c>
      <c r="G272" s="135">
        <f t="shared" si="18"/>
        <v>0</v>
      </c>
      <c r="H272" s="135">
        <f>F272*(1-TANH(D272/$J$11))/(1+(1-F272/$J$11)*TANH(D272/$J$11))</f>
        <v>324.15532364196275</v>
      </c>
      <c r="I272" s="135">
        <f>H272/(1+(H272/$J$11)^3)^(1/3)</f>
        <v>304.12309451418781</v>
      </c>
      <c r="J272" s="135">
        <f t="shared" si="24"/>
        <v>20.03222912777494</v>
      </c>
      <c r="K272" s="135">
        <f t="shared" si="25"/>
        <v>20.03222912777494</v>
      </c>
      <c r="L272" s="135">
        <f t="shared" si="26"/>
        <v>54.233901447627105</v>
      </c>
      <c r="M272" s="135">
        <f>($J$12-1)*L272</f>
        <v>8.1350852171440611</v>
      </c>
      <c r="N272" s="135">
        <f>$J$12*L272</f>
        <v>62.368986664771164</v>
      </c>
      <c r="O272" s="135">
        <f t="shared" si="27"/>
        <v>30.580781143001776</v>
      </c>
      <c r="P272" s="135">
        <f t="shared" si="28"/>
        <v>31.788205521769388</v>
      </c>
      <c r="R272" s="133">
        <f>+B272</f>
        <v>32690</v>
      </c>
      <c r="S272" s="134"/>
      <c r="T272" s="134">
        <f>P272*10^3*$F$8/(3600*24*30)</f>
        <v>2.1094025269075365</v>
      </c>
    </row>
    <row r="273" spans="2:20" x14ac:dyDescent="0.25">
      <c r="B273" s="144">
        <v>32721</v>
      </c>
      <c r="C273" s="135">
        <v>4.1579357100892498</v>
      </c>
      <c r="D273" s="135"/>
      <c r="E273" s="145" t="e">
        <f>IF(S273="",NA(),(S273*3600*24*30)/($F$8*1000))</f>
        <v>#N/A</v>
      </c>
      <c r="F273" s="135">
        <f>(I272+$J$11*TANH(C273/$J$11))/(1+I272/$J$11*TANH(C273/$J$11))</f>
        <v>306.97204755039326</v>
      </c>
      <c r="G273" s="135">
        <f t="shared" si="18"/>
        <v>1.3089826738838042</v>
      </c>
      <c r="H273" s="135">
        <f>F273*(1-TANH(D273/$J$11))/(1+(1-F273/$J$11)*TANH(D273/$J$11))</f>
        <v>306.97204755039326</v>
      </c>
      <c r="I273" s="135">
        <f>H273/(1+(H273/$J$11)^3)^(1/3)</f>
        <v>290.56736540868826</v>
      </c>
      <c r="J273" s="135">
        <f t="shared" si="24"/>
        <v>16.404682141704996</v>
      </c>
      <c r="K273" s="135">
        <f t="shared" si="25"/>
        <v>17.7136648155888</v>
      </c>
      <c r="L273" s="135">
        <f t="shared" si="26"/>
        <v>48.294445958590572</v>
      </c>
      <c r="M273" s="135">
        <f>($J$12-1)*L273</f>
        <v>7.2441668937885817</v>
      </c>
      <c r="N273" s="135">
        <f>$J$12*L273</f>
        <v>55.538612852379153</v>
      </c>
      <c r="O273" s="135">
        <f t="shared" si="27"/>
        <v>28.841585413530698</v>
      </c>
      <c r="P273" s="135">
        <f t="shared" si="28"/>
        <v>26.697027438848455</v>
      </c>
      <c r="R273" s="133">
        <f>+B273</f>
        <v>32721</v>
      </c>
      <c r="S273" s="134"/>
      <c r="T273" s="134">
        <f>P273*10^3*$F$8/(3600*24*30)</f>
        <v>1.7715620059729682</v>
      </c>
    </row>
    <row r="274" spans="2:20" x14ac:dyDescent="0.25">
      <c r="B274" s="144">
        <v>32752</v>
      </c>
      <c r="C274" s="135">
        <v>52.732606952502202</v>
      </c>
      <c r="D274" s="135"/>
      <c r="E274" s="145" t="e">
        <f>IF(S274="",NA(),(S274*3600*24*30)/($F$8*1000))</f>
        <v>#N/A</v>
      </c>
      <c r="F274" s="135">
        <f>(I273+$J$11*TANH(C274/$J$11))/(1+I273/$J$11*TANH(C274/$J$11))</f>
        <v>326.32780092940561</v>
      </c>
      <c r="G274" s="135">
        <f t="shared" si="18"/>
        <v>16.97217143178483</v>
      </c>
      <c r="H274" s="135">
        <f>F274*(1-TANH(D274/$J$11))/(1+(1-F274/$J$11)*TANH(D274/$J$11))</f>
        <v>326.32780092940561</v>
      </c>
      <c r="I274" s="135">
        <f>H274/(1+(H274/$J$11)^3)^(1/3)</f>
        <v>305.80237545782535</v>
      </c>
      <c r="J274" s="135">
        <f t="shared" si="24"/>
        <v>20.525425471580263</v>
      </c>
      <c r="K274" s="135">
        <f t="shared" si="25"/>
        <v>37.497596903365093</v>
      </c>
      <c r="L274" s="135">
        <f t="shared" si="26"/>
        <v>66.339182316895787</v>
      </c>
      <c r="M274" s="135">
        <f>($J$12-1)*L274</f>
        <v>9.9508773475343624</v>
      </c>
      <c r="N274" s="135">
        <f>$J$12*L274</f>
        <v>76.290059664430146</v>
      </c>
      <c r="O274" s="135">
        <f t="shared" si="27"/>
        <v>33.585747861114548</v>
      </c>
      <c r="P274" s="135">
        <f t="shared" si="28"/>
        <v>42.704311803315598</v>
      </c>
      <c r="R274" s="133">
        <f>+B274</f>
        <v>32752</v>
      </c>
      <c r="S274" s="134"/>
      <c r="T274" s="134">
        <f>P274*10^3*$F$8/(3600*24*30)</f>
        <v>2.8337737770718685</v>
      </c>
    </row>
    <row r="275" spans="2:20" x14ac:dyDescent="0.25">
      <c r="B275" s="144">
        <v>32782</v>
      </c>
      <c r="C275" s="135">
        <v>65.476281814090697</v>
      </c>
      <c r="D275" s="135"/>
      <c r="E275" s="145" t="e">
        <f>IF(S275="",NA(),(S275*3600*24*30)/($F$8*1000))</f>
        <v>#N/A</v>
      </c>
      <c r="F275" s="135">
        <f>(I274+$J$11*TANH(C275/$J$11))/(1+I274/$J$11*TANH(C275/$J$11))</f>
        <v>347.60789020565414</v>
      </c>
      <c r="G275" s="135">
        <f t="shared" si="18"/>
        <v>23.670767066261874</v>
      </c>
      <c r="H275" s="135">
        <f>F275*(1-TANH(D275/$J$11))/(1+(1-F275/$J$11)*TANH(D275/$J$11))</f>
        <v>347.60789020565414</v>
      </c>
      <c r="I275" s="135">
        <f>H275/(1+(H275/$J$11)^3)^(1/3)</f>
        <v>321.82801518234345</v>
      </c>
      <c r="J275" s="135">
        <f t="shared" si="24"/>
        <v>25.779875023310694</v>
      </c>
      <c r="K275" s="135">
        <f t="shared" si="25"/>
        <v>49.450642089572568</v>
      </c>
      <c r="L275" s="135">
        <f t="shared" si="26"/>
        <v>83.036389950687123</v>
      </c>
      <c r="M275" s="135">
        <f>($J$12-1)*L275</f>
        <v>12.455458492603061</v>
      </c>
      <c r="N275" s="135">
        <f>$J$12*L275</f>
        <v>95.491848443290181</v>
      </c>
      <c r="O275" s="135">
        <f t="shared" si="27"/>
        <v>36.847660915723395</v>
      </c>
      <c r="P275" s="135">
        <f t="shared" si="28"/>
        <v>58.644187527566785</v>
      </c>
      <c r="R275" s="133">
        <f>+B275</f>
        <v>32782</v>
      </c>
      <c r="S275" s="134"/>
      <c r="T275" s="134">
        <f>P275*10^3*$F$8/(3600*24*30)</f>
        <v>3.8915124439589066</v>
      </c>
    </row>
    <row r="276" spans="2:20" x14ac:dyDescent="0.25">
      <c r="B276" s="144">
        <v>32813</v>
      </c>
      <c r="C276" s="135">
        <v>87.260179885527407</v>
      </c>
      <c r="D276" s="135"/>
      <c r="E276" s="145" t="e">
        <f>IF(S276="",NA(),(S276*3600*24*30)/($F$8*1000))</f>
        <v>#N/A</v>
      </c>
      <c r="F276" s="135">
        <f>(I275+$J$11*TANH(C276/$J$11))/(1+I275/$J$11*TANH(C276/$J$11))</f>
        <v>373.29871298025972</v>
      </c>
      <c r="G276" s="135">
        <f t="shared" si="18"/>
        <v>35.789482087611134</v>
      </c>
      <c r="H276" s="135">
        <f>F276*(1-TANH(D276/$J$11))/(1+(1-F276/$J$11)*TANH(D276/$J$11))</f>
        <v>373.29871298025972</v>
      </c>
      <c r="I276" s="135">
        <f>H276/(1+(H276/$J$11)^3)^(1/3)</f>
        <v>340.12143140971739</v>
      </c>
      <c r="J276" s="135">
        <f t="shared" si="24"/>
        <v>33.177281570542334</v>
      </c>
      <c r="K276" s="135">
        <f t="shared" si="25"/>
        <v>68.966763658153468</v>
      </c>
      <c r="L276" s="135">
        <f t="shared" si="26"/>
        <v>105.81442457387686</v>
      </c>
      <c r="M276" s="135">
        <f>($J$12-1)*L276</f>
        <v>15.872163686081521</v>
      </c>
      <c r="N276" s="135">
        <f>$J$12*L276</f>
        <v>121.68658825995838</v>
      </c>
      <c r="O276" s="135">
        <f t="shared" si="27"/>
        <v>40.185659082061164</v>
      </c>
      <c r="P276" s="135">
        <f t="shared" si="28"/>
        <v>81.50092917789722</v>
      </c>
      <c r="R276" s="133">
        <f>+B276</f>
        <v>32813</v>
      </c>
      <c r="S276" s="134"/>
      <c r="T276" s="134">
        <f>P276*10^3*$F$8/(3600*24*30)</f>
        <v>5.4082406707555259</v>
      </c>
    </row>
    <row r="277" spans="2:20" x14ac:dyDescent="0.25">
      <c r="B277" s="144">
        <v>32843</v>
      </c>
      <c r="C277" s="135">
        <v>0</v>
      </c>
      <c r="D277" s="135"/>
      <c r="E277" s="145" t="e">
        <f>IF(S277="",NA(),(S277*3600*24*30)/($F$8*1000))</f>
        <v>#N/A</v>
      </c>
      <c r="F277" s="135">
        <f>(I276+$J$11*TANH(C277/$J$11))/(1+I276/$J$11*TANH(C277/$J$11))</f>
        <v>340.12143140971739</v>
      </c>
      <c r="G277" s="135">
        <f t="shared" si="18"/>
        <v>0</v>
      </c>
      <c r="H277" s="135">
        <f>F277*(1-TANH(D277/$J$11))/(1+(1-F277/$J$11)*TANH(D277/$J$11))</f>
        <v>340.12143140971739</v>
      </c>
      <c r="I277" s="135">
        <f>H277/(1+(H277/$J$11)^3)^(1/3)</f>
        <v>316.278672741197</v>
      </c>
      <c r="J277" s="135">
        <f t="shared" si="24"/>
        <v>23.842758668520389</v>
      </c>
      <c r="K277" s="135">
        <f t="shared" si="25"/>
        <v>23.842758668520389</v>
      </c>
      <c r="L277" s="135">
        <f t="shared" si="26"/>
        <v>64.028417750581553</v>
      </c>
      <c r="M277" s="135">
        <f>($J$12-1)*L277</f>
        <v>9.604262662587228</v>
      </c>
      <c r="N277" s="135">
        <f>$J$12*L277</f>
        <v>73.632680413168785</v>
      </c>
      <c r="O277" s="135">
        <f t="shared" si="27"/>
        <v>33.060481995351488</v>
      </c>
      <c r="P277" s="135">
        <f t="shared" si="28"/>
        <v>40.572198417817297</v>
      </c>
      <c r="R277" s="133">
        <f>+B277</f>
        <v>32843</v>
      </c>
      <c r="S277" s="134"/>
      <c r="T277" s="134">
        <f>P277*10^3*$F$8/(3600*24*30)</f>
        <v>2.6922909443921976</v>
      </c>
    </row>
    <row r="278" spans="2:20" x14ac:dyDescent="0.25">
      <c r="B278" s="144">
        <v>32874</v>
      </c>
      <c r="C278" s="135">
        <v>146.26388191216401</v>
      </c>
      <c r="D278" s="135"/>
      <c r="E278" s="145" t="e">
        <f>IF(S278="",NA(),(S278*3600*24*30)/($F$8*1000))</f>
        <v>#N/A</v>
      </c>
      <c r="F278" s="135">
        <f>(I277+$J$11*TANH(C278/$J$11))/(1+I277/$J$11*TANH(C278/$J$11))</f>
        <v>398.4262011402115</v>
      </c>
      <c r="G278" s="135">
        <f t="shared" si="18"/>
        <v>64.116353513149477</v>
      </c>
      <c r="H278" s="135">
        <f>F278*(1-TANH(D278/$J$11))/(1+(1-F278/$J$11)*TANH(D278/$J$11))</f>
        <v>398.4262011402115</v>
      </c>
      <c r="I278" s="135">
        <f>H278/(1+(H278/$J$11)^3)^(1/3)</f>
        <v>356.86704200967216</v>
      </c>
      <c r="J278" s="135">
        <f t="shared" si="24"/>
        <v>41.559159130539342</v>
      </c>
      <c r="K278" s="135">
        <f t="shared" si="25"/>
        <v>105.67551264368882</v>
      </c>
      <c r="L278" s="135">
        <f t="shared" si="26"/>
        <v>138.73599463904031</v>
      </c>
      <c r="M278" s="135">
        <f>($J$12-1)*L278</f>
        <v>20.810399195856036</v>
      </c>
      <c r="N278" s="135">
        <f>$J$12*L278</f>
        <v>159.54639383489635</v>
      </c>
      <c r="O278" s="135">
        <f t="shared" si="27"/>
        <v>43.602554625846977</v>
      </c>
      <c r="P278" s="135">
        <f t="shared" si="28"/>
        <v>115.94383920904937</v>
      </c>
      <c r="R278" s="133">
        <f>+B278</f>
        <v>32874</v>
      </c>
      <c r="S278" s="134"/>
      <c r="T278" s="134">
        <f>P278*10^3*$F$8/(3600*24*30)</f>
        <v>7.6938041450449433</v>
      </c>
    </row>
    <row r="279" spans="2:20" x14ac:dyDescent="0.25">
      <c r="B279" s="144">
        <v>32905</v>
      </c>
      <c r="C279" s="135">
        <v>78.712394146341495</v>
      </c>
      <c r="D279" s="135"/>
      <c r="E279" s="145" t="e">
        <f>IF(S279="",NA(),(S279*3600*24*30)/($F$8*1000))</f>
        <v>#N/A</v>
      </c>
      <c r="F279" s="135">
        <f>(I278+$J$11*TANH(C279/$J$11))/(1+I278/$J$11*TANH(C279/$J$11))</f>
        <v>397.63242538490454</v>
      </c>
      <c r="G279" s="135">
        <f t="shared" si="18"/>
        <v>37.947010771109149</v>
      </c>
      <c r="H279" s="135">
        <f>F279*(1-TANH(D279/$J$11))/(1+(1-F279/$J$11)*TANH(D279/$J$11))</f>
        <v>397.63242538490454</v>
      </c>
      <c r="I279" s="135">
        <f>H279/(1+(H279/$J$11)^3)^(1/3)</f>
        <v>356.35557369282213</v>
      </c>
      <c r="J279" s="135">
        <f t="shared" si="24"/>
        <v>41.276851692082403</v>
      </c>
      <c r="K279" s="135">
        <f t="shared" si="25"/>
        <v>79.223862463191551</v>
      </c>
      <c r="L279" s="135">
        <f t="shared" si="26"/>
        <v>122.82641708903853</v>
      </c>
      <c r="M279" s="135">
        <f>($J$12-1)*L279</f>
        <v>18.423962563355769</v>
      </c>
      <c r="N279" s="135">
        <f>$J$12*L279</f>
        <v>141.25037965239429</v>
      </c>
      <c r="O279" s="135">
        <f t="shared" si="27"/>
        <v>42.111834987749944</v>
      </c>
      <c r="P279" s="135">
        <f t="shared" si="28"/>
        <v>99.138544664644343</v>
      </c>
      <c r="R279" s="133">
        <f>+B279</f>
        <v>32905</v>
      </c>
      <c r="S279" s="134"/>
      <c r="T279" s="134">
        <f>P279*10^3*$F$8/(3600*24*30)</f>
        <v>6.5786379947217704</v>
      </c>
    </row>
    <row r="280" spans="2:20" x14ac:dyDescent="0.25">
      <c r="B280" s="144">
        <v>32933</v>
      </c>
      <c r="C280" s="135">
        <v>54.452666906904703</v>
      </c>
      <c r="D280" s="135"/>
      <c r="E280" s="145" t="e">
        <f>IF(S280="",NA(),(S280*3600*24*30)/($F$8*1000))</f>
        <v>#N/A</v>
      </c>
      <c r="F280" s="135">
        <f>(I279+$J$11*TANH(C280/$J$11))/(1+I279/$J$11*TANH(C280/$J$11))</f>
        <v>385.48785384444955</v>
      </c>
      <c r="G280" s="135">
        <f t="shared" si="18"/>
        <v>25.320386755277298</v>
      </c>
      <c r="H280" s="135">
        <f>F280*(1-TANH(D280/$J$11))/(1+(1-F280/$J$11)*TANH(D280/$J$11))</f>
        <v>385.48785384444955</v>
      </c>
      <c r="I280" s="135">
        <f>H280/(1+(H280/$J$11)^3)^(1/3)</f>
        <v>348.38747614024146</v>
      </c>
      <c r="J280" s="135">
        <f t="shared" si="24"/>
        <v>37.100377704208086</v>
      </c>
      <c r="K280" s="135">
        <f t="shared" si="25"/>
        <v>62.420764459485383</v>
      </c>
      <c r="L280" s="135">
        <f t="shared" si="26"/>
        <v>104.53259944723533</v>
      </c>
      <c r="M280" s="135">
        <f>($J$12-1)*L280</f>
        <v>15.679889917085291</v>
      </c>
      <c r="N280" s="135">
        <f>$J$12*L280</f>
        <v>120.21248936432062</v>
      </c>
      <c r="O280" s="135">
        <f t="shared" si="27"/>
        <v>40.023582090794051</v>
      </c>
      <c r="P280" s="135">
        <f t="shared" si="28"/>
        <v>80.188907273526567</v>
      </c>
      <c r="R280" s="133">
        <f>+B280</f>
        <v>32933</v>
      </c>
      <c r="S280" s="134"/>
      <c r="T280" s="134">
        <f>P280*10^3*$F$8/(3600*24*30)</f>
        <v>5.3211774888296945</v>
      </c>
    </row>
    <row r="281" spans="2:20" x14ac:dyDescent="0.25">
      <c r="B281" s="144">
        <v>32964</v>
      </c>
      <c r="C281" s="135">
        <v>69.861572811986093</v>
      </c>
      <c r="D281" s="135"/>
      <c r="E281" s="145" t="e">
        <f>IF(S281="",NA(),(S281*3600*24*30)/($F$8*1000))</f>
        <v>#N/A</v>
      </c>
      <c r="F281" s="135">
        <f>(I280+$J$11*TANH(C281/$J$11))/(1+I280/$J$11*TANH(C281/$J$11))</f>
        <v>386.3342197607974</v>
      </c>
      <c r="G281" s="135">
        <f t="shared" si="18"/>
        <v>31.914829191430158</v>
      </c>
      <c r="H281" s="135">
        <f>F281*(1-TANH(D281/$J$11))/(1+(1-F281/$J$11)*TANH(D281/$J$11))</f>
        <v>386.3342197607974</v>
      </c>
      <c r="I281" s="135">
        <f>H281/(1+(H281/$J$11)^3)^(1/3)</f>
        <v>348.95145891060764</v>
      </c>
      <c r="J281" s="135">
        <f t="shared" si="24"/>
        <v>37.382760850189754</v>
      </c>
      <c r="K281" s="135">
        <f t="shared" si="25"/>
        <v>69.297590041619912</v>
      </c>
      <c r="L281" s="135">
        <f t="shared" si="26"/>
        <v>109.32117213241396</v>
      </c>
      <c r="M281" s="135">
        <f>($J$12-1)*L281</f>
        <v>16.398175819862086</v>
      </c>
      <c r="N281" s="135">
        <f>$J$12*L281</f>
        <v>125.71934795227605</v>
      </c>
      <c r="O281" s="135">
        <f t="shared" si="27"/>
        <v>40.615912990793589</v>
      </c>
      <c r="P281" s="135">
        <f t="shared" si="28"/>
        <v>85.103434961482463</v>
      </c>
      <c r="R281" s="133">
        <f>+B281</f>
        <v>32964</v>
      </c>
      <c r="S281" s="134"/>
      <c r="T281" s="134">
        <f>P281*10^3*$F$8/(3600*24*30)</f>
        <v>5.6472958384934344</v>
      </c>
    </row>
    <row r="282" spans="2:20" x14ac:dyDescent="0.25">
      <c r="B282" s="144">
        <v>32994</v>
      </c>
      <c r="C282" s="135">
        <v>7.8927004084247603</v>
      </c>
      <c r="D282" s="135"/>
      <c r="E282" s="145" t="e">
        <f>IF(S282="",NA(),(S282*3600*24*30)/($F$8*1000))</f>
        <v>#N/A</v>
      </c>
      <c r="F282" s="135">
        <f>(I281+$J$11*TANH(C282/$J$11))/(1+I281/$J$11*TANH(C282/$J$11))</f>
        <v>353.56028655562562</v>
      </c>
      <c r="G282" s="135">
        <f t="shared" si="18"/>
        <v>3.283872763406805</v>
      </c>
      <c r="H282" s="135">
        <f>F282*(1-TANH(D282/$J$11))/(1+(1-F282/$J$11)*TANH(D282/$J$11))</f>
        <v>353.56028655562562</v>
      </c>
      <c r="I282" s="135">
        <f>H282/(1+(H282/$J$11)^3)^(1/3)</f>
        <v>326.17050109559545</v>
      </c>
      <c r="J282" s="135">
        <f t="shared" si="24"/>
        <v>27.389785460030168</v>
      </c>
      <c r="K282" s="135">
        <f t="shared" si="25"/>
        <v>30.673658223436973</v>
      </c>
      <c r="L282" s="135">
        <f t="shared" si="26"/>
        <v>71.289571214230563</v>
      </c>
      <c r="M282" s="135">
        <f>($J$12-1)*L282</f>
        <v>10.693435682134577</v>
      </c>
      <c r="N282" s="135">
        <f>$J$12*L282</f>
        <v>81.98300689636514</v>
      </c>
      <c r="O282" s="135">
        <f t="shared" si="27"/>
        <v>34.644853080005014</v>
      </c>
      <c r="P282" s="135">
        <f t="shared" si="28"/>
        <v>47.338153816360126</v>
      </c>
      <c r="R282" s="133">
        <f>+B282</f>
        <v>32994</v>
      </c>
      <c r="S282" s="134"/>
      <c r="T282" s="134">
        <f>P282*10^3*$F$8/(3600*24*30)</f>
        <v>3.1412663797893297</v>
      </c>
    </row>
    <row r="283" spans="2:20" x14ac:dyDescent="0.25">
      <c r="B283" s="144">
        <v>33025</v>
      </c>
      <c r="C283" s="135">
        <v>37.6176326530612</v>
      </c>
      <c r="D283" s="135"/>
      <c r="E283" s="145" t="e">
        <f>IF(S283="",NA(),(S283*3600*24*30)/($F$8*1000))</f>
        <v>#N/A</v>
      </c>
      <c r="F283" s="135">
        <f>(I282+$J$11*TANH(C283/$J$11))/(1+I282/$J$11*TANH(C283/$J$11))</f>
        <v>349.29950096844345</v>
      </c>
      <c r="G283" s="135">
        <f t="shared" si="18"/>
        <v>14.488632780213209</v>
      </c>
      <c r="H283" s="135">
        <f>F283*(1-TANH(D283/$J$11))/(1+(1-F283/$J$11)*TANH(D283/$J$11))</f>
        <v>349.29950096844345</v>
      </c>
      <c r="I283" s="135">
        <f>H283/(1+(H283/$J$11)^3)^(1/3)</f>
        <v>323.06841940135274</v>
      </c>
      <c r="J283" s="135">
        <f t="shared" si="24"/>
        <v>26.231081567090712</v>
      </c>
      <c r="K283" s="135">
        <f t="shared" si="25"/>
        <v>40.71971434730392</v>
      </c>
      <c r="L283" s="135">
        <f t="shared" si="26"/>
        <v>75.364567427308941</v>
      </c>
      <c r="M283" s="135">
        <f>($J$12-1)*L283</f>
        <v>11.304685114096335</v>
      </c>
      <c r="N283" s="135">
        <f>$J$12*L283</f>
        <v>86.669252541405271</v>
      </c>
      <c r="O283" s="135">
        <f t="shared" si="27"/>
        <v>35.45497820694419</v>
      </c>
      <c r="P283" s="135">
        <f t="shared" si="28"/>
        <v>51.214274334461081</v>
      </c>
      <c r="R283" s="133">
        <f>+B283</f>
        <v>33025</v>
      </c>
      <c r="S283" s="134"/>
      <c r="T283" s="134">
        <f>P283*10^3*$F$8/(3600*24*30)</f>
        <v>3.3984780808361519</v>
      </c>
    </row>
    <row r="284" spans="2:20" x14ac:dyDescent="0.25">
      <c r="B284" s="144">
        <v>33055</v>
      </c>
      <c r="C284" s="135">
        <v>1.37447007568405</v>
      </c>
      <c r="D284" s="135"/>
      <c r="E284" s="145" t="e">
        <f>IF(S284="",NA(),(S284*3600*24*30)/($F$8*1000))</f>
        <v>#N/A</v>
      </c>
      <c r="F284" s="135">
        <f>(I283+$J$11*TANH(C284/$J$11))/(1+I283/$J$11*TANH(C284/$J$11))</f>
        <v>323.95781382696094</v>
      </c>
      <c r="G284" s="135">
        <f t="shared" si="18"/>
        <v>0.48507565007582798</v>
      </c>
      <c r="H284" s="135">
        <f>F284*(1-TANH(D284/$J$11))/(1+(1-F284/$J$11)*TANH(D284/$J$11))</f>
        <v>323.95781382696094</v>
      </c>
      <c r="I284" s="135">
        <f>H284/(1+(H284/$J$11)^3)^(1/3)</f>
        <v>303.97003307008282</v>
      </c>
      <c r="J284" s="135">
        <f t="shared" si="24"/>
        <v>19.987780756878124</v>
      </c>
      <c r="K284" s="135">
        <f t="shared" si="25"/>
        <v>20.472856406953952</v>
      </c>
      <c r="L284" s="135">
        <f t="shared" si="26"/>
        <v>55.927834613898142</v>
      </c>
      <c r="M284" s="135">
        <f>($J$12-1)*L284</f>
        <v>8.389175192084716</v>
      </c>
      <c r="N284" s="135">
        <f>$J$12*L284</f>
        <v>64.317009805982863</v>
      </c>
      <c r="O284" s="135">
        <f t="shared" si="27"/>
        <v>31.041774527730418</v>
      </c>
      <c r="P284" s="135">
        <f t="shared" si="28"/>
        <v>33.275235278252445</v>
      </c>
      <c r="R284" s="133">
        <f>+B284</f>
        <v>33055</v>
      </c>
      <c r="S284" s="134"/>
      <c r="T284" s="134">
        <f>P284*10^3*$F$8/(3600*24*30)</f>
        <v>2.2080788842050234</v>
      </c>
    </row>
    <row r="285" spans="2:20" x14ac:dyDescent="0.25">
      <c r="B285" s="144">
        <v>33086</v>
      </c>
      <c r="C285" s="135">
        <v>0.45921670300102901</v>
      </c>
      <c r="D285" s="135"/>
      <c r="E285" s="145" t="e">
        <f>IF(S285="",NA(),(S285*3600*24*30)/($F$8*1000))</f>
        <v>#N/A</v>
      </c>
      <c r="F285" s="135">
        <f>(I284+$J$11*TANH(C285/$J$11))/(1+I284/$J$11*TANH(C285/$J$11))</f>
        <v>304.28602431894751</v>
      </c>
      <c r="G285" s="135">
        <f t="shared" si="18"/>
        <v>0.1432254541363136</v>
      </c>
      <c r="H285" s="135">
        <f>F285*(1-TANH(D285/$J$11))/(1+(1-F285/$J$11)*TANH(D285/$J$11))</f>
        <v>304.28602431894751</v>
      </c>
      <c r="I285" s="135">
        <f>H285/(1+(H285/$J$11)^3)^(1/3)</f>
        <v>288.40538576036573</v>
      </c>
      <c r="J285" s="135">
        <f t="shared" si="24"/>
        <v>15.880638558581779</v>
      </c>
      <c r="K285" s="135">
        <f t="shared" si="25"/>
        <v>16.023864012718093</v>
      </c>
      <c r="L285" s="135">
        <f t="shared" si="26"/>
        <v>47.065638540448511</v>
      </c>
      <c r="M285" s="135">
        <f>($J$12-1)*L285</f>
        <v>7.0598457810672723</v>
      </c>
      <c r="N285" s="135">
        <f>$J$12*L285</f>
        <v>54.125484321515785</v>
      </c>
      <c r="O285" s="135">
        <f t="shared" si="27"/>
        <v>28.455774611584264</v>
      </c>
      <c r="P285" s="135">
        <f t="shared" si="28"/>
        <v>25.669709709931521</v>
      </c>
      <c r="R285" s="133">
        <f>+B285</f>
        <v>33086</v>
      </c>
      <c r="S285" s="134"/>
      <c r="T285" s="134">
        <f>P285*10^3*$F$8/(3600*24*30)</f>
        <v>1.7033912307516288</v>
      </c>
    </row>
    <row r="286" spans="2:20" x14ac:dyDescent="0.25">
      <c r="B286" s="144">
        <v>33117</v>
      </c>
      <c r="C286" s="135">
        <v>37.7191869389274</v>
      </c>
      <c r="D286" s="135"/>
      <c r="E286" s="145" t="e">
        <f>IF(S286="",NA(),(S286*3600*24*30)/($F$8*1000))</f>
        <v>#N/A</v>
      </c>
      <c r="F286" s="135">
        <f>(I285+$J$11*TANH(C286/$J$11))/(1+I285/$J$11*TANH(C286/$J$11))</f>
        <v>314.54460138472291</v>
      </c>
      <c r="G286" s="135">
        <f t="shared" si="18"/>
        <v>11.57997131457023</v>
      </c>
      <c r="H286" s="135">
        <f>F286*(1-TANH(D286/$J$11))/(1+(1-F286/$J$11)*TANH(D286/$J$11))</f>
        <v>314.54460138472291</v>
      </c>
      <c r="I286" s="135">
        <f>H286/(1+(H286/$J$11)^3)^(1/3)</f>
        <v>296.60049247277374</v>
      </c>
      <c r="J286" s="135">
        <f t="shared" si="24"/>
        <v>17.944108911949172</v>
      </c>
      <c r="K286" s="135">
        <f t="shared" si="25"/>
        <v>29.524080226519402</v>
      </c>
      <c r="L286" s="135">
        <f t="shared" si="26"/>
        <v>57.979854838103662</v>
      </c>
      <c r="M286" s="135">
        <f>($J$12-1)*L286</f>
        <v>8.6969782257155437</v>
      </c>
      <c r="N286" s="135">
        <f>$J$12*L286</f>
        <v>66.676833063819203</v>
      </c>
      <c r="O286" s="135">
        <f t="shared" si="27"/>
        <v>31.581228288314271</v>
      </c>
      <c r="P286" s="135">
        <f t="shared" si="28"/>
        <v>35.095604775504931</v>
      </c>
      <c r="R286" s="133">
        <f>+B286</f>
        <v>33117</v>
      </c>
      <c r="S286" s="134"/>
      <c r="T286" s="134">
        <f>P286*10^3*$F$8/(3600*24*30)</f>
        <v>2.3288750082510985</v>
      </c>
    </row>
    <row r="287" spans="2:20" x14ac:dyDescent="0.25">
      <c r="B287" s="144">
        <v>33147</v>
      </c>
      <c r="C287" s="135">
        <v>126.788308631508</v>
      </c>
      <c r="D287" s="135"/>
      <c r="E287" s="145" t="e">
        <f>IF(S287="",NA(),(S287*3600*24*30)/($F$8*1000))</f>
        <v>#N/A</v>
      </c>
      <c r="F287" s="135">
        <f>(I286+$J$11*TANH(C287/$J$11))/(1+I286/$J$11*TANH(C287/$J$11))</f>
        <v>374.49771557995734</v>
      </c>
      <c r="G287" s="135">
        <f t="shared" si="18"/>
        <v>48.89108552432441</v>
      </c>
      <c r="H287" s="135">
        <f>F287*(1-TANH(D287/$J$11))/(1+(1-F287/$J$11)*TANH(D287/$J$11))</f>
        <v>374.49771557995734</v>
      </c>
      <c r="I287" s="135">
        <f>H287/(1+(H287/$J$11)^3)^(1/3)</f>
        <v>340.9464233521727</v>
      </c>
      <c r="J287" s="135">
        <f t="shared" si="24"/>
        <v>33.551292227784643</v>
      </c>
      <c r="K287" s="135">
        <f t="shared" si="25"/>
        <v>82.442377752109053</v>
      </c>
      <c r="L287" s="135">
        <f t="shared" si="26"/>
        <v>114.02360604042332</v>
      </c>
      <c r="M287" s="135">
        <f>($J$12-1)*L287</f>
        <v>17.103540906063486</v>
      </c>
      <c r="N287" s="135">
        <f>$J$12*L287</f>
        <v>131.12714694648682</v>
      </c>
      <c r="O287" s="135">
        <f t="shared" si="27"/>
        <v>41.164371165923626</v>
      </c>
      <c r="P287" s="135">
        <f t="shared" si="28"/>
        <v>89.962775780563192</v>
      </c>
      <c r="R287" s="133">
        <f>+B287</f>
        <v>33147</v>
      </c>
      <c r="S287" s="134"/>
      <c r="T287" s="134">
        <f>P287*10^3*$F$8/(3600*24*30)</f>
        <v>5.9697520965497182</v>
      </c>
    </row>
    <row r="288" spans="2:20" x14ac:dyDescent="0.25">
      <c r="B288" s="144">
        <v>33178</v>
      </c>
      <c r="C288" s="135">
        <v>81.453298248797793</v>
      </c>
      <c r="D288" s="135"/>
      <c r="E288" s="145" t="e">
        <f>IF(S288="",NA(),(S288*3600*24*30)/($F$8*1000))</f>
        <v>#N/A</v>
      </c>
      <c r="F288" s="135">
        <f>(I287+$J$11*TANH(C288/$J$11))/(1+I287/$J$11*TANH(C288/$J$11))</f>
        <v>385.92488498030616</v>
      </c>
      <c r="G288" s="135">
        <f t="shared" si="18"/>
        <v>36.474836620664348</v>
      </c>
      <c r="H288" s="135">
        <f>F288*(1-TANH(D288/$J$11))/(1+(1-F288/$J$11)*TANH(D288/$J$11))</f>
        <v>385.92488498030616</v>
      </c>
      <c r="I288" s="135">
        <f>H288/(1+(H288/$J$11)^3)^(1/3)</f>
        <v>348.67885752127074</v>
      </c>
      <c r="J288" s="135">
        <f t="shared" si="24"/>
        <v>37.246027459035417</v>
      </c>
      <c r="K288" s="135">
        <f t="shared" si="25"/>
        <v>73.720864079699766</v>
      </c>
      <c r="L288" s="135">
        <f t="shared" si="26"/>
        <v>114.88523524562339</v>
      </c>
      <c r="M288" s="135">
        <f>($J$12-1)*L288</f>
        <v>17.232785286843498</v>
      </c>
      <c r="N288" s="135">
        <f>$J$12*L288</f>
        <v>132.11802053246689</v>
      </c>
      <c r="O288" s="135">
        <f t="shared" si="27"/>
        <v>41.261518362398391</v>
      </c>
      <c r="P288" s="135">
        <f t="shared" si="28"/>
        <v>90.856502170068495</v>
      </c>
      <c r="R288" s="133">
        <f>+B288</f>
        <v>33178</v>
      </c>
      <c r="S288" s="134"/>
      <c r="T288" s="134">
        <f>P288*10^3*$F$8/(3600*24*30)</f>
        <v>6.0290580143718291</v>
      </c>
    </row>
    <row r="289" spans="2:20" x14ac:dyDescent="0.25">
      <c r="B289" s="144">
        <v>33208</v>
      </c>
      <c r="C289" s="135">
        <v>88.029498852369798</v>
      </c>
      <c r="D289" s="135"/>
      <c r="E289" s="145" t="e">
        <f>IF(S289="",NA(),(S289*3600*24*30)/($F$8*1000))</f>
        <v>#N/A</v>
      </c>
      <c r="F289" s="135">
        <f>(I288+$J$11*TANH(C289/$J$11))/(1+I288/$J$11*TANH(C289/$J$11))</f>
        <v>395.38015767252654</v>
      </c>
      <c r="G289" s="135">
        <f t="shared" si="18"/>
        <v>41.32819870111399</v>
      </c>
      <c r="H289" s="135">
        <f>F289*(1-TANH(D289/$J$11))/(1+(1-F289/$J$11)*TANH(D289/$J$11))</f>
        <v>395.38015767252654</v>
      </c>
      <c r="I289" s="135">
        <f>H289/(1+(H289/$J$11)^3)^(1/3)</f>
        <v>354.89809114148102</v>
      </c>
      <c r="J289" s="135">
        <f t="shared" si="24"/>
        <v>40.482066531045518</v>
      </c>
      <c r="K289" s="135">
        <f t="shared" si="25"/>
        <v>81.810265232159509</v>
      </c>
      <c r="L289" s="135">
        <f t="shared" si="26"/>
        <v>123.0717835945579</v>
      </c>
      <c r="M289" s="135">
        <f>($J$12-1)*L289</f>
        <v>18.460767539183674</v>
      </c>
      <c r="N289" s="135">
        <f>$J$12*L289</f>
        <v>141.53255113374158</v>
      </c>
      <c r="O289" s="135">
        <f t="shared" si="27"/>
        <v>42.136880718534854</v>
      </c>
      <c r="P289" s="135">
        <f t="shared" si="28"/>
        <v>99.395670415206723</v>
      </c>
      <c r="R289" s="133">
        <f>+B289</f>
        <v>33208</v>
      </c>
      <c r="S289" s="134"/>
      <c r="T289" s="134">
        <f>P289*10^3*$F$8/(3600*24*30)</f>
        <v>6.5957003516263724</v>
      </c>
    </row>
    <row r="290" spans="2:20" x14ac:dyDescent="0.25">
      <c r="B290" s="144">
        <v>33239</v>
      </c>
      <c r="C290" s="135">
        <v>49.0062640901401</v>
      </c>
      <c r="D290" s="135"/>
      <c r="E290" s="145" t="e">
        <f>IF(S290="",NA(),(S290*3600*24*30)/($F$8*1000))</f>
        <v>#N/A</v>
      </c>
      <c r="F290" s="135">
        <f>(I289+$J$11*TANH(C290/$J$11))/(1+I289/$J$11*TANH(C290/$J$11))</f>
        <v>381.46118679755392</v>
      </c>
      <c r="G290" s="135">
        <f t="shared" si="18"/>
        <v>22.443168434067218</v>
      </c>
      <c r="H290" s="135">
        <f>F290*(1-TANH(D290/$J$11))/(1+(1-F290/$J$11)*TANH(D290/$J$11))</f>
        <v>381.46118679755392</v>
      </c>
      <c r="I290" s="135">
        <f>H290/(1+(H290/$J$11)^3)^(1/3)</f>
        <v>345.68650021255343</v>
      </c>
      <c r="J290" s="135">
        <f t="shared" si="24"/>
        <v>35.774686585000495</v>
      </c>
      <c r="K290" s="135">
        <f t="shared" si="25"/>
        <v>58.217855019067713</v>
      </c>
      <c r="L290" s="135">
        <f t="shared" si="26"/>
        <v>100.35473573760257</v>
      </c>
      <c r="M290" s="135">
        <f>($J$12-1)*L290</f>
        <v>15.053210360640376</v>
      </c>
      <c r="N290" s="135">
        <f>$J$12*L290</f>
        <v>115.40794609824295</v>
      </c>
      <c r="O290" s="135">
        <f t="shared" si="27"/>
        <v>39.476414381001291</v>
      </c>
      <c r="P290" s="135">
        <f t="shared" si="28"/>
        <v>75.931531717241654</v>
      </c>
      <c r="R290" s="133">
        <f>+B290</f>
        <v>33239</v>
      </c>
      <c r="S290" s="134"/>
      <c r="T290" s="134">
        <f>P290*10^3*$F$8/(3600*24*30)</f>
        <v>5.0386664565453572</v>
      </c>
    </row>
    <row r="291" spans="2:20" x14ac:dyDescent="0.25">
      <c r="B291" s="144">
        <v>33270</v>
      </c>
      <c r="C291" s="135">
        <v>62.018817929393101</v>
      </c>
      <c r="D291" s="135"/>
      <c r="E291" s="145" t="e">
        <f>IF(S291="",NA(),(S291*3600*24*30)/($F$8*1000))</f>
        <v>#N/A</v>
      </c>
      <c r="F291" s="135">
        <f>(I290+$J$11*TANH(C291/$J$11))/(1+I290/$J$11*TANH(C291/$J$11))</f>
        <v>380.07970399517279</v>
      </c>
      <c r="G291" s="135">
        <f t="shared" si="18"/>
        <v>27.625614146773728</v>
      </c>
      <c r="H291" s="135">
        <f>F291*(1-TANH(D291/$J$11))/(1+(1-F291/$J$11)*TANH(D291/$J$11))</f>
        <v>380.07970399517279</v>
      </c>
      <c r="I291" s="135">
        <f>H291/(1+(H291/$J$11)^3)^(1/3)</f>
        <v>344.75307955383869</v>
      </c>
      <c r="J291" s="135">
        <f t="shared" si="24"/>
        <v>35.326624441334104</v>
      </c>
      <c r="K291" s="135">
        <f t="shared" si="25"/>
        <v>62.952238588107832</v>
      </c>
      <c r="L291" s="135">
        <f t="shared" si="26"/>
        <v>102.42865296910912</v>
      </c>
      <c r="M291" s="135">
        <f>($J$12-1)*L291</f>
        <v>15.36429794536636</v>
      </c>
      <c r="N291" s="135">
        <f>$J$12*L291</f>
        <v>117.79295091447548</v>
      </c>
      <c r="O291" s="135">
        <f t="shared" si="27"/>
        <v>39.751728167604782</v>
      </c>
      <c r="P291" s="135">
        <f t="shared" si="28"/>
        <v>78.041222746870702</v>
      </c>
      <c r="R291" s="133">
        <f>+B291</f>
        <v>33270</v>
      </c>
      <c r="S291" s="134"/>
      <c r="T291" s="134">
        <f>P291*10^3*$F$8/(3600*24*30)</f>
        <v>5.1786613859806172</v>
      </c>
    </row>
    <row r="292" spans="2:20" x14ac:dyDescent="0.25">
      <c r="B292" s="144">
        <v>33298</v>
      </c>
      <c r="C292" s="135">
        <v>126.936018220069</v>
      </c>
      <c r="D292" s="135"/>
      <c r="E292" s="145" t="e">
        <f>IF(S292="",NA(),(S292*3600*24*30)/($F$8*1000))</f>
        <v>#N/A</v>
      </c>
      <c r="F292" s="135">
        <f>(I291+$J$11*TANH(C292/$J$11))/(1+I291/$J$11*TANH(C292/$J$11))</f>
        <v>410.00870246165164</v>
      </c>
      <c r="G292" s="135">
        <f t="shared" si="18"/>
        <v>61.680395312256053</v>
      </c>
      <c r="H292" s="135">
        <f>F292*(1-TANH(D292/$J$11))/(1+(1-F292/$J$11)*TANH(D292/$J$11))</f>
        <v>410.00870246165164</v>
      </c>
      <c r="I292" s="135">
        <f>H292/(1+(H292/$J$11)^3)^(1/3)</f>
        <v>364.19987645863336</v>
      </c>
      <c r="J292" s="135">
        <f t="shared" si="24"/>
        <v>45.808826003018282</v>
      </c>
      <c r="K292" s="135">
        <f t="shared" si="25"/>
        <v>107.48922131527434</v>
      </c>
      <c r="L292" s="135">
        <f t="shared" si="26"/>
        <v>147.2409494828791</v>
      </c>
      <c r="M292" s="135">
        <f>($J$12-1)*L292</f>
        <v>22.086142422431852</v>
      </c>
      <c r="N292" s="135">
        <f>$J$12*L292</f>
        <v>169.32709190531097</v>
      </c>
      <c r="O292" s="135">
        <f t="shared" si="27"/>
        <v>44.301898349251999</v>
      </c>
      <c r="P292" s="135">
        <f t="shared" si="28"/>
        <v>125.02519355605897</v>
      </c>
      <c r="R292" s="133">
        <f>+B292</f>
        <v>33298</v>
      </c>
      <c r="S292" s="134"/>
      <c r="T292" s="134">
        <f>P292*10^3*$F$8/(3600*24*30)</f>
        <v>8.2964248810347758</v>
      </c>
    </row>
    <row r="293" spans="2:20" x14ac:dyDescent="0.25">
      <c r="B293" s="144">
        <v>33329</v>
      </c>
      <c r="C293" s="135">
        <v>47.811884562265703</v>
      </c>
      <c r="D293" s="135"/>
      <c r="E293" s="145" t="e">
        <f>IF(S293="",NA(),(S293*3600*24*30)/($F$8*1000))</f>
        <v>#N/A</v>
      </c>
      <c r="F293" s="135">
        <f>(I292+$J$11*TANH(C293/$J$11))/(1+I292/$J$11*TANH(C293/$J$11))</f>
        <v>389.1009043879555</v>
      </c>
      <c r="G293" s="135">
        <f t="shared" si="18"/>
        <v>22.910856632943535</v>
      </c>
      <c r="H293" s="135">
        <f>F293*(1-TANH(D293/$J$11))/(1+(1-F293/$J$11)*TANH(D293/$J$11))</f>
        <v>389.1009043879555</v>
      </c>
      <c r="I293" s="135">
        <f>H293/(1+(H293/$J$11)^3)^(1/3)</f>
        <v>350.78599705479456</v>
      </c>
      <c r="J293" s="135">
        <f t="shared" si="24"/>
        <v>38.314907333160932</v>
      </c>
      <c r="K293" s="135">
        <f t="shared" si="25"/>
        <v>61.225763966104466</v>
      </c>
      <c r="L293" s="135">
        <f t="shared" si="26"/>
        <v>105.52766231535647</v>
      </c>
      <c r="M293" s="135">
        <f>($J$12-1)*L293</f>
        <v>15.82914934730346</v>
      </c>
      <c r="N293" s="135">
        <f>$J$12*L293</f>
        <v>121.35681166265992</v>
      </c>
      <c r="O293" s="135">
        <f t="shared" si="27"/>
        <v>40.149628971773467</v>
      </c>
      <c r="P293" s="135">
        <f t="shared" si="28"/>
        <v>81.207182690886455</v>
      </c>
      <c r="R293" s="133">
        <f>+B293</f>
        <v>33329</v>
      </c>
      <c r="S293" s="134"/>
      <c r="T293" s="134">
        <f>P293*10^3*$F$8/(3600*24*30)</f>
        <v>5.3887482341174655</v>
      </c>
    </row>
    <row r="294" spans="2:20" x14ac:dyDescent="0.25">
      <c r="B294" s="144">
        <v>33359</v>
      </c>
      <c r="C294" s="135">
        <v>5.9273244173940904</v>
      </c>
      <c r="D294" s="135"/>
      <c r="E294" s="145" t="e">
        <f>IF(S294="",NA(),(S294*3600*24*30)/($F$8*1000))</f>
        <v>#N/A</v>
      </c>
      <c r="F294" s="135">
        <f>(I293+$J$11*TANH(C294/$J$11))/(1+I293/$J$11*TANH(C294/$J$11))</f>
        <v>354.22962152162205</v>
      </c>
      <c r="G294" s="135">
        <f t="shared" si="18"/>
        <v>2.4836999505666313</v>
      </c>
      <c r="H294" s="135">
        <f>F294*(1-TANH(D294/$J$11))/(1+(1-F294/$J$11)*TANH(D294/$J$11))</f>
        <v>354.22962152162205</v>
      </c>
      <c r="I294" s="135">
        <f>H294/(1+(H294/$J$11)^3)^(1/3)</f>
        <v>326.6549129449283</v>
      </c>
      <c r="J294" s="135">
        <f t="shared" si="24"/>
        <v>27.574708576693752</v>
      </c>
      <c r="K294" s="135">
        <f t="shared" si="25"/>
        <v>30.058408527260383</v>
      </c>
      <c r="L294" s="135">
        <f t="shared" si="26"/>
        <v>70.20803749903385</v>
      </c>
      <c r="M294" s="135">
        <f>($J$12-1)*L294</f>
        <v>10.531205624855071</v>
      </c>
      <c r="N294" s="135">
        <f>$J$12*L294</f>
        <v>80.739243123888926</v>
      </c>
      <c r="O294" s="135">
        <f t="shared" si="27"/>
        <v>34.420780444079703</v>
      </c>
      <c r="P294" s="135">
        <f t="shared" si="28"/>
        <v>46.318462679809222</v>
      </c>
      <c r="R294" s="133">
        <f>+B294</f>
        <v>33359</v>
      </c>
      <c r="S294" s="134"/>
      <c r="T294" s="134">
        <f>P294*10^3*$F$8/(3600*24*30)</f>
        <v>3.0736016901725254</v>
      </c>
    </row>
    <row r="295" spans="2:20" x14ac:dyDescent="0.25">
      <c r="B295" s="144">
        <v>33390</v>
      </c>
      <c r="C295" s="135">
        <v>4.4002224694104601</v>
      </c>
      <c r="D295" s="135"/>
      <c r="E295" s="145" t="e">
        <f>IF(S295="",NA(),(S295*3600*24*30)/($F$8*1000))</f>
        <v>#N/A</v>
      </c>
      <c r="F295" s="135">
        <f>(I294+$J$11*TANH(C295/$J$11))/(1+I294/$J$11*TANH(C295/$J$11))</f>
        <v>329.45826250511027</v>
      </c>
      <c r="G295" s="135">
        <f t="shared" si="18"/>
        <v>1.5968729092284661</v>
      </c>
      <c r="H295" s="135">
        <f>F295*(1-TANH(D295/$J$11))/(1+(1-F295/$J$11)*TANH(D295/$J$11))</f>
        <v>329.45826250511027</v>
      </c>
      <c r="I295" s="135">
        <f>H295/(1+(H295/$J$11)^3)^(1/3)</f>
        <v>308.20825550413082</v>
      </c>
      <c r="J295" s="135">
        <f t="shared" si="24"/>
        <v>21.250007000979451</v>
      </c>
      <c r="K295" s="135">
        <f t="shared" si="25"/>
        <v>22.846879910207917</v>
      </c>
      <c r="L295" s="135">
        <f t="shared" si="26"/>
        <v>57.267660354287621</v>
      </c>
      <c r="M295" s="135">
        <f>($J$12-1)*L295</f>
        <v>8.5901490531431381</v>
      </c>
      <c r="N295" s="135">
        <f>$J$12*L295</f>
        <v>65.857809407430764</v>
      </c>
      <c r="O295" s="135">
        <f t="shared" si="27"/>
        <v>31.396292236853022</v>
      </c>
      <c r="P295" s="135">
        <f t="shared" si="28"/>
        <v>34.461517170577743</v>
      </c>
      <c r="R295" s="133">
        <f>+B295</f>
        <v>33390</v>
      </c>
      <c r="S295" s="134"/>
      <c r="T295" s="134">
        <f>P295*10^3*$F$8/(3600*24*30)</f>
        <v>2.2867982073068562</v>
      </c>
    </row>
    <row r="296" spans="2:20" x14ac:dyDescent="0.25">
      <c r="B296" s="144">
        <v>33420</v>
      </c>
      <c r="C296" s="135">
        <v>4.0714594455133799</v>
      </c>
      <c r="D296" s="135"/>
      <c r="E296" s="145" t="e">
        <f>IF(S296="",NA(),(S296*3600*24*30)/($F$8*1000))</f>
        <v>#N/A</v>
      </c>
      <c r="F296" s="135">
        <f>(I295+$J$11*TANH(C296/$J$11))/(1+I295/$J$11*TANH(C296/$J$11))</f>
        <v>310.96385168890396</v>
      </c>
      <c r="G296" s="135">
        <f t="shared" si="18"/>
        <v>1.3158632607402296</v>
      </c>
      <c r="H296" s="135">
        <f>F296*(1-TANH(D296/$J$11))/(1+(1-F296/$J$11)*TANH(D296/$J$11))</f>
        <v>310.96385168890396</v>
      </c>
      <c r="I296" s="135">
        <f>H296/(1+(H296/$J$11)^3)^(1/3)</f>
        <v>293.75916155674048</v>
      </c>
      <c r="J296" s="135">
        <f t="shared" si="24"/>
        <v>17.204690132163478</v>
      </c>
      <c r="K296" s="135">
        <f t="shared" si="25"/>
        <v>18.520553392903707</v>
      </c>
      <c r="L296" s="135">
        <f t="shared" si="26"/>
        <v>49.916845629756729</v>
      </c>
      <c r="M296" s="135">
        <f>($J$12-1)*L296</f>
        <v>7.4875268444635052</v>
      </c>
      <c r="N296" s="135">
        <f>$J$12*L296</f>
        <v>57.404372474220231</v>
      </c>
      <c r="O296" s="135">
        <f t="shared" si="27"/>
        <v>29.336746799694435</v>
      </c>
      <c r="P296" s="135">
        <f t="shared" si="28"/>
        <v>28.067625674525797</v>
      </c>
      <c r="R296" s="133">
        <f>+B296</f>
        <v>33420</v>
      </c>
      <c r="S296" s="134"/>
      <c r="T296" s="134">
        <f>P296*10^3*$F$8/(3600*24*30)</f>
        <v>1.8625121975379773</v>
      </c>
    </row>
    <row r="297" spans="2:20" x14ac:dyDescent="0.25">
      <c r="B297" s="144">
        <v>33451</v>
      </c>
      <c r="C297" s="135">
        <v>0</v>
      </c>
      <c r="D297" s="135"/>
      <c r="E297" s="145" t="e">
        <f>IF(S297="",NA(),(S297*3600*24*30)/($F$8*1000))</f>
        <v>#N/A</v>
      </c>
      <c r="F297" s="135">
        <f>(I296+$J$11*TANH(C297/$J$11))/(1+I296/$J$11*TANH(C297/$J$11))</f>
        <v>293.75916155674048</v>
      </c>
      <c r="G297" s="135">
        <f t="shared" si="18"/>
        <v>0</v>
      </c>
      <c r="H297" s="135">
        <f>F297*(1-TANH(D297/$J$11))/(1+(1-F297/$J$11)*TANH(D297/$J$11))</f>
        <v>293.75916155674048</v>
      </c>
      <c r="I297" s="135">
        <f>H297/(1+(H297/$J$11)^3)^(1/3)</f>
        <v>279.82365218644043</v>
      </c>
      <c r="J297" s="135">
        <f t="shared" si="24"/>
        <v>13.935509370300053</v>
      </c>
      <c r="K297" s="135">
        <f t="shared" si="25"/>
        <v>13.935509370300053</v>
      </c>
      <c r="L297" s="135">
        <f t="shared" si="26"/>
        <v>43.272256169994492</v>
      </c>
      <c r="M297" s="135">
        <f>($J$12-1)*L297</f>
        <v>6.4908384254991702</v>
      </c>
      <c r="N297" s="135">
        <f>$J$12*L297</f>
        <v>49.763094595493662</v>
      </c>
      <c r="O297" s="135">
        <f t="shared" si="27"/>
        <v>27.202090891597383</v>
      </c>
      <c r="P297" s="135">
        <f t="shared" si="28"/>
        <v>22.561003703896279</v>
      </c>
      <c r="R297" s="133">
        <f>+B297</f>
        <v>33451</v>
      </c>
      <c r="S297" s="134"/>
      <c r="T297" s="134">
        <f>P297*10^3*$F$8/(3600*24*30)</f>
        <v>1.4971036408449692</v>
      </c>
    </row>
    <row r="298" spans="2:20" x14ac:dyDescent="0.25">
      <c r="B298" s="144">
        <v>33482</v>
      </c>
      <c r="C298" s="135">
        <v>9.6474916988243695</v>
      </c>
      <c r="D298" s="135"/>
      <c r="E298" s="145" t="e">
        <f>IF(S298="",NA(),(S298*3600*24*30)/($F$8*1000))</f>
        <v>#N/A</v>
      </c>
      <c r="F298" s="135">
        <f>(I297+$J$11*TANH(C298/$J$11))/(1+I297/$J$11*TANH(C298/$J$11))</f>
        <v>286.85910646991465</v>
      </c>
      <c r="G298" s="135">
        <f t="shared" si="18"/>
        <v>2.6120374153501302</v>
      </c>
      <c r="H298" s="135">
        <f>F298*(1-TANH(D298/$J$11))/(1+(1-F298/$J$11)*TANH(D298/$J$11))</f>
        <v>286.85910646991465</v>
      </c>
      <c r="I298" s="135">
        <f>H298/(1+(H298/$J$11)^3)^(1/3)</f>
        <v>274.10674900620796</v>
      </c>
      <c r="J298" s="135">
        <f t="shared" si="24"/>
        <v>12.752357463706687</v>
      </c>
      <c r="K298" s="135">
        <f t="shared" si="25"/>
        <v>15.364394879056817</v>
      </c>
      <c r="L298" s="135">
        <f t="shared" si="26"/>
        <v>42.566485770654197</v>
      </c>
      <c r="M298" s="135">
        <f>($J$12-1)*L298</f>
        <v>6.3849728655981259</v>
      </c>
      <c r="N298" s="135">
        <f>$J$12*L298</f>
        <v>48.951458636252319</v>
      </c>
      <c r="O298" s="135">
        <f t="shared" si="27"/>
        <v>26.957762245120207</v>
      </c>
      <c r="P298" s="135">
        <f t="shared" si="28"/>
        <v>21.993696391132112</v>
      </c>
      <c r="R298" s="133">
        <f>+B298</f>
        <v>33482</v>
      </c>
      <c r="S298" s="134"/>
      <c r="T298" s="134">
        <f>P298*10^3*$F$8/(3600*24*30)</f>
        <v>1.4594582481769764</v>
      </c>
    </row>
    <row r="299" spans="2:20" x14ac:dyDescent="0.25">
      <c r="B299" s="144">
        <v>33512</v>
      </c>
      <c r="C299" s="135">
        <v>32.645087839827298</v>
      </c>
      <c r="D299" s="135"/>
      <c r="E299" s="145" t="e">
        <f>IF(S299="",NA(),(S299*3600*24*30)/($F$8*1000))</f>
        <v>#N/A</v>
      </c>
      <c r="F299" s="135">
        <f>(I298+$J$11*TANH(C299/$J$11))/(1+I298/$J$11*TANH(C299/$J$11))</f>
        <v>297.73965812756433</v>
      </c>
      <c r="G299" s="135">
        <f t="shared" si="18"/>
        <v>9.0121787184709206</v>
      </c>
      <c r="H299" s="135">
        <f>F299*(1-TANH(D299/$J$11))/(1+(1-F299/$J$11)*TANH(D299/$J$11))</f>
        <v>297.73965812756433</v>
      </c>
      <c r="I299" s="135">
        <f>H299/(1+(H299/$J$11)^3)^(1/3)</f>
        <v>283.08879348983533</v>
      </c>
      <c r="J299" s="135">
        <f t="shared" si="24"/>
        <v>14.650864637729001</v>
      </c>
      <c r="K299" s="135">
        <f t="shared" si="25"/>
        <v>23.663043356199921</v>
      </c>
      <c r="L299" s="135">
        <f t="shared" si="26"/>
        <v>50.620805601320129</v>
      </c>
      <c r="M299" s="135">
        <f>($J$12-1)*L299</f>
        <v>7.593120840198015</v>
      </c>
      <c r="N299" s="135">
        <f>$J$12*L299</f>
        <v>58.21392644151814</v>
      </c>
      <c r="O299" s="135">
        <f t="shared" si="27"/>
        <v>29.546735242053195</v>
      </c>
      <c r="P299" s="135">
        <f t="shared" si="28"/>
        <v>28.667191199464945</v>
      </c>
      <c r="R299" s="133">
        <f>+B299</f>
        <v>33512</v>
      </c>
      <c r="S299" s="134"/>
      <c r="T299" s="134">
        <f>P299*10^3*$F$8/(3600*24*30)</f>
        <v>1.9022981814459763</v>
      </c>
    </row>
    <row r="300" spans="2:20" x14ac:dyDescent="0.25">
      <c r="B300" s="144">
        <v>33543</v>
      </c>
      <c r="C300" s="135">
        <v>126.78857876163001</v>
      </c>
      <c r="D300" s="135"/>
      <c r="E300" s="145" t="e">
        <f>IF(S300="",NA(),(S300*3600*24*30)/($F$8*1000))</f>
        <v>#N/A</v>
      </c>
      <c r="F300" s="135">
        <f>(I299+$J$11*TANH(C300/$J$11))/(1+I299/$J$11*TANH(C300/$J$11))</f>
        <v>364.32116076546208</v>
      </c>
      <c r="G300" s="135">
        <f t="shared" si="18"/>
        <v>45.556211486003235</v>
      </c>
      <c r="H300" s="135">
        <f>F300*(1-TANH(D300/$J$11))/(1+(1-F300/$J$11)*TANH(D300/$J$11))</f>
        <v>364.32116076546208</v>
      </c>
      <c r="I300" s="135">
        <f>H300/(1+(H300/$J$11)^3)^(1/3)</f>
        <v>333.8622904306331</v>
      </c>
      <c r="J300" s="135">
        <f t="shared" si="24"/>
        <v>30.458870334828987</v>
      </c>
      <c r="K300" s="135">
        <f t="shared" si="25"/>
        <v>76.015081820832222</v>
      </c>
      <c r="L300" s="135">
        <f t="shared" si="26"/>
        <v>105.56181706288541</v>
      </c>
      <c r="M300" s="135">
        <f>($J$12-1)*L300</f>
        <v>15.834272559432803</v>
      </c>
      <c r="N300" s="135">
        <f>$J$12*L300</f>
        <v>121.39608962231821</v>
      </c>
      <c r="O300" s="135">
        <f t="shared" si="27"/>
        <v>40.153927201542757</v>
      </c>
      <c r="P300" s="135">
        <f t="shared" si="28"/>
        <v>81.242162420775458</v>
      </c>
      <c r="R300" s="133">
        <f>+B300</f>
        <v>33543</v>
      </c>
      <c r="S300" s="134"/>
      <c r="T300" s="134">
        <f>P300*10^3*$F$8/(3600*24*30)</f>
        <v>5.3910694198971365</v>
      </c>
    </row>
    <row r="301" spans="2:20" x14ac:dyDescent="0.25">
      <c r="B301" s="144">
        <v>33573</v>
      </c>
      <c r="C301" s="135">
        <v>64.214712921331497</v>
      </c>
      <c r="D301" s="135"/>
      <c r="E301" s="145" t="e">
        <f>IF(S301="",NA(),(S301*3600*24*30)/($F$8*1000))</f>
        <v>#N/A</v>
      </c>
      <c r="F301" s="135">
        <f>(I300+$J$11*TANH(C301/$J$11))/(1+I300/$J$11*TANH(C301/$J$11))</f>
        <v>371.07858325188874</v>
      </c>
      <c r="G301" s="135">
        <f t="shared" si="18"/>
        <v>26.998420100075862</v>
      </c>
      <c r="H301" s="135">
        <f>F301*(1-TANH(D301/$J$11))/(1+(1-F301/$J$11)*TANH(D301/$J$11))</f>
        <v>371.07858325188874</v>
      </c>
      <c r="I301" s="135">
        <f>H301/(1+(H301/$J$11)^3)^(1/3)</f>
        <v>338.58701101568823</v>
      </c>
      <c r="J301" s="135">
        <f t="shared" si="24"/>
        <v>32.491572236200511</v>
      </c>
      <c r="K301" s="135">
        <f t="shared" si="25"/>
        <v>59.489992336276373</v>
      </c>
      <c r="L301" s="135">
        <f t="shared" si="26"/>
        <v>99.64391953781913</v>
      </c>
      <c r="M301" s="135">
        <f>($J$12-1)*L301</f>
        <v>14.946587930672861</v>
      </c>
      <c r="N301" s="135">
        <f>$J$12*L301</f>
        <v>114.59050746849199</v>
      </c>
      <c r="O301" s="135">
        <f t="shared" si="27"/>
        <v>39.380322262654019</v>
      </c>
      <c r="P301" s="135">
        <f t="shared" si="28"/>
        <v>75.210185205837973</v>
      </c>
      <c r="R301" s="133">
        <f>+B301</f>
        <v>33573</v>
      </c>
      <c r="S301" s="134"/>
      <c r="T301" s="134">
        <f>P301*10^3*$F$8/(3600*24*30)</f>
        <v>4.9907993269306061</v>
      </c>
    </row>
    <row r="302" spans="2:20" x14ac:dyDescent="0.25">
      <c r="B302" s="144">
        <v>33604</v>
      </c>
      <c r="C302" s="135">
        <v>34.851694872833903</v>
      </c>
      <c r="D302" s="135"/>
      <c r="E302" s="145" t="e">
        <f>IF(S302="",NA(),(S302*3600*24*30)/($F$8*1000))</f>
        <v>#N/A</v>
      </c>
      <c r="F302" s="135">
        <f>(I301+$J$11*TANH(C302/$J$11))/(1+I301/$J$11*TANH(C302/$J$11))</f>
        <v>359.12093535734368</v>
      </c>
      <c r="G302" s="135">
        <f t="shared" si="18"/>
        <v>14.317770531178439</v>
      </c>
      <c r="H302" s="135">
        <f>F302*(1-TANH(D302/$J$11))/(1+(1-F302/$J$11)*TANH(D302/$J$11))</f>
        <v>359.12093535734368</v>
      </c>
      <c r="I302" s="135">
        <f>H302/(1+(H302/$J$11)^3)^(1/3)</f>
        <v>330.17084766448932</v>
      </c>
      <c r="J302" s="135">
        <f t="shared" si="24"/>
        <v>28.950087692854368</v>
      </c>
      <c r="K302" s="135">
        <f t="shared" si="25"/>
        <v>43.267858224032807</v>
      </c>
      <c r="L302" s="135">
        <f t="shared" si="26"/>
        <v>82.648180486686826</v>
      </c>
      <c r="M302" s="135">
        <f>($J$12-1)*L302</f>
        <v>12.397227073003016</v>
      </c>
      <c r="N302" s="135">
        <f>$J$12*L302</f>
        <v>95.045407559689849</v>
      </c>
      <c r="O302" s="135">
        <f t="shared" si="27"/>
        <v>36.780995602117009</v>
      </c>
      <c r="P302" s="135">
        <f t="shared" si="28"/>
        <v>58.26441195757284</v>
      </c>
      <c r="R302" s="133">
        <f>+B302</f>
        <v>33604</v>
      </c>
      <c r="S302" s="134"/>
      <c r="T302" s="134">
        <f>P302*10^3*$F$8/(3600*24*30)</f>
        <v>3.8663112873080743</v>
      </c>
    </row>
    <row r="303" spans="2:20" x14ac:dyDescent="0.25">
      <c r="B303" s="144">
        <v>33635</v>
      </c>
      <c r="C303" s="135">
        <v>46.514113447044799</v>
      </c>
      <c r="D303" s="135"/>
      <c r="E303" s="145" t="e">
        <f>IF(S303="",NA(),(S303*3600*24*30)/($F$8*1000))</f>
        <v>#N/A</v>
      </c>
      <c r="F303" s="135">
        <f>(I302+$J$11*TANH(C303/$J$11))/(1+I302/$J$11*TANH(C303/$J$11))</f>
        <v>358.07389607775298</v>
      </c>
      <c r="G303" s="135">
        <f t="shared" si="18"/>
        <v>18.611065033781131</v>
      </c>
      <c r="H303" s="135">
        <f>F303*(1-TANH(D303/$J$11))/(1+(1-F303/$J$11)*TANH(D303/$J$11))</f>
        <v>358.07389607775298</v>
      </c>
      <c r="I303" s="135">
        <f>H303/(1+(H303/$J$11)^3)^(1/3)</f>
        <v>329.42178393206018</v>
      </c>
      <c r="J303" s="135">
        <f t="shared" si="24"/>
        <v>28.652112145692797</v>
      </c>
      <c r="K303" s="135">
        <f t="shared" si="25"/>
        <v>47.263177179473928</v>
      </c>
      <c r="L303" s="135">
        <f t="shared" si="26"/>
        <v>84.04417278159093</v>
      </c>
      <c r="M303" s="135">
        <f>($J$12-1)*L303</f>
        <v>12.606625917238633</v>
      </c>
      <c r="N303" s="135">
        <f>$J$12*L303</f>
        <v>96.650798698829561</v>
      </c>
      <c r="O303" s="135">
        <f t="shared" si="27"/>
        <v>37.01894896226343</v>
      </c>
      <c r="P303" s="135">
        <f t="shared" si="28"/>
        <v>59.631849736566132</v>
      </c>
      <c r="R303" s="133">
        <f>+B303</f>
        <v>33635</v>
      </c>
      <c r="S303" s="134"/>
      <c r="T303" s="134">
        <f>P303*10^3*$F$8/(3600*24*30)</f>
        <v>3.9570517572104071</v>
      </c>
    </row>
    <row r="304" spans="2:20" x14ac:dyDescent="0.25">
      <c r="B304" s="144">
        <v>33664</v>
      </c>
      <c r="C304" s="135">
        <v>47.528884094901002</v>
      </c>
      <c r="D304" s="135"/>
      <c r="E304" s="145" t="e">
        <f>IF(S304="",NA(),(S304*3600*24*30)/($F$8*1000))</f>
        <v>#N/A</v>
      </c>
      <c r="F304" s="135">
        <f>(I303+$J$11*TANH(C304/$J$11))/(1+I303/$J$11*TANH(C304/$J$11))</f>
        <v>357.97843445833502</v>
      </c>
      <c r="G304" s="135">
        <f t="shared" si="18"/>
        <v>18.972233568626166</v>
      </c>
      <c r="H304" s="135">
        <f>F304*(1-TANH(D304/$J$11))/(1+(1-F304/$J$11)*TANH(D304/$J$11))</f>
        <v>357.97843445833502</v>
      </c>
      <c r="I304" s="135">
        <f>H304/(1+(H304/$J$11)^3)^(1/3)</f>
        <v>329.35339297795457</v>
      </c>
      <c r="J304" s="135">
        <f t="shared" si="24"/>
        <v>28.625041480380446</v>
      </c>
      <c r="K304" s="135">
        <f t="shared" si="25"/>
        <v>47.597275049006612</v>
      </c>
      <c r="L304" s="135">
        <f t="shared" si="26"/>
        <v>84.616224011270049</v>
      </c>
      <c r="M304" s="135">
        <f>($J$12-1)*L304</f>
        <v>12.6924336016905</v>
      </c>
      <c r="N304" s="135">
        <f>$J$12*L304</f>
        <v>97.308657612960545</v>
      </c>
      <c r="O304" s="135">
        <f t="shared" si="27"/>
        <v>37.115054856946415</v>
      </c>
      <c r="P304" s="135">
        <f t="shared" si="28"/>
        <v>60.19360275601413</v>
      </c>
      <c r="R304" s="133">
        <f>+B304</f>
        <v>33664</v>
      </c>
      <c r="S304" s="134"/>
      <c r="T304" s="134">
        <f>P304*10^3*$F$8/(3600*24*30)</f>
        <v>3.9943285779453817</v>
      </c>
    </row>
    <row r="305" spans="2:20" x14ac:dyDescent="0.25">
      <c r="B305" s="144">
        <v>33695</v>
      </c>
      <c r="C305" s="135">
        <v>40.6401018779259</v>
      </c>
      <c r="D305" s="135"/>
      <c r="E305" s="145" t="e">
        <f>IF(S305="",NA(),(S305*3600*24*30)/($F$8*1000))</f>
        <v>#N/A</v>
      </c>
      <c r="F305" s="135">
        <f>(I304+$J$11*TANH(C305/$J$11))/(1+I304/$J$11*TANH(C305/$J$11))</f>
        <v>353.97156069610224</v>
      </c>
      <c r="G305" s="135">
        <f t="shared" si="18"/>
        <v>16.021934159778255</v>
      </c>
      <c r="H305" s="135">
        <f>F305*(1-TANH(D305/$J$11))/(1+(1-F305/$J$11)*TANH(D305/$J$11))</f>
        <v>353.97156069610224</v>
      </c>
      <c r="I305" s="135">
        <f>H305/(1+(H305/$J$11)^3)^(1/3)</f>
        <v>326.4682423587571</v>
      </c>
      <c r="J305" s="135">
        <f t="shared" si="24"/>
        <v>27.503318337345149</v>
      </c>
      <c r="K305" s="135">
        <f t="shared" si="25"/>
        <v>43.525252497123404</v>
      </c>
      <c r="L305" s="135">
        <f t="shared" si="26"/>
        <v>80.640307354069819</v>
      </c>
      <c r="M305" s="135">
        <f>($J$12-1)*L305</f>
        <v>12.096046103110465</v>
      </c>
      <c r="N305" s="135">
        <f>$J$12*L305</f>
        <v>92.736353457180286</v>
      </c>
      <c r="O305" s="135">
        <f t="shared" si="27"/>
        <v>36.429972835450322</v>
      </c>
      <c r="P305" s="135">
        <f t="shared" si="28"/>
        <v>56.306380621729964</v>
      </c>
      <c r="R305" s="133">
        <f>+B305</f>
        <v>33695</v>
      </c>
      <c r="S305" s="134"/>
      <c r="T305" s="134">
        <f>P305*10^3*$F$8/(3600*24*30)</f>
        <v>3.7363801955777598</v>
      </c>
    </row>
    <row r="306" spans="2:20" x14ac:dyDescent="0.25">
      <c r="B306" s="144">
        <v>33725</v>
      </c>
      <c r="C306" s="135">
        <v>5.8911511923495903</v>
      </c>
      <c r="D306" s="135"/>
      <c r="E306" s="145" t="e">
        <f>IF(S306="",NA(),(S306*3600*24*30)/($F$8*1000))</f>
        <v>#N/A</v>
      </c>
      <c r="F306" s="135">
        <f>(I305+$J$11*TANH(C306/$J$11))/(1+I305/$J$11*TANH(C306/$J$11))</f>
        <v>330.21768374781726</v>
      </c>
      <c r="G306" s="135">
        <f t="shared" si="18"/>
        <v>2.141709803289416</v>
      </c>
      <c r="H306" s="135">
        <f>F306*(1-TANH(D306/$J$11))/(1+(1-F306/$J$11)*TANH(D306/$J$11))</f>
        <v>330.21768374781726</v>
      </c>
      <c r="I306" s="135">
        <f>H306/(1+(H306/$J$11)^3)^(1/3)</f>
        <v>308.78941438148672</v>
      </c>
      <c r="J306" s="135">
        <f t="shared" si="24"/>
        <v>21.428269366330539</v>
      </c>
      <c r="K306" s="135">
        <f t="shared" si="25"/>
        <v>23.569979169619955</v>
      </c>
      <c r="L306" s="135">
        <f t="shared" si="26"/>
        <v>59.999952005070277</v>
      </c>
      <c r="M306" s="135">
        <f>($J$12-1)*L306</f>
        <v>8.9999928007605359</v>
      </c>
      <c r="N306" s="135">
        <f>$J$12*L306</f>
        <v>68.999944805830808</v>
      </c>
      <c r="O306" s="135">
        <f t="shared" si="27"/>
        <v>32.093011315480197</v>
      </c>
      <c r="P306" s="135">
        <f t="shared" si="28"/>
        <v>36.90693349035061</v>
      </c>
      <c r="R306" s="133">
        <f>+B306</f>
        <v>33725</v>
      </c>
      <c r="S306" s="134"/>
      <c r="T306" s="134">
        <f>P306*10^3*$F$8/(3600*24*30)</f>
        <v>2.4490712038349942</v>
      </c>
    </row>
    <row r="307" spans="2:20" x14ac:dyDescent="0.25">
      <c r="B307" s="144">
        <v>33756</v>
      </c>
      <c r="C307" s="135">
        <v>24.450245721388299</v>
      </c>
      <c r="D307" s="135"/>
      <c r="E307" s="145" t="e">
        <f>IF(S307="",NA(),(S307*3600*24*30)/($F$8*1000))</f>
        <v>#N/A</v>
      </c>
      <c r="F307" s="135">
        <f>(I306+$J$11*TANH(C307/$J$11))/(1+I306/$J$11*TANH(C307/$J$11))</f>
        <v>324.95586495166839</v>
      </c>
      <c r="G307" s="135">
        <f t="shared" ref="G307:G370" si="29">C307+I306-F307</f>
        <v>8.2837951512066184</v>
      </c>
      <c r="H307" s="135">
        <f>F307*(1-TANH(D307/$J$11))/(1+(1-F307/$J$11)*TANH(D307/$J$11))</f>
        <v>324.95586495166839</v>
      </c>
      <c r="I307" s="135">
        <f>H307/(1+(H307/$J$11)^3)^(1/3)</f>
        <v>304.74281335350423</v>
      </c>
      <c r="J307" s="135">
        <f t="shared" si="24"/>
        <v>20.213051598164157</v>
      </c>
      <c r="K307" s="135">
        <f t="shared" si="25"/>
        <v>28.496846749370775</v>
      </c>
      <c r="L307" s="135">
        <f t="shared" si="26"/>
        <v>60.589858064850972</v>
      </c>
      <c r="M307" s="135">
        <f>($J$12-1)*L307</f>
        <v>9.0884787097276405</v>
      </c>
      <c r="N307" s="135">
        <f>$J$12*L307</f>
        <v>69.678336774578611</v>
      </c>
      <c r="O307" s="135">
        <f t="shared" si="27"/>
        <v>32.239002368931345</v>
      </c>
      <c r="P307" s="135">
        <f t="shared" si="28"/>
        <v>37.439334405647266</v>
      </c>
      <c r="R307" s="133">
        <f>+B307</f>
        <v>33756</v>
      </c>
      <c r="S307" s="134"/>
      <c r="T307" s="134">
        <f>P307*10^3*$F$8/(3600*24*30)</f>
        <v>2.4844002769179512</v>
      </c>
    </row>
    <row r="308" spans="2:20" x14ac:dyDescent="0.25">
      <c r="B308" s="144">
        <v>33786</v>
      </c>
      <c r="C308" s="135">
        <v>0.93356315093709197</v>
      </c>
      <c r="D308" s="135"/>
      <c r="E308" s="145" t="e">
        <f>IF(S308="",NA(),(S308*3600*24*30)/($F$8*1000))</f>
        <v>#N/A</v>
      </c>
      <c r="F308" s="135">
        <f>(I307+$J$11*TANH(C308/$J$11))/(1+I307/$J$11*TANH(C308/$J$11))</f>
        <v>305.38341330021763</v>
      </c>
      <c r="G308" s="135">
        <f t="shared" si="29"/>
        <v>0.29296320422372446</v>
      </c>
      <c r="H308" s="135">
        <f>F308*(1-TANH(D308/$J$11))/(1+(1-F308/$J$11)*TANH(D308/$J$11))</f>
        <v>305.38341330021763</v>
      </c>
      <c r="I308" s="135">
        <f>H308/(1+(H308/$J$11)^3)^(1/3)</f>
        <v>289.2900530023158</v>
      </c>
      <c r="J308" s="135">
        <f t="shared" si="24"/>
        <v>16.093360297901825</v>
      </c>
      <c r="K308" s="135">
        <f t="shared" si="25"/>
        <v>16.386323502125549</v>
      </c>
      <c r="L308" s="135">
        <f t="shared" si="26"/>
        <v>48.625325871056894</v>
      </c>
      <c r="M308" s="135">
        <f>($J$12-1)*L308</f>
        <v>7.2937988806585299</v>
      </c>
      <c r="N308" s="135">
        <f>$J$12*L308</f>
        <v>55.919124751715422</v>
      </c>
      <c r="O308" s="135">
        <f t="shared" si="27"/>
        <v>28.94386489105435</v>
      </c>
      <c r="P308" s="135">
        <f t="shared" si="28"/>
        <v>26.975259860661073</v>
      </c>
      <c r="R308" s="133">
        <f>+B308</f>
        <v>33786</v>
      </c>
      <c r="S308" s="134"/>
      <c r="T308" s="134">
        <f>P308*10^3*$F$8/(3600*24*30)</f>
        <v>1.7900249598895468</v>
      </c>
    </row>
    <row r="309" spans="2:20" x14ac:dyDescent="0.25">
      <c r="B309" s="144">
        <v>33817</v>
      </c>
      <c r="C309" s="135">
        <v>2.9870295652675201</v>
      </c>
      <c r="D309" s="135"/>
      <c r="E309" s="145" t="e">
        <f>IF(S309="",NA(),(S309*3600*24*30)/($F$8*1000))</f>
        <v>#N/A</v>
      </c>
      <c r="F309" s="135">
        <f>(I308+$J$11*TANH(C309/$J$11))/(1+I308/$J$11*TANH(C309/$J$11))</f>
        <v>291.4278930360943</v>
      </c>
      <c r="G309" s="135">
        <f t="shared" si="29"/>
        <v>0.849189531489003</v>
      </c>
      <c r="H309" s="135">
        <f>F309*(1-TANH(D309/$J$11))/(1+(1-F309/$J$11)*TANH(D309/$J$11))</f>
        <v>291.4278930360943</v>
      </c>
      <c r="I309" s="135">
        <f>H309/(1+(H309/$J$11)^3)^(1/3)</f>
        <v>277.90013581014972</v>
      </c>
      <c r="J309" s="135">
        <f t="shared" si="24"/>
        <v>13.527757225944583</v>
      </c>
      <c r="K309" s="135">
        <f t="shared" si="25"/>
        <v>14.376946757433586</v>
      </c>
      <c r="L309" s="135">
        <f t="shared" si="26"/>
        <v>43.320811648487933</v>
      </c>
      <c r="M309" s="135">
        <f>($J$12-1)*L309</f>
        <v>6.4981217472731858</v>
      </c>
      <c r="N309" s="135">
        <f>$J$12*L309</f>
        <v>49.818933395761121</v>
      </c>
      <c r="O309" s="135">
        <f t="shared" si="27"/>
        <v>27.218767395723443</v>
      </c>
      <c r="P309" s="135">
        <f t="shared" si="28"/>
        <v>22.600166000037678</v>
      </c>
      <c r="R309" s="133">
        <f>+B309</f>
        <v>33817</v>
      </c>
      <c r="S309" s="134"/>
      <c r="T309" s="134">
        <f>P309*10^3*$F$8/(3600*24*30)</f>
        <v>1.4997023734592905</v>
      </c>
    </row>
    <row r="310" spans="2:20" x14ac:dyDescent="0.25">
      <c r="B310" s="144">
        <v>33848</v>
      </c>
      <c r="C310" s="135">
        <v>37.917953012328397</v>
      </c>
      <c r="D310" s="135"/>
      <c r="E310" s="145" t="e">
        <f>IF(S310="",NA(),(S310*3600*24*30)/($F$8*1000))</f>
        <v>#N/A</v>
      </c>
      <c r="F310" s="135">
        <f>(I309+$J$11*TANH(C310/$J$11))/(1+I309/$J$11*TANH(C310/$J$11))</f>
        <v>304.93921804651262</v>
      </c>
      <c r="G310" s="135">
        <f t="shared" si="29"/>
        <v>10.878870775965481</v>
      </c>
      <c r="H310" s="135">
        <f>F310*(1-TANH(D310/$J$11))/(1+(1-F310/$J$11)*TANH(D310/$J$11))</f>
        <v>304.93921804651262</v>
      </c>
      <c r="I310" s="135">
        <f>H310/(1+(H310/$J$11)^3)^(1/3)</f>
        <v>288.93219114756965</v>
      </c>
      <c r="J310" s="135">
        <f t="shared" si="24"/>
        <v>16.007026898942968</v>
      </c>
      <c r="K310" s="135">
        <f t="shared" si="25"/>
        <v>26.885897674908449</v>
      </c>
      <c r="L310" s="135">
        <f t="shared" si="26"/>
        <v>54.104665070631896</v>
      </c>
      <c r="M310" s="135">
        <f>($J$12-1)*L310</f>
        <v>8.1156997605947794</v>
      </c>
      <c r="N310" s="135">
        <f>$J$12*L310</f>
        <v>62.220364831226675</v>
      </c>
      <c r="O310" s="135">
        <f t="shared" si="27"/>
        <v>30.545006922772508</v>
      </c>
      <c r="P310" s="135">
        <f t="shared" si="28"/>
        <v>31.675357908454167</v>
      </c>
      <c r="R310" s="133">
        <f>+B310</f>
        <v>33848</v>
      </c>
      <c r="S310" s="134"/>
      <c r="T310" s="134">
        <f>P310*10^3*$F$8/(3600*24*30)</f>
        <v>2.1019141821968041</v>
      </c>
    </row>
    <row r="311" spans="2:20" x14ac:dyDescent="0.25">
      <c r="B311" s="144">
        <v>33878</v>
      </c>
      <c r="C311" s="135">
        <v>46.740817666368201</v>
      </c>
      <c r="D311" s="135"/>
      <c r="E311" s="145" t="e">
        <f>IF(S311="",NA(),(S311*3600*24*30)/($F$8*1000))</f>
        <v>#N/A</v>
      </c>
      <c r="F311" s="135">
        <f>(I310+$J$11*TANH(C311/$J$11))/(1+I310/$J$11*TANH(C311/$J$11))</f>
        <v>320.97742372844272</v>
      </c>
      <c r="G311" s="135">
        <f t="shared" si="29"/>
        <v>14.695585085495111</v>
      </c>
      <c r="H311" s="135">
        <f>F311*(1-TANH(D311/$J$11))/(1+(1-F311/$J$11)*TANH(D311/$J$11))</f>
        <v>320.97742372844272</v>
      </c>
      <c r="I311" s="135">
        <f>H311/(1+(H311/$J$11)^3)^(1/3)</f>
        <v>301.65249703038148</v>
      </c>
      <c r="J311" s="135">
        <f t="shared" si="24"/>
        <v>19.324926698061233</v>
      </c>
      <c r="K311" s="135">
        <f t="shared" si="25"/>
        <v>34.020511783556344</v>
      </c>
      <c r="L311" s="135">
        <f t="shared" si="26"/>
        <v>64.565518706328845</v>
      </c>
      <c r="M311" s="135">
        <f>($J$12-1)*L311</f>
        <v>9.6848278059493218</v>
      </c>
      <c r="N311" s="135">
        <f>$J$12*L311</f>
        <v>74.250346512278171</v>
      </c>
      <c r="O311" s="135">
        <f t="shared" si="27"/>
        <v>33.184426755496276</v>
      </c>
      <c r="P311" s="135">
        <f t="shared" si="28"/>
        <v>41.065919756781895</v>
      </c>
      <c r="R311" s="133">
        <f>+B311</f>
        <v>33878</v>
      </c>
      <c r="S311" s="134"/>
      <c r="T311" s="134">
        <f>P311*10^3*$F$8/(3600*24*30)</f>
        <v>2.7250533171938605</v>
      </c>
    </row>
    <row r="312" spans="2:20" x14ac:dyDescent="0.25">
      <c r="B312" s="144">
        <v>33909</v>
      </c>
      <c r="C312" s="135">
        <v>25.3978132281771</v>
      </c>
      <c r="D312" s="135"/>
      <c r="E312" s="145" t="e">
        <f>IF(S312="",NA(),(S312*3600*24*30)/($F$8*1000))</f>
        <v>#N/A</v>
      </c>
      <c r="F312" s="135">
        <f>(I311+$J$11*TANH(C312/$J$11))/(1+I311/$J$11*TANH(C312/$J$11))</f>
        <v>318.80192777679287</v>
      </c>
      <c r="G312" s="135">
        <f t="shared" si="29"/>
        <v>8.2483824817657023</v>
      </c>
      <c r="H312" s="135">
        <f>F312*(1-TANH(D312/$J$11))/(1+(1-F312/$J$11)*TANH(D312/$J$11))</f>
        <v>318.80192777679287</v>
      </c>
      <c r="I312" s="135">
        <f>H312/(1+(H312/$J$11)^3)^(1/3)</f>
        <v>299.95157023281348</v>
      </c>
      <c r="J312" s="135">
        <f t="shared" si="24"/>
        <v>18.850357543979385</v>
      </c>
      <c r="K312" s="135">
        <f t="shared" si="25"/>
        <v>27.098740025745087</v>
      </c>
      <c r="L312" s="135">
        <f t="shared" si="26"/>
        <v>60.283166781241363</v>
      </c>
      <c r="M312" s="135">
        <f>($J$12-1)*L312</f>
        <v>9.0424750171861987</v>
      </c>
      <c r="N312" s="135">
        <f>$J$12*L312</f>
        <v>69.325641798427569</v>
      </c>
      <c r="O312" s="135">
        <f t="shared" si="27"/>
        <v>32.163292987085171</v>
      </c>
      <c r="P312" s="135">
        <f t="shared" si="28"/>
        <v>37.162348811342397</v>
      </c>
      <c r="R312" s="133">
        <f>+B312</f>
        <v>33909</v>
      </c>
      <c r="S312" s="134"/>
      <c r="T312" s="134">
        <f>P312*10^3*$F$8/(3600*24*30)</f>
        <v>2.4660200600119184</v>
      </c>
    </row>
    <row r="313" spans="2:20" x14ac:dyDescent="0.25">
      <c r="B313" s="144">
        <v>33939</v>
      </c>
      <c r="C313" s="135">
        <v>52.614671758298797</v>
      </c>
      <c r="D313" s="135"/>
      <c r="E313" s="145" t="e">
        <f>IF(S313="",NA(),(S313*3600*24*30)/($F$8*1000))</f>
        <v>#N/A</v>
      </c>
      <c r="F313" s="135">
        <f>(I312+$J$11*TANH(C313/$J$11))/(1+I312/$J$11*TANH(C313/$J$11))</f>
        <v>334.64942248905936</v>
      </c>
      <c r="G313" s="135">
        <f t="shared" si="29"/>
        <v>17.916819502052931</v>
      </c>
      <c r="H313" s="135">
        <f>F313*(1-TANH(D313/$J$11))/(1+(1-F313/$J$11)*TANH(D313/$J$11))</f>
        <v>334.64942248905936</v>
      </c>
      <c r="I313" s="135">
        <f>H313/(1+(H313/$J$11)^3)^(1/3)</f>
        <v>312.16139589395226</v>
      </c>
      <c r="J313" s="135">
        <f t="shared" si="24"/>
        <v>22.488026595107101</v>
      </c>
      <c r="K313" s="135">
        <f t="shared" si="25"/>
        <v>40.404846097160032</v>
      </c>
      <c r="L313" s="135">
        <f t="shared" si="26"/>
        <v>72.568139084245203</v>
      </c>
      <c r="M313" s="135">
        <f>($J$12-1)*L313</f>
        <v>10.885220862636775</v>
      </c>
      <c r="N313" s="135">
        <f>$J$12*L313</f>
        <v>83.453359946881974</v>
      </c>
      <c r="O313" s="135">
        <f t="shared" si="27"/>
        <v>34.904735578636767</v>
      </c>
      <c r="P313" s="135">
        <f t="shared" si="28"/>
        <v>48.548624368245207</v>
      </c>
      <c r="R313" s="133">
        <f>+B313</f>
        <v>33939</v>
      </c>
      <c r="S313" s="134"/>
      <c r="T313" s="134">
        <f>P313*10^3*$F$8/(3600*24*30)</f>
        <v>3.2215908145594812</v>
      </c>
    </row>
    <row r="314" spans="2:20" x14ac:dyDescent="0.25">
      <c r="B314" s="144">
        <v>33970</v>
      </c>
      <c r="C314" s="135">
        <v>84.416355388292899</v>
      </c>
      <c r="D314" s="135"/>
      <c r="E314" s="145" t="e">
        <f>IF(S314="",NA(),(S314*3600*24*30)/($F$8*1000))</f>
        <v>#N/A</v>
      </c>
      <c r="F314" s="135">
        <f>(I313+$J$11*TANH(C314/$J$11))/(1+I313/$J$11*TANH(C314/$J$11))</f>
        <v>363.83496144643806</v>
      </c>
      <c r="G314" s="135">
        <f t="shared" si="29"/>
        <v>32.742789835807116</v>
      </c>
      <c r="H314" s="135">
        <f>F314*(1-TANH(D314/$J$11))/(1+(1-F314/$J$11)*TANH(D314/$J$11))</f>
        <v>363.83496144643806</v>
      </c>
      <c r="I314" s="135">
        <f>H314/(1+(H314/$J$11)^3)^(1/3)</f>
        <v>333.51919636348089</v>
      </c>
      <c r="J314" s="135">
        <f t="shared" si="24"/>
        <v>30.315765082957171</v>
      </c>
      <c r="K314" s="135">
        <f t="shared" si="25"/>
        <v>63.058554918764287</v>
      </c>
      <c r="L314" s="135">
        <f t="shared" si="26"/>
        <v>97.963290497401061</v>
      </c>
      <c r="M314" s="135">
        <f>($J$12-1)*L314</f>
        <v>14.694493574610151</v>
      </c>
      <c r="N314" s="135">
        <f>$J$12*L314</f>
        <v>112.65778407201121</v>
      </c>
      <c r="O314" s="135">
        <f t="shared" si="27"/>
        <v>39.149506526166633</v>
      </c>
      <c r="P314" s="135">
        <f t="shared" si="28"/>
        <v>73.508277545844578</v>
      </c>
      <c r="R314" s="133">
        <f>+B314</f>
        <v>33970</v>
      </c>
      <c r="S314" s="134"/>
      <c r="T314" s="134">
        <f>P314*10^3*$F$8/(3600*24*30)</f>
        <v>4.8778640964063538</v>
      </c>
    </row>
    <row r="315" spans="2:20" x14ac:dyDescent="0.25">
      <c r="B315" s="144">
        <v>34001</v>
      </c>
      <c r="C315" s="135">
        <v>123.11418750461</v>
      </c>
      <c r="D315" s="135"/>
      <c r="E315" s="145" t="e">
        <f>IF(S315="",NA(),(S315*3600*24*30)/($F$8*1000))</f>
        <v>#N/A</v>
      </c>
      <c r="F315" s="135">
        <f>(I314+$J$11*TANH(C315/$J$11))/(1+I314/$J$11*TANH(C315/$J$11))</f>
        <v>400.10503453327169</v>
      </c>
      <c r="G315" s="135">
        <f t="shared" si="29"/>
        <v>56.528349334819211</v>
      </c>
      <c r="H315" s="135">
        <f>F315*(1-TANH(D315/$J$11))/(1+(1-F315/$J$11)*TANH(D315/$J$11))</f>
        <v>400.10503453327169</v>
      </c>
      <c r="I315" s="135">
        <f>H315/(1+(H315/$J$11)^3)^(1/3)</f>
        <v>357.94502166248935</v>
      </c>
      <c r="J315" s="135">
        <f t="shared" si="24"/>
        <v>42.160012870782339</v>
      </c>
      <c r="K315" s="135">
        <f t="shared" si="25"/>
        <v>98.68836220560155</v>
      </c>
      <c r="L315" s="135">
        <f t="shared" si="26"/>
        <v>137.8378687317682</v>
      </c>
      <c r="M315" s="135">
        <f>($J$12-1)*L315</f>
        <v>20.675680309765216</v>
      </c>
      <c r="N315" s="135">
        <f>$J$12*L315</f>
        <v>158.51354904153342</v>
      </c>
      <c r="O315" s="135">
        <f t="shared" si="27"/>
        <v>43.525049060844566</v>
      </c>
      <c r="P315" s="135">
        <f t="shared" si="28"/>
        <v>114.98849998068886</v>
      </c>
      <c r="R315" s="133">
        <f>+B315</f>
        <v>34001</v>
      </c>
      <c r="S315" s="134"/>
      <c r="T315" s="134">
        <f>P315*10^3*$F$8/(3600*24*30)</f>
        <v>7.6304097209407731</v>
      </c>
    </row>
    <row r="316" spans="2:20" x14ac:dyDescent="0.25">
      <c r="B316" s="144">
        <v>34029</v>
      </c>
      <c r="C316" s="135">
        <v>222.85925926137199</v>
      </c>
      <c r="D316" s="135"/>
      <c r="E316" s="145" t="e">
        <f>IF(S316="",NA(),(S316*3600*24*30)/($F$8*1000))</f>
        <v>#N/A</v>
      </c>
      <c r="F316" s="135">
        <f>(I315+$J$11*TANH(C316/$J$11))/(1+I315/$J$11*TANH(C316/$J$11))</f>
        <v>453.53130877021226</v>
      </c>
      <c r="G316" s="135">
        <f t="shared" si="29"/>
        <v>127.27297215364911</v>
      </c>
      <c r="H316" s="135">
        <f>F316*(1-TANH(D316/$J$11))/(1+(1-F316/$J$11)*TANH(D316/$J$11))</f>
        <v>453.53130877021226</v>
      </c>
      <c r="I316" s="135">
        <f>H316/(1+(H316/$J$11)^3)^(1/3)</f>
        <v>389.58728736163818</v>
      </c>
      <c r="J316" s="135">
        <f t="shared" si="24"/>
        <v>63.944021408574088</v>
      </c>
      <c r="K316" s="135">
        <f t="shared" si="25"/>
        <v>191.21699356222319</v>
      </c>
      <c r="L316" s="135">
        <f t="shared" si="26"/>
        <v>234.74204262306776</v>
      </c>
      <c r="M316" s="135">
        <f>($J$12-1)*L316</f>
        <v>35.211306393460141</v>
      </c>
      <c r="N316" s="135">
        <f>$J$12*L316</f>
        <v>269.95334901652791</v>
      </c>
      <c r="O316" s="135">
        <f t="shared" si="27"/>
        <v>49.08936669159354</v>
      </c>
      <c r="P316" s="135">
        <f t="shared" si="28"/>
        <v>220.86398232493437</v>
      </c>
      <c r="R316" s="133">
        <f>+B316</f>
        <v>34029</v>
      </c>
      <c r="S316" s="134"/>
      <c r="T316" s="134">
        <f>P316*10^3*$F$8/(3600*24*30)</f>
        <v>14.656097592549656</v>
      </c>
    </row>
    <row r="317" spans="2:20" x14ac:dyDescent="0.25">
      <c r="B317" s="144">
        <v>34060</v>
      </c>
      <c r="C317" s="135">
        <v>72.576634546817601</v>
      </c>
      <c r="D317" s="135"/>
      <c r="E317" s="145" t="e">
        <f>IF(S317="",NA(),(S317*3600*24*30)/($F$8*1000))</f>
        <v>#N/A</v>
      </c>
      <c r="F317" s="135">
        <f>(I316+$J$11*TANH(C317/$J$11))/(1+I316/$J$11*TANH(C317/$J$11))</f>
        <v>421.76144263306134</v>
      </c>
      <c r="G317" s="135">
        <f t="shared" si="29"/>
        <v>40.402479275394455</v>
      </c>
      <c r="H317" s="135">
        <f>F317*(1-TANH(D317/$J$11))/(1+(1-F317/$J$11)*TANH(D317/$J$11))</f>
        <v>421.76144263306134</v>
      </c>
      <c r="I317" s="135">
        <f>H317/(1+(H317/$J$11)^3)^(1/3)</f>
        <v>371.3914322731066</v>
      </c>
      <c r="J317" s="135">
        <f t="shared" si="24"/>
        <v>50.370010359954733</v>
      </c>
      <c r="K317" s="135">
        <f t="shared" si="25"/>
        <v>90.772489635349189</v>
      </c>
      <c r="L317" s="135">
        <f t="shared" si="26"/>
        <v>139.86185632694273</v>
      </c>
      <c r="M317" s="135">
        <f>($J$12-1)*L317</f>
        <v>20.979278449041399</v>
      </c>
      <c r="N317" s="135">
        <f>$J$12*L317</f>
        <v>160.84113477598413</v>
      </c>
      <c r="O317" s="135">
        <f t="shared" si="27"/>
        <v>43.69868908864396</v>
      </c>
      <c r="P317" s="135">
        <f t="shared" si="28"/>
        <v>117.14244568734017</v>
      </c>
      <c r="R317" s="133">
        <f>+B317</f>
        <v>34060</v>
      </c>
      <c r="S317" s="134"/>
      <c r="T317" s="134">
        <f>P317*10^3*$F$8/(3600*24*30)</f>
        <v>7.7733413033265846</v>
      </c>
    </row>
    <row r="318" spans="2:20" x14ac:dyDescent="0.25">
      <c r="B318" s="144">
        <v>34090</v>
      </c>
      <c r="C318" s="135">
        <v>12.853597166239201</v>
      </c>
      <c r="D318" s="135"/>
      <c r="E318" s="145" t="e">
        <f>IF(S318="",NA(),(S318*3600*24*30)/($F$8*1000))</f>
        <v>#N/A</v>
      </c>
      <c r="F318" s="135">
        <f>(I317+$J$11*TANH(C318/$J$11))/(1+I317/$J$11*TANH(C318/$J$11))</f>
        <v>378.15657075123261</v>
      </c>
      <c r="G318" s="135">
        <f t="shared" si="29"/>
        <v>6.0884586881131781</v>
      </c>
      <c r="H318" s="135">
        <f>F318*(1-TANH(D318/$J$11))/(1+(1-F318/$J$11)*TANH(D318/$J$11))</f>
        <v>378.15657075123261</v>
      </c>
      <c r="I318" s="135">
        <f>H318/(1+(H318/$J$11)^3)^(1/3)</f>
        <v>343.44794135439184</v>
      </c>
      <c r="J318" s="135">
        <f t="shared" ref="J318:J381" si="30">H318-I318</f>
        <v>34.708629396840763</v>
      </c>
      <c r="K318" s="135">
        <f t="shared" ref="K318:K381" si="31">G318+J318</f>
        <v>40.797088084953941</v>
      </c>
      <c r="L318" s="135">
        <f t="shared" ref="L318:L381" si="32">O317+K318</f>
        <v>84.495777173597901</v>
      </c>
      <c r="M318" s="135">
        <f>($J$12-1)*L318</f>
        <v>12.674366576039677</v>
      </c>
      <c r="N318" s="135">
        <f>$J$12*L318</f>
        <v>97.170143749637575</v>
      </c>
      <c r="O318" s="135">
        <f t="shared" ref="O318:O381" si="33">N318-P318</f>
        <v>37.094886381636329</v>
      </c>
      <c r="P318" s="135">
        <f t="shared" ref="P318:P381" si="34">N318*N318/(N318+60)</f>
        <v>60.075257368001246</v>
      </c>
      <c r="R318" s="133">
        <f>+B318</f>
        <v>34090</v>
      </c>
      <c r="S318" s="134"/>
      <c r="T318" s="134">
        <f>P318*10^3*$F$8/(3600*24*30)</f>
        <v>3.9864754117655146</v>
      </c>
    </row>
    <row r="319" spans="2:20" x14ac:dyDescent="0.25">
      <c r="B319" s="144">
        <v>34121</v>
      </c>
      <c r="C319" s="135">
        <v>0</v>
      </c>
      <c r="D319" s="135"/>
      <c r="E319" s="145" t="e">
        <f>IF(S319="",NA(),(S319*3600*24*30)/($F$8*1000))</f>
        <v>#N/A</v>
      </c>
      <c r="F319" s="135">
        <f>(I318+$J$11*TANH(C319/$J$11))/(1+I318/$J$11*TANH(C319/$J$11))</f>
        <v>343.44794135439184</v>
      </c>
      <c r="G319" s="135">
        <f t="shared" si="29"/>
        <v>0</v>
      </c>
      <c r="H319" s="135">
        <f>F319*(1-TANH(D319/$J$11))/(1+(1-F319/$J$11)*TANH(D319/$J$11))</f>
        <v>343.44794135439184</v>
      </c>
      <c r="I319" s="135">
        <f>H319/(1+(H319/$J$11)^3)^(1/3)</f>
        <v>318.75644656786562</v>
      </c>
      <c r="J319" s="135">
        <f t="shared" si="30"/>
        <v>24.691494786526221</v>
      </c>
      <c r="K319" s="135">
        <f t="shared" si="31"/>
        <v>24.691494786526221</v>
      </c>
      <c r="L319" s="135">
        <f t="shared" si="32"/>
        <v>61.786381168162549</v>
      </c>
      <c r="M319" s="135">
        <f>($J$12-1)*L319</f>
        <v>9.2679571752243763</v>
      </c>
      <c r="N319" s="135">
        <f>$J$12*L319</f>
        <v>71.054338343386931</v>
      </c>
      <c r="O319" s="135">
        <f t="shared" si="33"/>
        <v>32.53047823134763</v>
      </c>
      <c r="P319" s="135">
        <f t="shared" si="34"/>
        <v>38.523860112039301</v>
      </c>
      <c r="R319" s="133">
        <f>+B319</f>
        <v>34121</v>
      </c>
      <c r="S319" s="134"/>
      <c r="T319" s="134">
        <f>P319*10^3*$F$8/(3600*24*30)</f>
        <v>2.5563672605211267</v>
      </c>
    </row>
    <row r="320" spans="2:20" x14ac:dyDescent="0.25">
      <c r="B320" s="144">
        <v>34151</v>
      </c>
      <c r="C320" s="135">
        <v>13.3905778742648</v>
      </c>
      <c r="D320" s="135"/>
      <c r="E320" s="145" t="e">
        <f>IF(S320="",NA(),(S320*3600*24*30)/($F$8*1000))</f>
        <v>#N/A</v>
      </c>
      <c r="F320" s="135">
        <f>(I319+$J$11*TANH(C320/$J$11))/(1+I319/$J$11*TANH(C320/$J$11))</f>
        <v>327.43257681637368</v>
      </c>
      <c r="G320" s="135">
        <f t="shared" si="29"/>
        <v>4.7144476257567476</v>
      </c>
      <c r="H320" s="135">
        <f>F320*(1-TANH(D320/$J$11))/(1+(1-F320/$J$11)*TANH(D320/$J$11))</f>
        <v>327.43257681637368</v>
      </c>
      <c r="I320" s="135">
        <f>H320/(1+(H320/$J$11)^3)^(1/3)</f>
        <v>306.65331723394826</v>
      </c>
      <c r="J320" s="135">
        <f t="shared" si="30"/>
        <v>20.779259582425425</v>
      </c>
      <c r="K320" s="135">
        <f t="shared" si="31"/>
        <v>25.493707208182173</v>
      </c>
      <c r="L320" s="135">
        <f t="shared" si="32"/>
        <v>58.024185439529802</v>
      </c>
      <c r="M320" s="135">
        <f>($J$12-1)*L320</f>
        <v>8.7036278159294653</v>
      </c>
      <c r="N320" s="135">
        <f>$J$12*L320</f>
        <v>66.727813255459267</v>
      </c>
      <c r="O320" s="135">
        <f t="shared" si="33"/>
        <v>31.592660620261142</v>
      </c>
      <c r="P320" s="135">
        <f t="shared" si="34"/>
        <v>35.135152635198125</v>
      </c>
      <c r="R320" s="133">
        <f>+B320</f>
        <v>34151</v>
      </c>
      <c r="S320" s="134"/>
      <c r="T320" s="134">
        <f>P320*10^3*$F$8/(3600*24*30)</f>
        <v>2.3314993261011101</v>
      </c>
    </row>
    <row r="321" spans="2:20" x14ac:dyDescent="0.25">
      <c r="B321" s="144">
        <v>34182</v>
      </c>
      <c r="C321" s="135">
        <v>1.8751348705875399</v>
      </c>
      <c r="D321" s="135"/>
      <c r="E321" s="145" t="e">
        <f>IF(S321="",NA(),(S321*3600*24*30)/($F$8*1000))</f>
        <v>#N/A</v>
      </c>
      <c r="F321" s="135">
        <f>(I320+$J$11*TANH(C321/$J$11))/(1+I320/$J$11*TANH(C321/$J$11))</f>
        <v>307.9313792503483</v>
      </c>
      <c r="G321" s="135">
        <f t="shared" si="29"/>
        <v>0.59707285418750189</v>
      </c>
      <c r="H321" s="135">
        <f>F321*(1-TANH(D321/$J$11))/(1+(1-F321/$J$11)*TANH(D321/$J$11))</f>
        <v>307.9313792503483</v>
      </c>
      <c r="I321" s="135">
        <f>H321/(1+(H321/$J$11)^3)^(1/3)</f>
        <v>291.33675777458217</v>
      </c>
      <c r="J321" s="135">
        <f t="shared" si="30"/>
        <v>16.594621475766132</v>
      </c>
      <c r="K321" s="135">
        <f t="shared" si="31"/>
        <v>17.191694329953634</v>
      </c>
      <c r="L321" s="135">
        <f t="shared" si="32"/>
        <v>48.784354950214777</v>
      </c>
      <c r="M321" s="135">
        <f>($J$12-1)*L321</f>
        <v>7.3176532425322121</v>
      </c>
      <c r="N321" s="135">
        <f>$J$12*L321</f>
        <v>56.102008192746986</v>
      </c>
      <c r="O321" s="135">
        <f t="shared" si="33"/>
        <v>28.992784396774145</v>
      </c>
      <c r="P321" s="135">
        <f t="shared" si="34"/>
        <v>27.109223795972841</v>
      </c>
      <c r="R321" s="133">
        <f>+B321</f>
        <v>34182</v>
      </c>
      <c r="S321" s="134"/>
      <c r="T321" s="134">
        <f>P321*10^3*$F$8/(3600*24*30)</f>
        <v>1.7989145420167163</v>
      </c>
    </row>
    <row r="322" spans="2:20" x14ac:dyDescent="0.25">
      <c r="B322" s="144">
        <v>34213</v>
      </c>
      <c r="C322" s="135">
        <v>31.8131921385623</v>
      </c>
      <c r="D322" s="135"/>
      <c r="E322" s="145" t="e">
        <f>IF(S322="",NA(),(S322*3600*24*30)/($F$8*1000))</f>
        <v>#N/A</v>
      </c>
      <c r="F322" s="135">
        <f>(I321+$J$11*TANH(C322/$J$11))/(1+I321/$J$11*TANH(C322/$J$11))</f>
        <v>313.33235004497408</v>
      </c>
      <c r="G322" s="135">
        <f t="shared" si="29"/>
        <v>9.8175998681704186</v>
      </c>
      <c r="H322" s="135">
        <f>F322*(1-TANH(D322/$J$11))/(1+(1-F322/$J$11)*TANH(D322/$J$11))</f>
        <v>313.33235004497408</v>
      </c>
      <c r="I322" s="135">
        <f>H322/(1+(H322/$J$11)^3)^(1/3)</f>
        <v>295.64089055556394</v>
      </c>
      <c r="J322" s="135">
        <f t="shared" si="30"/>
        <v>17.691459489410136</v>
      </c>
      <c r="K322" s="135">
        <f t="shared" si="31"/>
        <v>27.509059357580554</v>
      </c>
      <c r="L322" s="135">
        <f t="shared" si="32"/>
        <v>56.501843754354695</v>
      </c>
      <c r="M322" s="135">
        <f>($J$12-1)*L322</f>
        <v>8.4752765631531997</v>
      </c>
      <c r="N322" s="135">
        <f>$J$12*L322</f>
        <v>64.977120317507897</v>
      </c>
      <c r="O322" s="135">
        <f t="shared" si="33"/>
        <v>31.194727556099082</v>
      </c>
      <c r="P322" s="135">
        <f t="shared" si="34"/>
        <v>33.782392761408815</v>
      </c>
      <c r="R322" s="133">
        <f>+B322</f>
        <v>34213</v>
      </c>
      <c r="S322" s="134"/>
      <c r="T322" s="134">
        <f>P322*10^3*$F$8/(3600*24*30)</f>
        <v>2.2417328529947209</v>
      </c>
    </row>
    <row r="323" spans="2:20" x14ac:dyDescent="0.25">
      <c r="B323" s="144">
        <v>34243</v>
      </c>
      <c r="C323" s="135">
        <v>95.751261164000397</v>
      </c>
      <c r="D323" s="135"/>
      <c r="E323" s="145" t="e">
        <f>IF(S323="",NA(),(S323*3600*24*30)/($F$8*1000))</f>
        <v>#N/A</v>
      </c>
      <c r="F323" s="135">
        <f>(I322+$J$11*TANH(C323/$J$11))/(1+I322/$J$11*TANH(C323/$J$11))</f>
        <v>356.71395483679936</v>
      </c>
      <c r="G323" s="135">
        <f t="shared" si="29"/>
        <v>34.678196882765008</v>
      </c>
      <c r="H323" s="135">
        <f>F323*(1-TANH(D323/$J$11))/(1+(1-F323/$J$11)*TANH(D323/$J$11))</f>
        <v>356.71395483679936</v>
      </c>
      <c r="I323" s="135">
        <f>H323/(1+(H323/$J$11)^3)^(1/3)</f>
        <v>328.44596791410942</v>
      </c>
      <c r="J323" s="135">
        <f t="shared" si="30"/>
        <v>28.267986922689943</v>
      </c>
      <c r="K323" s="135">
        <f t="shared" si="31"/>
        <v>62.94618380545495</v>
      </c>
      <c r="L323" s="135">
        <f t="shared" si="32"/>
        <v>94.140911361554032</v>
      </c>
      <c r="M323" s="135">
        <f>($J$12-1)*L323</f>
        <v>14.121136704233097</v>
      </c>
      <c r="N323" s="135">
        <f>$J$12*L323</f>
        <v>108.26204806578713</v>
      </c>
      <c r="O323" s="135">
        <f t="shared" si="33"/>
        <v>38.604801014947398</v>
      </c>
      <c r="P323" s="135">
        <f t="shared" si="34"/>
        <v>69.657247050839729</v>
      </c>
      <c r="R323" s="133">
        <f>+B323</f>
        <v>34243</v>
      </c>
      <c r="S323" s="134"/>
      <c r="T323" s="134">
        <f>P323*10^3*$F$8/(3600*24*30)</f>
        <v>4.6223173197316481</v>
      </c>
    </row>
    <row r="324" spans="2:20" x14ac:dyDescent="0.25">
      <c r="B324" s="144">
        <v>34274</v>
      </c>
      <c r="C324" s="135">
        <v>131.287176664832</v>
      </c>
      <c r="D324" s="135"/>
      <c r="E324" s="145" t="e">
        <f>IF(S324="",NA(),(S324*3600*24*30)/($F$8*1000))</f>
        <v>#N/A</v>
      </c>
      <c r="F324" s="135">
        <f>(I323+$J$11*TANH(C324/$J$11))/(1+I323/$J$11*TANH(C324/$J$11))</f>
        <v>400.16373021706471</v>
      </c>
      <c r="G324" s="135">
        <f t="shared" si="29"/>
        <v>59.569414361876682</v>
      </c>
      <c r="H324" s="135">
        <f>F324*(1-TANH(D324/$J$11))/(1+(1-F324/$J$11)*TANH(D324/$J$11))</f>
        <v>400.16373021706471</v>
      </c>
      <c r="I324" s="135">
        <f>H324/(1+(H324/$J$11)^3)^(1/3)</f>
        <v>357.98261745304649</v>
      </c>
      <c r="J324" s="135">
        <f t="shared" si="30"/>
        <v>42.181112764018224</v>
      </c>
      <c r="K324" s="135">
        <f t="shared" si="31"/>
        <v>101.75052712589491</v>
      </c>
      <c r="L324" s="135">
        <f t="shared" si="32"/>
        <v>140.35532814084229</v>
      </c>
      <c r="M324" s="135">
        <f>($J$12-1)*L324</f>
        <v>21.053299221126331</v>
      </c>
      <c r="N324" s="135">
        <f>$J$12*L324</f>
        <v>161.40862736196863</v>
      </c>
      <c r="O324" s="135">
        <f t="shared" si="33"/>
        <v>43.740470988447257</v>
      </c>
      <c r="P324" s="135">
        <f t="shared" si="34"/>
        <v>117.66815637352137</v>
      </c>
      <c r="R324" s="133">
        <f>+B324</f>
        <v>34274</v>
      </c>
      <c r="S324" s="134"/>
      <c r="T324" s="134">
        <f>P324*10^3*$F$8/(3600*24*30)</f>
        <v>7.8082264260207088</v>
      </c>
    </row>
    <row r="325" spans="2:20" x14ac:dyDescent="0.25">
      <c r="B325" s="144">
        <v>34304</v>
      </c>
      <c r="C325" s="135">
        <v>157.175575782979</v>
      </c>
      <c r="D325" s="135"/>
      <c r="E325" s="145" t="e">
        <f>IF(S325="",NA(),(S325*3600*24*30)/($F$8*1000))</f>
        <v>#N/A</v>
      </c>
      <c r="F325" s="135">
        <f>(I324+$J$11*TANH(C325/$J$11))/(1+I324/$J$11*TANH(C325/$J$11))</f>
        <v>431.30239485459356</v>
      </c>
      <c r="G325" s="135">
        <f t="shared" si="29"/>
        <v>83.855798381431896</v>
      </c>
      <c r="H325" s="135">
        <f>F325*(1-TANH(D325/$J$11))/(1+(1-F325/$J$11)*TANH(D325/$J$11))</f>
        <v>431.30239485459356</v>
      </c>
      <c r="I325" s="135">
        <f>H325/(1+(H325/$J$11)^3)^(1/3)</f>
        <v>377.04582075666411</v>
      </c>
      <c r="J325" s="135">
        <f t="shared" si="30"/>
        <v>54.256574097929445</v>
      </c>
      <c r="K325" s="135">
        <f t="shared" si="31"/>
        <v>138.11237247936134</v>
      </c>
      <c r="L325" s="135">
        <f t="shared" si="32"/>
        <v>181.85284346780861</v>
      </c>
      <c r="M325" s="135">
        <f>($J$12-1)*L325</f>
        <v>27.277926520171274</v>
      </c>
      <c r="N325" s="135">
        <f>$J$12*L325</f>
        <v>209.13076998797987</v>
      </c>
      <c r="O325" s="135">
        <f t="shared" si="33"/>
        <v>46.623603090197435</v>
      </c>
      <c r="P325" s="135">
        <f t="shared" si="34"/>
        <v>162.50716689778244</v>
      </c>
      <c r="R325" s="133">
        <f>+B325</f>
        <v>34304</v>
      </c>
      <c r="S325" s="134"/>
      <c r="T325" s="134">
        <f>P325*10^3*$F$8/(3600*24*30)</f>
        <v>10.783654593525688</v>
      </c>
    </row>
    <row r="326" spans="2:20" x14ac:dyDescent="0.25">
      <c r="B326" s="144">
        <v>34335</v>
      </c>
      <c r="C326" s="135">
        <v>81.7131881463946</v>
      </c>
      <c r="D326" s="135"/>
      <c r="E326" s="145" t="e">
        <f>IF(S326="",NA(),(S326*3600*24*30)/($F$8*1000))</f>
        <v>#N/A</v>
      </c>
      <c r="F326" s="135">
        <f>(I325+$J$11*TANH(C326/$J$11))/(1+I325/$J$11*TANH(C326/$J$11))</f>
        <v>415.32394991347701</v>
      </c>
      <c r="G326" s="135">
        <f t="shared" si="29"/>
        <v>43.435058989581705</v>
      </c>
      <c r="H326" s="135">
        <f>F326*(1-TANH(D326/$J$11))/(1+(1-F326/$J$11)*TANH(D326/$J$11))</f>
        <v>415.32394991347701</v>
      </c>
      <c r="I326" s="135">
        <f>H326/(1+(H326/$J$11)^3)^(1/3)</f>
        <v>367.48332801199717</v>
      </c>
      <c r="J326" s="135">
        <f t="shared" si="30"/>
        <v>47.840621901479835</v>
      </c>
      <c r="K326" s="135">
        <f t="shared" si="31"/>
        <v>91.27568089106154</v>
      </c>
      <c r="L326" s="135">
        <f t="shared" si="32"/>
        <v>137.89928398125898</v>
      </c>
      <c r="M326" s="135">
        <f>($J$12-1)*L326</f>
        <v>20.684892597188835</v>
      </c>
      <c r="N326" s="135">
        <f>$J$12*L326</f>
        <v>158.5841765784478</v>
      </c>
      <c r="O326" s="135">
        <f t="shared" si="33"/>
        <v>43.530372342812313</v>
      </c>
      <c r="P326" s="135">
        <f t="shared" si="34"/>
        <v>115.05380423563548</v>
      </c>
      <c r="R326" s="133">
        <f>+B326</f>
        <v>34335</v>
      </c>
      <c r="S326" s="134"/>
      <c r="T326" s="134">
        <f>P326*10^3*$F$8/(3600*24*30)</f>
        <v>7.6347431823029712</v>
      </c>
    </row>
    <row r="327" spans="2:20" x14ac:dyDescent="0.25">
      <c r="B327" s="144">
        <v>34366</v>
      </c>
      <c r="C327" s="135">
        <v>202.74568763406</v>
      </c>
      <c r="D327" s="135"/>
      <c r="E327" s="145" t="e">
        <f>IF(S327="",NA(),(S327*3600*24*30)/($F$8*1000))</f>
        <v>#N/A</v>
      </c>
      <c r="F327" s="135">
        <f>(I326+$J$11*TANH(C327/$J$11))/(1+I326/$J$11*TANH(C327/$J$11))</f>
        <v>452.61820843443502</v>
      </c>
      <c r="G327" s="135">
        <f t="shared" si="29"/>
        <v>117.61080721162216</v>
      </c>
      <c r="H327" s="135">
        <f>F327*(1-TANH(D327/$J$11))/(1+(1-F327/$J$11)*TANH(D327/$J$11))</f>
        <v>452.61820843443502</v>
      </c>
      <c r="I327" s="135">
        <f>H327/(1+(H327/$J$11)^3)^(1/3)</f>
        <v>389.08937997088486</v>
      </c>
      <c r="J327" s="135">
        <f t="shared" si="30"/>
        <v>63.528828463550155</v>
      </c>
      <c r="K327" s="135">
        <f t="shared" si="31"/>
        <v>181.13963567517231</v>
      </c>
      <c r="L327" s="135">
        <f t="shared" si="32"/>
        <v>224.67000801798463</v>
      </c>
      <c r="M327" s="135">
        <f>($J$12-1)*L327</f>
        <v>33.700501202697673</v>
      </c>
      <c r="N327" s="135">
        <f>$J$12*L327</f>
        <v>258.37050922068232</v>
      </c>
      <c r="O327" s="135">
        <f t="shared" si="33"/>
        <v>48.692420008334977</v>
      </c>
      <c r="P327" s="135">
        <f t="shared" si="34"/>
        <v>209.67808921234734</v>
      </c>
      <c r="R327" s="133">
        <f>+B327</f>
        <v>34366</v>
      </c>
      <c r="S327" s="134"/>
      <c r="T327" s="134">
        <f>P327*10^3*$F$8/(3600*24*30)</f>
        <v>13.913823821189716</v>
      </c>
    </row>
    <row r="328" spans="2:20" x14ac:dyDescent="0.25">
      <c r="B328" s="144">
        <v>34394</v>
      </c>
      <c r="C328" s="135">
        <v>108.431784828638</v>
      </c>
      <c r="D328" s="135"/>
      <c r="E328" s="145" t="e">
        <f>IF(S328="",NA(),(S328*3600*24*30)/($F$8*1000))</f>
        <v>#N/A</v>
      </c>
      <c r="F328" s="135">
        <f>(I327+$J$11*TANH(C328/$J$11))/(1+I327/$J$11*TANH(C328/$J$11))</f>
        <v>435.02693583041906</v>
      </c>
      <c r="G328" s="135">
        <f t="shared" si="29"/>
        <v>62.494228969103801</v>
      </c>
      <c r="H328" s="135">
        <f>F328*(1-TANH(D328/$J$11))/(1+(1-F328/$J$11)*TANH(D328/$J$11))</f>
        <v>435.02693583041906</v>
      </c>
      <c r="I328" s="135">
        <f>H328/(1+(H328/$J$11)^3)^(1/3)</f>
        <v>379.20867613404806</v>
      </c>
      <c r="J328" s="135">
        <f t="shared" si="30"/>
        <v>55.818259696371001</v>
      </c>
      <c r="K328" s="135">
        <f t="shared" si="31"/>
        <v>118.3124886654748</v>
      </c>
      <c r="L328" s="135">
        <f t="shared" si="32"/>
        <v>167.00490867380978</v>
      </c>
      <c r="M328" s="135">
        <f>($J$12-1)*L328</f>
        <v>25.050736301071453</v>
      </c>
      <c r="N328" s="135">
        <f>$J$12*L328</f>
        <v>192.05564497488123</v>
      </c>
      <c r="O328" s="135">
        <f t="shared" si="33"/>
        <v>45.717439494922814</v>
      </c>
      <c r="P328" s="135">
        <f t="shared" si="34"/>
        <v>146.33820547995842</v>
      </c>
      <c r="R328" s="133">
        <f>+B328</f>
        <v>34394</v>
      </c>
      <c r="S328" s="134"/>
      <c r="T328" s="134">
        <f>P328*10^3*$F$8/(3600*24*30)</f>
        <v>9.7107142525281045</v>
      </c>
    </row>
    <row r="329" spans="2:20" x14ac:dyDescent="0.25">
      <c r="B329" s="144">
        <v>34425</v>
      </c>
      <c r="C329" s="135">
        <v>95.4946442498712</v>
      </c>
      <c r="D329" s="135"/>
      <c r="E329" s="145" t="e">
        <f>IF(S329="",NA(),(S329*3600*24*30)/($F$8*1000))</f>
        <v>#N/A</v>
      </c>
      <c r="F329" s="135">
        <f>(I328+$J$11*TANH(C329/$J$11))/(1+I328/$J$11*TANH(C329/$J$11))</f>
        <v>422.64972495467708</v>
      </c>
      <c r="G329" s="135">
        <f t="shared" si="29"/>
        <v>52.053595429242193</v>
      </c>
      <c r="H329" s="135">
        <f>F329*(1-TANH(D329/$J$11))/(1+(1-F329/$J$11)*TANH(D329/$J$11))</f>
        <v>422.64972495467708</v>
      </c>
      <c r="I329" s="135">
        <f>H329/(1+(H329/$J$11)^3)^(1/3)</f>
        <v>371.92480460137187</v>
      </c>
      <c r="J329" s="135">
        <f t="shared" si="30"/>
        <v>50.724920353305208</v>
      </c>
      <c r="K329" s="135">
        <f t="shared" si="31"/>
        <v>102.7785157825474</v>
      </c>
      <c r="L329" s="135">
        <f t="shared" si="32"/>
        <v>148.49595527747022</v>
      </c>
      <c r="M329" s="135">
        <f>($J$12-1)*L329</f>
        <v>22.27439329162052</v>
      </c>
      <c r="N329" s="135">
        <f>$J$12*L329</f>
        <v>170.77034856909074</v>
      </c>
      <c r="O329" s="135">
        <f t="shared" si="33"/>
        <v>44.400075562904519</v>
      </c>
      <c r="P329" s="135">
        <f t="shared" si="34"/>
        <v>126.37027300618622</v>
      </c>
      <c r="R329" s="133">
        <f>+B329</f>
        <v>34425</v>
      </c>
      <c r="S329" s="134"/>
      <c r="T329" s="134">
        <f>P329*10^3*$F$8/(3600*24*30)</f>
        <v>8.3856816963981586</v>
      </c>
    </row>
    <row r="330" spans="2:20" x14ac:dyDescent="0.25">
      <c r="B330" s="144">
        <v>34455</v>
      </c>
      <c r="C330" s="135">
        <v>12.0632555112666</v>
      </c>
      <c r="D330" s="135"/>
      <c r="E330" s="145" t="e">
        <f>IF(S330="",NA(),(S330*3600*24*30)/($F$8*1000))</f>
        <v>#N/A</v>
      </c>
      <c r="F330" s="135">
        <f>(I329+$J$11*TANH(C330/$J$11))/(1+I329/$J$11*TANH(C330/$J$11))</f>
        <v>378.26427647738166</v>
      </c>
      <c r="G330" s="135">
        <f t="shared" si="29"/>
        <v>5.7237836352568365</v>
      </c>
      <c r="H330" s="135">
        <f>F330*(1-TANH(D330/$J$11))/(1+(1-F330/$J$11)*TANH(D330/$J$11))</f>
        <v>378.26427647738166</v>
      </c>
      <c r="I330" s="135">
        <f>H330/(1+(H330/$J$11)^3)^(1/3)</f>
        <v>343.52121263723586</v>
      </c>
      <c r="J330" s="135">
        <f t="shared" si="30"/>
        <v>34.743063840145794</v>
      </c>
      <c r="K330" s="135">
        <f t="shared" si="31"/>
        <v>40.466847475402631</v>
      </c>
      <c r="L330" s="135">
        <f t="shared" si="32"/>
        <v>84.866923038307149</v>
      </c>
      <c r="M330" s="135">
        <f>($J$12-1)*L330</f>
        <v>12.730038455746065</v>
      </c>
      <c r="N330" s="135">
        <f>$J$12*L330</f>
        <v>97.596961494053218</v>
      </c>
      <c r="O330" s="135">
        <f t="shared" si="33"/>
        <v>37.156919994705348</v>
      </c>
      <c r="P330" s="135">
        <f t="shared" si="34"/>
        <v>60.440041499347871</v>
      </c>
      <c r="R330" s="133">
        <f>+B330</f>
        <v>34455</v>
      </c>
      <c r="S330" s="134"/>
      <c r="T330" s="134">
        <f>P330*10^3*$F$8/(3600*24*30)</f>
        <v>4.0106817661604293</v>
      </c>
    </row>
    <row r="331" spans="2:20" x14ac:dyDescent="0.25">
      <c r="B331" s="144">
        <v>34486</v>
      </c>
      <c r="C331" s="135">
        <v>3.9830802198825999</v>
      </c>
      <c r="D331" s="135"/>
      <c r="E331" s="145" t="e">
        <f>IF(S331="",NA(),(S331*3600*24*30)/($F$8*1000))</f>
        <v>#N/A</v>
      </c>
      <c r="F331" s="135">
        <f>(I330+$J$11*TANH(C331/$J$11))/(1+I330/$J$11*TANH(C331/$J$11))</f>
        <v>345.90828623040466</v>
      </c>
      <c r="G331" s="135">
        <f t="shared" si="29"/>
        <v>1.5960066267138018</v>
      </c>
      <c r="H331" s="135">
        <f>F331*(1-TANH(D331/$J$11))/(1+(1-F331/$J$11)*TANH(D331/$J$11))</f>
        <v>345.90828623040466</v>
      </c>
      <c r="I331" s="135">
        <f>H331/(1+(H331/$J$11)^3)^(1/3)</f>
        <v>320.57672080186398</v>
      </c>
      <c r="J331" s="135">
        <f t="shared" si="30"/>
        <v>25.331565428540671</v>
      </c>
      <c r="K331" s="135">
        <f t="shared" si="31"/>
        <v>26.927572055254473</v>
      </c>
      <c r="L331" s="135">
        <f t="shared" si="32"/>
        <v>64.08449204995982</v>
      </c>
      <c r="M331" s="135">
        <f>($J$12-1)*L331</f>
        <v>9.6126738074939677</v>
      </c>
      <c r="N331" s="135">
        <f>$J$12*L331</f>
        <v>73.697165857453783</v>
      </c>
      <c r="O331" s="135">
        <f t="shared" si="33"/>
        <v>33.073475590063943</v>
      </c>
      <c r="P331" s="135">
        <f t="shared" si="34"/>
        <v>40.62369026738984</v>
      </c>
      <c r="R331" s="133">
        <f>+B331</f>
        <v>34486</v>
      </c>
      <c r="S331" s="134"/>
      <c r="T331" s="134">
        <f>P331*10^3*$F$8/(3600*24*30)</f>
        <v>2.6957078418175353</v>
      </c>
    </row>
    <row r="332" spans="2:20" x14ac:dyDescent="0.25">
      <c r="B332" s="144">
        <v>34516</v>
      </c>
      <c r="C332" s="135">
        <v>2.8693907601986801</v>
      </c>
      <c r="D332" s="135"/>
      <c r="E332" s="145" t="e">
        <f>IF(S332="",NA(),(S332*3600*24*30)/($F$8*1000))</f>
        <v>#N/A</v>
      </c>
      <c r="F332" s="135">
        <f>(I331+$J$11*TANH(C332/$J$11))/(1+I331/$J$11*TANH(C332/$J$11))</f>
        <v>322.44593741034191</v>
      </c>
      <c r="G332" s="135">
        <f t="shared" si="29"/>
        <v>1.0001741517207279</v>
      </c>
      <c r="H332" s="135">
        <f>F332*(1-TANH(D332/$J$11))/(1+(1-F332/$J$11)*TANH(D332/$J$11))</f>
        <v>322.44593741034191</v>
      </c>
      <c r="I332" s="135">
        <f>H332/(1+(H332/$J$11)^3)^(1/3)</f>
        <v>302.79624667401379</v>
      </c>
      <c r="J332" s="135">
        <f t="shared" si="30"/>
        <v>19.649690736328125</v>
      </c>
      <c r="K332" s="135">
        <f t="shared" si="31"/>
        <v>20.649864888048853</v>
      </c>
      <c r="L332" s="135">
        <f t="shared" si="32"/>
        <v>53.723340478112796</v>
      </c>
      <c r="M332" s="135">
        <f>($J$12-1)*L332</f>
        <v>8.0585010717169148</v>
      </c>
      <c r="N332" s="135">
        <f>$J$12*L332</f>
        <v>61.781841549829707</v>
      </c>
      <c r="O332" s="135">
        <f t="shared" si="33"/>
        <v>30.438942668419237</v>
      </c>
      <c r="P332" s="135">
        <f t="shared" si="34"/>
        <v>31.34289888141047</v>
      </c>
      <c r="R332" s="133">
        <f>+B332</f>
        <v>34516</v>
      </c>
      <c r="S332" s="134"/>
      <c r="T332" s="134">
        <f>P332*10^3*$F$8/(3600*24*30)</f>
        <v>2.0798528578713738</v>
      </c>
    </row>
    <row r="333" spans="2:20" x14ac:dyDescent="0.25">
      <c r="B333" s="144">
        <v>34547</v>
      </c>
      <c r="C333" s="135">
        <v>4.8174025892381902</v>
      </c>
      <c r="D333" s="135"/>
      <c r="E333" s="145" t="e">
        <f>IF(S333="",NA(),(S333*3600*24*30)/($F$8*1000))</f>
        <v>#N/A</v>
      </c>
      <c r="F333" s="135">
        <f>(I332+$J$11*TANH(C333/$J$11))/(1+I332/$J$11*TANH(C333/$J$11))</f>
        <v>306.10790085539031</v>
      </c>
      <c r="G333" s="135">
        <f t="shared" si="29"/>
        <v>1.5057484078616881</v>
      </c>
      <c r="H333" s="135">
        <f>F333*(1-TANH(D333/$J$11))/(1+(1-F333/$J$11)*TANH(D333/$J$11))</f>
        <v>306.10790085539031</v>
      </c>
      <c r="I333" s="135">
        <f>H333/(1+(H333/$J$11)^3)^(1/3)</f>
        <v>289.87306017848994</v>
      </c>
      <c r="J333" s="135">
        <f t="shared" si="30"/>
        <v>16.234840676900376</v>
      </c>
      <c r="K333" s="135">
        <f t="shared" si="31"/>
        <v>17.740589084762064</v>
      </c>
      <c r="L333" s="135">
        <f t="shared" si="32"/>
        <v>48.179531753181301</v>
      </c>
      <c r="M333" s="135">
        <f>($J$12-1)*L333</f>
        <v>7.2269297629771909</v>
      </c>
      <c r="N333" s="135">
        <f>$J$12*L333</f>
        <v>55.406461516158494</v>
      </c>
      <c r="O333" s="135">
        <f t="shared" si="33"/>
        <v>28.805906075753388</v>
      </c>
      <c r="P333" s="135">
        <f t="shared" si="34"/>
        <v>26.600555440405106</v>
      </c>
      <c r="R333" s="133">
        <f>+B333</f>
        <v>34547</v>
      </c>
      <c r="S333" s="134"/>
      <c r="T333" s="134">
        <f>P333*10^3*$F$8/(3600*24*30)</f>
        <v>1.7651603147182402</v>
      </c>
    </row>
    <row r="334" spans="2:20" x14ac:dyDescent="0.25">
      <c r="B334" s="144">
        <v>34578</v>
      </c>
      <c r="C334" s="135">
        <v>12.5892537584594</v>
      </c>
      <c r="D334" s="135"/>
      <c r="E334" s="145" t="e">
        <f>IF(S334="",NA(),(S334*3600*24*30)/($F$8*1000))</f>
        <v>#N/A</v>
      </c>
      <c r="F334" s="135">
        <f>(I333+$J$11*TANH(C334/$J$11))/(1+I333/$J$11*TANH(C334/$J$11))</f>
        <v>298.78405540256756</v>
      </c>
      <c r="G334" s="135">
        <f t="shared" si="29"/>
        <v>3.6782585343817686</v>
      </c>
      <c r="H334" s="135">
        <f>F334*(1-TANH(D334/$J$11))/(1+(1-F334/$J$11)*TANH(D334/$J$11))</f>
        <v>298.78405540256756</v>
      </c>
      <c r="I334" s="135">
        <f>H334/(1+(H334/$J$11)^3)^(1/3)</f>
        <v>283.94146347840234</v>
      </c>
      <c r="J334" s="135">
        <f t="shared" si="30"/>
        <v>14.84259192416522</v>
      </c>
      <c r="K334" s="135">
        <f t="shared" si="31"/>
        <v>18.520850458546988</v>
      </c>
      <c r="L334" s="135">
        <f t="shared" si="32"/>
        <v>47.326756534300372</v>
      </c>
      <c r="M334" s="135">
        <f>($J$12-1)*L334</f>
        <v>7.099013480145052</v>
      </c>
      <c r="N334" s="135">
        <f>$J$12*L334</f>
        <v>54.425770014445426</v>
      </c>
      <c r="O334" s="135">
        <f t="shared" si="33"/>
        <v>28.538555610807546</v>
      </c>
      <c r="P334" s="135">
        <f t="shared" si="34"/>
        <v>25.887214403637881</v>
      </c>
      <c r="R334" s="133">
        <f>+B334</f>
        <v>34578</v>
      </c>
      <c r="S334" s="134"/>
      <c r="T334" s="134">
        <f>P334*10^3*$F$8/(3600*24*30)</f>
        <v>1.7178244125870816</v>
      </c>
    </row>
    <row r="335" spans="2:20" x14ac:dyDescent="0.25">
      <c r="B335" s="144">
        <v>34608</v>
      </c>
      <c r="C335" s="135">
        <v>57.397272137690202</v>
      </c>
      <c r="D335" s="135"/>
      <c r="E335" s="145" t="e">
        <f>IF(S335="",NA(),(S335*3600*24*30)/($F$8*1000))</f>
        <v>#N/A</v>
      </c>
      <c r="F335" s="135">
        <f>(I334+$J$11*TANH(C335/$J$11))/(1+I334/$J$11*TANH(C335/$J$11))</f>
        <v>323.41906677282373</v>
      </c>
      <c r="G335" s="135">
        <f t="shared" si="29"/>
        <v>17.919668843268823</v>
      </c>
      <c r="H335" s="135">
        <f>F335*(1-TANH(D335/$J$11))/(1+(1-F335/$J$11)*TANH(D335/$J$11))</f>
        <v>323.41906677282373</v>
      </c>
      <c r="I335" s="135">
        <f>H335/(1+(H335/$J$11)^3)^(1/3)</f>
        <v>303.55219771810249</v>
      </c>
      <c r="J335" s="135">
        <f t="shared" si="30"/>
        <v>19.866869054721235</v>
      </c>
      <c r="K335" s="135">
        <f t="shared" si="31"/>
        <v>37.786537897990058</v>
      </c>
      <c r="L335" s="135">
        <f t="shared" si="32"/>
        <v>66.325093508797607</v>
      </c>
      <c r="M335" s="135">
        <f>($J$12-1)*L335</f>
        <v>9.9487640263196351</v>
      </c>
      <c r="N335" s="135">
        <f>$J$12*L335</f>
        <v>76.273857535117244</v>
      </c>
      <c r="O335" s="135">
        <f t="shared" si="33"/>
        <v>33.582607367871027</v>
      </c>
      <c r="P335" s="135">
        <f t="shared" si="34"/>
        <v>42.691250167246217</v>
      </c>
      <c r="R335" s="133">
        <f>+B335</f>
        <v>34608</v>
      </c>
      <c r="S335" s="134"/>
      <c r="T335" s="134">
        <f>P335*10^3*$F$8/(3600*24*30)</f>
        <v>2.8329070327030665</v>
      </c>
    </row>
    <row r="336" spans="2:20" x14ac:dyDescent="0.25">
      <c r="B336" s="144">
        <v>34639</v>
      </c>
      <c r="C336" s="135">
        <v>117.44317225738</v>
      </c>
      <c r="D336" s="135"/>
      <c r="E336" s="145" t="e">
        <f>IF(S336="",NA(),(S336*3600*24*30)/($F$8*1000))</f>
        <v>#N/A</v>
      </c>
      <c r="F336" s="135">
        <f>(I335+$J$11*TANH(C336/$J$11))/(1+I335/$J$11*TANH(C336/$J$11))</f>
        <v>374.83385692407069</v>
      </c>
      <c r="G336" s="135">
        <f t="shared" si="29"/>
        <v>46.161513051411816</v>
      </c>
      <c r="H336" s="135">
        <f>F336*(1-TANH(D336/$J$11))/(1+(1-F336/$J$11)*TANH(D336/$J$11))</f>
        <v>374.83385692407069</v>
      </c>
      <c r="I336" s="135">
        <f>H336/(1+(H336/$J$11)^3)^(1/3)</f>
        <v>341.1772459952407</v>
      </c>
      <c r="J336" s="135">
        <f t="shared" si="30"/>
        <v>33.656610928829991</v>
      </c>
      <c r="K336" s="135">
        <f t="shared" si="31"/>
        <v>79.818123980241808</v>
      </c>
      <c r="L336" s="135">
        <f t="shared" si="32"/>
        <v>113.40073134811283</v>
      </c>
      <c r="M336" s="135">
        <f>($J$12-1)*L336</f>
        <v>17.010109702216916</v>
      </c>
      <c r="N336" s="135">
        <f>$J$12*L336</f>
        <v>130.41084105032974</v>
      </c>
      <c r="O336" s="135">
        <f t="shared" si="33"/>
        <v>41.093513477793834</v>
      </c>
      <c r="P336" s="135">
        <f t="shared" si="34"/>
        <v>89.317327572535902</v>
      </c>
      <c r="R336" s="133">
        <f>+B336</f>
        <v>34639</v>
      </c>
      <c r="S336" s="134"/>
      <c r="T336" s="134">
        <f>P336*10^3*$F$8/(3600*24*30)</f>
        <v>5.9269214284244498</v>
      </c>
    </row>
    <row r="337" spans="2:20" x14ac:dyDescent="0.25">
      <c r="B337" s="144">
        <v>34669</v>
      </c>
      <c r="C337" s="135">
        <v>85.647795271803901</v>
      </c>
      <c r="D337" s="135"/>
      <c r="E337" s="145" t="e">
        <f>IF(S337="",NA(),(S337*3600*24*30)/($F$8*1000))</f>
        <v>#N/A</v>
      </c>
      <c r="F337" s="135">
        <f>(I336+$J$11*TANH(C337/$J$11))/(1+I336/$J$11*TANH(C337/$J$11))</f>
        <v>388.18834313200892</v>
      </c>
      <c r="G337" s="135">
        <f t="shared" si="29"/>
        <v>38.636698135035658</v>
      </c>
      <c r="H337" s="135">
        <f>F337*(1-TANH(D337/$J$11))/(1+(1-F337/$J$11)*TANH(D337/$J$11))</f>
        <v>388.18834313200892</v>
      </c>
      <c r="I337" s="135">
        <f>H337/(1+(H337/$J$11)^3)^(1/3)</f>
        <v>350.18242915522569</v>
      </c>
      <c r="J337" s="135">
        <f t="shared" si="30"/>
        <v>38.005913976783233</v>
      </c>
      <c r="K337" s="135">
        <f t="shared" si="31"/>
        <v>76.642612111818892</v>
      </c>
      <c r="L337" s="135">
        <f t="shared" si="32"/>
        <v>117.73612558961273</v>
      </c>
      <c r="M337" s="135">
        <f>($J$12-1)*L337</f>
        <v>17.660418838441899</v>
      </c>
      <c r="N337" s="135">
        <f>$J$12*L337</f>
        <v>135.39654442805463</v>
      </c>
      <c r="O337" s="135">
        <f t="shared" si="33"/>
        <v>41.575928015832829</v>
      </c>
      <c r="P337" s="135">
        <f t="shared" si="34"/>
        <v>93.820616412221796</v>
      </c>
      <c r="R337" s="133">
        <f>+B337</f>
        <v>34669</v>
      </c>
      <c r="S337" s="134"/>
      <c r="T337" s="134">
        <f>P337*10^3*$F$8/(3600*24*30)</f>
        <v>6.2257507804406433</v>
      </c>
    </row>
    <row r="338" spans="2:20" x14ac:dyDescent="0.25">
      <c r="B338" s="144">
        <v>34700</v>
      </c>
      <c r="C338" s="135">
        <v>35.763925017883103</v>
      </c>
      <c r="D338" s="135"/>
      <c r="E338" s="145" t="e">
        <f>IF(S338="",NA(),(S338*3600*24*30)/($F$8*1000))</f>
        <v>#N/A</v>
      </c>
      <c r="F338" s="135">
        <f>(I337+$J$11*TANH(C338/$J$11))/(1+I337/$J$11*TANH(C338/$J$11))</f>
        <v>370.28024659008861</v>
      </c>
      <c r="G338" s="135">
        <f t="shared" si="29"/>
        <v>15.666107583020164</v>
      </c>
      <c r="H338" s="135">
        <f>F338*(1-TANH(D338/$J$11))/(1+(1-F338/$J$11)*TANH(D338/$J$11))</f>
        <v>370.28024659008861</v>
      </c>
      <c r="I338" s="135">
        <f>H338/(1+(H338/$J$11)^3)^(1/3)</f>
        <v>338.03308407044551</v>
      </c>
      <c r="J338" s="135">
        <f t="shared" si="30"/>
        <v>32.247162519643098</v>
      </c>
      <c r="K338" s="135">
        <f t="shared" si="31"/>
        <v>47.913270102663262</v>
      </c>
      <c r="L338" s="135">
        <f t="shared" si="32"/>
        <v>89.489198118496091</v>
      </c>
      <c r="M338" s="135">
        <f>($J$12-1)*L338</f>
        <v>13.423379717774406</v>
      </c>
      <c r="N338" s="135">
        <f>$J$12*L338</f>
        <v>102.9125778362705</v>
      </c>
      <c r="O338" s="135">
        <f t="shared" si="33"/>
        <v>37.902258697188785</v>
      </c>
      <c r="P338" s="135">
        <f t="shared" si="34"/>
        <v>65.010319139081716</v>
      </c>
      <c r="R338" s="133">
        <f>+B338</f>
        <v>34700</v>
      </c>
      <c r="S338" s="134"/>
      <c r="T338" s="134">
        <f>P338*10^3*$F$8/(3600*24*30)</f>
        <v>4.3139563626242499</v>
      </c>
    </row>
    <row r="339" spans="2:20" x14ac:dyDescent="0.25">
      <c r="B339" s="144">
        <v>34731</v>
      </c>
      <c r="C339" s="135">
        <v>94.353495175315203</v>
      </c>
      <c r="D339" s="135"/>
      <c r="E339" s="145" t="e">
        <f>IF(S339="",NA(),(S339*3600*24*30)/($F$8*1000))</f>
        <v>#N/A</v>
      </c>
      <c r="F339" s="135">
        <f>(I338+$J$11*TANH(C339/$J$11))/(1+I338/$J$11*TANH(C339/$J$11))</f>
        <v>389.93151324098238</v>
      </c>
      <c r="G339" s="135">
        <f t="shared" si="29"/>
        <v>42.455066004778303</v>
      </c>
      <c r="H339" s="135">
        <f>F339*(1-TANH(D339/$J$11))/(1+(1-F339/$J$11)*TANH(D339/$J$11))</f>
        <v>389.93151324098238</v>
      </c>
      <c r="I339" s="135">
        <f>H339/(1+(H339/$J$11)^3)^(1/3)</f>
        <v>351.33404769055312</v>
      </c>
      <c r="J339" s="135">
        <f t="shared" si="30"/>
        <v>38.597465550429263</v>
      </c>
      <c r="K339" s="135">
        <f t="shared" si="31"/>
        <v>81.052531555207565</v>
      </c>
      <c r="L339" s="135">
        <f t="shared" si="32"/>
        <v>118.95479025239635</v>
      </c>
      <c r="M339" s="135">
        <f>($J$12-1)*L339</f>
        <v>17.843218537859443</v>
      </c>
      <c r="N339" s="135">
        <f>$J$12*L339</f>
        <v>136.79800879025578</v>
      </c>
      <c r="O339" s="135">
        <f t="shared" si="33"/>
        <v>41.707131987108554</v>
      </c>
      <c r="P339" s="135">
        <f t="shared" si="34"/>
        <v>95.090876803147225</v>
      </c>
      <c r="R339" s="133">
        <f>+B339</f>
        <v>34731</v>
      </c>
      <c r="S339" s="134"/>
      <c r="T339" s="134">
        <f>P339*10^3*$F$8/(3600*24*30)</f>
        <v>6.3100427508261276</v>
      </c>
    </row>
    <row r="340" spans="2:20" x14ac:dyDescent="0.25">
      <c r="B340" s="144">
        <v>34759</v>
      </c>
      <c r="C340" s="135">
        <v>81.763337627393099</v>
      </c>
      <c r="D340" s="135"/>
      <c r="E340" s="145" t="e">
        <f>IF(S340="",NA(),(S340*3600*24*30)/($F$8*1000))</f>
        <v>#N/A</v>
      </c>
      <c r="F340" s="135">
        <f>(I339+$J$11*TANH(C340/$J$11))/(1+I339/$J$11*TANH(C340/$J$11))</f>
        <v>394.55445464136909</v>
      </c>
      <c r="G340" s="135">
        <f t="shared" si="29"/>
        <v>38.5429306765771</v>
      </c>
      <c r="H340" s="135">
        <f>F340*(1-TANH(D340/$J$11))/(1+(1-F340/$J$11)*TANH(D340/$J$11))</f>
        <v>394.55445464136909</v>
      </c>
      <c r="I340" s="135">
        <f>H340/(1+(H340/$J$11)^3)^(1/3)</f>
        <v>354.36145389311804</v>
      </c>
      <c r="J340" s="135">
        <f t="shared" si="30"/>
        <v>40.193000748251052</v>
      </c>
      <c r="K340" s="135">
        <f t="shared" si="31"/>
        <v>78.735931424828152</v>
      </c>
      <c r="L340" s="135">
        <f t="shared" si="32"/>
        <v>120.44306341193671</v>
      </c>
      <c r="M340" s="135">
        <f>($J$12-1)*L340</f>
        <v>18.066459511790494</v>
      </c>
      <c r="N340" s="135">
        <f>$J$12*L340</f>
        <v>138.50952292372719</v>
      </c>
      <c r="O340" s="135">
        <f t="shared" si="33"/>
        <v>41.864849872299487</v>
      </c>
      <c r="P340" s="135">
        <f t="shared" si="34"/>
        <v>96.644673051427702</v>
      </c>
      <c r="R340" s="133">
        <f>+B340</f>
        <v>34759</v>
      </c>
      <c r="S340" s="134"/>
      <c r="T340" s="134">
        <f>P340*10^3*$F$8/(3600*24*30)</f>
        <v>6.4131496006348634</v>
      </c>
    </row>
    <row r="341" spans="2:20" x14ac:dyDescent="0.25">
      <c r="B341" s="144">
        <v>34790</v>
      </c>
      <c r="C341" s="135">
        <v>66.455821391409103</v>
      </c>
      <c r="D341" s="135"/>
      <c r="E341" s="145" t="e">
        <f>IF(S341="",NA(),(S341*3600*24*30)/($F$8*1000))</f>
        <v>#N/A</v>
      </c>
      <c r="F341" s="135">
        <f>(I340+$J$11*TANH(C341/$J$11))/(1+I340/$J$11*TANH(C341/$J$11))</f>
        <v>389.69667065112765</v>
      </c>
      <c r="G341" s="135">
        <f t="shared" si="29"/>
        <v>31.120604633399466</v>
      </c>
      <c r="H341" s="135">
        <f>F341*(1-TANH(D341/$J$11))/(1+(1-F341/$J$11)*TANH(D341/$J$11))</f>
        <v>389.69667065112765</v>
      </c>
      <c r="I341" s="135">
        <f>H341/(1+(H341/$J$11)^3)^(1/3)</f>
        <v>351.17922132260833</v>
      </c>
      <c r="J341" s="135">
        <f t="shared" si="30"/>
        <v>38.517449328519319</v>
      </c>
      <c r="K341" s="135">
        <f t="shared" si="31"/>
        <v>69.638053961918786</v>
      </c>
      <c r="L341" s="135">
        <f t="shared" si="32"/>
        <v>111.50290383421827</v>
      </c>
      <c r="M341" s="135">
        <f>($J$12-1)*L341</f>
        <v>16.725435575132732</v>
      </c>
      <c r="N341" s="135">
        <f>$J$12*L341</f>
        <v>128.22833940935101</v>
      </c>
      <c r="O341" s="135">
        <f t="shared" si="33"/>
        <v>40.874293364662421</v>
      </c>
      <c r="P341" s="135">
        <f t="shared" si="34"/>
        <v>87.354046044688587</v>
      </c>
      <c r="R341" s="133">
        <f>+B341</f>
        <v>34790</v>
      </c>
      <c r="S341" s="134"/>
      <c r="T341" s="134">
        <f>P341*10^3*$F$8/(3600*24*30)</f>
        <v>5.7966419443234711</v>
      </c>
    </row>
    <row r="342" spans="2:20" x14ac:dyDescent="0.25">
      <c r="B342" s="144">
        <v>34820</v>
      </c>
      <c r="C342" s="135">
        <v>19.106078391134801</v>
      </c>
      <c r="D342" s="135"/>
      <c r="E342" s="145" t="e">
        <f>IF(S342="",NA(),(S342*3600*24*30)/($F$8*1000))</f>
        <v>#N/A</v>
      </c>
      <c r="F342" s="135">
        <f>(I341+$J$11*TANH(C342/$J$11))/(1+I341/$J$11*TANH(C342/$J$11))</f>
        <v>362.08854587909394</v>
      </c>
      <c r="G342" s="135">
        <f t="shared" si="29"/>
        <v>8.1967538346492006</v>
      </c>
      <c r="H342" s="135">
        <f>F342*(1-TANH(D342/$J$11))/(1+(1-F342/$J$11)*TANH(D342/$J$11))</f>
        <v>362.08854587909394</v>
      </c>
      <c r="I342" s="135">
        <f>H342/(1+(H342/$J$11)^3)^(1/3)</f>
        <v>332.28333625208683</v>
      </c>
      <c r="J342" s="135">
        <f t="shared" si="30"/>
        <v>29.805209627007116</v>
      </c>
      <c r="K342" s="135">
        <f t="shared" si="31"/>
        <v>38.001963461656317</v>
      </c>
      <c r="L342" s="135">
        <f t="shared" si="32"/>
        <v>78.876256826318738</v>
      </c>
      <c r="M342" s="135">
        <f>($J$12-1)*L342</f>
        <v>11.831438523947803</v>
      </c>
      <c r="N342" s="135">
        <f>$J$12*L342</f>
        <v>90.707695350266548</v>
      </c>
      <c r="O342" s="135">
        <f t="shared" si="33"/>
        <v>36.112699543091821</v>
      </c>
      <c r="P342" s="135">
        <f t="shared" si="34"/>
        <v>54.594995807174726</v>
      </c>
      <c r="R342" s="133">
        <f>+B342</f>
        <v>34820</v>
      </c>
      <c r="S342" s="134"/>
      <c r="T342" s="134">
        <f>P342*10^3*$F$8/(3600*24*30)</f>
        <v>3.6228160797970883</v>
      </c>
    </row>
    <row r="343" spans="2:20" x14ac:dyDescent="0.25">
      <c r="B343" s="144">
        <v>34851</v>
      </c>
      <c r="C343" s="135">
        <v>21.852434956637801</v>
      </c>
      <c r="D343" s="135"/>
      <c r="E343" s="145" t="e">
        <f>IF(S343="",NA(),(S343*3600*24*30)/($F$8*1000))</f>
        <v>#N/A</v>
      </c>
      <c r="F343" s="135">
        <f>(I342+$J$11*TANH(C343/$J$11))/(1+I342/$J$11*TANH(C343/$J$11))</f>
        <v>345.66502383723787</v>
      </c>
      <c r="G343" s="135">
        <f t="shared" si="29"/>
        <v>8.470747371486766</v>
      </c>
      <c r="H343" s="135">
        <f>F343*(1-TANH(D343/$J$11))/(1+(1-F343/$J$11)*TANH(D343/$J$11))</f>
        <v>345.66502383723787</v>
      </c>
      <c r="I343" s="135">
        <f>H343/(1+(H343/$J$11)^3)^(1/3)</f>
        <v>320.39721288049964</v>
      </c>
      <c r="J343" s="135">
        <f t="shared" si="30"/>
        <v>25.267810956738231</v>
      </c>
      <c r="K343" s="135">
        <f t="shared" si="31"/>
        <v>33.738558328224997</v>
      </c>
      <c r="L343" s="135">
        <f t="shared" si="32"/>
        <v>69.851257871316818</v>
      </c>
      <c r="M343" s="135">
        <f>($J$12-1)*L343</f>
        <v>10.477688680697517</v>
      </c>
      <c r="N343" s="135">
        <f>$J$12*L343</f>
        <v>80.32894655201433</v>
      </c>
      <c r="O343" s="135">
        <f t="shared" si="33"/>
        <v>34.345991411931358</v>
      </c>
      <c r="P343" s="135">
        <f t="shared" si="34"/>
        <v>45.982955140082971</v>
      </c>
      <c r="R343" s="133">
        <f>+B343</f>
        <v>34851</v>
      </c>
      <c r="S343" s="134"/>
      <c r="T343" s="134">
        <f>P343*10^3*$F$8/(3600*24*30)</f>
        <v>3.0513380725672343</v>
      </c>
    </row>
    <row r="344" spans="2:20" x14ac:dyDescent="0.25">
      <c r="B344" s="144">
        <v>34881</v>
      </c>
      <c r="C344" s="135">
        <v>4.7177879425304798</v>
      </c>
      <c r="D344" s="135"/>
      <c r="E344" s="145" t="e">
        <f>IF(S344="",NA(),(S344*3600*24*30)/($F$8*1000))</f>
        <v>#N/A</v>
      </c>
      <c r="F344" s="135">
        <f>(I343+$J$11*TANH(C344/$J$11))/(1+I343/$J$11*TANH(C344/$J$11))</f>
        <v>323.4662090324872</v>
      </c>
      <c r="G344" s="135">
        <f t="shared" si="29"/>
        <v>1.6487917905429299</v>
      </c>
      <c r="H344" s="135">
        <f>F344*(1-TANH(D344/$J$11))/(1+(1-F344/$J$11)*TANH(D344/$J$11))</f>
        <v>323.4662090324872</v>
      </c>
      <c r="I344" s="135">
        <f>H344/(1+(H344/$J$11)^3)^(1/3)</f>
        <v>303.58877905003089</v>
      </c>
      <c r="J344" s="135">
        <f t="shared" si="30"/>
        <v>19.877429982456306</v>
      </c>
      <c r="K344" s="135">
        <f t="shared" si="31"/>
        <v>21.526221772999236</v>
      </c>
      <c r="L344" s="135">
        <f t="shared" si="32"/>
        <v>55.872213184930594</v>
      </c>
      <c r="M344" s="135">
        <f>($J$12-1)*L344</f>
        <v>8.3808319777395841</v>
      </c>
      <c r="N344" s="135">
        <f>$J$12*L344</f>
        <v>64.253045162670176</v>
      </c>
      <c r="O344" s="135">
        <f t="shared" si="33"/>
        <v>31.026867025376035</v>
      </c>
      <c r="P344" s="135">
        <f t="shared" si="34"/>
        <v>33.226178137294141</v>
      </c>
      <c r="R344" s="133">
        <f>+B344</f>
        <v>34881</v>
      </c>
      <c r="S344" s="134"/>
      <c r="T344" s="134">
        <f>P344*10^3*$F$8/(3600*24*30)</f>
        <v>2.2048235492340247</v>
      </c>
    </row>
    <row r="345" spans="2:20" x14ac:dyDescent="0.25">
      <c r="B345" s="144">
        <v>34912</v>
      </c>
      <c r="C345" s="135">
        <v>0.52732932883144601</v>
      </c>
      <c r="D345" s="135"/>
      <c r="E345" s="145" t="e">
        <f>IF(S345="",NA(),(S345*3600*24*30)/($F$8*1000))</f>
        <v>#N/A</v>
      </c>
      <c r="F345" s="135">
        <f>(I344+$J$11*TANH(C345/$J$11))/(1+I344/$J$11*TANH(C345/$J$11))</f>
        <v>303.95202578503859</v>
      </c>
      <c r="G345" s="135">
        <f t="shared" si="29"/>
        <v>0.164082593823764</v>
      </c>
      <c r="H345" s="135">
        <f>F345*(1-TANH(D345/$J$11))/(1+(1-F345/$J$11)*TANH(D345/$J$11))</f>
        <v>303.95202578503859</v>
      </c>
      <c r="I345" s="135">
        <f>H345/(1+(H345/$J$11)^3)^(1/3)</f>
        <v>288.13575368912325</v>
      </c>
      <c r="J345" s="135">
        <f t="shared" si="30"/>
        <v>15.816272095915338</v>
      </c>
      <c r="K345" s="135">
        <f t="shared" si="31"/>
        <v>15.980354689739102</v>
      </c>
      <c r="L345" s="135">
        <f t="shared" si="32"/>
        <v>47.007221715115136</v>
      </c>
      <c r="M345" s="135">
        <f>($J$12-1)*L345</f>
        <v>7.0510832572672664</v>
      </c>
      <c r="N345" s="135">
        <f>$J$12*L345</f>
        <v>54.058304972382402</v>
      </c>
      <c r="O345" s="135">
        <f t="shared" si="33"/>
        <v>28.43719533731727</v>
      </c>
      <c r="P345" s="135">
        <f t="shared" si="34"/>
        <v>25.621109635065132</v>
      </c>
      <c r="R345" s="133">
        <f>+B345</f>
        <v>34912</v>
      </c>
      <c r="S345" s="134"/>
      <c r="T345" s="134">
        <f>P345*10^3*$F$8/(3600*24*30)</f>
        <v>1.700166225783643</v>
      </c>
    </row>
    <row r="346" spans="2:20" x14ac:dyDescent="0.25">
      <c r="B346" s="144">
        <v>34943</v>
      </c>
      <c r="C346" s="135">
        <v>5.6717560007218903</v>
      </c>
      <c r="D346" s="135"/>
      <c r="E346" s="145" t="e">
        <f>IF(S346="",NA(),(S346*3600*24*30)/($F$8*1000))</f>
        <v>#N/A</v>
      </c>
      <c r="F346" s="135">
        <f>(I345+$J$11*TANH(C346/$J$11))/(1+I345/$J$11*TANH(C346/$J$11))</f>
        <v>292.19716139623318</v>
      </c>
      <c r="G346" s="135">
        <f t="shared" si="29"/>
        <v>1.6103482936119349</v>
      </c>
      <c r="H346" s="135">
        <f>F346*(1-TANH(D346/$J$11))/(1+(1-F346/$J$11)*TANH(D346/$J$11))</f>
        <v>292.19716139623318</v>
      </c>
      <c r="I346" s="135">
        <f>H346/(1+(H346/$J$11)^3)^(1/3)</f>
        <v>278.53576429996775</v>
      </c>
      <c r="J346" s="135">
        <f t="shared" si="30"/>
        <v>13.661397096265432</v>
      </c>
      <c r="K346" s="135">
        <f t="shared" si="31"/>
        <v>15.271745389877367</v>
      </c>
      <c r="L346" s="135">
        <f t="shared" si="32"/>
        <v>43.708940727194637</v>
      </c>
      <c r="M346" s="135">
        <f>($J$12-1)*L346</f>
        <v>6.5563411090791917</v>
      </c>
      <c r="N346" s="135">
        <f>$J$12*L346</f>
        <v>50.265281836273829</v>
      </c>
      <c r="O346" s="135">
        <f t="shared" si="33"/>
        <v>27.351464213863618</v>
      </c>
      <c r="P346" s="135">
        <f t="shared" si="34"/>
        <v>22.91381762241021</v>
      </c>
      <c r="R346" s="133">
        <f>+B346</f>
        <v>34943</v>
      </c>
      <c r="S346" s="134"/>
      <c r="T346" s="134">
        <f>P346*10^3*$F$8/(3600*24*30)</f>
        <v>1.5205156755611713</v>
      </c>
    </row>
    <row r="347" spans="2:20" x14ac:dyDescent="0.25">
      <c r="B347" s="144">
        <v>34973</v>
      </c>
      <c r="C347" s="135">
        <v>66.708955582232903</v>
      </c>
      <c r="D347" s="135"/>
      <c r="E347" s="145" t="e">
        <f>IF(S347="",NA(),(S347*3600*24*30)/($F$8*1000))</f>
        <v>#N/A</v>
      </c>
      <c r="F347" s="135">
        <f>(I346+$J$11*TANH(C347/$J$11))/(1+I346/$J$11*TANH(C347/$J$11))</f>
        <v>324.67191385128234</v>
      </c>
      <c r="G347" s="135">
        <f t="shared" si="29"/>
        <v>20.572806030918343</v>
      </c>
      <c r="H347" s="135">
        <f>F347*(1-TANH(D347/$J$11))/(1+(1-F347/$J$11)*TANH(D347/$J$11))</f>
        <v>324.67191385128234</v>
      </c>
      <c r="I347" s="135">
        <f>H347/(1+(H347/$J$11)^3)^(1/3)</f>
        <v>304.52312204161916</v>
      </c>
      <c r="J347" s="135">
        <f t="shared" si="30"/>
        <v>20.14879180966318</v>
      </c>
      <c r="K347" s="135">
        <f t="shared" si="31"/>
        <v>40.721597840581524</v>
      </c>
      <c r="L347" s="135">
        <f t="shared" si="32"/>
        <v>68.073062054445145</v>
      </c>
      <c r="M347" s="135">
        <f>($J$12-1)*L347</f>
        <v>10.210959308166766</v>
      </c>
      <c r="N347" s="135">
        <f>$J$12*L347</f>
        <v>78.284021362611909</v>
      </c>
      <c r="O347" s="135">
        <f t="shared" si="33"/>
        <v>33.96662344263197</v>
      </c>
      <c r="P347" s="135">
        <f t="shared" si="34"/>
        <v>44.317397919979939</v>
      </c>
      <c r="R347" s="133">
        <f>+B347</f>
        <v>34973</v>
      </c>
      <c r="S347" s="134"/>
      <c r="T347" s="134">
        <f>P347*10^3*$F$8/(3600*24*30)</f>
        <v>2.9408149854307672</v>
      </c>
    </row>
    <row r="348" spans="2:20" x14ac:dyDescent="0.25">
      <c r="B348" s="144">
        <v>35004</v>
      </c>
      <c r="C348" s="135">
        <v>80.459313823321295</v>
      </c>
      <c r="D348" s="135"/>
      <c r="E348" s="145" t="e">
        <f>IF(S348="",NA(),(S348*3600*24*30)/($F$8*1000))</f>
        <v>#N/A</v>
      </c>
      <c r="F348" s="135">
        <f>(I347+$J$11*TANH(C348/$J$11))/(1+I347/$J$11*TANH(C348/$J$11))</f>
        <v>355.26196541332217</v>
      </c>
      <c r="G348" s="135">
        <f t="shared" si="29"/>
        <v>29.720470451618269</v>
      </c>
      <c r="H348" s="135">
        <f>F348*(1-TANH(D348/$J$11))/(1+(1-F348/$J$11)*TANH(D348/$J$11))</f>
        <v>355.26196541332217</v>
      </c>
      <c r="I348" s="135">
        <f>H348/(1+(H348/$J$11)^3)^(1/3)</f>
        <v>327.40049378073627</v>
      </c>
      <c r="J348" s="135">
        <f t="shared" si="30"/>
        <v>27.861471632585904</v>
      </c>
      <c r="K348" s="135">
        <f t="shared" si="31"/>
        <v>57.581942084204172</v>
      </c>
      <c r="L348" s="135">
        <f t="shared" si="32"/>
        <v>91.548565526836143</v>
      </c>
      <c r="M348" s="135">
        <f>($J$12-1)*L348</f>
        <v>13.732284829025414</v>
      </c>
      <c r="N348" s="135">
        <f>$J$12*L348</f>
        <v>105.28085035586156</v>
      </c>
      <c r="O348" s="135">
        <f t="shared" si="33"/>
        <v>38.218892314209782</v>
      </c>
      <c r="P348" s="135">
        <f t="shared" si="34"/>
        <v>67.061958041651778</v>
      </c>
      <c r="R348" s="133">
        <f>+B348</f>
        <v>35004</v>
      </c>
      <c r="S348" s="134"/>
      <c r="T348" s="134">
        <f>P348*10^3*$F$8/(3600*24*30)</f>
        <v>4.4500990675787442</v>
      </c>
    </row>
    <row r="349" spans="2:20" x14ac:dyDescent="0.25">
      <c r="B349" s="144">
        <v>35034</v>
      </c>
      <c r="C349" s="135">
        <v>74.566301493815899</v>
      </c>
      <c r="D349" s="135"/>
      <c r="E349" s="145" t="e">
        <f>IF(S349="",NA(),(S349*3600*24*30)/($F$8*1000))</f>
        <v>#N/A</v>
      </c>
      <c r="F349" s="135">
        <f>(I348+$J$11*TANH(C349/$J$11))/(1+I348/$J$11*TANH(C349/$J$11))</f>
        <v>371.14101719196282</v>
      </c>
      <c r="G349" s="135">
        <f t="shared" si="29"/>
        <v>30.825778082589352</v>
      </c>
      <c r="H349" s="135">
        <f>F349*(1-TANH(D349/$J$11))/(1+(1-F349/$J$11)*TANH(D349/$J$11))</f>
        <v>371.14101719196282</v>
      </c>
      <c r="I349" s="135">
        <f>H349/(1+(H349/$J$11)^3)^(1/3)</f>
        <v>338.63028264332121</v>
      </c>
      <c r="J349" s="135">
        <f t="shared" si="30"/>
        <v>32.510734548641608</v>
      </c>
      <c r="K349" s="135">
        <f t="shared" si="31"/>
        <v>63.33651263123096</v>
      </c>
      <c r="L349" s="135">
        <f t="shared" si="32"/>
        <v>101.55540494544074</v>
      </c>
      <c r="M349" s="135">
        <f>($J$12-1)*L349</f>
        <v>15.233310741816103</v>
      </c>
      <c r="N349" s="135">
        <f>$J$12*L349</f>
        <v>116.78871568725684</v>
      </c>
      <c r="O349" s="135">
        <f t="shared" si="33"/>
        <v>39.636709356673649</v>
      </c>
      <c r="P349" s="135">
        <f t="shared" si="34"/>
        <v>77.152006330583191</v>
      </c>
      <c r="R349" s="133">
        <f>+B349</f>
        <v>35034</v>
      </c>
      <c r="S349" s="134"/>
      <c r="T349" s="134">
        <f>P349*10^3*$F$8/(3600*24*30)</f>
        <v>5.1196547410726501</v>
      </c>
    </row>
    <row r="350" spans="2:20" x14ac:dyDescent="0.25">
      <c r="B350" s="144">
        <v>35065</v>
      </c>
      <c r="C350" s="135">
        <v>50.5240832505405</v>
      </c>
      <c r="D350" s="135"/>
      <c r="E350" s="145" t="e">
        <f>IF(S350="",NA(),(S350*3600*24*30)/($F$8*1000))</f>
        <v>#N/A</v>
      </c>
      <c r="F350" s="135">
        <f>(I349+$J$11*TANH(C350/$J$11))/(1+I349/$J$11*TANH(C350/$J$11))</f>
        <v>367.84873955078064</v>
      </c>
      <c r="G350" s="135">
        <f t="shared" si="29"/>
        <v>21.305626343081087</v>
      </c>
      <c r="H350" s="135">
        <f>F350*(1-TANH(D350/$J$11))/(1+(1-F350/$J$11)*TANH(D350/$J$11))</f>
        <v>367.84873955078064</v>
      </c>
      <c r="I350" s="135">
        <f>H350/(1+(H350/$J$11)^3)^(1/3)</f>
        <v>336.33893650497174</v>
      </c>
      <c r="J350" s="135">
        <f t="shared" si="30"/>
        <v>31.509803045808894</v>
      </c>
      <c r="K350" s="135">
        <f t="shared" si="31"/>
        <v>52.815429388889982</v>
      </c>
      <c r="L350" s="135">
        <f t="shared" si="32"/>
        <v>92.45213874556363</v>
      </c>
      <c r="M350" s="135">
        <f>($J$12-1)*L350</f>
        <v>13.867820811834536</v>
      </c>
      <c r="N350" s="135">
        <f>$J$12*L350</f>
        <v>106.31995955739816</v>
      </c>
      <c r="O350" s="135">
        <f t="shared" si="33"/>
        <v>38.354973091743602</v>
      </c>
      <c r="P350" s="135">
        <f t="shared" si="34"/>
        <v>67.964986465654562</v>
      </c>
      <c r="R350" s="133">
        <f>+B350</f>
        <v>35065</v>
      </c>
      <c r="S350" s="134"/>
      <c r="T350" s="134">
        <f>P350*10^3*$F$8/(3600*24*30)</f>
        <v>4.5100222500357203</v>
      </c>
    </row>
    <row r="351" spans="2:20" x14ac:dyDescent="0.25">
      <c r="B351" s="144">
        <v>35096</v>
      </c>
      <c r="C351" s="135">
        <v>118.22066180263801</v>
      </c>
      <c r="D351" s="135"/>
      <c r="E351" s="145" t="e">
        <f>IF(S351="",NA(),(S351*3600*24*30)/($F$8*1000))</f>
        <v>#N/A</v>
      </c>
      <c r="F351" s="135">
        <f>(I350+$J$11*TANH(C351/$J$11))/(1+I350/$J$11*TANH(C351/$J$11))</f>
        <v>399.94011362874215</v>
      </c>
      <c r="G351" s="135">
        <f t="shared" si="29"/>
        <v>54.619484678867593</v>
      </c>
      <c r="H351" s="135">
        <f>F351*(1-TANH(D351/$J$11))/(1+(1-F351/$J$11)*TANH(D351/$J$11))</f>
        <v>399.94011362874215</v>
      </c>
      <c r="I351" s="135">
        <f>H351/(1+(H351/$J$11)^3)^(1/3)</f>
        <v>357.83935290294556</v>
      </c>
      <c r="J351" s="135">
        <f t="shared" si="30"/>
        <v>42.10076072579659</v>
      </c>
      <c r="K351" s="135">
        <f t="shared" si="31"/>
        <v>96.720245404664183</v>
      </c>
      <c r="L351" s="135">
        <f t="shared" si="32"/>
        <v>135.07521849640779</v>
      </c>
      <c r="M351" s="135">
        <f>($J$12-1)*L351</f>
        <v>20.261282774461154</v>
      </c>
      <c r="N351" s="135">
        <f>$J$12*L351</f>
        <v>155.33650127086895</v>
      </c>
      <c r="O351" s="135">
        <f t="shared" si="33"/>
        <v>43.281979698037318</v>
      </c>
      <c r="P351" s="135">
        <f t="shared" si="34"/>
        <v>112.05452157283163</v>
      </c>
      <c r="R351" s="133">
        <f>+B351</f>
        <v>35096</v>
      </c>
      <c r="S351" s="134"/>
      <c r="T351" s="134">
        <f>P351*10^3*$F$8/(3600*24*30)</f>
        <v>7.4357167093082719</v>
      </c>
    </row>
    <row r="352" spans="2:20" x14ac:dyDescent="0.25">
      <c r="B352" s="144">
        <v>35125</v>
      </c>
      <c r="C352" s="135">
        <v>141.52097884243199</v>
      </c>
      <c r="D352" s="135"/>
      <c r="E352" s="145" t="e">
        <f>IF(S352="",NA(),(S352*3600*24*30)/($F$8*1000))</f>
        <v>#N/A</v>
      </c>
      <c r="F352" s="135">
        <f>(I351+$J$11*TANH(C352/$J$11))/(1+I351/$J$11*TANH(C352/$J$11))</f>
        <v>425.23477933833993</v>
      </c>
      <c r="G352" s="135">
        <f t="shared" si="29"/>
        <v>74.125552407037617</v>
      </c>
      <c r="H352" s="135">
        <f>F352*(1-TANH(D352/$J$11))/(1+(1-F352/$J$11)*TANH(D352/$J$11))</f>
        <v>425.23477933833993</v>
      </c>
      <c r="I352" s="135">
        <f>H352/(1+(H352/$J$11)^3)^(1/3)</f>
        <v>373.46889601514073</v>
      </c>
      <c r="J352" s="135">
        <f t="shared" si="30"/>
        <v>51.765883323199205</v>
      </c>
      <c r="K352" s="135">
        <f t="shared" si="31"/>
        <v>125.89143573023682</v>
      </c>
      <c r="L352" s="135">
        <f t="shared" si="32"/>
        <v>169.17341542827415</v>
      </c>
      <c r="M352" s="135">
        <f>($J$12-1)*L352</f>
        <v>25.376012314241109</v>
      </c>
      <c r="N352" s="135">
        <f>$J$12*L352</f>
        <v>194.54942774251526</v>
      </c>
      <c r="O352" s="135">
        <f t="shared" si="33"/>
        <v>45.857363609390973</v>
      </c>
      <c r="P352" s="135">
        <f t="shared" si="34"/>
        <v>148.69206413312429</v>
      </c>
      <c r="R352" s="133">
        <f>+B352</f>
        <v>35125</v>
      </c>
      <c r="S352" s="134"/>
      <c r="T352" s="134">
        <f>P352*10^3*$F$8/(3600*24*30)</f>
        <v>9.8669116631548519</v>
      </c>
    </row>
    <row r="353" spans="1:20" x14ac:dyDescent="0.25">
      <c r="B353" s="144">
        <v>35156</v>
      </c>
      <c r="C353" s="135">
        <v>75.435108508691698</v>
      </c>
      <c r="D353" s="135"/>
      <c r="E353" s="145" t="e">
        <f>IF(S353="",NA(),(S353*3600*24*30)/($F$8*1000))</f>
        <v>#N/A</v>
      </c>
      <c r="F353" s="135">
        <f>(I352+$J$11*TANH(C353/$J$11))/(1+I352/$J$11*TANH(C353/$J$11))</f>
        <v>409.74686011179705</v>
      </c>
      <c r="G353" s="135">
        <f t="shared" si="29"/>
        <v>39.157144412035393</v>
      </c>
      <c r="H353" s="135">
        <f>F353*(1-TANH(D353/$J$11))/(1+(1-F353/$J$11)*TANH(D353/$J$11))</f>
        <v>409.74686011179705</v>
      </c>
      <c r="I353" s="135">
        <f>H353/(1+(H353/$J$11)^3)^(1/3)</f>
        <v>364.03679947679018</v>
      </c>
      <c r="J353" s="135">
        <f t="shared" si="30"/>
        <v>45.710060635006869</v>
      </c>
      <c r="K353" s="135">
        <f t="shared" si="31"/>
        <v>84.867205047042262</v>
      </c>
      <c r="L353" s="135">
        <f t="shared" si="32"/>
        <v>130.72456865643323</v>
      </c>
      <c r="M353" s="135">
        <f>($J$12-1)*L353</f>
        <v>19.608685298464973</v>
      </c>
      <c r="N353" s="135">
        <f>$J$12*L353</f>
        <v>150.3332539548982</v>
      </c>
      <c r="O353" s="135">
        <f t="shared" si="33"/>
        <v>42.884304158714016</v>
      </c>
      <c r="P353" s="135">
        <f t="shared" si="34"/>
        <v>107.44894979618418</v>
      </c>
      <c r="R353" s="133">
        <f>+B353</f>
        <v>35156</v>
      </c>
      <c r="S353" s="134"/>
      <c r="T353" s="134">
        <f>P353*10^3*$F$8/(3600*24*30)</f>
        <v>7.1301000636356786</v>
      </c>
    </row>
    <row r="354" spans="1:20" x14ac:dyDescent="0.25">
      <c r="B354" s="144">
        <v>35186</v>
      </c>
      <c r="C354" s="135">
        <v>10.2044065733414</v>
      </c>
      <c r="D354" s="135"/>
      <c r="E354" s="145" t="e">
        <f>IF(S354="",NA(),(S354*3600*24*30)/($F$8*1000))</f>
        <v>#N/A</v>
      </c>
      <c r="F354" s="135">
        <f>(I353+$J$11*TANH(C354/$J$11))/(1+I353/$J$11*TANH(C354/$J$11))</f>
        <v>369.61070170017047</v>
      </c>
      <c r="G354" s="135">
        <f t="shared" si="29"/>
        <v>4.6305043499610861</v>
      </c>
      <c r="H354" s="135">
        <f>F354*(1-TANH(D354/$J$11))/(1+(1-F354/$J$11)*TANH(D354/$J$11))</f>
        <v>369.61070170017047</v>
      </c>
      <c r="I354" s="135">
        <f>H354/(1+(H354/$J$11)^3)^(1/3)</f>
        <v>337.56763757970577</v>
      </c>
      <c r="J354" s="135">
        <f t="shared" si="30"/>
        <v>32.043064120464692</v>
      </c>
      <c r="K354" s="135">
        <f t="shared" si="31"/>
        <v>36.673568470425778</v>
      </c>
      <c r="L354" s="135">
        <f t="shared" si="32"/>
        <v>79.557872629139794</v>
      </c>
      <c r="M354" s="135">
        <f>($J$12-1)*L354</f>
        <v>11.933680894370962</v>
      </c>
      <c r="N354" s="135">
        <f>$J$12*L354</f>
        <v>91.49155352351076</v>
      </c>
      <c r="O354" s="135">
        <f t="shared" si="33"/>
        <v>36.236298880905615</v>
      </c>
      <c r="P354" s="135">
        <f t="shared" si="34"/>
        <v>55.255254642605145</v>
      </c>
      <c r="R354" s="133">
        <f>+B354</f>
        <v>35186</v>
      </c>
      <c r="S354" s="134"/>
      <c r="T354" s="134">
        <f>P354*10^3*$F$8/(3600*24*30)</f>
        <v>3.6666295519012677</v>
      </c>
    </row>
    <row r="355" spans="1:20" x14ac:dyDescent="0.25">
      <c r="B355" s="144">
        <v>35217</v>
      </c>
      <c r="C355" s="135">
        <v>4.63874673629243</v>
      </c>
      <c r="D355" s="135"/>
      <c r="E355" s="145" t="e">
        <f>IF(S355="",NA(),(S355*3600*24*30)/($F$8*1000))</f>
        <v>#N/A</v>
      </c>
      <c r="F355" s="135">
        <f>(I354+$J$11*TANH(C355/$J$11))/(1+I354/$J$11*TANH(C355/$J$11))</f>
        <v>340.40888602510887</v>
      </c>
      <c r="G355" s="135">
        <f t="shared" si="29"/>
        <v>1.7974982908893367</v>
      </c>
      <c r="H355" s="135">
        <f>F355*(1-TANH(D355/$J$11))/(1+(1-F355/$J$11)*TANH(D355/$J$11))</f>
        <v>340.40888602510887</v>
      </c>
      <c r="I355" s="135">
        <f>H355/(1+(H355/$J$11)^3)^(1/3)</f>
        <v>316.4935394161588</v>
      </c>
      <c r="J355" s="135">
        <f t="shared" si="30"/>
        <v>23.915346608950074</v>
      </c>
      <c r="K355" s="135">
        <f t="shared" si="31"/>
        <v>25.712844899839411</v>
      </c>
      <c r="L355" s="135">
        <f t="shared" si="32"/>
        <v>61.949143780745025</v>
      </c>
      <c r="M355" s="135">
        <f>($J$12-1)*L355</f>
        <v>9.2923715671117488</v>
      </c>
      <c r="N355" s="135">
        <f>$J$12*L355</f>
        <v>71.241515347856776</v>
      </c>
      <c r="O355" s="135">
        <f t="shared" si="33"/>
        <v>32.569655337656151</v>
      </c>
      <c r="P355" s="135">
        <f t="shared" si="34"/>
        <v>38.671860010200625</v>
      </c>
      <c r="R355" s="133">
        <f>+B355</f>
        <v>35217</v>
      </c>
      <c r="S355" s="134"/>
      <c r="T355" s="134">
        <f>P355*10^3*$F$8/(3600*24*30)</f>
        <v>2.5661882414176338</v>
      </c>
    </row>
    <row r="356" spans="1:20" x14ac:dyDescent="0.25">
      <c r="A356" s="13" t="s">
        <v>143</v>
      </c>
      <c r="B356" s="144">
        <v>35247</v>
      </c>
      <c r="C356" s="135">
        <v>2.1786611251519199</v>
      </c>
      <c r="D356" s="135"/>
      <c r="E356" s="145" t="e">
        <f>IF(S356="",NA(),(S356*3600*24*30)/($F$8*1000))</f>
        <v>#N/A</v>
      </c>
      <c r="F356" s="135">
        <f>(I355+$J$11*TANH(C356/$J$11))/(1+I355/$J$11*TANH(C356/$J$11))</f>
        <v>317.93296280191288</v>
      </c>
      <c r="G356" s="135">
        <f t="shared" si="29"/>
        <v>0.73923773939782222</v>
      </c>
      <c r="H356" s="135">
        <f>F356*(1-TANH(D356/$J$11))/(1+(1-F356/$J$11)*TANH(D356/$J$11))</f>
        <v>317.93296280191288</v>
      </c>
      <c r="I356" s="135">
        <f>H356/(1+(H356/$J$11)^3)^(1/3)</f>
        <v>299.2699880624935</v>
      </c>
      <c r="J356" s="135">
        <f t="shared" si="30"/>
        <v>18.662974739419383</v>
      </c>
      <c r="K356" s="135">
        <f t="shared" si="31"/>
        <v>19.402212478817205</v>
      </c>
      <c r="L356" s="135">
        <f t="shared" si="32"/>
        <v>51.971867816473356</v>
      </c>
      <c r="M356" s="135">
        <f>($J$12-1)*L356</f>
        <v>7.795780172470999</v>
      </c>
      <c r="N356" s="135">
        <f>$J$12*L356</f>
        <v>59.767647988944354</v>
      </c>
      <c r="O356" s="135">
        <f t="shared" si="33"/>
        <v>29.941799305165343</v>
      </c>
      <c r="P356" s="135">
        <f t="shared" si="34"/>
        <v>29.825848683779011</v>
      </c>
      <c r="R356" s="133">
        <f>+B356</f>
        <v>35247</v>
      </c>
      <c r="S356" s="134"/>
      <c r="T356" s="134">
        <f>P356*10^3*$F$8/(3600*24*30)</f>
        <v>1.9791844033989157</v>
      </c>
    </row>
    <row r="357" spans="1:20" x14ac:dyDescent="0.25">
      <c r="B357" s="144">
        <v>35278</v>
      </c>
      <c r="C357" s="135">
        <v>4.0418711772822702</v>
      </c>
      <c r="D357" s="135"/>
      <c r="E357" s="145" t="e">
        <f>IF(S357="",NA(),(S357*3600*24*30)/($F$8*1000))</f>
        <v>#N/A</v>
      </c>
      <c r="F357" s="135">
        <f>(I356+$J$11*TANH(C357/$J$11))/(1+I356/$J$11*TANH(C357/$J$11))</f>
        <v>302.07967725380013</v>
      </c>
      <c r="G357" s="135">
        <f t="shared" si="29"/>
        <v>1.2321819859756147</v>
      </c>
      <c r="H357" s="135">
        <f>F357*(1-TANH(D357/$J$11))/(1+(1-F357/$J$11)*TANH(D357/$J$11))</f>
        <v>302.07967725380013</v>
      </c>
      <c r="I357" s="135">
        <f>H357/(1+(H357/$J$11)^3)^(1/3)</f>
        <v>286.62098827918817</v>
      </c>
      <c r="J357" s="135">
        <f t="shared" si="30"/>
        <v>15.45868897461196</v>
      </c>
      <c r="K357" s="135">
        <f t="shared" si="31"/>
        <v>16.690870960587574</v>
      </c>
      <c r="L357" s="135">
        <f t="shared" si="32"/>
        <v>46.632670265752921</v>
      </c>
      <c r="M357" s="135">
        <f>($J$12-1)*L357</f>
        <v>6.9949005398629343</v>
      </c>
      <c r="N357" s="135">
        <f>$J$12*L357</f>
        <v>53.627570805615854</v>
      </c>
      <c r="O357" s="135">
        <f t="shared" si="33"/>
        <v>28.317548509784068</v>
      </c>
      <c r="P357" s="135">
        <f t="shared" si="34"/>
        <v>25.310022295831786</v>
      </c>
      <c r="R357" s="133">
        <f>+B357</f>
        <v>35278</v>
      </c>
      <c r="S357" s="134"/>
      <c r="T357" s="134">
        <f>P357*10^3*$F$8/(3600*24*30)</f>
        <v>1.6795230844456277</v>
      </c>
    </row>
    <row r="358" spans="1:20" x14ac:dyDescent="0.25">
      <c r="B358" s="144">
        <v>35309</v>
      </c>
      <c r="C358" s="135">
        <v>12.4471571298819</v>
      </c>
      <c r="D358" s="135"/>
      <c r="E358" s="145" t="e">
        <f>IF(S358="",NA(),(S358*3600*24*30)/($F$8*1000))</f>
        <v>#N/A</v>
      </c>
      <c r="F358" s="135">
        <f>(I357+$J$11*TANH(C358/$J$11))/(1+I357/$J$11*TANH(C358/$J$11))</f>
        <v>295.5115760823366</v>
      </c>
      <c r="G358" s="135">
        <f t="shared" si="29"/>
        <v>3.5565693267334382</v>
      </c>
      <c r="H358" s="135">
        <f>F358*(1-TANH(D358/$J$11))/(1+(1-F358/$J$11)*TANH(D358/$J$11))</f>
        <v>295.5115760823366</v>
      </c>
      <c r="I358" s="135">
        <f>H358/(1+(H358/$J$11)^3)^(1/3)</f>
        <v>281.26412088257905</v>
      </c>
      <c r="J358" s="135">
        <f t="shared" si="30"/>
        <v>14.247455199757553</v>
      </c>
      <c r="K358" s="135">
        <f t="shared" si="31"/>
        <v>17.804024526490991</v>
      </c>
      <c r="L358" s="135">
        <f t="shared" si="32"/>
        <v>46.121573036275059</v>
      </c>
      <c r="M358" s="135">
        <f>($J$12-1)*L358</f>
        <v>6.9182359554412551</v>
      </c>
      <c r="N358" s="135">
        <f>$J$12*L358</f>
        <v>53.039808991716313</v>
      </c>
      <c r="O358" s="135">
        <f t="shared" si="33"/>
        <v>28.152812428550618</v>
      </c>
      <c r="P358" s="135">
        <f t="shared" si="34"/>
        <v>24.886996563165695</v>
      </c>
      <c r="R358" s="133">
        <f>+B358</f>
        <v>35309</v>
      </c>
      <c r="S358" s="134"/>
      <c r="T358" s="134">
        <f>P358*10^3*$F$8/(3600*24*30)</f>
        <v>1.6514519324322916</v>
      </c>
    </row>
    <row r="359" spans="1:20" x14ac:dyDescent="0.25">
      <c r="B359" s="144">
        <v>35339</v>
      </c>
      <c r="C359" s="135">
        <v>92.676804004232693</v>
      </c>
      <c r="D359" s="135"/>
      <c r="E359" s="145" t="e">
        <f>IF(S359="",NA(),(S359*3600*24*30)/($F$8*1000))</f>
        <v>#N/A</v>
      </c>
      <c r="F359" s="135">
        <f>(I358+$J$11*TANH(C359/$J$11))/(1+I358/$J$11*TANH(C359/$J$11))</f>
        <v>343.17980278123622</v>
      </c>
      <c r="G359" s="135">
        <f t="shared" si="29"/>
        <v>30.76112210557551</v>
      </c>
      <c r="H359" s="135">
        <f>F359*(1-TANH(D359/$J$11))/(1+(1-F359/$J$11)*TANH(D359/$J$11))</f>
        <v>343.17980278123622</v>
      </c>
      <c r="I359" s="135">
        <f>H359/(1+(H359/$J$11)^3)^(1/3)</f>
        <v>318.55743080127439</v>
      </c>
      <c r="J359" s="135">
        <f t="shared" si="30"/>
        <v>24.622371979961827</v>
      </c>
      <c r="K359" s="135">
        <f t="shared" si="31"/>
        <v>55.383494085537336</v>
      </c>
      <c r="L359" s="135">
        <f t="shared" si="32"/>
        <v>83.536306514087954</v>
      </c>
      <c r="M359" s="135">
        <f>($J$12-1)*L359</f>
        <v>12.530445977113185</v>
      </c>
      <c r="N359" s="135">
        <f>$J$12*L359</f>
        <v>96.066752491201143</v>
      </c>
      <c r="O359" s="135">
        <f t="shared" si="33"/>
        <v>36.932947328400623</v>
      </c>
      <c r="P359" s="135">
        <f t="shared" si="34"/>
        <v>59.13380516280052</v>
      </c>
      <c r="R359" s="133">
        <f>+B359</f>
        <v>35339</v>
      </c>
      <c r="S359" s="134"/>
      <c r="T359" s="134">
        <f>P359*10^3*$F$8/(3600*24*30)</f>
        <v>3.9240025030870713</v>
      </c>
    </row>
    <row r="360" spans="1:20" x14ac:dyDescent="0.25">
      <c r="B360" s="144">
        <v>35370</v>
      </c>
      <c r="C360" s="135">
        <v>55.749607521157799</v>
      </c>
      <c r="D360" s="135"/>
      <c r="E360" s="145" t="e">
        <f>IF(S360="",NA(),(S360*3600*24*30)/($F$8*1000))</f>
        <v>#N/A</v>
      </c>
      <c r="F360" s="135">
        <f>(I359+$J$11*TANH(C360/$J$11))/(1+I359/$J$11*TANH(C360/$J$11))</f>
        <v>353.04452289132939</v>
      </c>
      <c r="G360" s="135">
        <f t="shared" si="29"/>
        <v>21.26251543110277</v>
      </c>
      <c r="H360" s="135">
        <f>F360*(1-TANH(D360/$J$11))/(1+(1-F360/$J$11)*TANH(D360/$J$11))</f>
        <v>353.04452289132939</v>
      </c>
      <c r="I360" s="135">
        <f>H360/(1+(H360/$J$11)^3)^(1/3)</f>
        <v>325.79669389978193</v>
      </c>
      <c r="J360" s="135">
        <f t="shared" si="30"/>
        <v>27.247828991547465</v>
      </c>
      <c r="K360" s="135">
        <f t="shared" si="31"/>
        <v>48.510344422650235</v>
      </c>
      <c r="L360" s="135">
        <f t="shared" si="32"/>
        <v>85.44329175105085</v>
      </c>
      <c r="M360" s="135">
        <f>($J$12-1)*L360</f>
        <v>12.81649376265762</v>
      </c>
      <c r="N360" s="135">
        <f>$J$12*L360</f>
        <v>98.259785513708465</v>
      </c>
      <c r="O360" s="135">
        <f t="shared" si="33"/>
        <v>37.25259143809361</v>
      </c>
      <c r="P360" s="135">
        <f t="shared" si="34"/>
        <v>61.007194075614855</v>
      </c>
      <c r="R360" s="133">
        <f>+B360</f>
        <v>35370</v>
      </c>
      <c r="S360" s="134"/>
      <c r="T360" s="134">
        <f>P360*10^3*$F$8/(3600*24*30)</f>
        <v>4.0483168908201215</v>
      </c>
    </row>
    <row r="361" spans="1:20" x14ac:dyDescent="0.25">
      <c r="B361" s="144">
        <v>35400</v>
      </c>
      <c r="C361" s="135">
        <v>41.900633079312499</v>
      </c>
      <c r="D361" s="135"/>
      <c r="E361" s="145" t="e">
        <f>IF(S361="",NA(),(S361*3600*24*30)/($F$8*1000))</f>
        <v>#N/A</v>
      </c>
      <c r="F361" s="135">
        <f>(I360+$J$11*TANH(C361/$J$11))/(1+I360/$J$11*TANH(C361/$J$11))</f>
        <v>351.4680256139643</v>
      </c>
      <c r="G361" s="135">
        <f t="shared" si="29"/>
        <v>16.229301365130141</v>
      </c>
      <c r="H361" s="135">
        <f>F361*(1-TANH(D361/$J$11))/(1+(1-F361/$J$11)*TANH(D361/$J$11))</f>
        <v>351.4680256139643</v>
      </c>
      <c r="I361" s="135">
        <f>H361/(1+(H361/$J$11)^3)^(1/3)</f>
        <v>324.65120440342446</v>
      </c>
      <c r="J361" s="135">
        <f t="shared" si="30"/>
        <v>26.816821210539842</v>
      </c>
      <c r="K361" s="135">
        <f t="shared" si="31"/>
        <v>43.046122575669983</v>
      </c>
      <c r="L361" s="135">
        <f t="shared" si="32"/>
        <v>80.2987140137636</v>
      </c>
      <c r="M361" s="135">
        <f>($J$12-1)*L361</f>
        <v>12.044807102064533</v>
      </c>
      <c r="N361" s="135">
        <f>$J$12*L361</f>
        <v>92.343521115828139</v>
      </c>
      <c r="O361" s="135">
        <f t="shared" si="33"/>
        <v>36.369195265856511</v>
      </c>
      <c r="P361" s="135">
        <f t="shared" si="34"/>
        <v>55.974325849971628</v>
      </c>
      <c r="R361" s="133">
        <f>+B361</f>
        <v>35400</v>
      </c>
      <c r="S361" s="134"/>
      <c r="T361" s="134">
        <f>P361*10^3*$F$8/(3600*24*30)</f>
        <v>3.714345696834537</v>
      </c>
    </row>
    <row r="362" spans="1:20" x14ac:dyDescent="0.25">
      <c r="B362" s="144">
        <v>35431</v>
      </c>
      <c r="C362" s="135">
        <v>67.431748922386504</v>
      </c>
      <c r="D362" s="135"/>
      <c r="E362" s="145" t="e">
        <f>IF(S362="",NA(),(S362*3600*24*30)/($F$8*1000))</f>
        <v>#N/A</v>
      </c>
      <c r="F362" s="135">
        <f>(I361+$J$11*TANH(C362/$J$11))/(1+I361/$J$11*TANH(C362/$J$11))</f>
        <v>364.93774895976202</v>
      </c>
      <c r="G362" s="135">
        <f t="shared" si="29"/>
        <v>27.145204366048972</v>
      </c>
      <c r="H362" s="135">
        <f>F362*(1-TANH(D362/$J$11))/(1+(1-F362/$J$11)*TANH(D362/$J$11))</f>
        <v>364.93774895976202</v>
      </c>
      <c r="I362" s="135">
        <f>H362/(1+(H362/$J$11)^3)^(1/3)</f>
        <v>334.29678879825252</v>
      </c>
      <c r="J362" s="135">
        <f t="shared" si="30"/>
        <v>30.640960161509497</v>
      </c>
      <c r="K362" s="135">
        <f t="shared" si="31"/>
        <v>57.786164527558469</v>
      </c>
      <c r="L362" s="135">
        <f t="shared" si="32"/>
        <v>94.155359793414988</v>
      </c>
      <c r="M362" s="135">
        <f>($J$12-1)*L362</f>
        <v>14.123303969012239</v>
      </c>
      <c r="N362" s="135">
        <f>$J$12*L362</f>
        <v>108.27866376242723</v>
      </c>
      <c r="O362" s="135">
        <f t="shared" si="33"/>
        <v>38.606913559270865</v>
      </c>
      <c r="P362" s="135">
        <f t="shared" si="34"/>
        <v>69.671750203156364</v>
      </c>
      <c r="R362" s="133">
        <f>+B362</f>
        <v>35431</v>
      </c>
      <c r="S362" s="134"/>
      <c r="T362" s="134">
        <f>P362*10^3*$F$8/(3600*24*30)</f>
        <v>4.6232797202711788</v>
      </c>
    </row>
    <row r="363" spans="1:20" x14ac:dyDescent="0.25">
      <c r="B363" s="144">
        <v>35462</v>
      </c>
      <c r="C363" s="135">
        <v>84.743473568550897</v>
      </c>
      <c r="D363" s="135"/>
      <c r="E363" s="145" t="e">
        <f>IF(S363="",NA(),(S363*3600*24*30)/($F$8*1000))</f>
        <v>#N/A</v>
      </c>
      <c r="F363" s="135">
        <f>(I362+$J$11*TANH(C363/$J$11))/(1+I362/$J$11*TANH(C363/$J$11))</f>
        <v>382.14892598153443</v>
      </c>
      <c r="G363" s="135">
        <f t="shared" si="29"/>
        <v>36.891336385268971</v>
      </c>
      <c r="H363" s="135">
        <f>F363*(1-TANH(D363/$J$11))/(1+(1-F363/$J$11)*TANH(D363/$J$11))</f>
        <v>382.14892598153443</v>
      </c>
      <c r="I363" s="135">
        <f>H363/(1+(H363/$J$11)^3)^(1/3)</f>
        <v>346.14989509057409</v>
      </c>
      <c r="J363" s="135">
        <f t="shared" si="30"/>
        <v>35.999030890960341</v>
      </c>
      <c r="K363" s="135">
        <f t="shared" si="31"/>
        <v>72.890367276229313</v>
      </c>
      <c r="L363" s="135">
        <f t="shared" si="32"/>
        <v>111.49728083550018</v>
      </c>
      <c r="M363" s="135">
        <f>($J$12-1)*L363</f>
        <v>16.724592125325017</v>
      </c>
      <c r="N363" s="135">
        <f>$J$12*L363</f>
        <v>128.22187296082518</v>
      </c>
      <c r="O363" s="135">
        <f t="shared" si="33"/>
        <v>40.873636292264109</v>
      </c>
      <c r="P363" s="135">
        <f t="shared" si="34"/>
        <v>87.348236668561071</v>
      </c>
      <c r="R363" s="133">
        <f>+B363</f>
        <v>35462</v>
      </c>
      <c r="S363" s="134"/>
      <c r="T363" s="134">
        <f>P363*10^3*$F$8/(3600*24*30)</f>
        <v>5.79625644559896</v>
      </c>
    </row>
    <row r="364" spans="1:20" x14ac:dyDescent="0.25">
      <c r="B364" s="144">
        <v>35490</v>
      </c>
      <c r="C364" s="135">
        <v>71.691920513106197</v>
      </c>
      <c r="D364" s="135"/>
      <c r="E364" s="145" t="e">
        <f>IF(S364="",NA(),(S364*3600*24*30)/($F$8*1000))</f>
        <v>#N/A</v>
      </c>
      <c r="F364" s="135">
        <f>(I363+$J$11*TANH(C364/$J$11))/(1+I363/$J$11*TANH(C364/$J$11))</f>
        <v>385.3677681922818</v>
      </c>
      <c r="G364" s="135">
        <f t="shared" si="29"/>
        <v>32.474047411398487</v>
      </c>
      <c r="H364" s="135">
        <f>F364*(1-TANH(D364/$J$11))/(1+(1-F364/$J$11)*TANH(D364/$J$11))</f>
        <v>385.3677681922818</v>
      </c>
      <c r="I364" s="135">
        <f>H364/(1+(H364/$J$11)^3)^(1/3)</f>
        <v>348.30735090751068</v>
      </c>
      <c r="J364" s="135">
        <f t="shared" si="30"/>
        <v>37.06041728477112</v>
      </c>
      <c r="K364" s="135">
        <f t="shared" si="31"/>
        <v>69.534464696169607</v>
      </c>
      <c r="L364" s="135">
        <f t="shared" si="32"/>
        <v>110.40810098843372</v>
      </c>
      <c r="M364" s="135">
        <f>($J$12-1)*L364</f>
        <v>16.561215148265049</v>
      </c>
      <c r="N364" s="135">
        <f>$J$12*L364</f>
        <v>126.96931613669877</v>
      </c>
      <c r="O364" s="135">
        <f t="shared" si="33"/>
        <v>40.745503730847815</v>
      </c>
      <c r="P364" s="135">
        <f t="shared" si="34"/>
        <v>86.22381240585095</v>
      </c>
      <c r="R364" s="133">
        <f>+B364</f>
        <v>35490</v>
      </c>
      <c r="S364" s="134"/>
      <c r="T364" s="134">
        <f>P364*10^3*$F$8/(3600*24*30)</f>
        <v>5.7216418726104799</v>
      </c>
    </row>
    <row r="365" spans="1:20" x14ac:dyDescent="0.25">
      <c r="B365" s="144">
        <v>35521</v>
      </c>
      <c r="C365" s="135">
        <v>40.3177816454549</v>
      </c>
      <c r="D365" s="135"/>
      <c r="E365" s="145" t="e">
        <f>IF(S365="",NA(),(S365*3600*24*30)/($F$8*1000))</f>
        <v>#N/A</v>
      </c>
      <c r="F365" s="135">
        <f>(I364+$J$11*TANH(C365/$J$11))/(1+I364/$J$11*TANH(C365/$J$11))</f>
        <v>371.01493597344876</v>
      </c>
      <c r="G365" s="135">
        <f t="shared" si="29"/>
        <v>17.61019657951681</v>
      </c>
      <c r="H365" s="135">
        <f>F365*(1-TANH(D365/$J$11))/(1+(1-F365/$J$11)*TANH(D365/$J$11))</f>
        <v>371.01493597344876</v>
      </c>
      <c r="I365" s="135">
        <f>H365/(1+(H365/$J$11)^3)^(1/3)</f>
        <v>338.54289124382063</v>
      </c>
      <c r="J365" s="135">
        <f t="shared" si="30"/>
        <v>32.472044729628124</v>
      </c>
      <c r="K365" s="135">
        <f t="shared" si="31"/>
        <v>50.082241309144933</v>
      </c>
      <c r="L365" s="135">
        <f t="shared" si="32"/>
        <v>90.827745039992749</v>
      </c>
      <c r="M365" s="135">
        <f>($J$12-1)*L365</f>
        <v>13.624161755998903</v>
      </c>
      <c r="N365" s="135">
        <f>$J$12*L365</f>
        <v>104.45190679599165</v>
      </c>
      <c r="O365" s="135">
        <f t="shared" si="33"/>
        <v>38.10910149879912</v>
      </c>
      <c r="P365" s="135">
        <f t="shared" si="34"/>
        <v>66.342805297192527</v>
      </c>
      <c r="R365" s="133">
        <f>+B365</f>
        <v>35521</v>
      </c>
      <c r="S365" s="134"/>
      <c r="T365" s="134">
        <f>P365*10^3*$F$8/(3600*24*30)</f>
        <v>4.4023775120050592</v>
      </c>
    </row>
    <row r="366" spans="1:20" x14ac:dyDescent="0.25">
      <c r="B366" s="144">
        <v>35551</v>
      </c>
      <c r="C366" s="135">
        <v>16.4141682686408</v>
      </c>
      <c r="D366" s="135"/>
      <c r="E366" s="145" t="e">
        <f>IF(S366="",NA(),(S366*3600*24*30)/($F$8*1000))</f>
        <v>#N/A</v>
      </c>
      <c r="F366" s="135">
        <f>(I365+$J$11*TANH(C366/$J$11))/(1+I365/$J$11*TANH(C366/$J$11))</f>
        <v>348.42529079296571</v>
      </c>
      <c r="G366" s="135">
        <f t="shared" si="29"/>
        <v>6.5317687194957443</v>
      </c>
      <c r="H366" s="135">
        <f>F366*(1-TANH(D366/$J$11))/(1+(1-F366/$J$11)*TANH(D366/$J$11))</f>
        <v>348.42529079296571</v>
      </c>
      <c r="I366" s="135">
        <f>H366/(1+(H366/$J$11)^3)^(1/3)</f>
        <v>322.4280132837157</v>
      </c>
      <c r="J366" s="135">
        <f t="shared" si="30"/>
        <v>25.997277509250011</v>
      </c>
      <c r="K366" s="135">
        <f t="shared" si="31"/>
        <v>32.529046228745756</v>
      </c>
      <c r="L366" s="135">
        <f t="shared" si="32"/>
        <v>70.638147727544876</v>
      </c>
      <c r="M366" s="135">
        <f>($J$12-1)*L366</f>
        <v>10.595722159131725</v>
      </c>
      <c r="N366" s="135">
        <f>$J$12*L366</f>
        <v>81.233869886676601</v>
      </c>
      <c r="O366" s="135">
        <f t="shared" si="33"/>
        <v>34.510363534691976</v>
      </c>
      <c r="P366" s="135">
        <f t="shared" si="34"/>
        <v>46.723506351984625</v>
      </c>
      <c r="R366" s="133">
        <f>+B366</f>
        <v>35551</v>
      </c>
      <c r="S366" s="134"/>
      <c r="T366" s="134">
        <f>P366*10^3*$F$8/(3600*24*30)</f>
        <v>3.1004795881718188</v>
      </c>
    </row>
    <row r="367" spans="1:20" x14ac:dyDescent="0.25">
      <c r="B367" s="144">
        <v>35582</v>
      </c>
      <c r="C367" s="135">
        <v>19.271404958677699</v>
      </c>
      <c r="D367" s="135"/>
      <c r="E367" s="145" t="e">
        <f>IF(S367="",NA(),(S367*3600*24*30)/($F$8*1000))</f>
        <v>#N/A</v>
      </c>
      <c r="F367" s="135">
        <f>(I366+$J$11*TANH(C367/$J$11))/(1+I366/$J$11*TANH(C367/$J$11))</f>
        <v>334.68188407613735</v>
      </c>
      <c r="G367" s="135">
        <f t="shared" si="29"/>
        <v>7.0175341662560413</v>
      </c>
      <c r="H367" s="135">
        <f>F367*(1-TANH(D367/$J$11))/(1+(1-F367/$J$11)*TANH(D367/$J$11))</f>
        <v>334.68188407613735</v>
      </c>
      <c r="I367" s="135">
        <f>H367/(1+(H367/$J$11)^3)^(1/3)</f>
        <v>312.18597184513834</v>
      </c>
      <c r="J367" s="135">
        <f t="shared" si="30"/>
        <v>22.495912230999011</v>
      </c>
      <c r="K367" s="135">
        <f t="shared" si="31"/>
        <v>29.513446397255052</v>
      </c>
      <c r="L367" s="135">
        <f t="shared" si="32"/>
        <v>64.023809931947028</v>
      </c>
      <c r="M367" s="135">
        <f>($J$12-1)*L367</f>
        <v>9.6035714897920492</v>
      </c>
      <c r="N367" s="135">
        <f>$J$12*L367</f>
        <v>73.627381421739074</v>
      </c>
      <c r="O367" s="135">
        <f t="shared" si="33"/>
        <v>33.05941370924495</v>
      </c>
      <c r="P367" s="135">
        <f t="shared" si="34"/>
        <v>40.567967712494124</v>
      </c>
      <c r="R367" s="133">
        <f>+B367</f>
        <v>35582</v>
      </c>
      <c r="S367" s="134"/>
      <c r="T367" s="134">
        <f>P367*10^3*$F$8/(3600*24*30)</f>
        <v>2.6920102031439002</v>
      </c>
    </row>
    <row r="368" spans="1:20" x14ac:dyDescent="0.25">
      <c r="B368" s="144">
        <v>35612</v>
      </c>
      <c r="C368" s="135">
        <v>0</v>
      </c>
      <c r="D368" s="135"/>
      <c r="E368" s="145" t="e">
        <f>IF(S368="",NA(),(S368*3600*24*30)/($F$8*1000))</f>
        <v>#N/A</v>
      </c>
      <c r="F368" s="135">
        <f>(I367+$J$11*TANH(C368/$J$11))/(1+I367/$J$11*TANH(C368/$J$11))</f>
        <v>312.18597184513834</v>
      </c>
      <c r="G368" s="135">
        <f t="shared" si="29"/>
        <v>0</v>
      </c>
      <c r="H368" s="135">
        <f>F368*(1-TANH(D368/$J$11))/(1+(1-F368/$J$11)*TANH(D368/$J$11))</f>
        <v>312.18597184513834</v>
      </c>
      <c r="I368" s="135">
        <f>H368/(1+(H368/$J$11)^3)^(1/3)</f>
        <v>294.73124415105201</v>
      </c>
      <c r="J368" s="135">
        <f t="shared" si="30"/>
        <v>17.45472769408633</v>
      </c>
      <c r="K368" s="135">
        <f t="shared" si="31"/>
        <v>17.45472769408633</v>
      </c>
      <c r="L368" s="135">
        <f t="shared" si="32"/>
        <v>50.51414140333128</v>
      </c>
      <c r="M368" s="135">
        <f>($J$12-1)*L368</f>
        <v>7.5771212104996879</v>
      </c>
      <c r="N368" s="135">
        <f>$J$12*L368</f>
        <v>58.09126261383097</v>
      </c>
      <c r="O368" s="135">
        <f t="shared" si="33"/>
        <v>29.515102808475142</v>
      </c>
      <c r="P368" s="135">
        <f t="shared" si="34"/>
        <v>28.576159805355829</v>
      </c>
      <c r="R368" s="133">
        <f>+B368</f>
        <v>35612</v>
      </c>
      <c r="S368" s="134"/>
      <c r="T368" s="134">
        <f>P368*10^3*$F$8/(3600*24*30)</f>
        <v>1.896257517947995</v>
      </c>
    </row>
    <row r="369" spans="2:20" x14ac:dyDescent="0.25">
      <c r="B369" s="144">
        <v>35643</v>
      </c>
      <c r="C369" s="135">
        <v>5.2067338395915996</v>
      </c>
      <c r="D369" s="135"/>
      <c r="E369" s="145" t="e">
        <f>IF(S369="",NA(),(S369*3600*24*30)/($F$8*1000))</f>
        <v>#N/A</v>
      </c>
      <c r="F369" s="135">
        <f>(I368+$J$11*TANH(C369/$J$11))/(1+I368/$J$11*TANH(C369/$J$11))</f>
        <v>298.39378263480643</v>
      </c>
      <c r="G369" s="135">
        <f t="shared" si="29"/>
        <v>1.5441953558371893</v>
      </c>
      <c r="H369" s="135">
        <f>F369*(1-TANH(D369/$J$11))/(1+(1-F369/$J$11)*TANH(D369/$J$11))</f>
        <v>298.39378263480643</v>
      </c>
      <c r="I369" s="135">
        <f>H369/(1+(H369/$J$11)^3)^(1/3)</f>
        <v>283.62303304698321</v>
      </c>
      <c r="J369" s="135">
        <f t="shared" si="30"/>
        <v>14.770749587823218</v>
      </c>
      <c r="K369" s="135">
        <f t="shared" si="31"/>
        <v>16.314944943660407</v>
      </c>
      <c r="L369" s="135">
        <f t="shared" si="32"/>
        <v>45.830047752135549</v>
      </c>
      <c r="M369" s="135">
        <f>($J$12-1)*L369</f>
        <v>6.8745071628203283</v>
      </c>
      <c r="N369" s="135">
        <f>$J$12*L369</f>
        <v>52.704554914955878</v>
      </c>
      <c r="O369" s="135">
        <f t="shared" si="33"/>
        <v>28.058078906247644</v>
      </c>
      <c r="P369" s="135">
        <f t="shared" si="34"/>
        <v>24.646476008708234</v>
      </c>
      <c r="R369" s="133">
        <f>+B369</f>
        <v>35643</v>
      </c>
      <c r="S369" s="134"/>
      <c r="T369" s="134">
        <f>P369*10^3*$F$8/(3600*24*30)</f>
        <v>1.635491463540824</v>
      </c>
    </row>
    <row r="370" spans="2:20" x14ac:dyDescent="0.25">
      <c r="B370" s="144">
        <v>35674</v>
      </c>
      <c r="C370" s="135">
        <v>32.8724174653887</v>
      </c>
      <c r="D370" s="135"/>
      <c r="E370" s="145" t="e">
        <f>IF(S370="",NA(),(S370*3600*24*30)/($F$8*1000))</f>
        <v>#N/A</v>
      </c>
      <c r="F370" s="135">
        <f>(I369+$J$11*TANH(C370/$J$11))/(1+I369/$J$11*TANH(C370/$J$11))</f>
        <v>306.82126173730978</v>
      </c>
      <c r="G370" s="135">
        <f t="shared" si="29"/>
        <v>9.6741887750621345</v>
      </c>
      <c r="H370" s="135">
        <f>F370*(1-TANH(D370/$J$11))/(1+(1-F370/$J$11)*TANH(D370/$J$11))</f>
        <v>306.82126173730978</v>
      </c>
      <c r="I370" s="135">
        <f>H370/(1+(H370/$J$11)^3)^(1/3)</f>
        <v>290.44630077364241</v>
      </c>
      <c r="J370" s="135">
        <f t="shared" si="30"/>
        <v>16.374960963667377</v>
      </c>
      <c r="K370" s="135">
        <f t="shared" si="31"/>
        <v>26.049149738729511</v>
      </c>
      <c r="L370" s="135">
        <f t="shared" si="32"/>
        <v>54.107228644977155</v>
      </c>
      <c r="M370" s="135">
        <f>($J$12-1)*L370</f>
        <v>8.1160842967465676</v>
      </c>
      <c r="N370" s="135">
        <f>$J$12*L370</f>
        <v>62.223312941723727</v>
      </c>
      <c r="O370" s="135">
        <f t="shared" si="33"/>
        <v>30.545717397494485</v>
      </c>
      <c r="P370" s="135">
        <f t="shared" si="34"/>
        <v>31.677595544229241</v>
      </c>
      <c r="R370" s="133">
        <f>+B370</f>
        <v>35674</v>
      </c>
      <c r="S370" s="134"/>
      <c r="T370" s="134">
        <f>P370*10^3*$F$8/(3600*24*30)</f>
        <v>2.102062667286817</v>
      </c>
    </row>
    <row r="371" spans="2:20" x14ac:dyDescent="0.25">
      <c r="B371" s="144">
        <v>35704</v>
      </c>
      <c r="C371" s="135">
        <v>58.858109465978998</v>
      </c>
      <c r="D371" s="135"/>
      <c r="E371" s="145" t="e">
        <f>IF(S371="",NA(),(S371*3600*24*30)/($F$8*1000))</f>
        <v>#N/A</v>
      </c>
      <c r="F371" s="135">
        <f>(I370+$J$11*TANH(C371/$J$11))/(1+I370/$J$11*TANH(C371/$J$11))</f>
        <v>330.12026106338197</v>
      </c>
      <c r="G371" s="135">
        <f t="shared" ref="G371:G434" si="35">C371+I370-F371</f>
        <v>19.18414917623943</v>
      </c>
      <c r="H371" s="135">
        <f>F371*(1-TANH(D371/$J$11))/(1+(1-F371/$J$11)*TANH(D371/$J$11))</f>
        <v>330.12026106338197</v>
      </c>
      <c r="I371" s="135">
        <f>H371/(1+(H371/$J$11)^3)^(1/3)</f>
        <v>308.71491458029499</v>
      </c>
      <c r="J371" s="135">
        <f t="shared" si="30"/>
        <v>21.405346483086987</v>
      </c>
      <c r="K371" s="135">
        <f t="shared" si="31"/>
        <v>40.589495659326417</v>
      </c>
      <c r="L371" s="135">
        <f t="shared" si="32"/>
        <v>71.135213056820902</v>
      </c>
      <c r="M371" s="135">
        <f>($J$12-1)*L371</f>
        <v>10.670281958523129</v>
      </c>
      <c r="N371" s="135">
        <f>$J$12*L371</f>
        <v>81.805495015344036</v>
      </c>
      <c r="O371" s="135">
        <f t="shared" si="33"/>
        <v>34.613113549580973</v>
      </c>
      <c r="P371" s="135">
        <f t="shared" si="34"/>
        <v>47.192381465763063</v>
      </c>
      <c r="R371" s="133">
        <f>+B371</f>
        <v>35704</v>
      </c>
      <c r="S371" s="134"/>
      <c r="T371" s="134">
        <f>P371*10^3*$F$8/(3600*24*30)</f>
        <v>3.1315932145490923</v>
      </c>
    </row>
    <row r="372" spans="2:20" x14ac:dyDescent="0.25">
      <c r="B372" s="144">
        <v>35735</v>
      </c>
      <c r="C372" s="135">
        <v>71.120478001086397</v>
      </c>
      <c r="D372" s="135"/>
      <c r="E372" s="145" t="e">
        <f>IF(S372="",NA(),(S372*3600*24*30)/($F$8*1000))</f>
        <v>#N/A</v>
      </c>
      <c r="F372" s="135">
        <f>(I371+$J$11*TANH(C372/$J$11))/(1+I371/$J$11*TANH(C372/$J$11))</f>
        <v>353.4160937888031</v>
      </c>
      <c r="G372" s="135">
        <f t="shared" si="35"/>
        <v>26.419298792578275</v>
      </c>
      <c r="H372" s="135">
        <f>F372*(1-TANH(D372/$J$11))/(1+(1-F372/$J$11)*TANH(D372/$J$11))</f>
        <v>353.4160937888031</v>
      </c>
      <c r="I372" s="135">
        <f>H372/(1+(H372/$J$11)^3)^(1/3)</f>
        <v>326.06604244973164</v>
      </c>
      <c r="J372" s="135">
        <f t="shared" si="30"/>
        <v>27.350051339071456</v>
      </c>
      <c r="K372" s="135">
        <f t="shared" si="31"/>
        <v>53.76935013164973</v>
      </c>
      <c r="L372" s="135">
        <f t="shared" si="32"/>
        <v>88.382463681230703</v>
      </c>
      <c r="M372" s="135">
        <f>($J$12-1)*L372</f>
        <v>13.257369552184597</v>
      </c>
      <c r="N372" s="135">
        <f>$J$12*L372</f>
        <v>101.6398332334153</v>
      </c>
      <c r="O372" s="135">
        <f t="shared" si="33"/>
        <v>37.728262099841217</v>
      </c>
      <c r="P372" s="135">
        <f t="shared" si="34"/>
        <v>63.911571133574085</v>
      </c>
      <c r="R372" s="133">
        <f>+B372</f>
        <v>35735</v>
      </c>
      <c r="S372" s="134"/>
      <c r="T372" s="134">
        <f>P372*10^3*$F$8/(3600*24*30)</f>
        <v>4.2410456153451941</v>
      </c>
    </row>
    <row r="373" spans="2:20" x14ac:dyDescent="0.25">
      <c r="B373" s="144">
        <v>35765</v>
      </c>
      <c r="C373" s="135">
        <v>160.04557772365999</v>
      </c>
      <c r="D373" s="135"/>
      <c r="E373" s="145" t="e">
        <f>IF(S373="",NA(),(S373*3600*24*30)/($F$8*1000))</f>
        <v>#N/A</v>
      </c>
      <c r="F373" s="135">
        <f>(I372+$J$11*TANH(C373/$J$11))/(1+I372/$J$11*TANH(C373/$J$11))</f>
        <v>411.29600333295133</v>
      </c>
      <c r="G373" s="135">
        <f t="shared" si="35"/>
        <v>74.815616840440327</v>
      </c>
      <c r="H373" s="135">
        <f>F373*(1-TANH(D373/$J$11))/(1+(1-F373/$J$11)*TANH(D373/$J$11))</f>
        <v>411.29600333295133</v>
      </c>
      <c r="I373" s="135">
        <f>H373/(1+(H373/$J$11)^3)^(1/3)</f>
        <v>364.99980374419545</v>
      </c>
      <c r="J373" s="135">
        <f t="shared" si="30"/>
        <v>46.296199588755883</v>
      </c>
      <c r="K373" s="135">
        <f t="shared" si="31"/>
        <v>121.11181642919621</v>
      </c>
      <c r="L373" s="135">
        <f t="shared" si="32"/>
        <v>158.84007852903744</v>
      </c>
      <c r="M373" s="135">
        <f>($J$12-1)*L373</f>
        <v>23.826011779355603</v>
      </c>
      <c r="N373" s="135">
        <f>$J$12*L373</f>
        <v>182.66609030839305</v>
      </c>
      <c r="O373" s="135">
        <f t="shared" si="33"/>
        <v>45.164799929710313</v>
      </c>
      <c r="P373" s="135">
        <f t="shared" si="34"/>
        <v>137.50129037868274</v>
      </c>
      <c r="R373" s="133">
        <f>+B373</f>
        <v>35765</v>
      </c>
      <c r="S373" s="134"/>
      <c r="T373" s="134">
        <f>P373*10^3*$F$8/(3600*24*30)</f>
        <v>9.1243140220422188</v>
      </c>
    </row>
    <row r="374" spans="2:20" x14ac:dyDescent="0.25">
      <c r="B374" s="144">
        <v>35796</v>
      </c>
      <c r="C374" s="135">
        <v>106.732287053779</v>
      </c>
      <c r="D374" s="135"/>
      <c r="E374" s="145" t="e">
        <f>IF(S374="",NA(),(S374*3600*24*30)/($F$8*1000))</f>
        <v>#N/A</v>
      </c>
      <c r="F374" s="135">
        <f>(I373+$J$11*TANH(C374/$J$11))/(1+I373/$J$11*TANH(C374/$J$11))</f>
        <v>416.3785409977915</v>
      </c>
      <c r="G374" s="135">
        <f t="shared" si="35"/>
        <v>55.353549800182975</v>
      </c>
      <c r="H374" s="135">
        <f>F374*(1-TANH(D374/$J$11))/(1+(1-F374/$J$11)*TANH(D374/$J$11))</f>
        <v>416.3785409977915</v>
      </c>
      <c r="I374" s="135">
        <f>H374/(1+(H374/$J$11)^3)^(1/3)</f>
        <v>368.12869772725003</v>
      </c>
      <c r="J374" s="135">
        <f t="shared" si="30"/>
        <v>48.249843270541476</v>
      </c>
      <c r="K374" s="135">
        <f t="shared" si="31"/>
        <v>103.60339307072445</v>
      </c>
      <c r="L374" s="135">
        <f t="shared" si="32"/>
        <v>148.76819300043476</v>
      </c>
      <c r="M374" s="135">
        <f>($J$12-1)*L374</f>
        <v>22.315228950065201</v>
      </c>
      <c r="N374" s="135">
        <f>$J$12*L374</f>
        <v>171.08342195049997</v>
      </c>
      <c r="O374" s="135">
        <f t="shared" si="33"/>
        <v>44.421210445935188</v>
      </c>
      <c r="P374" s="135">
        <f t="shared" si="34"/>
        <v>126.66221150456478</v>
      </c>
      <c r="R374" s="133">
        <f>+B374</f>
        <v>35796</v>
      </c>
      <c r="S374" s="134"/>
      <c r="T374" s="134">
        <f>P374*10^3*$F$8/(3600*24*30)</f>
        <v>8.4050541584819207</v>
      </c>
    </row>
    <row r="375" spans="2:20" x14ac:dyDescent="0.25">
      <c r="B375" s="144">
        <v>35827</v>
      </c>
      <c r="C375" s="135">
        <v>152.24574225122299</v>
      </c>
      <c r="D375" s="135"/>
      <c r="E375" s="145" t="e">
        <f>IF(S375="",NA(),(S375*3600*24*30)/($F$8*1000))</f>
        <v>#N/A</v>
      </c>
      <c r="F375" s="135">
        <f>(I374+$J$11*TANH(C375/$J$11))/(1+I374/$J$11*TANH(C375/$J$11))</f>
        <v>436.17823479957735</v>
      </c>
      <c r="G375" s="135">
        <f t="shared" si="35"/>
        <v>84.196205178895639</v>
      </c>
      <c r="H375" s="135">
        <f>F375*(1-TANH(D375/$J$11))/(1+(1-F375/$J$11)*TANH(D375/$J$11))</f>
        <v>436.17823479957735</v>
      </c>
      <c r="I375" s="135">
        <f>H375/(1+(H375/$J$11)^3)^(1/3)</f>
        <v>379.87220523265159</v>
      </c>
      <c r="J375" s="135">
        <f t="shared" si="30"/>
        <v>56.306029566925758</v>
      </c>
      <c r="K375" s="135">
        <f t="shared" si="31"/>
        <v>140.5022347458214</v>
      </c>
      <c r="L375" s="135">
        <f t="shared" si="32"/>
        <v>184.92344519175657</v>
      </c>
      <c r="M375" s="135">
        <f>($J$12-1)*L375</f>
        <v>27.738516778763469</v>
      </c>
      <c r="N375" s="135">
        <f>$J$12*L375</f>
        <v>212.66196197052005</v>
      </c>
      <c r="O375" s="135">
        <f t="shared" si="33"/>
        <v>46.796838202208676</v>
      </c>
      <c r="P375" s="135">
        <f t="shared" si="34"/>
        <v>165.86512376831138</v>
      </c>
      <c r="R375" s="133">
        <f>+B375</f>
        <v>35827</v>
      </c>
      <c r="S375" s="134"/>
      <c r="T375" s="134">
        <f>P375*10^3*$F$8/(3600*24*30)</f>
        <v>11.00648197845276</v>
      </c>
    </row>
    <row r="376" spans="2:20" x14ac:dyDescent="0.25">
      <c r="B376" s="144">
        <v>35855</v>
      </c>
      <c r="C376" s="135">
        <v>147.734660516888</v>
      </c>
      <c r="D376" s="135"/>
      <c r="E376" s="145" t="e">
        <f>IF(S376="",NA(),(S376*3600*24*30)/($F$8*1000))</f>
        <v>#N/A</v>
      </c>
      <c r="F376" s="135">
        <f>(I375+$J$11*TANH(C376/$J$11))/(1+I375/$J$11*TANH(C376/$J$11))</f>
        <v>442.36811679595951</v>
      </c>
      <c r="G376" s="135">
        <f t="shared" si="35"/>
        <v>85.238748953580057</v>
      </c>
      <c r="H376" s="135">
        <f>F376*(1-TANH(D376/$J$11))/(1+(1-F376/$J$11)*TANH(D376/$J$11))</f>
        <v>442.36811679595951</v>
      </c>
      <c r="I376" s="135">
        <f>H376/(1+(H376/$J$11)^3)^(1/3)</f>
        <v>383.39899945497086</v>
      </c>
      <c r="J376" s="135">
        <f t="shared" si="30"/>
        <v>58.969117340988646</v>
      </c>
      <c r="K376" s="135">
        <f t="shared" si="31"/>
        <v>144.2078662945687</v>
      </c>
      <c r="L376" s="135">
        <f t="shared" si="32"/>
        <v>191.00470449677738</v>
      </c>
      <c r="M376" s="135">
        <f>($J$12-1)*L376</f>
        <v>28.65070567451659</v>
      </c>
      <c r="N376" s="135">
        <f>$J$12*L376</f>
        <v>219.65541017129397</v>
      </c>
      <c r="O376" s="135">
        <f t="shared" si="33"/>
        <v>47.127014643503827</v>
      </c>
      <c r="P376" s="135">
        <f t="shared" si="34"/>
        <v>172.52839552779014</v>
      </c>
      <c r="R376" s="133">
        <f>+B376</f>
        <v>35855</v>
      </c>
      <c r="S376" s="134"/>
      <c r="T376" s="134">
        <f>P376*10^3*$F$8/(3600*24*30)</f>
        <v>11.448643530393481</v>
      </c>
    </row>
    <row r="377" spans="2:20" x14ac:dyDescent="0.25">
      <c r="B377" s="144">
        <v>35886</v>
      </c>
      <c r="C377" s="135">
        <v>89.440600183654695</v>
      </c>
      <c r="D377" s="135"/>
      <c r="E377" s="145" t="e">
        <f>IF(S377="",NA(),(S377*3600*24*30)/($F$8*1000))</f>
        <v>#N/A</v>
      </c>
      <c r="F377" s="135">
        <f>(I376+$J$11*TANH(C377/$J$11))/(1+I376/$J$11*TANH(C377/$J$11))</f>
        <v>423.50875033919721</v>
      </c>
      <c r="G377" s="135">
        <f t="shared" si="35"/>
        <v>49.330849299428337</v>
      </c>
      <c r="H377" s="135">
        <f>F377*(1-TANH(D377/$J$11))/(1+(1-F377/$J$11)*TANH(D377/$J$11))</f>
        <v>423.50875033919721</v>
      </c>
      <c r="I377" s="135">
        <f>H377/(1+(H377/$J$11)^3)^(1/3)</f>
        <v>372.43925266942</v>
      </c>
      <c r="J377" s="135">
        <f t="shared" si="30"/>
        <v>51.069497669777206</v>
      </c>
      <c r="K377" s="135">
        <f t="shared" si="31"/>
        <v>100.40034696920554</v>
      </c>
      <c r="L377" s="135">
        <f t="shared" si="32"/>
        <v>147.52736161270937</v>
      </c>
      <c r="M377" s="135">
        <f>($J$12-1)*L377</f>
        <v>22.129104241906393</v>
      </c>
      <c r="N377" s="135">
        <f>$J$12*L377</f>
        <v>169.65646585461576</v>
      </c>
      <c r="O377" s="135">
        <f t="shared" si="33"/>
        <v>44.324412610795022</v>
      </c>
      <c r="P377" s="135">
        <f t="shared" si="34"/>
        <v>125.33205324382074</v>
      </c>
      <c r="R377" s="133">
        <f>+B377</f>
        <v>35886</v>
      </c>
      <c r="S377" s="134"/>
      <c r="T377" s="134">
        <f>P377*10^3*$F$8/(3600*24*30)</f>
        <v>8.3167874837720568</v>
      </c>
    </row>
    <row r="378" spans="2:20" x14ac:dyDescent="0.25">
      <c r="B378" s="144">
        <v>35916</v>
      </c>
      <c r="C378" s="135">
        <v>6.4821515102568199</v>
      </c>
      <c r="D378" s="135"/>
      <c r="E378" s="145" t="e">
        <f>IF(S378="",NA(),(S378*3600*24*30)/($F$8*1000))</f>
        <v>#N/A</v>
      </c>
      <c r="F378" s="135">
        <f>(I377+$J$11*TANH(C378/$J$11))/(1+I377/$J$11*TANH(C378/$J$11))</f>
        <v>375.86145032434649</v>
      </c>
      <c r="G378" s="135">
        <f t="shared" si="35"/>
        <v>3.0599538553303205</v>
      </c>
      <c r="H378" s="135">
        <f>F378*(1-TANH(D378/$J$11))/(1+(1-F378/$J$11)*TANH(D378/$J$11))</f>
        <v>375.86145032434649</v>
      </c>
      <c r="I378" s="135">
        <f>H378/(1+(H378/$J$11)^3)^(1/3)</f>
        <v>341.88161492993373</v>
      </c>
      <c r="J378" s="135">
        <f t="shared" si="30"/>
        <v>33.97983539441276</v>
      </c>
      <c r="K378" s="135">
        <f t="shared" si="31"/>
        <v>37.03978924974308</v>
      </c>
      <c r="L378" s="135">
        <f t="shared" si="32"/>
        <v>81.364201860538103</v>
      </c>
      <c r="M378" s="135">
        <f>($J$12-1)*L378</f>
        <v>12.204630279080709</v>
      </c>
      <c r="N378" s="135">
        <f>$J$12*L378</f>
        <v>93.568832139618806</v>
      </c>
      <c r="O378" s="135">
        <f t="shared" si="33"/>
        <v>36.55774319669878</v>
      </c>
      <c r="P378" s="135">
        <f t="shared" si="34"/>
        <v>57.011088942920026</v>
      </c>
      <c r="R378" s="133">
        <f>+B378</f>
        <v>35916</v>
      </c>
      <c r="S378" s="134"/>
      <c r="T378" s="134">
        <f>P378*10^3*$F$8/(3600*24*30)</f>
        <v>3.7831432477554952</v>
      </c>
    </row>
    <row r="379" spans="2:20" x14ac:dyDescent="0.25">
      <c r="B379" s="144">
        <v>35947</v>
      </c>
      <c r="C379" s="135">
        <v>13.785720754717</v>
      </c>
      <c r="D379" s="135"/>
      <c r="E379" s="145" t="e">
        <f>IF(S379="",NA(),(S379*3600*24*30)/($F$8*1000))</f>
        <v>#N/A</v>
      </c>
      <c r="F379" s="135">
        <f>(I378+$J$11*TANH(C379/$J$11))/(1+I378/$J$11*TANH(C379/$J$11))</f>
        <v>350.10155842123828</v>
      </c>
      <c r="G379" s="135">
        <f t="shared" si="35"/>
        <v>5.5657772634124285</v>
      </c>
      <c r="H379" s="135">
        <f>F379*(1-TANH(D379/$J$11))/(1+(1-F379/$J$11)*TANH(D379/$J$11))</f>
        <v>350.10155842123828</v>
      </c>
      <c r="I379" s="135">
        <f>H379/(1+(H379/$J$11)^3)^(1/3)</f>
        <v>323.65479359271916</v>
      </c>
      <c r="J379" s="135">
        <f t="shared" si="30"/>
        <v>26.446764828519122</v>
      </c>
      <c r="K379" s="135">
        <f t="shared" si="31"/>
        <v>32.01254209193155</v>
      </c>
      <c r="L379" s="135">
        <f t="shared" si="32"/>
        <v>68.57028528863033</v>
      </c>
      <c r="M379" s="135">
        <f>($J$12-1)*L379</f>
        <v>10.285542793294544</v>
      </c>
      <c r="N379" s="135">
        <f>$J$12*L379</f>
        <v>78.855828081924869</v>
      </c>
      <c r="O379" s="135">
        <f t="shared" si="33"/>
        <v>34.07382859093245</v>
      </c>
      <c r="P379" s="135">
        <f t="shared" si="34"/>
        <v>44.781999490992419</v>
      </c>
      <c r="R379" s="133">
        <f>+B379</f>
        <v>35947</v>
      </c>
      <c r="S379" s="134"/>
      <c r="T379" s="134">
        <f>P379*10^3*$F$8/(3600*24*30)</f>
        <v>2.9716450279516575</v>
      </c>
    </row>
    <row r="380" spans="2:20" x14ac:dyDescent="0.25">
      <c r="B380" s="144">
        <v>35977</v>
      </c>
      <c r="C380" s="135">
        <v>0.91573290180786104</v>
      </c>
      <c r="D380" s="135"/>
      <c r="E380" s="145" t="e">
        <f>IF(S380="",NA(),(S380*3600*24*30)/($F$8*1000))</f>
        <v>#N/A</v>
      </c>
      <c r="F380" s="135">
        <f>(I379+$J$11*TANH(C380/$J$11))/(1+I379/$J$11*TANH(C380/$J$11))</f>
        <v>324.2464732317444</v>
      </c>
      <c r="G380" s="135">
        <f t="shared" si="35"/>
        <v>0.32405326278262692</v>
      </c>
      <c r="H380" s="135">
        <f>F380*(1-TANH(D380/$J$11))/(1+(1-F380/$J$11)*TANH(D380/$J$11))</f>
        <v>324.2464732317444</v>
      </c>
      <c r="I380" s="135">
        <f>H380/(1+(H380/$J$11)^3)^(1/3)</f>
        <v>304.19370954334755</v>
      </c>
      <c r="J380" s="135">
        <f t="shared" si="30"/>
        <v>20.052763688396851</v>
      </c>
      <c r="K380" s="135">
        <f t="shared" si="31"/>
        <v>20.376816951179478</v>
      </c>
      <c r="L380" s="135">
        <f t="shared" si="32"/>
        <v>54.450645542111928</v>
      </c>
      <c r="M380" s="135">
        <f>($J$12-1)*L380</f>
        <v>8.1675968313167839</v>
      </c>
      <c r="N380" s="135">
        <f>$J$12*L380</f>
        <v>62.618242373428714</v>
      </c>
      <c r="O380" s="135">
        <f t="shared" si="33"/>
        <v>30.640583894227163</v>
      </c>
      <c r="P380" s="135">
        <f t="shared" si="34"/>
        <v>31.977658479201551</v>
      </c>
      <c r="R380" s="133">
        <f>+B380</f>
        <v>35977</v>
      </c>
      <c r="S380" s="134"/>
      <c r="T380" s="134">
        <f>P380*10^3*$F$8/(3600*24*30)</f>
        <v>2.1219742509346711</v>
      </c>
    </row>
    <row r="381" spans="2:20" x14ac:dyDescent="0.25">
      <c r="B381" s="144">
        <v>36008</v>
      </c>
      <c r="C381" s="135">
        <v>2.3502524104499201</v>
      </c>
      <c r="D381" s="135"/>
      <c r="E381" s="145" t="e">
        <f>IF(S381="",NA(),(S381*3600*24*30)/($F$8*1000))</f>
        <v>#N/A</v>
      </c>
      <c r="F381" s="135">
        <f>(I380+$J$11*TANH(C381/$J$11))/(1+I380/$J$11*TANH(C381/$J$11))</f>
        <v>305.8067248322576</v>
      </c>
      <c r="G381" s="135">
        <f t="shared" si="35"/>
        <v>0.73723712153986298</v>
      </c>
      <c r="H381" s="135">
        <f>F381*(1-TANH(D381/$J$11))/(1+(1-F381/$J$11)*TANH(D381/$J$11))</f>
        <v>305.8067248322576</v>
      </c>
      <c r="I381" s="135">
        <f>H381/(1+(H381/$J$11)^3)^(1/3)</f>
        <v>289.63079974515472</v>
      </c>
      <c r="J381" s="135">
        <f t="shared" si="30"/>
        <v>16.175925087102883</v>
      </c>
      <c r="K381" s="135">
        <f t="shared" si="31"/>
        <v>16.913162208642746</v>
      </c>
      <c r="L381" s="135">
        <f t="shared" si="32"/>
        <v>47.553746102869908</v>
      </c>
      <c r="M381" s="135">
        <f>($J$12-1)*L381</f>
        <v>7.1330619154304822</v>
      </c>
      <c r="N381" s="135">
        <f>$J$12*L381</f>
        <v>54.68680801830039</v>
      </c>
      <c r="O381" s="135">
        <f t="shared" si="33"/>
        <v>28.610164828848024</v>
      </c>
      <c r="P381" s="135">
        <f t="shared" si="34"/>
        <v>26.076643189452366</v>
      </c>
      <c r="R381" s="133">
        <f>+B381</f>
        <v>36008</v>
      </c>
      <c r="S381" s="134"/>
      <c r="T381" s="134">
        <f>P381*10^3*$F$8/(3600*24*30)</f>
        <v>1.7303945326334131</v>
      </c>
    </row>
    <row r="382" spans="2:20" x14ac:dyDescent="0.25">
      <c r="B382" s="144">
        <v>36039</v>
      </c>
      <c r="C382" s="135">
        <v>9.33079779045549</v>
      </c>
      <c r="D382" s="135"/>
      <c r="E382" s="145" t="e">
        <f>IF(S382="",NA(),(S382*3600*24*30)/($F$8*1000))</f>
        <v>#N/A</v>
      </c>
      <c r="F382" s="135">
        <f>(I381+$J$11*TANH(C382/$J$11))/(1+I381/$J$11*TANH(C382/$J$11))</f>
        <v>296.26117236270841</v>
      </c>
      <c r="G382" s="135">
        <f t="shared" si="35"/>
        <v>2.7004251729018165</v>
      </c>
      <c r="H382" s="135">
        <f>F382*(1-TANH(D382/$J$11))/(1+(1-F382/$J$11)*TANH(D382/$J$11))</f>
        <v>296.26117236270841</v>
      </c>
      <c r="I382" s="135">
        <f>H382/(1+(H382/$J$11)^3)^(1/3)</f>
        <v>281.87884866336054</v>
      </c>
      <c r="J382" s="135">
        <f t="shared" ref="J382:J445" si="36">H382-I382</f>
        <v>14.382323699347864</v>
      </c>
      <c r="K382" s="135">
        <f t="shared" ref="K382:K445" si="37">G382+J382</f>
        <v>17.082748872249681</v>
      </c>
      <c r="L382" s="135">
        <f t="shared" ref="L382:L445" si="38">O381+K382</f>
        <v>45.692913701097709</v>
      </c>
      <c r="M382" s="135">
        <f>($J$12-1)*L382</f>
        <v>6.8539370551646526</v>
      </c>
      <c r="N382" s="135">
        <f>$J$12*L382</f>
        <v>52.546850756262359</v>
      </c>
      <c r="O382" s="135">
        <f t="shared" ref="O382:O445" si="39">N382-P382</f>
        <v>28.013320889836734</v>
      </c>
      <c r="P382" s="135">
        <f t="shared" ref="P382:P445" si="40">N382*N382/(N382+60)</f>
        <v>24.533529866425624</v>
      </c>
      <c r="R382" s="133">
        <f>+B382</f>
        <v>36039</v>
      </c>
      <c r="S382" s="134"/>
      <c r="T382" s="134">
        <f>P382*10^3*$F$8/(3600*24*30)</f>
        <v>1.627996580642441</v>
      </c>
    </row>
    <row r="383" spans="2:20" x14ac:dyDescent="0.25">
      <c r="B383" s="144">
        <v>36069</v>
      </c>
      <c r="C383" s="135">
        <v>66.239263803680998</v>
      </c>
      <c r="D383" s="135"/>
      <c r="E383" s="145" t="e">
        <f>IF(S383="",NA(),(S383*3600*24*30)/($F$8*1000))</f>
        <v>#N/A</v>
      </c>
      <c r="F383" s="135">
        <f>(I382+$J$11*TANH(C383/$J$11))/(1+I382/$J$11*TANH(C383/$J$11))</f>
        <v>327.28818944634531</v>
      </c>
      <c r="G383" s="135">
        <f t="shared" si="35"/>
        <v>20.829923020696242</v>
      </c>
      <c r="H383" s="135">
        <f>F383*(1-TANH(D383/$J$11))/(1+(1-F383/$J$11)*TANH(D383/$J$11))</f>
        <v>327.28818944634531</v>
      </c>
      <c r="I383" s="135">
        <f>H383/(1+(H383/$J$11)^3)^(1/3)</f>
        <v>306.54222064916019</v>
      </c>
      <c r="J383" s="135">
        <f t="shared" si="36"/>
        <v>20.745968797185128</v>
      </c>
      <c r="K383" s="135">
        <f t="shared" si="37"/>
        <v>41.57589181788137</v>
      </c>
      <c r="L383" s="135">
        <f t="shared" si="38"/>
        <v>69.589212707718104</v>
      </c>
      <c r="M383" s="135">
        <f>($J$12-1)*L383</f>
        <v>10.43838190615771</v>
      </c>
      <c r="N383" s="135">
        <f>$J$12*L383</f>
        <v>80.02759461387582</v>
      </c>
      <c r="O383" s="135">
        <f t="shared" si="39"/>
        <v>34.290781685374576</v>
      </c>
      <c r="P383" s="135">
        <f t="shared" si="40"/>
        <v>45.736812928501244</v>
      </c>
      <c r="R383" s="133">
        <f>+B383</f>
        <v>36069</v>
      </c>
      <c r="S383" s="134"/>
      <c r="T383" s="134">
        <f>P383*10^3*$F$8/(3600*24*30)</f>
        <v>3.0350045616135084</v>
      </c>
    </row>
    <row r="384" spans="2:20" x14ac:dyDescent="0.25">
      <c r="B384" s="144">
        <v>36100</v>
      </c>
      <c r="C384" s="135">
        <v>97.916768353761796</v>
      </c>
      <c r="D384" s="135"/>
      <c r="E384" s="145" t="e">
        <f>IF(S384="",NA(),(S384*3600*24*30)/($F$8*1000))</f>
        <v>#N/A</v>
      </c>
      <c r="F384" s="135">
        <f>(I383+$J$11*TANH(C384/$J$11))/(1+I383/$J$11*TANH(C384/$J$11))</f>
        <v>366.69750553587676</v>
      </c>
      <c r="G384" s="135">
        <f t="shared" si="35"/>
        <v>37.761483467045196</v>
      </c>
      <c r="H384" s="135">
        <f>F384*(1-TANH(D384/$J$11))/(1+(1-F384/$J$11)*TANH(D384/$J$11))</f>
        <v>366.69750553587676</v>
      </c>
      <c r="I384" s="135">
        <f>H384/(1+(H384/$J$11)^3)^(1/3)</f>
        <v>335.53312245277755</v>
      </c>
      <c r="J384" s="135">
        <f t="shared" si="36"/>
        <v>31.16438308309921</v>
      </c>
      <c r="K384" s="135">
        <f t="shared" si="37"/>
        <v>68.925866550144406</v>
      </c>
      <c r="L384" s="135">
        <f t="shared" si="38"/>
        <v>103.21664823551899</v>
      </c>
      <c r="M384" s="135">
        <f>($J$12-1)*L384</f>
        <v>15.482497235327839</v>
      </c>
      <c r="N384" s="135">
        <f>$J$12*L384</f>
        <v>118.69914547084683</v>
      </c>
      <c r="O384" s="135">
        <f t="shared" si="39"/>
        <v>39.854408421962432</v>
      </c>
      <c r="P384" s="135">
        <f t="shared" si="40"/>
        <v>78.844737048884397</v>
      </c>
      <c r="R384" s="133">
        <f>+B384</f>
        <v>36100</v>
      </c>
      <c r="S384" s="134"/>
      <c r="T384" s="134">
        <f>P384*10^3*$F$8/(3600*24*30)</f>
        <v>5.2319810078735021</v>
      </c>
    </row>
    <row r="385" spans="2:20" x14ac:dyDescent="0.25">
      <c r="B385" s="144">
        <v>36130</v>
      </c>
      <c r="C385" s="135">
        <v>43.237608178300199</v>
      </c>
      <c r="D385" s="135"/>
      <c r="E385" s="145" t="e">
        <f>IF(S385="",NA(),(S385*3600*24*30)/($F$8*1000))</f>
        <v>#N/A</v>
      </c>
      <c r="F385" s="135">
        <f>(I384+$J$11*TANH(C385/$J$11))/(1+I384/$J$11*TANH(C385/$J$11))</f>
        <v>361.05434094386169</v>
      </c>
      <c r="G385" s="135">
        <f t="shared" si="35"/>
        <v>17.716389687216065</v>
      </c>
      <c r="H385" s="135">
        <f>F385*(1-TANH(D385/$J$11))/(1+(1-F385/$J$11)*TANH(D385/$J$11))</f>
        <v>361.05434094386169</v>
      </c>
      <c r="I385" s="135">
        <f>H385/(1+(H385/$J$11)^3)^(1/3)</f>
        <v>331.54891588021428</v>
      </c>
      <c r="J385" s="135">
        <f t="shared" si="36"/>
        <v>29.505425063647408</v>
      </c>
      <c r="K385" s="135">
        <f t="shared" si="37"/>
        <v>47.221814750863473</v>
      </c>
      <c r="L385" s="135">
        <f t="shared" si="38"/>
        <v>87.076223172825905</v>
      </c>
      <c r="M385" s="135">
        <f>($J$12-1)*L385</f>
        <v>13.061433475923877</v>
      </c>
      <c r="N385" s="135">
        <f>$J$12*L385</f>
        <v>100.13765664874978</v>
      </c>
      <c r="O385" s="135">
        <f t="shared" si="39"/>
        <v>37.519341325842326</v>
      </c>
      <c r="P385" s="135">
        <f t="shared" si="40"/>
        <v>62.618315322907456</v>
      </c>
      <c r="R385" s="133">
        <f>+B385</f>
        <v>36130</v>
      </c>
      <c r="S385" s="134"/>
      <c r="T385" s="134">
        <f>P385*10^3*$F$8/(3600*24*30)</f>
        <v>4.1552277143287357</v>
      </c>
    </row>
    <row r="386" spans="2:20" x14ac:dyDescent="0.25">
      <c r="B386" s="144">
        <v>36161</v>
      </c>
      <c r="C386" s="135">
        <v>109.27027697538399</v>
      </c>
      <c r="D386" s="135"/>
      <c r="E386" s="145" t="e">
        <f>IF(S386="",NA(),(S386*3600*24*30)/($F$8*1000))</f>
        <v>#N/A</v>
      </c>
      <c r="F386" s="135">
        <f>(I385+$J$11*TANH(C386/$J$11))/(1+I385/$J$11*TANH(C386/$J$11))</f>
        <v>392.10764078072987</v>
      </c>
      <c r="G386" s="135">
        <f t="shared" si="35"/>
        <v>48.711552074868393</v>
      </c>
      <c r="H386" s="135">
        <f>F386*(1-TANH(D386/$J$11))/(1+(1-F386/$J$11)*TANH(D386/$J$11))</f>
        <v>392.10764078072987</v>
      </c>
      <c r="I386" s="135">
        <f>H386/(1+(H386/$J$11)^3)^(1/3)</f>
        <v>352.76395552488697</v>
      </c>
      <c r="J386" s="135">
        <f t="shared" si="36"/>
        <v>39.3436852558429</v>
      </c>
      <c r="K386" s="135">
        <f t="shared" si="37"/>
        <v>88.055237330711293</v>
      </c>
      <c r="L386" s="135">
        <f t="shared" si="38"/>
        <v>125.57457865655363</v>
      </c>
      <c r="M386" s="135">
        <f>($J$12-1)*L386</f>
        <v>18.836186798483034</v>
      </c>
      <c r="N386" s="135">
        <f>$J$12*L386</f>
        <v>144.41076545503665</v>
      </c>
      <c r="O386" s="135">
        <f t="shared" si="39"/>
        <v>42.388403115725936</v>
      </c>
      <c r="P386" s="135">
        <f t="shared" si="40"/>
        <v>102.02236233931072</v>
      </c>
      <c r="R386" s="133">
        <f>+B386</f>
        <v>36161</v>
      </c>
      <c r="S386" s="134"/>
      <c r="T386" s="134">
        <f>P386*10^3*$F$8/(3600*24*30)</f>
        <v>6.7700024391826554</v>
      </c>
    </row>
    <row r="387" spans="2:20" x14ac:dyDescent="0.25">
      <c r="B387" s="144">
        <v>36192</v>
      </c>
      <c r="C387" s="135">
        <v>262.952789240833</v>
      </c>
      <c r="D387" s="135"/>
      <c r="E387" s="145" t="e">
        <f>IF(S387="",NA(),(S387*3600*24*30)/($F$8*1000))</f>
        <v>#N/A</v>
      </c>
      <c r="F387" s="135">
        <f>(I386+$J$11*TANH(C387/$J$11))/(1+I386/$J$11*TANH(C387/$J$11))</f>
        <v>462.6101229258835</v>
      </c>
      <c r="G387" s="135">
        <f t="shared" si="35"/>
        <v>153.10662183983652</v>
      </c>
      <c r="H387" s="135">
        <f>F387*(1-TANH(D387/$J$11))/(1+(1-F387/$J$11)*TANH(D387/$J$11))</f>
        <v>462.6101229258835</v>
      </c>
      <c r="I387" s="135">
        <f>H387/(1+(H387/$J$11)^3)^(1/3)</f>
        <v>394.45843026956163</v>
      </c>
      <c r="J387" s="135">
        <f t="shared" si="36"/>
        <v>68.15169265632187</v>
      </c>
      <c r="K387" s="135">
        <f t="shared" si="37"/>
        <v>221.25831449615839</v>
      </c>
      <c r="L387" s="135">
        <f t="shared" si="38"/>
        <v>263.64671761188436</v>
      </c>
      <c r="M387" s="135">
        <f>($J$12-1)*L387</f>
        <v>39.547007641782628</v>
      </c>
      <c r="N387" s="135">
        <f>$J$12*L387</f>
        <v>303.19372525366697</v>
      </c>
      <c r="O387" s="135">
        <f t="shared" si="39"/>
        <v>50.087934483213786</v>
      </c>
      <c r="P387" s="135">
        <f t="shared" si="40"/>
        <v>253.10579077045318</v>
      </c>
      <c r="R387" s="133">
        <f>+B387</f>
        <v>36192</v>
      </c>
      <c r="S387" s="134"/>
      <c r="T387" s="134">
        <f>P387*10^3*$F$8/(3600*24*30)</f>
        <v>16.795600313471432</v>
      </c>
    </row>
    <row r="388" spans="2:20" x14ac:dyDescent="0.25">
      <c r="B388" s="144">
        <v>36220</v>
      </c>
      <c r="C388" s="135">
        <v>98.132116151791607</v>
      </c>
      <c r="D388" s="135"/>
      <c r="E388" s="145" t="e">
        <f>IF(S388="",NA(),(S388*3600*24*30)/($F$8*1000))</f>
        <v>#N/A</v>
      </c>
      <c r="F388" s="135">
        <f>(I387+$J$11*TANH(C388/$J$11))/(1+I387/$J$11*TANH(C388/$J$11))</f>
        <v>435.32700267465668</v>
      </c>
      <c r="G388" s="135">
        <f t="shared" si="35"/>
        <v>57.263543746696541</v>
      </c>
      <c r="H388" s="135">
        <f>F388*(1-TANH(D388/$J$11))/(1+(1-F388/$J$11)*TANH(D388/$J$11))</f>
        <v>435.32700267465668</v>
      </c>
      <c r="I388" s="135">
        <f>H388/(1+(H388/$J$11)^3)^(1/3)</f>
        <v>379.38184274347111</v>
      </c>
      <c r="J388" s="135">
        <f t="shared" si="36"/>
        <v>55.945159931185572</v>
      </c>
      <c r="K388" s="135">
        <f t="shared" si="37"/>
        <v>113.20870367788211</v>
      </c>
      <c r="L388" s="135">
        <f t="shared" si="38"/>
        <v>163.2966381610959</v>
      </c>
      <c r="M388" s="135">
        <f>($J$12-1)*L388</f>
        <v>24.49449572416437</v>
      </c>
      <c r="N388" s="135">
        <f>$J$12*L388</f>
        <v>187.79113388526028</v>
      </c>
      <c r="O388" s="135">
        <f t="shared" si="39"/>
        <v>45.471635148709623</v>
      </c>
      <c r="P388" s="135">
        <f t="shared" si="40"/>
        <v>142.31949873655066</v>
      </c>
      <c r="R388" s="133">
        <f>+B388</f>
        <v>36220</v>
      </c>
      <c r="S388" s="134"/>
      <c r="T388" s="134">
        <f>P388*10^3*$F$8/(3600*24*30)</f>
        <v>9.4440408112217256</v>
      </c>
    </row>
    <row r="389" spans="2:20" x14ac:dyDescent="0.25">
      <c r="B389" s="144">
        <v>36251</v>
      </c>
      <c r="C389" s="135">
        <v>37.580089858328201</v>
      </c>
      <c r="D389" s="135"/>
      <c r="E389" s="145" t="e">
        <f>IF(S389="",NA(),(S389*3600*24*30)/($F$8*1000))</f>
        <v>#N/A</v>
      </c>
      <c r="F389" s="135">
        <f>(I388+$J$11*TANH(C389/$J$11))/(1+I388/$J$11*TANH(C389/$J$11))</f>
        <v>397.80787672040083</v>
      </c>
      <c r="G389" s="135">
        <f t="shared" si="35"/>
        <v>19.154055881398506</v>
      </c>
      <c r="H389" s="135">
        <f>F389*(1-TANH(D389/$J$11))/(1+(1-F389/$J$11)*TANH(D389/$J$11))</f>
        <v>397.80787672040083</v>
      </c>
      <c r="I389" s="135">
        <f>H389/(1+(H389/$J$11)^3)^(1/3)</f>
        <v>356.46872415356057</v>
      </c>
      <c r="J389" s="135">
        <f t="shared" si="36"/>
        <v>41.339152566840255</v>
      </c>
      <c r="K389" s="135">
        <f t="shared" si="37"/>
        <v>60.493208448238761</v>
      </c>
      <c r="L389" s="135">
        <f t="shared" si="38"/>
        <v>105.96484359694838</v>
      </c>
      <c r="M389" s="135">
        <f>($J$12-1)*L389</f>
        <v>15.894726539542248</v>
      </c>
      <c r="N389" s="135">
        <f>$J$12*L389</f>
        <v>121.85957013649063</v>
      </c>
      <c r="O389" s="135">
        <f t="shared" si="39"/>
        <v>40.20450616210023</v>
      </c>
      <c r="P389" s="135">
        <f t="shared" si="40"/>
        <v>81.655063974390401</v>
      </c>
      <c r="R389" s="133">
        <f>+B389</f>
        <v>36251</v>
      </c>
      <c r="S389" s="134"/>
      <c r="T389" s="134">
        <f>P389*10^3*$F$8/(3600*24*30)</f>
        <v>5.4184687513870173</v>
      </c>
    </row>
    <row r="390" spans="2:20" x14ac:dyDescent="0.25">
      <c r="B390" s="144">
        <v>36281</v>
      </c>
      <c r="C390" s="135">
        <v>12.126423690205</v>
      </c>
      <c r="D390" s="135"/>
      <c r="E390" s="145" t="e">
        <f>IF(S390="",NA(),(S390*3600*24*30)/($F$8*1000))</f>
        <v>#N/A</v>
      </c>
      <c r="F390" s="135">
        <f>(I389+$J$11*TANH(C390/$J$11))/(1+I389/$J$11*TANH(C390/$J$11))</f>
        <v>363.29851477574232</v>
      </c>
      <c r="G390" s="135">
        <f t="shared" si="35"/>
        <v>5.2966330680232545</v>
      </c>
      <c r="H390" s="135">
        <f>F390*(1-TANH(D390/$J$11))/(1+(1-F390/$J$11)*TANH(D390/$J$11))</f>
        <v>363.29851477574232</v>
      </c>
      <c r="I390" s="135">
        <f>H390/(1+(H390/$J$11)^3)^(1/3)</f>
        <v>333.14015533730367</v>
      </c>
      <c r="J390" s="135">
        <f t="shared" si="36"/>
        <v>30.158359438438652</v>
      </c>
      <c r="K390" s="135">
        <f t="shared" si="37"/>
        <v>35.454992506461906</v>
      </c>
      <c r="L390" s="135">
        <f t="shared" si="38"/>
        <v>75.659498668562136</v>
      </c>
      <c r="M390" s="135">
        <f>($J$12-1)*L390</f>
        <v>11.348924800284314</v>
      </c>
      <c r="N390" s="135">
        <f>$J$12*L390</f>
        <v>87.008423468846445</v>
      </c>
      <c r="O390" s="135">
        <f t="shared" si="39"/>
        <v>35.511607327978041</v>
      </c>
      <c r="P390" s="135">
        <f t="shared" si="40"/>
        <v>51.496816140868404</v>
      </c>
      <c r="R390" s="133">
        <f>+B390</f>
        <v>36281</v>
      </c>
      <c r="S390" s="134"/>
      <c r="T390" s="134">
        <f>P390*10^3*$F$8/(3600*24*30)</f>
        <v>3.4172269970020697</v>
      </c>
    </row>
    <row r="391" spans="2:20" x14ac:dyDescent="0.25">
      <c r="B391" s="144">
        <v>36312</v>
      </c>
      <c r="C391" s="135">
        <v>37.855281423155397</v>
      </c>
      <c r="D391" s="135"/>
      <c r="E391" s="145" t="e">
        <f>IF(S391="",NA(),(S391*3600*24*30)/($F$8*1000))</f>
        <v>#N/A</v>
      </c>
      <c r="F391" s="135">
        <f>(I390+$J$11*TANH(C391/$J$11))/(1+I390/$J$11*TANH(C391/$J$11))</f>
        <v>355.82739217085179</v>
      </c>
      <c r="G391" s="135">
        <f t="shared" si="35"/>
        <v>15.168044589607291</v>
      </c>
      <c r="H391" s="135">
        <f>F391*(1-TANH(D391/$J$11))/(1+(1-F391/$J$11)*TANH(D391/$J$11))</f>
        <v>355.82739217085179</v>
      </c>
      <c r="I391" s="135">
        <f>H391/(1+(H391/$J$11)^3)^(1/3)</f>
        <v>327.80806004668551</v>
      </c>
      <c r="J391" s="135">
        <f t="shared" si="36"/>
        <v>28.019332124166283</v>
      </c>
      <c r="K391" s="135">
        <f t="shared" si="37"/>
        <v>43.187376713773574</v>
      </c>
      <c r="L391" s="135">
        <f t="shared" si="38"/>
        <v>78.698984041751615</v>
      </c>
      <c r="M391" s="135">
        <f>($J$12-1)*L391</f>
        <v>11.804847606262735</v>
      </c>
      <c r="N391" s="135">
        <f>$J$12*L391</f>
        <v>90.503831648014355</v>
      </c>
      <c r="O391" s="135">
        <f t="shared" si="39"/>
        <v>36.080343200700852</v>
      </c>
      <c r="P391" s="135">
        <f t="shared" si="40"/>
        <v>54.423488447313503</v>
      </c>
      <c r="R391" s="133">
        <f>+B391</f>
        <v>36312</v>
      </c>
      <c r="S391" s="134"/>
      <c r="T391" s="134">
        <f>P391*10^3*$F$8/(3600*24*30)</f>
        <v>3.6114351901766675</v>
      </c>
    </row>
    <row r="392" spans="2:20" x14ac:dyDescent="0.25">
      <c r="B392" s="144">
        <v>36342</v>
      </c>
      <c r="C392" s="135">
        <v>2.5238614872993201</v>
      </c>
      <c r="D392" s="135"/>
      <c r="E392" s="145" t="e">
        <f>IF(S392="",NA(),(S392*3600*24*30)/($F$8*1000))</f>
        <v>#N/A</v>
      </c>
      <c r="F392" s="135">
        <f>(I391+$J$11*TANH(C392/$J$11))/(1+I391/$J$11*TANH(C392/$J$11))</f>
        <v>329.41291051519704</v>
      </c>
      <c r="G392" s="135">
        <f t="shared" si="35"/>
        <v>0.91901101878778491</v>
      </c>
      <c r="H392" s="135">
        <f>F392*(1-TANH(D392/$J$11))/(1+(1-F392/$J$11)*TANH(D392/$J$11))</f>
        <v>329.41291051519704</v>
      </c>
      <c r="I392" s="135">
        <f>H392/(1+(H392/$J$11)^3)^(1/3)</f>
        <v>308.17351841072508</v>
      </c>
      <c r="J392" s="135">
        <f t="shared" si="36"/>
        <v>21.23939210447196</v>
      </c>
      <c r="K392" s="135">
        <f t="shared" si="37"/>
        <v>22.158403123259745</v>
      </c>
      <c r="L392" s="135">
        <f t="shared" si="38"/>
        <v>58.238746323960598</v>
      </c>
      <c r="M392" s="135">
        <f>($J$12-1)*L392</f>
        <v>8.7358119485940851</v>
      </c>
      <c r="N392" s="135">
        <f>$J$12*L392</f>
        <v>66.974558272554688</v>
      </c>
      <c r="O392" s="135">
        <f t="shared" si="39"/>
        <v>31.64786356434891</v>
      </c>
      <c r="P392" s="135">
        <f t="shared" si="40"/>
        <v>35.326694708205778</v>
      </c>
      <c r="R392" s="133">
        <f>+B392</f>
        <v>36342</v>
      </c>
      <c r="S392" s="134"/>
      <c r="T392" s="134">
        <f>P392*10^3*$F$8/(3600*24*30)</f>
        <v>2.3442096797111862</v>
      </c>
    </row>
    <row r="393" spans="2:20" x14ac:dyDescent="0.25">
      <c r="B393" s="144">
        <v>36373</v>
      </c>
      <c r="C393" s="135">
        <v>2.65634247223697</v>
      </c>
      <c r="D393" s="135"/>
      <c r="E393" s="145" t="e">
        <f>IF(S393="",NA(),(S393*3600*24*30)/($F$8*1000))</f>
        <v>#N/A</v>
      </c>
      <c r="F393" s="135">
        <f>(I392+$J$11*TANH(C393/$J$11))/(1+I392/$J$11*TANH(C393/$J$11))</f>
        <v>309.97419994285212</v>
      </c>
      <c r="G393" s="135">
        <f t="shared" si="35"/>
        <v>0.8556609401099422</v>
      </c>
      <c r="H393" s="135">
        <f>F393*(1-TANH(D393/$J$11))/(1+(1-F393/$J$11)*TANH(D393/$J$11))</f>
        <v>309.97419994285212</v>
      </c>
      <c r="I393" s="135">
        <f>H393/(1+(H393/$J$11)^3)^(1/3)</f>
        <v>292.97022565295418</v>
      </c>
      <c r="J393" s="135">
        <f t="shared" si="36"/>
        <v>17.00397428989794</v>
      </c>
      <c r="K393" s="135">
        <f t="shared" si="37"/>
        <v>17.859635230007882</v>
      </c>
      <c r="L393" s="135">
        <f t="shared" si="38"/>
        <v>49.507498794356792</v>
      </c>
      <c r="M393" s="135">
        <f>($J$12-1)*L393</f>
        <v>7.4261248191535145</v>
      </c>
      <c r="N393" s="135">
        <f>$J$12*L393</f>
        <v>56.933623613510306</v>
      </c>
      <c r="O393" s="135">
        <f t="shared" si="39"/>
        <v>29.213303336098253</v>
      </c>
      <c r="P393" s="135">
        <f t="shared" si="40"/>
        <v>27.720320277412053</v>
      </c>
      <c r="R393" s="133">
        <f>+B393</f>
        <v>36373</v>
      </c>
      <c r="S393" s="134"/>
      <c r="T393" s="134">
        <f>P393*10^3*$F$8/(3600*24*30)</f>
        <v>1.8394656974208616</v>
      </c>
    </row>
    <row r="394" spans="2:20" x14ac:dyDescent="0.25">
      <c r="B394" s="144">
        <v>36404</v>
      </c>
      <c r="C394" s="135">
        <v>43.614049857349997</v>
      </c>
      <c r="D394" s="135"/>
      <c r="E394" s="145" t="e">
        <f>IF(S394="",NA(),(S394*3600*24*30)/($F$8*1000))</f>
        <v>#N/A</v>
      </c>
      <c r="F394" s="135">
        <f>(I393+$J$11*TANH(C394/$J$11))/(1+I393/$J$11*TANH(C394/$J$11))</f>
        <v>322.6203827075239</v>
      </c>
      <c r="G394" s="135">
        <f t="shared" si="35"/>
        <v>13.963892802780265</v>
      </c>
      <c r="H394" s="135">
        <f>F394*(1-TANH(D394/$J$11))/(1+(1-F394/$J$11)*TANH(D394/$J$11))</f>
        <v>322.6203827075239</v>
      </c>
      <c r="I394" s="135">
        <f>H394/(1+(H394/$J$11)^3)^(1/3)</f>
        <v>302.9318757425745</v>
      </c>
      <c r="J394" s="135">
        <f t="shared" si="36"/>
        <v>19.688506964949397</v>
      </c>
      <c r="K394" s="135">
        <f t="shared" si="37"/>
        <v>33.652399767729662</v>
      </c>
      <c r="L394" s="135">
        <f t="shared" si="38"/>
        <v>62.865703103827911</v>
      </c>
      <c r="M394" s="135">
        <f>($J$12-1)*L394</f>
        <v>9.4298554655741817</v>
      </c>
      <c r="N394" s="135">
        <f>$J$12*L394</f>
        <v>72.29555856940209</v>
      </c>
      <c r="O394" s="135">
        <f t="shared" si="39"/>
        <v>32.78820212160452</v>
      </c>
      <c r="P394" s="135">
        <f t="shared" si="40"/>
        <v>39.507356447797569</v>
      </c>
      <c r="R394" s="133">
        <f>+B394</f>
        <v>36404</v>
      </c>
      <c r="S394" s="134"/>
      <c r="T394" s="134">
        <f>P394*10^3*$F$8/(3600*24*30)</f>
        <v>2.6216301346532336</v>
      </c>
    </row>
    <row r="395" spans="2:20" x14ac:dyDescent="0.25">
      <c r="B395" s="144">
        <v>36434</v>
      </c>
      <c r="C395" s="135">
        <v>14.186978516523199</v>
      </c>
      <c r="D395" s="135"/>
      <c r="E395" s="145" t="e">
        <f>IF(S395="",NA(),(S395*3600*24*30)/($F$8*1000))</f>
        <v>#N/A</v>
      </c>
      <c r="F395" s="135">
        <f>(I394+$J$11*TANH(C395/$J$11))/(1+I394/$J$11*TANH(C395/$J$11))</f>
        <v>312.58670444340373</v>
      </c>
      <c r="G395" s="135">
        <f t="shared" si="35"/>
        <v>4.5321498156939697</v>
      </c>
      <c r="H395" s="135">
        <f>F395*(1-TANH(D395/$J$11))/(1+(1-F395/$J$11)*TANH(D395/$J$11))</f>
        <v>312.58670444340373</v>
      </c>
      <c r="I395" s="135">
        <f>H395/(1+(H395/$J$11)^3)^(1/3)</f>
        <v>295.04946526289251</v>
      </c>
      <c r="J395" s="135">
        <f t="shared" si="36"/>
        <v>17.537239180511222</v>
      </c>
      <c r="K395" s="135">
        <f t="shared" si="37"/>
        <v>22.069388996205191</v>
      </c>
      <c r="L395" s="135">
        <f t="shared" si="38"/>
        <v>54.857591117809712</v>
      </c>
      <c r="M395" s="135">
        <f>($J$12-1)*L395</f>
        <v>8.2286386676714525</v>
      </c>
      <c r="N395" s="135">
        <f>$J$12*L395</f>
        <v>63.086229785481166</v>
      </c>
      <c r="O395" s="135">
        <f t="shared" si="39"/>
        <v>30.752211630218902</v>
      </c>
      <c r="P395" s="135">
        <f t="shared" si="40"/>
        <v>32.334018155262264</v>
      </c>
      <c r="R395" s="133">
        <f>+B395</f>
        <v>36434</v>
      </c>
      <c r="S395" s="134"/>
      <c r="T395" s="134">
        <f>P395*10^3*$F$8/(3600*24*30)</f>
        <v>2.1456215751177119</v>
      </c>
    </row>
    <row r="396" spans="2:20" x14ac:dyDescent="0.25">
      <c r="B396" s="144">
        <v>36465</v>
      </c>
      <c r="C396" s="135">
        <v>96.6653799934452</v>
      </c>
      <c r="D396" s="135"/>
      <c r="E396" s="145" t="e">
        <f>IF(S396="",NA(),(S396*3600*24*30)/($F$8*1000))</f>
        <v>#N/A</v>
      </c>
      <c r="F396" s="135">
        <f>(I395+$J$11*TANH(C396/$J$11))/(1+I395/$J$11*TANH(C396/$J$11))</f>
        <v>356.7574803357308</v>
      </c>
      <c r="G396" s="135">
        <f t="shared" si="35"/>
        <v>34.957364920606892</v>
      </c>
      <c r="H396" s="135">
        <f>F396*(1-TANH(D396/$J$11))/(1+(1-F396/$J$11)*TANH(D396/$J$11))</f>
        <v>356.7574803357308</v>
      </c>
      <c r="I396" s="135">
        <f>H396/(1+(H396/$J$11)^3)^(1/3)</f>
        <v>328.47725001020319</v>
      </c>
      <c r="J396" s="135">
        <f t="shared" si="36"/>
        <v>28.280230325527612</v>
      </c>
      <c r="K396" s="135">
        <f t="shared" si="37"/>
        <v>63.237595246134504</v>
      </c>
      <c r="L396" s="135">
        <f t="shared" si="38"/>
        <v>93.989806876353413</v>
      </c>
      <c r="M396" s="135">
        <f>($J$12-1)*L396</f>
        <v>14.098471031453004</v>
      </c>
      <c r="N396" s="135">
        <f>$J$12*L396</f>
        <v>108.08827790780641</v>
      </c>
      <c r="O396" s="135">
        <f t="shared" si="39"/>
        <v>38.582682595067453</v>
      </c>
      <c r="P396" s="135">
        <f t="shared" si="40"/>
        <v>69.505595312738961</v>
      </c>
      <c r="R396" s="133">
        <f>+B396</f>
        <v>36465</v>
      </c>
      <c r="S396" s="134"/>
      <c r="T396" s="134">
        <f>P396*10^3*$F$8/(3600*24*30)</f>
        <v>4.6122540099502709</v>
      </c>
    </row>
    <row r="397" spans="2:20" x14ac:dyDescent="0.25">
      <c r="B397" s="144">
        <v>36495</v>
      </c>
      <c r="C397" s="135">
        <v>84.769224714731905</v>
      </c>
      <c r="D397" s="135"/>
      <c r="E397" s="145" t="e">
        <f>IF(S397="",NA(),(S397*3600*24*30)/($F$8*1000))</f>
        <v>#N/A</v>
      </c>
      <c r="F397" s="135">
        <f>(I396+$J$11*TANH(C397/$J$11))/(1+I396/$J$11*TANH(C397/$J$11))</f>
        <v>377.41521285900433</v>
      </c>
      <c r="G397" s="135">
        <f t="shared" si="35"/>
        <v>35.831261865930742</v>
      </c>
      <c r="H397" s="135">
        <f>F397*(1-TANH(D397/$J$11))/(1+(1-F397/$J$11)*TANH(D397/$J$11))</f>
        <v>377.41521285900433</v>
      </c>
      <c r="I397" s="135">
        <f>H397/(1+(H397/$J$11)^3)^(1/3)</f>
        <v>342.9430338100376</v>
      </c>
      <c r="J397" s="135">
        <f t="shared" si="36"/>
        <v>34.472179048966723</v>
      </c>
      <c r="K397" s="135">
        <f t="shared" si="37"/>
        <v>70.303440914897465</v>
      </c>
      <c r="L397" s="135">
        <f t="shared" si="38"/>
        <v>108.88612350996492</v>
      </c>
      <c r="M397" s="135">
        <f>($J$12-1)*L397</f>
        <v>16.332918526494726</v>
      </c>
      <c r="N397" s="135">
        <f>$J$12*L397</f>
        <v>125.21904203645964</v>
      </c>
      <c r="O397" s="135">
        <f t="shared" si="39"/>
        <v>40.563553507142359</v>
      </c>
      <c r="P397" s="135">
        <f t="shared" si="40"/>
        <v>84.655488529317282</v>
      </c>
      <c r="R397" s="133">
        <f>+B397</f>
        <v>36495</v>
      </c>
      <c r="S397" s="134"/>
      <c r="T397" s="134">
        <f>P397*10^3*$F$8/(3600*24*30)</f>
        <v>5.6175709980874124</v>
      </c>
    </row>
    <row r="398" spans="2:20" x14ac:dyDescent="0.25">
      <c r="B398" s="144">
        <v>36526</v>
      </c>
      <c r="C398" s="135">
        <v>68.389310112256496</v>
      </c>
      <c r="D398" s="135"/>
      <c r="E398" s="145" t="e">
        <f>IF(S398="",NA(),(S398*3600*24*30)/($F$8*1000))</f>
        <v>#N/A</v>
      </c>
      <c r="F398" s="135">
        <f>(I397+$J$11*TANH(C398/$J$11))/(1+I397/$J$11*TANH(C398/$J$11))</f>
        <v>381.00065538218644</v>
      </c>
      <c r="G398" s="135">
        <f t="shared" si="35"/>
        <v>30.331688540107677</v>
      </c>
      <c r="H398" s="135">
        <f>F398*(1-TANH(D398/$J$11))/(1+(1-F398/$J$11)*TANH(D398/$J$11))</f>
        <v>381.00065538218644</v>
      </c>
      <c r="I398" s="135">
        <f>H398/(1+(H398/$J$11)^3)^(1/3)</f>
        <v>345.37571836756632</v>
      </c>
      <c r="J398" s="135">
        <f t="shared" si="36"/>
        <v>35.624937014620116</v>
      </c>
      <c r="K398" s="135">
        <f t="shared" si="37"/>
        <v>65.956625554727793</v>
      </c>
      <c r="L398" s="135">
        <f t="shared" si="38"/>
        <v>106.52017906187015</v>
      </c>
      <c r="M398" s="135">
        <f>($J$12-1)*L398</f>
        <v>15.978026859280513</v>
      </c>
      <c r="N398" s="135">
        <f>$J$12*L398</f>
        <v>122.49820592115067</v>
      </c>
      <c r="O398" s="135">
        <f t="shared" si="39"/>
        <v>40.273778682759215</v>
      </c>
      <c r="P398" s="135">
        <f t="shared" si="40"/>
        <v>82.224427238391456</v>
      </c>
      <c r="R398" s="133">
        <f>+B398</f>
        <v>36526</v>
      </c>
      <c r="S398" s="134"/>
      <c r="T398" s="134">
        <f>P398*10^3*$F$8/(3600*24*30)</f>
        <v>5.4562505729179511</v>
      </c>
    </row>
    <row r="399" spans="2:20" x14ac:dyDescent="0.25">
      <c r="B399" s="144">
        <v>36557</v>
      </c>
      <c r="C399" s="135">
        <v>124.066712571316</v>
      </c>
      <c r="D399" s="135"/>
      <c r="E399" s="145" t="e">
        <f>IF(S399="",NA(),(S399*3600*24*30)/($F$8*1000))</f>
        <v>#N/A</v>
      </c>
      <c r="F399" s="135">
        <f>(I398+$J$11*TANH(C399/$J$11))/(1+I398/$J$11*TANH(C399/$J$11))</f>
        <v>409.21449858545066</v>
      </c>
      <c r="G399" s="135">
        <f t="shared" si="35"/>
        <v>60.227932353431697</v>
      </c>
      <c r="H399" s="135">
        <f>F399*(1-TANH(D399/$J$11))/(1+(1-F399/$J$11)*TANH(D399/$J$11))</f>
        <v>409.21449858545066</v>
      </c>
      <c r="I399" s="135">
        <f>H399/(1+(H399/$J$11)^3)^(1/3)</f>
        <v>363.70485742826924</v>
      </c>
      <c r="J399" s="135">
        <f t="shared" si="36"/>
        <v>45.50964115718142</v>
      </c>
      <c r="K399" s="135">
        <f t="shared" si="37"/>
        <v>105.73757351061312</v>
      </c>
      <c r="L399" s="135">
        <f t="shared" si="38"/>
        <v>146.01135219337232</v>
      </c>
      <c r="M399" s="135">
        <f>($J$12-1)*L399</f>
        <v>21.901702829005835</v>
      </c>
      <c r="N399" s="135">
        <f>$J$12*L399</f>
        <v>167.91305502237816</v>
      </c>
      <c r="O399" s="135">
        <f t="shared" si="39"/>
        <v>44.204502898499939</v>
      </c>
      <c r="P399" s="135">
        <f t="shared" si="40"/>
        <v>123.70855212387822</v>
      </c>
      <c r="R399" s="133">
        <f>+B399</f>
        <v>36557</v>
      </c>
      <c r="S399" s="134"/>
      <c r="T399" s="134">
        <f>P399*10^3*$F$8/(3600*24*30)</f>
        <v>8.2090551563684624</v>
      </c>
    </row>
    <row r="400" spans="2:20" x14ac:dyDescent="0.25">
      <c r="B400" s="144">
        <v>36586</v>
      </c>
      <c r="C400" s="135">
        <v>142.112253519181</v>
      </c>
      <c r="D400" s="135"/>
      <c r="E400" s="145" t="e">
        <f>IF(S400="",NA(),(S400*3600*24*30)/($F$8*1000))</f>
        <v>#N/A</v>
      </c>
      <c r="F400" s="135">
        <f>(I399+$J$11*TANH(C400/$J$11))/(1+I399/$J$11*TANH(C400/$J$11))</f>
        <v>429.47754468346938</v>
      </c>
      <c r="G400" s="135">
        <f t="shared" si="35"/>
        <v>76.339566263980885</v>
      </c>
      <c r="H400" s="135">
        <f>F400*(1-TANH(D400/$J$11))/(1+(1-F400/$J$11)*TANH(D400/$J$11))</f>
        <v>429.47754468346938</v>
      </c>
      <c r="I400" s="135">
        <f>H400/(1+(H400/$J$11)^3)^(1/3)</f>
        <v>375.97702465202201</v>
      </c>
      <c r="J400" s="135">
        <f t="shared" si="36"/>
        <v>53.500520031447365</v>
      </c>
      <c r="K400" s="135">
        <f t="shared" si="37"/>
        <v>129.84008629542825</v>
      </c>
      <c r="L400" s="135">
        <f t="shared" si="38"/>
        <v>174.04458919392818</v>
      </c>
      <c r="M400" s="135">
        <f>($J$12-1)*L400</f>
        <v>26.10668837908921</v>
      </c>
      <c r="N400" s="135">
        <f>$J$12*L400</f>
        <v>200.15127757301738</v>
      </c>
      <c r="O400" s="135">
        <f t="shared" si="39"/>
        <v>46.161897671290205</v>
      </c>
      <c r="P400" s="135">
        <f t="shared" si="40"/>
        <v>153.98937990172718</v>
      </c>
      <c r="R400" s="133">
        <f>+B400</f>
        <v>36586</v>
      </c>
      <c r="S400" s="134"/>
      <c r="T400" s="134">
        <f>P400*10^3*$F$8/(3600*24*30)</f>
        <v>10.218431073725723</v>
      </c>
    </row>
    <row r="401" spans="2:20" x14ac:dyDescent="0.25">
      <c r="B401" s="144">
        <v>36617</v>
      </c>
      <c r="C401" s="135">
        <v>60.562314814814798</v>
      </c>
      <c r="D401" s="135"/>
      <c r="E401" s="145" t="e">
        <f>IF(S401="",NA(),(S401*3600*24*30)/($F$8*1000))</f>
        <v>#N/A</v>
      </c>
      <c r="F401" s="135">
        <f>(I400+$J$11*TANH(C401/$J$11))/(1+I400/$J$11*TANH(C401/$J$11))</f>
        <v>405.29930191455503</v>
      </c>
      <c r="G401" s="135">
        <f t="shared" si="35"/>
        <v>31.240037552281763</v>
      </c>
      <c r="H401" s="135">
        <f>F401*(1-TANH(D401/$J$11))/(1+(1-F401/$J$11)*TANH(D401/$J$11))</f>
        <v>405.29930191455503</v>
      </c>
      <c r="I401" s="135">
        <f>H401/(1+(H401/$J$11)^3)^(1/3)</f>
        <v>361.2478006079192</v>
      </c>
      <c r="J401" s="135">
        <f t="shared" si="36"/>
        <v>44.051501306635828</v>
      </c>
      <c r="K401" s="135">
        <f t="shared" si="37"/>
        <v>75.29153885891759</v>
      </c>
      <c r="L401" s="135">
        <f t="shared" si="38"/>
        <v>121.4534365302078</v>
      </c>
      <c r="M401" s="135">
        <f>($J$12-1)*L401</f>
        <v>18.218015479531157</v>
      </c>
      <c r="N401" s="135">
        <f>$J$12*L401</f>
        <v>139.67145200973894</v>
      </c>
      <c r="O401" s="135">
        <f t="shared" si="39"/>
        <v>41.970382026247734</v>
      </c>
      <c r="P401" s="135">
        <f t="shared" si="40"/>
        <v>97.701069983491209</v>
      </c>
      <c r="R401" s="133">
        <f>+B401</f>
        <v>36617</v>
      </c>
      <c r="S401" s="134"/>
      <c r="T401" s="134">
        <f>P401*10^3*$F$8/(3600*24*30)</f>
        <v>6.4832500143366074</v>
      </c>
    </row>
    <row r="402" spans="2:20" x14ac:dyDescent="0.25">
      <c r="B402" s="144">
        <v>36647</v>
      </c>
      <c r="C402" s="135">
        <v>21.784235235977299</v>
      </c>
      <c r="D402" s="135"/>
      <c r="E402" s="145" t="e">
        <f>IF(S402="",NA(),(S402*3600*24*30)/($F$8*1000))</f>
        <v>#N/A</v>
      </c>
      <c r="F402" s="135">
        <f>(I401+$J$11*TANH(C402/$J$11))/(1+I401/$J$11*TANH(C402/$J$11))</f>
        <v>373.12443505585082</v>
      </c>
      <c r="G402" s="135">
        <f t="shared" si="35"/>
        <v>9.90760078804567</v>
      </c>
      <c r="H402" s="135">
        <f>F402*(1-TANH(D402/$J$11))/(1+(1-F402/$J$11)*TANH(D402/$J$11))</f>
        <v>373.12443505585082</v>
      </c>
      <c r="I402" s="135">
        <f>H402/(1+(H402/$J$11)^3)^(1/3)</f>
        <v>340.00130149169678</v>
      </c>
      <c r="J402" s="135">
        <f t="shared" si="36"/>
        <v>33.123133564154045</v>
      </c>
      <c r="K402" s="135">
        <f t="shared" si="37"/>
        <v>43.030734352199715</v>
      </c>
      <c r="L402" s="135">
        <f t="shared" si="38"/>
        <v>85.001116378447449</v>
      </c>
      <c r="M402" s="135">
        <f>($J$12-1)*L402</f>
        <v>12.750167456767111</v>
      </c>
      <c r="N402" s="135">
        <f>$J$12*L402</f>
        <v>97.751283835214565</v>
      </c>
      <c r="O402" s="135">
        <f t="shared" si="39"/>
        <v>37.179266548724101</v>
      </c>
      <c r="P402" s="135">
        <f t="shared" si="40"/>
        <v>60.572017286490464</v>
      </c>
      <c r="R402" s="133">
        <f>+B402</f>
        <v>36647</v>
      </c>
      <c r="S402" s="134"/>
      <c r="T402" s="134">
        <f>P402*10^3*$F$8/(3600*24*30)</f>
        <v>4.0194394187022997</v>
      </c>
    </row>
    <row r="403" spans="2:20" x14ac:dyDescent="0.25">
      <c r="B403" s="144">
        <v>36678</v>
      </c>
      <c r="C403" s="135">
        <v>33.834010446894901</v>
      </c>
      <c r="D403" s="135"/>
      <c r="E403" s="145" t="e">
        <f>IF(S403="",NA(),(S403*3600*24*30)/($F$8*1000))</f>
        <v>#N/A</v>
      </c>
      <c r="F403" s="135">
        <f>(I402+$J$11*TANH(C403/$J$11))/(1+I402/$J$11*TANH(C403/$J$11))</f>
        <v>359.85103401033183</v>
      </c>
      <c r="G403" s="135">
        <f t="shared" si="35"/>
        <v>13.984277928259871</v>
      </c>
      <c r="H403" s="135">
        <f>F403*(1-TANH(D403/$J$11))/(1+(1-F403/$J$11)*TANH(D403/$J$11))</f>
        <v>359.85103401033183</v>
      </c>
      <c r="I403" s="135">
        <f>H403/(1+(H403/$J$11)^3)^(1/3)</f>
        <v>330.69201801589702</v>
      </c>
      <c r="J403" s="135">
        <f t="shared" si="36"/>
        <v>29.15901599443481</v>
      </c>
      <c r="K403" s="135">
        <f t="shared" si="37"/>
        <v>43.143293922694681</v>
      </c>
      <c r="L403" s="135">
        <f t="shared" si="38"/>
        <v>80.322560471418782</v>
      </c>
      <c r="M403" s="135">
        <f>($J$12-1)*L403</f>
        <v>12.04838407071281</v>
      </c>
      <c r="N403" s="135">
        <f>$J$12*L403</f>
        <v>92.370944542131596</v>
      </c>
      <c r="O403" s="135">
        <f t="shared" si="39"/>
        <v>36.373448292140928</v>
      </c>
      <c r="P403" s="135">
        <f t="shared" si="40"/>
        <v>55.997496249990668</v>
      </c>
      <c r="R403" s="133">
        <f>+B403</f>
        <v>36678</v>
      </c>
      <c r="S403" s="134"/>
      <c r="T403" s="134">
        <f>P403*10^3*$F$8/(3600*24*30)</f>
        <v>3.7158832388111089</v>
      </c>
    </row>
    <row r="404" spans="2:20" x14ac:dyDescent="0.25">
      <c r="B404" s="144">
        <v>36708</v>
      </c>
      <c r="C404" s="135">
        <v>6.80852320249807</v>
      </c>
      <c r="D404" s="135"/>
      <c r="E404" s="145" t="e">
        <f>IF(S404="",NA(),(S404*3600*24*30)/($F$8*1000))</f>
        <v>#N/A</v>
      </c>
      <c r="F404" s="135">
        <f>(I403+$J$11*TANH(C404/$J$11))/(1+I403/$J$11*TANH(C404/$J$11))</f>
        <v>334.95726508869672</v>
      </c>
      <c r="G404" s="135">
        <f t="shared" si="35"/>
        <v>2.5432761296983699</v>
      </c>
      <c r="H404" s="135">
        <f>F404*(1-TANH(D404/$J$11))/(1+(1-F404/$J$11)*TANH(D404/$J$11))</f>
        <v>334.95726508869672</v>
      </c>
      <c r="I404" s="135">
        <f>H404/(1+(H404/$J$11)^3)^(1/3)</f>
        <v>312.39438446687342</v>
      </c>
      <c r="J404" s="135">
        <f t="shared" si="36"/>
        <v>22.562880621823297</v>
      </c>
      <c r="K404" s="135">
        <f t="shared" si="37"/>
        <v>25.106156751521667</v>
      </c>
      <c r="L404" s="135">
        <f t="shared" si="38"/>
        <v>61.479605043662595</v>
      </c>
      <c r="M404" s="135">
        <f>($J$12-1)*L404</f>
        <v>9.2219407565493832</v>
      </c>
      <c r="N404" s="135">
        <f>$J$12*L404</f>
        <v>70.701545800211974</v>
      </c>
      <c r="O404" s="135">
        <f t="shared" si="39"/>
        <v>32.456331882234245</v>
      </c>
      <c r="P404" s="135">
        <f t="shared" si="40"/>
        <v>38.245213917977729</v>
      </c>
      <c r="R404" s="133">
        <f>+B404</f>
        <v>36708</v>
      </c>
      <c r="S404" s="134"/>
      <c r="T404" s="134">
        <f>P404*10^3*$F$8/(3600*24*30)</f>
        <v>2.5378768494954356</v>
      </c>
    </row>
    <row r="405" spans="2:20" x14ac:dyDescent="0.25">
      <c r="B405" s="144">
        <v>36739</v>
      </c>
      <c r="C405" s="135">
        <v>7.0902055891503997</v>
      </c>
      <c r="D405" s="135"/>
      <c r="E405" s="145" t="e">
        <f>IF(S405="",NA(),(S405*3600*24*30)/($F$8*1000))</f>
        <v>#N/A</v>
      </c>
      <c r="F405" s="135">
        <f>(I404+$J$11*TANH(C405/$J$11))/(1+I404/$J$11*TANH(C405/$J$11))</f>
        <v>317.11584439336281</v>
      </c>
      <c r="G405" s="135">
        <f t="shared" si="35"/>
        <v>2.3687456626610128</v>
      </c>
      <c r="H405" s="135">
        <f>F405*(1-TANH(D405/$J$11))/(1+(1-F405/$J$11)*TANH(D405/$J$11))</f>
        <v>317.11584439336281</v>
      </c>
      <c r="I405" s="135">
        <f>H405/(1+(H405/$J$11)^3)^(1/3)</f>
        <v>298.62794300660829</v>
      </c>
      <c r="J405" s="135">
        <f t="shared" si="36"/>
        <v>18.487901386754515</v>
      </c>
      <c r="K405" s="135">
        <f t="shared" si="37"/>
        <v>20.856647049415528</v>
      </c>
      <c r="L405" s="135">
        <f t="shared" si="38"/>
        <v>53.312978931649774</v>
      </c>
      <c r="M405" s="135">
        <f>($J$12-1)*L405</f>
        <v>7.9969468397474612</v>
      </c>
      <c r="N405" s="135">
        <f>$J$12*L405</f>
        <v>61.309925771397232</v>
      </c>
      <c r="O405" s="135">
        <f t="shared" si="39"/>
        <v>30.323945241018212</v>
      </c>
      <c r="P405" s="135">
        <f t="shared" si="40"/>
        <v>30.98598053037902</v>
      </c>
      <c r="R405" s="133">
        <f>+B405</f>
        <v>36739</v>
      </c>
      <c r="S405" s="134"/>
      <c r="T405" s="134">
        <f>P405*10^3*$F$8/(3600*24*30)</f>
        <v>2.05616846112083</v>
      </c>
    </row>
    <row r="406" spans="2:20" x14ac:dyDescent="0.25">
      <c r="B406" s="144">
        <v>36770</v>
      </c>
      <c r="C406" s="135">
        <v>26.121481481481499</v>
      </c>
      <c r="D406" s="135"/>
      <c r="E406" s="145" t="e">
        <f>IF(S406="",NA(),(S406*3600*24*30)/($F$8*1000))</f>
        <v>#N/A</v>
      </c>
      <c r="F406" s="135">
        <f>(I405+$J$11*TANH(C406/$J$11))/(1+I405/$J$11*TANH(C406/$J$11))</f>
        <v>316.41293762012691</v>
      </c>
      <c r="G406" s="135">
        <f t="shared" si="35"/>
        <v>8.3364868679628898</v>
      </c>
      <c r="H406" s="135">
        <f>F406*(1-TANH(D406/$J$11))/(1+(1-F406/$J$11)*TANH(D406/$J$11))</f>
        <v>316.41293762012691</v>
      </c>
      <c r="I406" s="135">
        <f>H406/(1+(H406/$J$11)^3)^(1/3)</f>
        <v>298.07476500573699</v>
      </c>
      <c r="J406" s="135">
        <f t="shared" si="36"/>
        <v>18.338172614389919</v>
      </c>
      <c r="K406" s="135">
        <f t="shared" si="37"/>
        <v>26.674659482352808</v>
      </c>
      <c r="L406" s="135">
        <f t="shared" si="38"/>
        <v>56.998604723371017</v>
      </c>
      <c r="M406" s="135">
        <f>($J$12-1)*L406</f>
        <v>8.5497907085056468</v>
      </c>
      <c r="N406" s="135">
        <f>$J$12*L406</f>
        <v>65.548395431876671</v>
      </c>
      <c r="O406" s="135">
        <f t="shared" si="39"/>
        <v>31.325798409320313</v>
      </c>
      <c r="P406" s="135">
        <f t="shared" si="40"/>
        <v>34.222597022556357</v>
      </c>
      <c r="R406" s="133">
        <f>+B406</f>
        <v>36770</v>
      </c>
      <c r="S406" s="134"/>
      <c r="T406" s="134">
        <f>P406*10^3*$F$8/(3600*24*30)</f>
        <v>2.2709439382251904</v>
      </c>
    </row>
    <row r="407" spans="2:20" x14ac:dyDescent="0.25">
      <c r="B407" s="144">
        <v>36800</v>
      </c>
      <c r="C407" s="135">
        <v>23.270668752573101</v>
      </c>
      <c r="D407" s="135"/>
      <c r="E407" s="145" t="e">
        <f>IF(S407="",NA(),(S407*3600*24*30)/($F$8*1000))</f>
        <v>#N/A</v>
      </c>
      <c r="F407" s="135">
        <f>(I406+$J$11*TANH(C407/$J$11))/(1+I406/$J$11*TANH(C407/$J$11))</f>
        <v>313.99159527262839</v>
      </c>
      <c r="G407" s="135">
        <f t="shared" si="35"/>
        <v>7.3538384856817061</v>
      </c>
      <c r="H407" s="135">
        <f>F407*(1-TANH(D407/$J$11))/(1+(1-F407/$J$11)*TANH(D407/$J$11))</f>
        <v>313.99159527262839</v>
      </c>
      <c r="I407" s="135">
        <f>H407/(1+(H407/$J$11)^3)^(1/3)</f>
        <v>296.16303585756043</v>
      </c>
      <c r="J407" s="135">
        <f t="shared" si="36"/>
        <v>17.828559415067957</v>
      </c>
      <c r="K407" s="135">
        <f t="shared" si="37"/>
        <v>25.182397900749663</v>
      </c>
      <c r="L407" s="135">
        <f t="shared" si="38"/>
        <v>56.508196310069977</v>
      </c>
      <c r="M407" s="135">
        <f>($J$12-1)*L407</f>
        <v>8.4762294465104908</v>
      </c>
      <c r="N407" s="135">
        <f>$J$12*L407</f>
        <v>64.984425756580464</v>
      </c>
      <c r="O407" s="135">
        <f t="shared" si="39"/>
        <v>31.196411247179256</v>
      </c>
      <c r="P407" s="135">
        <f t="shared" si="40"/>
        <v>33.788014509401208</v>
      </c>
      <c r="R407" s="133">
        <f>+B407</f>
        <v>36800</v>
      </c>
      <c r="S407" s="134"/>
      <c r="T407" s="134">
        <f>P407*10^3*$F$8/(3600*24*30)</f>
        <v>2.2421059010868087</v>
      </c>
    </row>
    <row r="408" spans="2:20" x14ac:dyDescent="0.25">
      <c r="B408" s="144">
        <v>36831</v>
      </c>
      <c r="C408" s="135">
        <v>44.146726902932002</v>
      </c>
      <c r="D408" s="135"/>
      <c r="E408" s="145" t="e">
        <f>IF(S408="",NA(),(S408*3600*24*30)/($F$8*1000))</f>
        <v>#N/A</v>
      </c>
      <c r="F408" s="135">
        <f>(I407+$J$11*TANH(C408/$J$11))/(1+I407/$J$11*TANH(C408/$J$11))</f>
        <v>325.87746277651269</v>
      </c>
      <c r="G408" s="135">
        <f t="shared" si="35"/>
        <v>14.43229998397976</v>
      </c>
      <c r="H408" s="135">
        <f>F408*(1-TANH(D408/$J$11))/(1+(1-F408/$J$11)*TANH(D408/$J$11))</f>
        <v>325.87746277651269</v>
      </c>
      <c r="I408" s="135">
        <f>H408/(1+(H408/$J$11)^3)^(1/3)</f>
        <v>305.45492091734167</v>
      </c>
      <c r="J408" s="135">
        <f t="shared" si="36"/>
        <v>20.422541859171019</v>
      </c>
      <c r="K408" s="135">
        <f t="shared" si="37"/>
        <v>34.85484184315078</v>
      </c>
      <c r="L408" s="135">
        <f t="shared" si="38"/>
        <v>66.051253090330036</v>
      </c>
      <c r="M408" s="135">
        <f>($J$12-1)*L408</f>
        <v>9.907687963549499</v>
      </c>
      <c r="N408" s="135">
        <f>$J$12*L408</f>
        <v>75.958941053879542</v>
      </c>
      <c r="O408" s="135">
        <f t="shared" si="39"/>
        <v>33.521417774404796</v>
      </c>
      <c r="P408" s="135">
        <f t="shared" si="40"/>
        <v>42.437523279474746</v>
      </c>
      <c r="R408" s="133">
        <f>+B408</f>
        <v>36831</v>
      </c>
      <c r="S408" s="134"/>
      <c r="T408" s="134">
        <f>P408*10^3*$F$8/(3600*24*30)</f>
        <v>2.8160702176194663</v>
      </c>
    </row>
    <row r="409" spans="2:20" x14ac:dyDescent="0.25">
      <c r="B409" s="144">
        <v>36861</v>
      </c>
      <c r="C409" s="135">
        <v>105.690703035721</v>
      </c>
      <c r="D409" s="135"/>
      <c r="E409" s="145" t="e">
        <f>IF(S409="",NA(),(S409*3600*24*30)/($F$8*1000))</f>
        <v>#N/A</v>
      </c>
      <c r="F409" s="135">
        <f>(I408+$J$11*TANH(C409/$J$11))/(1+I408/$J$11*TANH(C409/$J$11))</f>
        <v>370.05222768559645</v>
      </c>
      <c r="G409" s="135">
        <f t="shared" si="35"/>
        <v>41.093396267466233</v>
      </c>
      <c r="H409" s="135">
        <f>F409*(1-TANH(D409/$J$11))/(1+(1-F409/$J$11)*TANH(D409/$J$11))</f>
        <v>370.05222768559645</v>
      </c>
      <c r="I409" s="135">
        <f>H409/(1+(H409/$J$11)^3)^(1/3)</f>
        <v>337.87466282998673</v>
      </c>
      <c r="J409" s="135">
        <f t="shared" si="36"/>
        <v>32.177564855609717</v>
      </c>
      <c r="K409" s="135">
        <f t="shared" si="37"/>
        <v>73.270961123075949</v>
      </c>
      <c r="L409" s="135">
        <f t="shared" si="38"/>
        <v>106.79237889748075</v>
      </c>
      <c r="M409" s="135">
        <f>($J$12-1)*L409</f>
        <v>16.018856834622103</v>
      </c>
      <c r="N409" s="135">
        <f>$J$12*L409</f>
        <v>122.81123573210284</v>
      </c>
      <c r="O409" s="135">
        <f t="shared" si="39"/>
        <v>40.307556121574763</v>
      </c>
      <c r="P409" s="135">
        <f t="shared" si="40"/>
        <v>82.503679610528081</v>
      </c>
      <c r="R409" s="133">
        <f>+B409</f>
        <v>36861</v>
      </c>
      <c r="S409" s="134"/>
      <c r="T409" s="134">
        <f>P409*10^3*$F$8/(3600*24*30)</f>
        <v>5.4747812087233143</v>
      </c>
    </row>
    <row r="410" spans="2:20" x14ac:dyDescent="0.25">
      <c r="B410" s="144">
        <v>36892</v>
      </c>
      <c r="C410" s="135">
        <v>154.22150713801901</v>
      </c>
      <c r="D410" s="135"/>
      <c r="E410" s="145" t="e">
        <f>IF(S410="",NA(),(S410*3600*24*30)/($F$8*1000))</f>
        <v>#N/A</v>
      </c>
      <c r="F410" s="135">
        <f>(I409+$J$11*TANH(C410/$J$11))/(1+I409/$J$11*TANH(C410/$J$11))</f>
        <v>416.76885325387138</v>
      </c>
      <c r="G410" s="135">
        <f t="shared" si="35"/>
        <v>75.327316714134327</v>
      </c>
      <c r="H410" s="135">
        <f>F410*(1-TANH(D410/$J$11))/(1+(1-F410/$J$11)*TANH(D410/$J$11))</f>
        <v>416.76885325387138</v>
      </c>
      <c r="I410" s="135">
        <f>H410/(1+(H410/$J$11)^3)^(1/3)</f>
        <v>368.36704267521509</v>
      </c>
      <c r="J410" s="135">
        <f t="shared" si="36"/>
        <v>48.401810578656296</v>
      </c>
      <c r="K410" s="135">
        <f t="shared" si="37"/>
        <v>123.72912729279062</v>
      </c>
      <c r="L410" s="135">
        <f t="shared" si="38"/>
        <v>164.03668341436537</v>
      </c>
      <c r="M410" s="135">
        <f>($J$12-1)*L410</f>
        <v>24.605502512154789</v>
      </c>
      <c r="N410" s="135">
        <f>$J$12*L410</f>
        <v>188.64218592652017</v>
      </c>
      <c r="O410" s="135">
        <f t="shared" si="39"/>
        <v>45.521362810637896</v>
      </c>
      <c r="P410" s="135">
        <f t="shared" si="40"/>
        <v>143.12082311588227</v>
      </c>
      <c r="R410" s="133">
        <f>+B410</f>
        <v>36892</v>
      </c>
      <c r="S410" s="134"/>
      <c r="T410" s="134">
        <f>P410*10^3*$F$8/(3600*24*30)</f>
        <v>9.4972151141711993</v>
      </c>
    </row>
    <row r="411" spans="2:20" x14ac:dyDescent="0.25">
      <c r="B411" s="144">
        <v>36923</v>
      </c>
      <c r="C411" s="135">
        <v>89.712298743829095</v>
      </c>
      <c r="D411" s="135"/>
      <c r="E411" s="145" t="e">
        <f>IF(S411="",NA(),(S411*3600*24*30)/($F$8*1000))</f>
        <v>#N/A</v>
      </c>
      <c r="F411" s="135">
        <f>(I410+$J$11*TANH(C411/$J$11))/(1+I410/$J$11*TANH(C411/$J$11))</f>
        <v>411.79833881553606</v>
      </c>
      <c r="G411" s="135">
        <f t="shared" si="35"/>
        <v>46.281002603508114</v>
      </c>
      <c r="H411" s="135">
        <f>F411*(1-TANH(D411/$J$11))/(1+(1-F411/$J$11)*TANH(D411/$J$11))</f>
        <v>411.79833881553606</v>
      </c>
      <c r="I411" s="135">
        <f>H411/(1+(H411/$J$11)^3)^(1/3)</f>
        <v>365.31113799109147</v>
      </c>
      <c r="J411" s="135">
        <f t="shared" si="36"/>
        <v>46.487200824444585</v>
      </c>
      <c r="K411" s="135">
        <f t="shared" si="37"/>
        <v>92.768203427952699</v>
      </c>
      <c r="L411" s="135">
        <f t="shared" si="38"/>
        <v>138.2895662385906</v>
      </c>
      <c r="M411" s="135">
        <f>($J$12-1)*L411</f>
        <v>20.743434935788578</v>
      </c>
      <c r="N411" s="135">
        <f>$J$12*L411</f>
        <v>159.03300117437917</v>
      </c>
      <c r="O411" s="135">
        <f t="shared" si="39"/>
        <v>43.564120563120412</v>
      </c>
      <c r="P411" s="135">
        <f t="shared" si="40"/>
        <v>115.46888061125875</v>
      </c>
      <c r="R411" s="133">
        <f>+B411</f>
        <v>36923</v>
      </c>
      <c r="S411" s="134"/>
      <c r="T411" s="134">
        <f>P411*10^3*$F$8/(3600*24*30)</f>
        <v>7.66228683068538</v>
      </c>
    </row>
    <row r="412" spans="2:20" x14ac:dyDescent="0.25">
      <c r="B412" s="144">
        <v>36951</v>
      </c>
      <c r="C412" s="135">
        <v>212.18274419833301</v>
      </c>
      <c r="D412" s="135"/>
      <c r="E412" s="145" t="e">
        <f>IF(S412="",NA(),(S412*3600*24*30)/($F$8*1000))</f>
        <v>#N/A</v>
      </c>
      <c r="F412" s="135">
        <f>(I411+$J$11*TANH(C412/$J$11))/(1+I411/$J$11*TANH(C412/$J$11))</f>
        <v>454.29492152896529</v>
      </c>
      <c r="G412" s="135">
        <f t="shared" si="35"/>
        <v>123.19896066045925</v>
      </c>
      <c r="H412" s="135">
        <f>F412*(1-TANH(D412/$J$11))/(1+(1-F412/$J$11)*TANH(D412/$J$11))</f>
        <v>454.29492152896529</v>
      </c>
      <c r="I412" s="135">
        <f>H412/(1+(H412/$J$11)^3)^(1/3)</f>
        <v>390.00255450314717</v>
      </c>
      <c r="J412" s="135">
        <f t="shared" si="36"/>
        <v>64.292367025818123</v>
      </c>
      <c r="K412" s="135">
        <f t="shared" si="37"/>
        <v>187.49132768627737</v>
      </c>
      <c r="L412" s="135">
        <f t="shared" si="38"/>
        <v>231.05544824939778</v>
      </c>
      <c r="M412" s="135">
        <f>($J$12-1)*L412</f>
        <v>34.658317237409648</v>
      </c>
      <c r="N412" s="135">
        <f>$J$12*L412</f>
        <v>265.7137654868074</v>
      </c>
      <c r="O412" s="135">
        <f t="shared" si="39"/>
        <v>48.947350767875918</v>
      </c>
      <c r="P412" s="135">
        <f t="shared" si="40"/>
        <v>216.76641471893149</v>
      </c>
      <c r="R412" s="133">
        <f>+B412</f>
        <v>36951</v>
      </c>
      <c r="S412" s="134"/>
      <c r="T412" s="134">
        <f>P412*10^3*$F$8/(3600*24*30)</f>
        <v>14.384191100176009</v>
      </c>
    </row>
    <row r="413" spans="2:20" x14ac:dyDescent="0.25">
      <c r="B413" s="144">
        <v>36982</v>
      </c>
      <c r="C413" s="135">
        <v>20.830135632349801</v>
      </c>
      <c r="D413" s="135"/>
      <c r="E413" s="145" t="e">
        <f>IF(S413="",NA(),(S413*3600*24*30)/($F$8*1000))</f>
        <v>#N/A</v>
      </c>
      <c r="F413" s="135">
        <f>(I412+$J$11*TANH(C413/$J$11))/(1+I412/$J$11*TANH(C413/$J$11))</f>
        <v>399.87389173497945</v>
      </c>
      <c r="G413" s="135">
        <f t="shared" si="35"/>
        <v>10.958798400517537</v>
      </c>
      <c r="H413" s="135">
        <f>F413*(1-TANH(D413/$J$11))/(1+(1-F413/$J$11)*TANH(D413/$J$11))</f>
        <v>399.87389173497945</v>
      </c>
      <c r="I413" s="135">
        <f>H413/(1+(H413/$J$11)^3)^(1/3)</f>
        <v>357.7969090367792</v>
      </c>
      <c r="J413" s="135">
        <f t="shared" si="36"/>
        <v>42.076982698200254</v>
      </c>
      <c r="K413" s="135">
        <f t="shared" si="37"/>
        <v>53.035781098717791</v>
      </c>
      <c r="L413" s="135">
        <f t="shared" si="38"/>
        <v>101.98313186659371</v>
      </c>
      <c r="M413" s="135">
        <f>($J$12-1)*L413</f>
        <v>15.297469779989047</v>
      </c>
      <c r="N413" s="135">
        <f>$J$12*L413</f>
        <v>117.28060164658275</v>
      </c>
      <c r="O413" s="135">
        <f t="shared" si="39"/>
        <v>39.693209710689217</v>
      </c>
      <c r="P413" s="135">
        <f t="shared" si="40"/>
        <v>77.587391935893535</v>
      </c>
      <c r="R413" s="133">
        <f>+B413</f>
        <v>36982</v>
      </c>
      <c r="S413" s="134"/>
      <c r="T413" s="134">
        <f>P413*10^3*$F$8/(3600*24*30)</f>
        <v>5.148546069820096</v>
      </c>
    </row>
    <row r="414" spans="2:20" x14ac:dyDescent="0.25">
      <c r="B414" s="144">
        <v>37012</v>
      </c>
      <c r="C414" s="135">
        <v>25.819620829538898</v>
      </c>
      <c r="D414" s="135"/>
      <c r="E414" s="145" t="e">
        <f>IF(S414="",NA(),(S414*3600*24*30)/($F$8*1000))</f>
        <v>#N/A</v>
      </c>
      <c r="F414" s="135">
        <f>(I413+$J$11*TANH(C414/$J$11))/(1+I413/$J$11*TANH(C414/$J$11))</f>
        <v>372.01706617135693</v>
      </c>
      <c r="G414" s="135">
        <f t="shared" si="35"/>
        <v>11.599463694961173</v>
      </c>
      <c r="H414" s="135">
        <f>F414*(1-TANH(D414/$J$11))/(1+(1-F414/$J$11)*TANH(D414/$J$11))</f>
        <v>372.01706617135693</v>
      </c>
      <c r="I414" s="135">
        <f>H414/(1+(H414/$J$11)^3)^(1/3)</f>
        <v>339.23671501944278</v>
      </c>
      <c r="J414" s="135">
        <f t="shared" si="36"/>
        <v>32.780351151914147</v>
      </c>
      <c r="K414" s="135">
        <f t="shared" si="37"/>
        <v>44.37981484687532</v>
      </c>
      <c r="L414" s="135">
        <f t="shared" si="38"/>
        <v>84.073024557564537</v>
      </c>
      <c r="M414" s="135">
        <f>($J$12-1)*L414</f>
        <v>12.610953683634673</v>
      </c>
      <c r="N414" s="135">
        <f>$J$12*L414</f>
        <v>96.683978241199213</v>
      </c>
      <c r="O414" s="135">
        <f t="shared" si="39"/>
        <v>37.023815450625321</v>
      </c>
      <c r="P414" s="135">
        <f t="shared" si="40"/>
        <v>59.660162790573892</v>
      </c>
      <c r="R414" s="133">
        <f>+B414</f>
        <v>37012</v>
      </c>
      <c r="S414" s="134"/>
      <c r="T414" s="134">
        <f>P414*10^3*$F$8/(3600*24*30)</f>
        <v>3.958930555547342</v>
      </c>
    </row>
    <row r="415" spans="2:20" x14ac:dyDescent="0.25">
      <c r="B415" s="144">
        <v>37043</v>
      </c>
      <c r="C415" s="135">
        <v>3.1105667752442998</v>
      </c>
      <c r="D415" s="135"/>
      <c r="E415" s="145" t="e">
        <f>IF(S415="",NA(),(S415*3600*24*30)/($F$8*1000))</f>
        <v>#N/A</v>
      </c>
      <c r="F415" s="135">
        <f>(I414+$J$11*TANH(C415/$J$11))/(1+I414/$J$11*TANH(C415/$J$11))</f>
        <v>341.13343584168177</v>
      </c>
      <c r="G415" s="135">
        <f t="shared" si="35"/>
        <v>1.2138459530053183</v>
      </c>
      <c r="H415" s="135">
        <f>F415*(1-TANH(D415/$J$11))/(1+(1-F415/$J$11)*TANH(D415/$J$11))</f>
        <v>341.13343584168177</v>
      </c>
      <c r="I415" s="135">
        <f>H415/(1+(H415/$J$11)^3)^(1/3)</f>
        <v>317.03449407064892</v>
      </c>
      <c r="J415" s="135">
        <f t="shared" si="36"/>
        <v>24.098941771032855</v>
      </c>
      <c r="K415" s="135">
        <f t="shared" si="37"/>
        <v>25.312787724038174</v>
      </c>
      <c r="L415" s="135">
        <f t="shared" si="38"/>
        <v>62.336603174663495</v>
      </c>
      <c r="M415" s="135">
        <f>($J$12-1)*L415</f>
        <v>9.3504904761995178</v>
      </c>
      <c r="N415" s="135">
        <f>$J$12*L415</f>
        <v>71.687093650863019</v>
      </c>
      <c r="O415" s="135">
        <f t="shared" si="39"/>
        <v>32.662469037819733</v>
      </c>
      <c r="P415" s="135">
        <f t="shared" si="40"/>
        <v>39.024624613043287</v>
      </c>
      <c r="R415" s="133">
        <f>+B415</f>
        <v>37043</v>
      </c>
      <c r="S415" s="134"/>
      <c r="T415" s="134">
        <f>P415*10^3*$F$8/(3600*24*30)</f>
        <v>2.5895970036433043</v>
      </c>
    </row>
    <row r="416" spans="2:20" x14ac:dyDescent="0.25">
      <c r="B416" s="144">
        <v>37073</v>
      </c>
      <c r="C416" s="135">
        <v>11.0262541635995</v>
      </c>
      <c r="D416" s="135"/>
      <c r="E416" s="145" t="e">
        <f>IF(S416="",NA(),(S416*3600*24*30)/($F$8*1000))</f>
        <v>#N/A</v>
      </c>
      <c r="F416" s="135">
        <f>(I415+$J$11*TANH(C416/$J$11))/(1+I415/$J$11*TANH(C416/$J$11))</f>
        <v>324.23779036508523</v>
      </c>
      <c r="G416" s="135">
        <f t="shared" si="35"/>
        <v>3.82295786916319</v>
      </c>
      <c r="H416" s="135">
        <f>F416*(1-TANH(D416/$J$11))/(1+(1-F416/$J$11)*TANH(D416/$J$11))</f>
        <v>324.23779036508523</v>
      </c>
      <c r="I416" s="135">
        <f>H416/(1+(H416/$J$11)^3)^(1/3)</f>
        <v>304.18698338546176</v>
      </c>
      <c r="J416" s="135">
        <f t="shared" si="36"/>
        <v>20.050806979623474</v>
      </c>
      <c r="K416" s="135">
        <f t="shared" si="37"/>
        <v>23.873764848786664</v>
      </c>
      <c r="L416" s="135">
        <f t="shared" si="38"/>
        <v>56.536233886606396</v>
      </c>
      <c r="M416" s="135">
        <f>($J$12-1)*L416</f>
        <v>8.4804350829909545</v>
      </c>
      <c r="N416" s="135">
        <f>$J$12*L416</f>
        <v>65.016668969597347</v>
      </c>
      <c r="O416" s="135">
        <f t="shared" si="39"/>
        <v>31.203840018522015</v>
      </c>
      <c r="P416" s="135">
        <f t="shared" si="40"/>
        <v>33.812828951075332</v>
      </c>
      <c r="R416" s="133">
        <f>+B416</f>
        <v>37073</v>
      </c>
      <c r="S416" s="134"/>
      <c r="T416" s="134">
        <f>P416*10^3*$F$8/(3600*24*30)</f>
        <v>2.2437525384201225</v>
      </c>
    </row>
    <row r="417" spans="2:20" x14ac:dyDescent="0.25">
      <c r="B417" s="144">
        <v>37104</v>
      </c>
      <c r="C417" s="135">
        <v>0.22575915189103599</v>
      </c>
      <c r="D417" s="135"/>
      <c r="E417" s="145" t="e">
        <f>IF(S417="",NA(),(S417*3600*24*30)/($F$8*1000))</f>
        <v>#N/A</v>
      </c>
      <c r="F417" s="135">
        <f>(I416+$J$11*TANH(C417/$J$11))/(1+I416/$J$11*TANH(C417/$J$11))</f>
        <v>304.34226708937337</v>
      </c>
      <c r="G417" s="135">
        <f t="shared" si="35"/>
        <v>7.0475447979447381E-2</v>
      </c>
      <c r="H417" s="135">
        <f>F417*(1-TANH(D417/$J$11))/(1+(1-F417/$J$11)*TANH(D417/$J$11))</f>
        <v>304.34226708937337</v>
      </c>
      <c r="I417" s="135">
        <f>H417/(1+(H417/$J$11)^3)^(1/3)</f>
        <v>288.45077242796111</v>
      </c>
      <c r="J417" s="135">
        <f t="shared" si="36"/>
        <v>15.891494661412253</v>
      </c>
      <c r="K417" s="135">
        <f t="shared" si="37"/>
        <v>15.9619701093917</v>
      </c>
      <c r="L417" s="135">
        <f t="shared" si="38"/>
        <v>47.165810127913716</v>
      </c>
      <c r="M417" s="135">
        <f>($J$12-1)*L417</f>
        <v>7.0748715191870533</v>
      </c>
      <c r="N417" s="135">
        <f>$J$12*L417</f>
        <v>54.240681647100772</v>
      </c>
      <c r="O417" s="135">
        <f t="shared" si="39"/>
        <v>28.487582986236831</v>
      </c>
      <c r="P417" s="135">
        <f t="shared" si="40"/>
        <v>25.753098660863941</v>
      </c>
      <c r="R417" s="133">
        <f>+B417</f>
        <v>37104</v>
      </c>
      <c r="S417" s="134"/>
      <c r="T417" s="134">
        <f>P417*10^3*$F$8/(3600*24*30)</f>
        <v>1.7089247568165886</v>
      </c>
    </row>
    <row r="418" spans="2:20" x14ac:dyDescent="0.25">
      <c r="B418" s="144">
        <v>37135</v>
      </c>
      <c r="C418" s="135">
        <v>15.2964663023679</v>
      </c>
      <c r="D418" s="135"/>
      <c r="E418" s="145" t="e">
        <f>IF(S418="",NA(),(S418*3600*24*30)/($F$8*1000))</f>
        <v>#N/A</v>
      </c>
      <c r="F418" s="135">
        <f>(I417+$J$11*TANH(C418/$J$11))/(1+I417/$J$11*TANH(C418/$J$11))</f>
        <v>299.29144971222763</v>
      </c>
      <c r="G418" s="135">
        <f t="shared" si="35"/>
        <v>4.4557890181013704</v>
      </c>
      <c r="H418" s="135">
        <f>F418*(1-TANH(D418/$J$11))/(1+(1-F418/$J$11)*TANH(D418/$J$11))</f>
        <v>299.29144971222763</v>
      </c>
      <c r="I418" s="135">
        <f>H418/(1+(H418/$J$11)^3)^(1/3)</f>
        <v>284.35510291005943</v>
      </c>
      <c r="J418" s="135">
        <f t="shared" si="36"/>
        <v>14.936346802168202</v>
      </c>
      <c r="K418" s="135">
        <f t="shared" si="37"/>
        <v>19.392135820269573</v>
      </c>
      <c r="L418" s="135">
        <f t="shared" si="38"/>
        <v>47.879718806506403</v>
      </c>
      <c r="M418" s="135">
        <f>($J$12-1)*L418</f>
        <v>7.1819578209759563</v>
      </c>
      <c r="N418" s="135">
        <f>$J$12*L418</f>
        <v>55.061676627482363</v>
      </c>
      <c r="O418" s="135">
        <f t="shared" si="39"/>
        <v>28.712432275299008</v>
      </c>
      <c r="P418" s="135">
        <f t="shared" si="40"/>
        <v>26.349244352183355</v>
      </c>
      <c r="R418" s="133">
        <f>+B418</f>
        <v>37135</v>
      </c>
      <c r="S418" s="134"/>
      <c r="T418" s="134">
        <f>P418*10^3*$F$8/(3600*24*30)</f>
        <v>1.7484838073208089</v>
      </c>
    </row>
    <row r="419" spans="2:20" x14ac:dyDescent="0.25">
      <c r="B419" s="144">
        <v>37165</v>
      </c>
      <c r="C419" s="135">
        <v>74.064198091928304</v>
      </c>
      <c r="D419" s="135"/>
      <c r="E419" s="145" t="e">
        <f>IF(S419="",NA(),(S419*3600*24*30)/($F$8*1000))</f>
        <v>#N/A</v>
      </c>
      <c r="F419" s="135">
        <f>(I418+$J$11*TANH(C419/$J$11))/(1+I418/$J$11*TANH(C419/$J$11))</f>
        <v>334.36585574951044</v>
      </c>
      <c r="G419" s="135">
        <f t="shared" si="35"/>
        <v>24.053445252477275</v>
      </c>
      <c r="H419" s="135">
        <f>F419*(1-TANH(D419/$J$11))/(1+(1-F419/$J$11)*TANH(D419/$J$11))</f>
        <v>334.36585574951044</v>
      </c>
      <c r="I419" s="135">
        <f>H419/(1+(H419/$J$11)^3)^(1/3)</f>
        <v>311.94663741176657</v>
      </c>
      <c r="J419" s="135">
        <f t="shared" si="36"/>
        <v>22.419218337743871</v>
      </c>
      <c r="K419" s="135">
        <f t="shared" si="37"/>
        <v>46.472663590221146</v>
      </c>
      <c r="L419" s="135">
        <f t="shared" si="38"/>
        <v>75.185095865520154</v>
      </c>
      <c r="M419" s="135">
        <f>($J$12-1)*L419</f>
        <v>11.277764379828016</v>
      </c>
      <c r="N419" s="135">
        <f>$J$12*L419</f>
        <v>86.462860245348168</v>
      </c>
      <c r="O419" s="135">
        <f t="shared" si="39"/>
        <v>35.420389892909107</v>
      </c>
      <c r="P419" s="135">
        <f t="shared" si="40"/>
        <v>51.042470352439061</v>
      </c>
      <c r="R419" s="133">
        <f>+B419</f>
        <v>37165</v>
      </c>
      <c r="S419" s="134"/>
      <c r="T419" s="134">
        <f>P419*10^3*$F$8/(3600*24*30)</f>
        <v>3.3870775079550617</v>
      </c>
    </row>
    <row r="420" spans="2:20" x14ac:dyDescent="0.25">
      <c r="B420" s="144">
        <v>37196</v>
      </c>
      <c r="C420" s="135">
        <v>119.21124183484901</v>
      </c>
      <c r="D420" s="135"/>
      <c r="E420" s="145" t="e">
        <f>IF(S420="",NA(),(S420*3600*24*30)/($F$8*1000))</f>
        <v>#N/A</v>
      </c>
      <c r="F420" s="135">
        <f>(I419+$J$11*TANH(C420/$J$11))/(1+I419/$J$11*TANH(C420/$J$11))</f>
        <v>382.12335770939654</v>
      </c>
      <c r="G420" s="135">
        <f t="shared" si="35"/>
        <v>49.034521537219064</v>
      </c>
      <c r="H420" s="135">
        <f>F420*(1-TANH(D420/$J$11))/(1+(1-F420/$J$11)*TANH(D420/$J$11))</f>
        <v>382.12335770939654</v>
      </c>
      <c r="I420" s="135">
        <f>H420/(1+(H420/$J$11)^3)^(1/3)</f>
        <v>346.1326826462485</v>
      </c>
      <c r="J420" s="135">
        <f t="shared" si="36"/>
        <v>35.990675063148046</v>
      </c>
      <c r="K420" s="135">
        <f t="shared" si="37"/>
        <v>85.02519660036711</v>
      </c>
      <c r="L420" s="135">
        <f t="shared" si="38"/>
        <v>120.44558649327621</v>
      </c>
      <c r="M420" s="135">
        <f>($J$12-1)*L420</f>
        <v>18.066837973991422</v>
      </c>
      <c r="N420" s="135">
        <f>$J$12*L420</f>
        <v>138.51242446726764</v>
      </c>
      <c r="O420" s="135">
        <f t="shared" si="39"/>
        <v>41.865114943505219</v>
      </c>
      <c r="P420" s="135">
        <f t="shared" si="40"/>
        <v>96.647309523762416</v>
      </c>
      <c r="R420" s="133">
        <f>+B420</f>
        <v>37196</v>
      </c>
      <c r="S420" s="134"/>
      <c r="T420" s="134">
        <f>P420*10^3*$F$8/(3600*24*30)</f>
        <v>6.4133245517311481</v>
      </c>
    </row>
    <row r="421" spans="2:20" x14ac:dyDescent="0.25">
      <c r="B421" s="144">
        <v>37226</v>
      </c>
      <c r="C421" s="135">
        <v>144.255992749401</v>
      </c>
      <c r="D421" s="135"/>
      <c r="E421" s="145" t="e">
        <f>IF(S421="",NA(),(S421*3600*24*30)/($F$8*1000))</f>
        <v>#N/A</v>
      </c>
      <c r="F421" s="135">
        <f>(I420+$J$11*TANH(C421/$J$11))/(1+I420/$J$11*TANH(C421/$J$11))</f>
        <v>418.28248120872291</v>
      </c>
      <c r="G421" s="135">
        <f t="shared" si="35"/>
        <v>72.106194186926587</v>
      </c>
      <c r="H421" s="135">
        <f>F421*(1-TANH(D421/$J$11))/(1+(1-F421/$J$11)*TANH(D421/$J$11))</f>
        <v>418.28248120872291</v>
      </c>
      <c r="I421" s="135">
        <f>H421/(1+(H421/$J$11)^3)^(1/3)</f>
        <v>369.28873065139169</v>
      </c>
      <c r="J421" s="135">
        <f t="shared" si="36"/>
        <v>48.993750557331225</v>
      </c>
      <c r="K421" s="135">
        <f t="shared" si="37"/>
        <v>121.09994474425781</v>
      </c>
      <c r="L421" s="135">
        <f t="shared" si="38"/>
        <v>162.96505968776302</v>
      </c>
      <c r="M421" s="135">
        <f>($J$12-1)*L421</f>
        <v>24.444758953164438</v>
      </c>
      <c r="N421" s="135">
        <f>$J$12*L421</f>
        <v>187.40981864092745</v>
      </c>
      <c r="O421" s="135">
        <f t="shared" si="39"/>
        <v>45.449243608133514</v>
      </c>
      <c r="P421" s="135">
        <f t="shared" si="40"/>
        <v>141.96057503279394</v>
      </c>
      <c r="R421" s="133">
        <f>+B421</f>
        <v>37226</v>
      </c>
      <c r="S421" s="134"/>
      <c r="T421" s="134">
        <f>P421*10^3*$F$8/(3600*24*30)</f>
        <v>9.4202233432255245</v>
      </c>
    </row>
    <row r="422" spans="2:20" x14ac:dyDescent="0.25">
      <c r="B422" s="144">
        <v>37257</v>
      </c>
      <c r="C422" s="135">
        <v>49.954428663325899</v>
      </c>
      <c r="D422" s="135"/>
      <c r="E422" s="145" t="e">
        <f>IF(S422="",NA(),(S422*3600*24*30)/($F$8*1000))</f>
        <v>#N/A</v>
      </c>
      <c r="F422" s="135">
        <f>(I421+$J$11*TANH(C422/$J$11))/(1+I421/$J$11*TANH(C422/$J$11))</f>
        <v>394.62428951267759</v>
      </c>
      <c r="G422" s="135">
        <f t="shared" si="35"/>
        <v>24.618869802039967</v>
      </c>
      <c r="H422" s="135">
        <f>F422*(1-TANH(D422/$J$11))/(1+(1-F422/$J$11)*TANH(D422/$J$11))</f>
        <v>394.62428951267759</v>
      </c>
      <c r="I422" s="135">
        <f>H422/(1+(H422/$J$11)^3)^(1/3)</f>
        <v>354.40688863554692</v>
      </c>
      <c r="J422" s="135">
        <f t="shared" si="36"/>
        <v>40.217400877130672</v>
      </c>
      <c r="K422" s="135">
        <f t="shared" si="37"/>
        <v>64.836270679170639</v>
      </c>
      <c r="L422" s="135">
        <f t="shared" si="38"/>
        <v>110.28551428730415</v>
      </c>
      <c r="M422" s="135">
        <f>($J$12-1)*L422</f>
        <v>16.542827143095614</v>
      </c>
      <c r="N422" s="135">
        <f>$J$12*L422</f>
        <v>126.82834143039976</v>
      </c>
      <c r="O422" s="135">
        <f t="shared" si="39"/>
        <v>40.730974902214555</v>
      </c>
      <c r="P422" s="135">
        <f t="shared" si="40"/>
        <v>86.097366528185205</v>
      </c>
      <c r="R422" s="133">
        <f>+B422</f>
        <v>37257</v>
      </c>
      <c r="S422" s="134"/>
      <c r="T422" s="134">
        <f>P422*10^3*$F$8/(3600*24*30)</f>
        <v>5.7132511739382155</v>
      </c>
    </row>
    <row r="423" spans="2:20" x14ac:dyDescent="0.25">
      <c r="B423" s="144">
        <v>37288</v>
      </c>
      <c r="C423" s="135">
        <v>80.721282420397699</v>
      </c>
      <c r="D423" s="135"/>
      <c r="E423" s="145" t="e">
        <f>IF(S423="",NA(),(S423*3600*24*30)/($F$8*1000))</f>
        <v>#N/A</v>
      </c>
      <c r="F423" s="135">
        <f>(I422+$J$11*TANH(C423/$J$11))/(1+I422/$J$11*TANH(C423/$J$11))</f>
        <v>396.56440070791518</v>
      </c>
      <c r="G423" s="135">
        <f t="shared" si="35"/>
        <v>38.563770348029436</v>
      </c>
      <c r="H423" s="135">
        <f>F423*(1-TANH(D423/$J$11))/(1+(1-F423/$J$11)*TANH(D423/$J$11))</f>
        <v>396.56440070791518</v>
      </c>
      <c r="I423" s="135">
        <f>H423/(1+(H423/$J$11)^3)^(1/3)</f>
        <v>355.66558566233283</v>
      </c>
      <c r="J423" s="135">
        <f t="shared" si="36"/>
        <v>40.898815045582353</v>
      </c>
      <c r="K423" s="135">
        <f t="shared" si="37"/>
        <v>79.462585393611789</v>
      </c>
      <c r="L423" s="135">
        <f t="shared" si="38"/>
        <v>120.19356029582634</v>
      </c>
      <c r="M423" s="135">
        <f>($J$12-1)*L423</f>
        <v>18.02903404437394</v>
      </c>
      <c r="N423" s="135">
        <f>$J$12*L423</f>
        <v>138.22259434020029</v>
      </c>
      <c r="O423" s="135">
        <f t="shared" si="39"/>
        <v>41.838599116397972</v>
      </c>
      <c r="P423" s="135">
        <f t="shared" si="40"/>
        <v>96.383995223802316</v>
      </c>
      <c r="R423" s="133">
        <f>+B423</f>
        <v>37288</v>
      </c>
      <c r="S423" s="134"/>
      <c r="T423" s="134">
        <f>P423*10^3*$F$8/(3600*24*30)</f>
        <v>6.3958515349128078</v>
      </c>
    </row>
    <row r="424" spans="2:20" x14ac:dyDescent="0.25">
      <c r="B424" s="144">
        <v>37316</v>
      </c>
      <c r="C424" s="135">
        <v>137.82791497463401</v>
      </c>
      <c r="D424" s="135"/>
      <c r="E424" s="145" t="e">
        <f>IF(S424="",NA(),(S424*3600*24*30)/($F$8*1000))</f>
        <v>#N/A</v>
      </c>
      <c r="F424" s="135">
        <f>(I423+$J$11*TANH(C424/$J$11))/(1+I423/$J$11*TANH(C424/$J$11))</f>
        <v>422.27576913737715</v>
      </c>
      <c r="G424" s="135">
        <f t="shared" si="35"/>
        <v>71.217731499589661</v>
      </c>
      <c r="H424" s="135">
        <f>F424*(1-TANH(D424/$J$11))/(1+(1-F424/$J$11)*TANH(D424/$J$11))</f>
        <v>422.27576913737715</v>
      </c>
      <c r="I424" s="135">
        <f>H424/(1+(H424/$J$11)^3)^(1/3)</f>
        <v>371.7004353823516</v>
      </c>
      <c r="J424" s="135">
        <f t="shared" si="36"/>
        <v>50.575333755025554</v>
      </c>
      <c r="K424" s="135">
        <f t="shared" si="37"/>
        <v>121.79306525461521</v>
      </c>
      <c r="L424" s="135">
        <f t="shared" si="38"/>
        <v>163.63166437101319</v>
      </c>
      <c r="M424" s="135">
        <f>($J$12-1)*L424</f>
        <v>24.544749655651962</v>
      </c>
      <c r="N424" s="135">
        <f>$J$12*L424</f>
        <v>188.17641402666516</v>
      </c>
      <c r="O424" s="135">
        <f t="shared" si="39"/>
        <v>45.494189630714857</v>
      </c>
      <c r="P424" s="135">
        <f t="shared" si="40"/>
        <v>142.6822243959503</v>
      </c>
      <c r="R424" s="133">
        <f>+B424</f>
        <v>37316</v>
      </c>
      <c r="S424" s="134"/>
      <c r="T424" s="134">
        <f>P424*10^3*$F$8/(3600*24*30)</f>
        <v>9.4681105694843559</v>
      </c>
    </row>
    <row r="425" spans="2:20" x14ac:dyDescent="0.25">
      <c r="B425" s="144">
        <v>37347</v>
      </c>
      <c r="C425" s="135">
        <v>95.283134254235094</v>
      </c>
      <c r="D425" s="135"/>
      <c r="E425" s="145" t="e">
        <f>IF(S425="",NA(),(S425*3600*24*30)/($F$8*1000))</f>
        <v>#N/A</v>
      </c>
      <c r="F425" s="135">
        <f>(I424+$J$11*TANH(C425/$J$11))/(1+I424/$J$11*TANH(C425/$J$11))</f>
        <v>416.75356884436655</v>
      </c>
      <c r="G425" s="135">
        <f t="shared" si="35"/>
        <v>50.230000792220153</v>
      </c>
      <c r="H425" s="135">
        <f>F425*(1-TANH(D425/$J$11))/(1+(1-F425/$J$11)*TANH(D425/$J$11))</f>
        <v>416.75356884436655</v>
      </c>
      <c r="I425" s="135">
        <f>H425/(1+(H425/$J$11)^3)^(1/3)</f>
        <v>368.35771441668186</v>
      </c>
      <c r="J425" s="135">
        <f t="shared" si="36"/>
        <v>48.395854427684696</v>
      </c>
      <c r="K425" s="135">
        <f t="shared" si="37"/>
        <v>98.625855219904849</v>
      </c>
      <c r="L425" s="135">
        <f t="shared" si="38"/>
        <v>144.12004485061971</v>
      </c>
      <c r="M425" s="135">
        <f>($J$12-1)*L425</f>
        <v>21.618006727592942</v>
      </c>
      <c r="N425" s="135">
        <f>$J$12*L425</f>
        <v>165.73805157821266</v>
      </c>
      <c r="O425" s="135">
        <f t="shared" si="39"/>
        <v>44.052312072195363</v>
      </c>
      <c r="P425" s="135">
        <f t="shared" si="40"/>
        <v>121.6857395060173</v>
      </c>
      <c r="R425" s="133">
        <f>+B425</f>
        <v>37347</v>
      </c>
      <c r="S425" s="134"/>
      <c r="T425" s="134">
        <f>P425*10^3*$F$8/(3600*24*30)</f>
        <v>8.0748253067264564</v>
      </c>
    </row>
    <row r="426" spans="2:20" x14ac:dyDescent="0.25">
      <c r="B426" s="144">
        <v>37377</v>
      </c>
      <c r="C426" s="135">
        <v>6.0154969934218503</v>
      </c>
      <c r="D426" s="135"/>
      <c r="E426" s="145" t="e">
        <f>IF(S426="",NA(),(S426*3600*24*30)/($F$8*1000))</f>
        <v>#N/A</v>
      </c>
      <c r="F426" s="135">
        <f>(I425+$J$11*TANH(C426/$J$11))/(1+I425/$J$11*TANH(C426/$J$11))</f>
        <v>371.59654895169081</v>
      </c>
      <c r="G426" s="135">
        <f t="shared" si="35"/>
        <v>2.7766624584128863</v>
      </c>
      <c r="H426" s="135">
        <f>F426*(1-TANH(D426/$J$11))/(1+(1-F426/$J$11)*TANH(D426/$J$11))</f>
        <v>371.59654895169081</v>
      </c>
      <c r="I426" s="135">
        <f>H426/(1+(H426/$J$11)^3)^(1/3)</f>
        <v>338.94579006280384</v>
      </c>
      <c r="J426" s="135">
        <f t="shared" si="36"/>
        <v>32.650758888886969</v>
      </c>
      <c r="K426" s="135">
        <f t="shared" si="37"/>
        <v>35.427421347299855</v>
      </c>
      <c r="L426" s="135">
        <f t="shared" si="38"/>
        <v>79.479733419495219</v>
      </c>
      <c r="M426" s="135">
        <f>($J$12-1)*L426</f>
        <v>11.921960012924275</v>
      </c>
      <c r="N426" s="135">
        <f>$J$12*L426</f>
        <v>91.401693432419492</v>
      </c>
      <c r="O426" s="135">
        <f t="shared" si="39"/>
        <v>36.222194624217224</v>
      </c>
      <c r="P426" s="135">
        <f t="shared" si="40"/>
        <v>55.179498808202268</v>
      </c>
      <c r="R426" s="133">
        <f>+B426</f>
        <v>37377</v>
      </c>
      <c r="S426" s="134"/>
      <c r="T426" s="134">
        <f>P426*10^3*$F$8/(3600*24*30)</f>
        <v>3.6616025443714468</v>
      </c>
    </row>
    <row r="427" spans="2:20" x14ac:dyDescent="0.25">
      <c r="B427" s="144">
        <v>37408</v>
      </c>
      <c r="C427" s="135">
        <v>14.233747404191</v>
      </c>
      <c r="D427" s="135"/>
      <c r="E427" s="145" t="e">
        <f>IF(S427="",NA(),(S427*3600*24*30)/($F$8*1000))</f>
        <v>#N/A</v>
      </c>
      <c r="F427" s="135">
        <f>(I426+$J$11*TANH(C427/$J$11))/(1+I426/$J$11*TANH(C427/$J$11))</f>
        <v>347.52400036009902</v>
      </c>
      <c r="G427" s="135">
        <f t="shared" si="35"/>
        <v>5.6555371068957925</v>
      </c>
      <c r="H427" s="135">
        <f>F427*(1-TANH(D427/$J$11))/(1+(1-F427/$J$11)*TANH(D427/$J$11))</f>
        <v>347.52400036009902</v>
      </c>
      <c r="I427" s="135">
        <f>H427/(1+(H427/$J$11)^3)^(1/3)</f>
        <v>321.76637136281545</v>
      </c>
      <c r="J427" s="135">
        <f t="shared" si="36"/>
        <v>25.757628997283575</v>
      </c>
      <c r="K427" s="135">
        <f t="shared" si="37"/>
        <v>31.413166104179368</v>
      </c>
      <c r="L427" s="135">
        <f t="shared" si="38"/>
        <v>67.635360728396591</v>
      </c>
      <c r="M427" s="135">
        <f>($J$12-1)*L427</f>
        <v>10.145304109259483</v>
      </c>
      <c r="N427" s="135">
        <f>$J$12*L427</f>
        <v>77.780664837656076</v>
      </c>
      <c r="O427" s="135">
        <f t="shared" si="39"/>
        <v>33.871515250403235</v>
      </c>
      <c r="P427" s="135">
        <f t="shared" si="40"/>
        <v>43.909149587252841</v>
      </c>
      <c r="R427" s="133">
        <f>+B427</f>
        <v>37408</v>
      </c>
      <c r="S427" s="134"/>
      <c r="T427" s="134">
        <f>P427*10^3*$F$8/(3600*24*30)</f>
        <v>2.9137244324874567</v>
      </c>
    </row>
    <row r="428" spans="2:20" x14ac:dyDescent="0.25">
      <c r="B428" s="144">
        <v>37438</v>
      </c>
      <c r="C428" s="135">
        <v>20.696801213309499</v>
      </c>
      <c r="D428" s="135"/>
      <c r="E428" s="145" t="e">
        <f>IF(S428="",NA(),(S428*3600*24*30)/($F$8*1000))</f>
        <v>#N/A</v>
      </c>
      <c r="F428" s="135">
        <f>(I427+$J$11*TANH(C428/$J$11))/(1+I427/$J$11*TANH(C428/$J$11))</f>
        <v>334.93550341319178</v>
      </c>
      <c r="G428" s="135">
        <f t="shared" si="35"/>
        <v>7.5276691629331935</v>
      </c>
      <c r="H428" s="135">
        <f>F428*(1-TANH(D428/$J$11))/(1+(1-F428/$J$11)*TANH(D428/$J$11))</f>
        <v>334.93550341319178</v>
      </c>
      <c r="I428" s="135">
        <f>H428/(1+(H428/$J$11)^3)^(1/3)</f>
        <v>312.37791959903905</v>
      </c>
      <c r="J428" s="135">
        <f t="shared" si="36"/>
        <v>22.557583814152736</v>
      </c>
      <c r="K428" s="135">
        <f t="shared" si="37"/>
        <v>30.085252977085929</v>
      </c>
      <c r="L428" s="135">
        <f t="shared" si="38"/>
        <v>63.956768227489164</v>
      </c>
      <c r="M428" s="135">
        <f>($J$12-1)*L428</f>
        <v>9.5935152341233696</v>
      </c>
      <c r="N428" s="135">
        <f>$J$12*L428</f>
        <v>73.550283461612537</v>
      </c>
      <c r="O428" s="135">
        <f t="shared" si="39"/>
        <v>33.043861033550122</v>
      </c>
      <c r="P428" s="135">
        <f t="shared" si="40"/>
        <v>40.506422428062415</v>
      </c>
      <c r="R428" s="133">
        <f>+B428</f>
        <v>37438</v>
      </c>
      <c r="S428" s="134"/>
      <c r="T428" s="134">
        <f>P428*10^3*$F$8/(3600*24*30)</f>
        <v>2.6879261796399443</v>
      </c>
    </row>
    <row r="429" spans="2:20" x14ac:dyDescent="0.25">
      <c r="B429" s="144">
        <v>37469</v>
      </c>
      <c r="C429" s="135">
        <v>0</v>
      </c>
      <c r="D429" s="135"/>
      <c r="E429" s="145" t="e">
        <f>IF(S429="",NA(),(S429*3600*24*30)/($F$8*1000))</f>
        <v>#N/A</v>
      </c>
      <c r="F429" s="135">
        <f>(I428+$J$11*TANH(C429/$J$11))/(1+I428/$J$11*TANH(C429/$J$11))</f>
        <v>312.37791959903905</v>
      </c>
      <c r="G429" s="135">
        <f t="shared" si="35"/>
        <v>0</v>
      </c>
      <c r="H429" s="135">
        <f>F429*(1-TANH(D429/$J$11))/(1+(1-F429/$J$11)*TANH(D429/$J$11))</f>
        <v>312.37791959903905</v>
      </c>
      <c r="I429" s="135">
        <f>H429/(1+(H429/$J$11)^3)^(1/3)</f>
        <v>294.88370190617371</v>
      </c>
      <c r="J429" s="135">
        <f t="shared" si="36"/>
        <v>17.494217692865334</v>
      </c>
      <c r="K429" s="135">
        <f t="shared" si="37"/>
        <v>17.494217692865334</v>
      </c>
      <c r="L429" s="135">
        <f t="shared" si="38"/>
        <v>50.538078726415456</v>
      </c>
      <c r="M429" s="135">
        <f>($J$12-1)*L429</f>
        <v>7.580711808962314</v>
      </c>
      <c r="N429" s="135">
        <f>$J$12*L429</f>
        <v>58.118790535377769</v>
      </c>
      <c r="O429" s="135">
        <f t="shared" si="39"/>
        <v>29.522207400847339</v>
      </c>
      <c r="P429" s="135">
        <f t="shared" si="40"/>
        <v>28.59658313453043</v>
      </c>
      <c r="R429" s="133">
        <f>+B429</f>
        <v>37469</v>
      </c>
      <c r="S429" s="134"/>
      <c r="T429" s="134">
        <f>P429*10^3*$F$8/(3600*24*30)</f>
        <v>1.8976127697296425</v>
      </c>
    </row>
    <row r="430" spans="2:20" x14ac:dyDescent="0.25">
      <c r="B430" s="144">
        <v>37500</v>
      </c>
      <c r="C430" s="135">
        <v>18.975972215875299</v>
      </c>
      <c r="D430" s="135"/>
      <c r="E430" s="145" t="e">
        <f>IF(S430="",NA(),(S430*3600*24*30)/($F$8*1000))</f>
        <v>#N/A</v>
      </c>
      <c r="F430" s="135">
        <f>(I429+$J$11*TANH(C430/$J$11))/(1+I429/$J$11*TANH(C430/$J$11))</f>
        <v>308.04196592440422</v>
      </c>
      <c r="G430" s="135">
        <f t="shared" si="35"/>
        <v>5.8177081976447766</v>
      </c>
      <c r="H430" s="135">
        <f>F430*(1-TANH(D430/$J$11))/(1+(1-F430/$J$11)*TANH(D430/$J$11))</f>
        <v>308.04196592440422</v>
      </c>
      <c r="I430" s="135">
        <f>H430/(1+(H430/$J$11)^3)^(1/3)</f>
        <v>291.42535505044674</v>
      </c>
      <c r="J430" s="135">
        <f t="shared" si="36"/>
        <v>16.616610873957484</v>
      </c>
      <c r="K430" s="135">
        <f t="shared" si="37"/>
        <v>22.43431907160226</v>
      </c>
      <c r="L430" s="135">
        <f t="shared" si="38"/>
        <v>51.956526472449596</v>
      </c>
      <c r="M430" s="135">
        <f>($J$12-1)*L430</f>
        <v>7.7934789708674348</v>
      </c>
      <c r="N430" s="135">
        <f>$J$12*L430</f>
        <v>59.750005443317029</v>
      </c>
      <c r="O430" s="135">
        <f t="shared" si="39"/>
        <v>29.937370886350074</v>
      </c>
      <c r="P430" s="135">
        <f t="shared" si="40"/>
        <v>29.812634556966955</v>
      </c>
      <c r="R430" s="133">
        <f>+B430</f>
        <v>37500</v>
      </c>
      <c r="S430" s="134"/>
      <c r="T430" s="134">
        <f>P430*10^3*$F$8/(3600*24*30)</f>
        <v>1.9783075400456465</v>
      </c>
    </row>
    <row r="431" spans="2:20" x14ac:dyDescent="0.25">
      <c r="B431" s="144">
        <v>37530</v>
      </c>
      <c r="C431" s="135">
        <v>63.423742004264398</v>
      </c>
      <c r="D431" s="135"/>
      <c r="E431" s="145" t="e">
        <f>IF(S431="",NA(),(S431*3600*24*30)/($F$8*1000))</f>
        <v>#N/A</v>
      </c>
      <c r="F431" s="135">
        <f>(I430+$J$11*TANH(C431/$J$11))/(1+I430/$J$11*TANH(C431/$J$11))</f>
        <v>333.84994587959443</v>
      </c>
      <c r="G431" s="135">
        <f t="shared" si="35"/>
        <v>20.999151175116708</v>
      </c>
      <c r="H431" s="135">
        <f>F431*(1-TANH(D431/$J$11))/(1+(1-F431/$J$11)*TANH(D431/$J$11))</f>
        <v>333.84994587959443</v>
      </c>
      <c r="I431" s="135">
        <f>H431/(1+(H431/$J$11)^3)^(1/3)</f>
        <v>311.55556324653116</v>
      </c>
      <c r="J431" s="135">
        <f t="shared" si="36"/>
        <v>22.294382633063265</v>
      </c>
      <c r="K431" s="135">
        <f t="shared" si="37"/>
        <v>43.293533808179973</v>
      </c>
      <c r="L431" s="135">
        <f t="shared" si="38"/>
        <v>73.230904694530039</v>
      </c>
      <c r="M431" s="135">
        <f>($J$12-1)*L431</f>
        <v>10.9846357041795</v>
      </c>
      <c r="N431" s="135">
        <f>$J$12*L431</f>
        <v>84.215540398709535</v>
      </c>
      <c r="O431" s="135">
        <f t="shared" si="39"/>
        <v>35.037364280942555</v>
      </c>
      <c r="P431" s="135">
        <f t="shared" si="40"/>
        <v>49.178176117766981</v>
      </c>
      <c r="R431" s="133">
        <f>+B431</f>
        <v>37530</v>
      </c>
      <c r="S431" s="134"/>
      <c r="T431" s="134">
        <f>P431*10^3*$F$8/(3600*24*30)</f>
        <v>3.263366625098735</v>
      </c>
    </row>
    <row r="432" spans="2:20" x14ac:dyDescent="0.25">
      <c r="B432" s="144">
        <v>37561</v>
      </c>
      <c r="C432" s="135">
        <v>119.54817105527999</v>
      </c>
      <c r="D432" s="135"/>
      <c r="E432" s="145" t="e">
        <f>IF(S432="",NA(),(S432*3600*24*30)/($F$8*1000))</f>
        <v>#N/A</v>
      </c>
      <c r="F432" s="135">
        <f>(I431+$J$11*TANH(C432/$J$11))/(1+I431/$J$11*TANH(C432/$J$11))</f>
        <v>381.99905932083328</v>
      </c>
      <c r="G432" s="135">
        <f t="shared" si="35"/>
        <v>49.104674980977904</v>
      </c>
      <c r="H432" s="135">
        <f>F432*(1-TANH(D432/$J$11))/(1+(1-F432/$J$11)*TANH(D432/$J$11))</f>
        <v>381.99905932083328</v>
      </c>
      <c r="I432" s="135">
        <f>H432/(1+(H432/$J$11)^3)^(1/3)</f>
        <v>346.0489886831383</v>
      </c>
      <c r="J432" s="135">
        <f t="shared" si="36"/>
        <v>35.950070637694978</v>
      </c>
      <c r="K432" s="135">
        <f t="shared" si="37"/>
        <v>85.054745618672882</v>
      </c>
      <c r="L432" s="135">
        <f t="shared" si="38"/>
        <v>120.09210989961544</v>
      </c>
      <c r="M432" s="135">
        <f>($J$12-1)*L432</f>
        <v>18.013816484942303</v>
      </c>
      <c r="N432" s="135">
        <f>$J$12*L432</f>
        <v>138.10592638455773</v>
      </c>
      <c r="O432" s="135">
        <f t="shared" si="39"/>
        <v>41.827903557959289</v>
      </c>
      <c r="P432" s="135">
        <f t="shared" si="40"/>
        <v>96.278022826598445</v>
      </c>
      <c r="R432" s="133">
        <f>+B432</f>
        <v>37561</v>
      </c>
      <c r="S432" s="134"/>
      <c r="T432" s="134">
        <f>P432*10^3*$F$8/(3600*24*30)</f>
        <v>6.3888194159625513</v>
      </c>
    </row>
    <row r="433" spans="2:20" x14ac:dyDescent="0.25">
      <c r="B433" s="144">
        <v>37591</v>
      </c>
      <c r="C433" s="135">
        <v>147.766187811137</v>
      </c>
      <c r="D433" s="135"/>
      <c r="E433" s="145" t="e">
        <f>IF(S433="",NA(),(S433*3600*24*30)/($F$8*1000))</f>
        <v>#N/A</v>
      </c>
      <c r="F433" s="135">
        <f>(I432+$J$11*TANH(C433/$J$11))/(1+I432/$J$11*TANH(C433/$J$11))</f>
        <v>419.65764875983979</v>
      </c>
      <c r="G433" s="135">
        <f t="shared" si="35"/>
        <v>74.157527734435519</v>
      </c>
      <c r="H433" s="135">
        <f>F433*(1-TANH(D433/$J$11))/(1+(1-F433/$J$11)*TANH(D433/$J$11))</f>
        <v>419.65764875983979</v>
      </c>
      <c r="I433" s="135">
        <f>H433/(1+(H433/$J$11)^3)^(1/3)</f>
        <v>370.12250763738359</v>
      </c>
      <c r="J433" s="135">
        <f t="shared" si="36"/>
        <v>49.535141122456196</v>
      </c>
      <c r="K433" s="135">
        <f t="shared" si="37"/>
        <v>123.69266885689171</v>
      </c>
      <c r="L433" s="135">
        <f t="shared" si="38"/>
        <v>165.52057241485102</v>
      </c>
      <c r="M433" s="135">
        <f>($J$12-1)*L433</f>
        <v>24.828085862227638</v>
      </c>
      <c r="N433" s="135">
        <f>$J$12*L433</f>
        <v>190.34865827707864</v>
      </c>
      <c r="O433" s="135">
        <f t="shared" si="39"/>
        <v>45.620054747744547</v>
      </c>
      <c r="P433" s="135">
        <f t="shared" si="40"/>
        <v>144.72860352933409</v>
      </c>
      <c r="R433" s="133">
        <f>+B433</f>
        <v>37591</v>
      </c>
      <c r="S433" s="134"/>
      <c r="T433" s="134">
        <f>P433*10^3*$F$8/(3600*24*30)</f>
        <v>9.6039042465453175</v>
      </c>
    </row>
    <row r="434" spans="2:20" x14ac:dyDescent="0.25">
      <c r="B434" s="144">
        <v>37622</v>
      </c>
      <c r="C434" s="135">
        <v>41.113312469985097</v>
      </c>
      <c r="D434" s="135"/>
      <c r="E434" s="145" t="e">
        <f>IF(S434="",NA(),(S434*3600*24*30)/($F$8*1000))</f>
        <v>#N/A</v>
      </c>
      <c r="F434" s="135">
        <f>(I433+$J$11*TANH(C434/$J$11))/(1+I433/$J$11*TANH(C434/$J$11))</f>
        <v>391.1265128881974</v>
      </c>
      <c r="G434" s="135">
        <f t="shared" si="35"/>
        <v>20.109307219171285</v>
      </c>
      <c r="H434" s="135">
        <f>F434*(1-TANH(D434/$J$11))/(1+(1-F434/$J$11)*TANH(D434/$J$11))</f>
        <v>391.1265128881974</v>
      </c>
      <c r="I434" s="135">
        <f>H434/(1+(H434/$J$11)^3)^(1/3)</f>
        <v>352.120332547788</v>
      </c>
      <c r="J434" s="135">
        <f t="shared" si="36"/>
        <v>39.006180340409401</v>
      </c>
      <c r="K434" s="135">
        <f t="shared" si="37"/>
        <v>59.115487559580686</v>
      </c>
      <c r="L434" s="135">
        <f t="shared" si="38"/>
        <v>104.73554230732523</v>
      </c>
      <c r="M434" s="135">
        <f>($J$12-1)*L434</f>
        <v>15.710331346098776</v>
      </c>
      <c r="N434" s="135">
        <f>$J$12*L434</f>
        <v>120.445873653424</v>
      </c>
      <c r="O434" s="135">
        <f t="shared" si="39"/>
        <v>40.049419102182455</v>
      </c>
      <c r="P434" s="135">
        <f t="shared" si="40"/>
        <v>80.396454551241547</v>
      </c>
      <c r="R434" s="133">
        <f>+B434</f>
        <v>37622</v>
      </c>
      <c r="S434" s="134"/>
      <c r="T434" s="134">
        <f>P434*10^3*$F$8/(3600*24*30)</f>
        <v>5.33494991620893</v>
      </c>
    </row>
    <row r="435" spans="2:20" x14ac:dyDescent="0.25">
      <c r="B435" s="144">
        <v>37653</v>
      </c>
      <c r="C435" s="135">
        <v>73.963876156011295</v>
      </c>
      <c r="D435" s="135"/>
      <c r="E435" s="145" t="e">
        <f>IF(S435="",NA(),(S435*3600*24*30)/($F$8*1000))</f>
        <v>#N/A</v>
      </c>
      <c r="F435" s="135">
        <f>(I434+$J$11*TANH(C435/$J$11))/(1+I434/$J$11*TANH(C435/$J$11))</f>
        <v>391.46369664563383</v>
      </c>
      <c r="G435" s="135">
        <f t="shared" ref="G435:G498" si="41">C435+I434-F435</f>
        <v>34.620512058165446</v>
      </c>
      <c r="H435" s="135">
        <f>F435*(1-TANH(D435/$J$11))/(1+(1-F435/$J$11)*TANH(D435/$J$11))</f>
        <v>391.46369664563383</v>
      </c>
      <c r="I435" s="135">
        <f>H435/(1+(H435/$J$11)^3)^(1/3)</f>
        <v>352.3417233395711</v>
      </c>
      <c r="J435" s="135">
        <f t="shared" si="36"/>
        <v>39.121973306062728</v>
      </c>
      <c r="K435" s="135">
        <f t="shared" si="37"/>
        <v>73.742485364228173</v>
      </c>
      <c r="L435" s="135">
        <f t="shared" si="38"/>
        <v>113.79190446641063</v>
      </c>
      <c r="M435" s="135">
        <f>($J$12-1)*L435</f>
        <v>17.068785669961585</v>
      </c>
      <c r="N435" s="135">
        <f>$J$12*L435</f>
        <v>130.8606901363722</v>
      </c>
      <c r="O435" s="135">
        <f t="shared" si="39"/>
        <v>41.138075119461433</v>
      </c>
      <c r="P435" s="135">
        <f t="shared" si="40"/>
        <v>89.722615016910765</v>
      </c>
      <c r="R435" s="133">
        <f>+B435</f>
        <v>37653</v>
      </c>
      <c r="S435" s="134"/>
      <c r="T435" s="134">
        <f>P435*10^3*$F$8/(3600*24*30)</f>
        <v>5.9538155026653747</v>
      </c>
    </row>
    <row r="436" spans="2:20" x14ac:dyDescent="0.25">
      <c r="B436" s="144">
        <v>37681</v>
      </c>
      <c r="C436" s="135">
        <v>103.387474372185</v>
      </c>
      <c r="D436" s="135"/>
      <c r="E436" s="145" t="e">
        <f>IF(S436="",NA(),(S436*3600*24*30)/($F$8*1000))</f>
        <v>#N/A</v>
      </c>
      <c r="F436" s="135">
        <f>(I435+$J$11*TANH(C436/$J$11))/(1+I435/$J$11*TANH(C436/$J$11))</f>
        <v>405.30837131226787</v>
      </c>
      <c r="G436" s="135">
        <f t="shared" si="41"/>
        <v>50.420826399488249</v>
      </c>
      <c r="H436" s="135">
        <f>F436*(1-TANH(D436/$J$11))/(1+(1-F436/$J$11)*TANH(D436/$J$11))</f>
        <v>405.30837131226787</v>
      </c>
      <c r="I436" s="135">
        <f>H436/(1+(H436/$J$11)^3)^(1/3)</f>
        <v>361.25352448365925</v>
      </c>
      <c r="J436" s="135">
        <f t="shared" si="36"/>
        <v>44.054846828608618</v>
      </c>
      <c r="K436" s="135">
        <f t="shared" si="37"/>
        <v>94.475673228096866</v>
      </c>
      <c r="L436" s="135">
        <f t="shared" si="38"/>
        <v>135.6137483475583</v>
      </c>
      <c r="M436" s="135">
        <f>($J$12-1)*L436</f>
        <v>20.342062252133733</v>
      </c>
      <c r="N436" s="135">
        <f>$J$12*L436</f>
        <v>155.95581059969203</v>
      </c>
      <c r="O436" s="135">
        <f t="shared" si="39"/>
        <v>43.329922959687508</v>
      </c>
      <c r="P436" s="135">
        <f t="shared" si="40"/>
        <v>112.62588764000452</v>
      </c>
      <c r="R436" s="133">
        <f>+B436</f>
        <v>37681</v>
      </c>
      <c r="S436" s="134"/>
      <c r="T436" s="134">
        <f>P436*10^3*$F$8/(3600*24*30)</f>
        <v>7.4736314329015343</v>
      </c>
    </row>
    <row r="437" spans="2:20" x14ac:dyDescent="0.25">
      <c r="B437" s="144">
        <v>37712</v>
      </c>
      <c r="C437" s="135">
        <v>58.2100222230318</v>
      </c>
      <c r="D437" s="135"/>
      <c r="E437" s="145" t="e">
        <f>IF(S437="",NA(),(S437*3600*24*30)/($F$8*1000))</f>
        <v>#N/A</v>
      </c>
      <c r="F437" s="135">
        <f>(I436+$J$11*TANH(C437/$J$11))/(1+I436/$J$11*TANH(C437/$J$11))</f>
        <v>391.58159449448391</v>
      </c>
      <c r="G437" s="135">
        <f t="shared" si="41"/>
        <v>27.881952212207125</v>
      </c>
      <c r="H437" s="135">
        <f>F437*(1-TANH(D437/$J$11))/(1+(1-F437/$J$11)*TANH(D437/$J$11))</f>
        <v>391.58159449448391</v>
      </c>
      <c r="I437" s="135">
        <f>H437/(1+(H437/$J$11)^3)^(1/3)</f>
        <v>352.41908492246444</v>
      </c>
      <c r="J437" s="135">
        <f t="shared" si="36"/>
        <v>39.162509572019474</v>
      </c>
      <c r="K437" s="135">
        <f t="shared" si="37"/>
        <v>67.044461784226598</v>
      </c>
      <c r="L437" s="135">
        <f t="shared" si="38"/>
        <v>110.37438474391411</v>
      </c>
      <c r="M437" s="135">
        <f>($J$12-1)*L437</f>
        <v>16.556157711587105</v>
      </c>
      <c r="N437" s="135">
        <f>$J$12*L437</f>
        <v>126.93054245550121</v>
      </c>
      <c r="O437" s="135">
        <f t="shared" si="39"/>
        <v>40.741509906777381</v>
      </c>
      <c r="P437" s="135">
        <f t="shared" si="40"/>
        <v>86.18903254872383</v>
      </c>
      <c r="R437" s="133">
        <f>+B437</f>
        <v>37712</v>
      </c>
      <c r="S437" s="134"/>
      <c r="T437" s="134">
        <f>P437*10^3*$F$8/(3600*24*30)</f>
        <v>5.7193339499924765</v>
      </c>
    </row>
    <row r="438" spans="2:20" x14ac:dyDescent="0.25">
      <c r="B438" s="144">
        <v>37742</v>
      </c>
      <c r="C438" s="135">
        <v>5.9844067796610201</v>
      </c>
      <c r="D438" s="135"/>
      <c r="E438" s="145" t="e">
        <f>IF(S438="",NA(),(S438*3600*24*30)/($F$8*1000))</f>
        <v>#N/A</v>
      </c>
      <c r="F438" s="135">
        <f>(I437+$J$11*TANH(C438/$J$11))/(1+I437/$J$11*TANH(C438/$J$11))</f>
        <v>355.87251379749364</v>
      </c>
      <c r="G438" s="135">
        <f t="shared" si="41"/>
        <v>2.5309779046318113</v>
      </c>
      <c r="H438" s="135">
        <f>F438*(1-TANH(D438/$J$11))/(1+(1-F438/$J$11)*TANH(D438/$J$11))</f>
        <v>355.87251379749364</v>
      </c>
      <c r="I438" s="135">
        <f>H438/(1+(H438/$J$11)^3)^(1/3)</f>
        <v>327.84055992402222</v>
      </c>
      <c r="J438" s="135">
        <f t="shared" si="36"/>
        <v>28.031953873471423</v>
      </c>
      <c r="K438" s="135">
        <f t="shared" si="37"/>
        <v>30.562931778103234</v>
      </c>
      <c r="L438" s="135">
        <f t="shared" si="38"/>
        <v>71.304441684880615</v>
      </c>
      <c r="M438" s="135">
        <f>($J$12-1)*L438</f>
        <v>10.695666252732085</v>
      </c>
      <c r="N438" s="135">
        <f>$J$12*L438</f>
        <v>82.000107937612697</v>
      </c>
      <c r="O438" s="135">
        <f t="shared" si="39"/>
        <v>34.647906594679156</v>
      </c>
      <c r="P438" s="135">
        <f t="shared" si="40"/>
        <v>47.35220134293354</v>
      </c>
      <c r="R438" s="133">
        <f>+B438</f>
        <v>37742</v>
      </c>
      <c r="S438" s="134"/>
      <c r="T438" s="134">
        <f>P438*10^3*$F$8/(3600*24*30)</f>
        <v>3.1421985459045403</v>
      </c>
    </row>
    <row r="439" spans="2:20" x14ac:dyDescent="0.25">
      <c r="B439" s="144">
        <v>37773</v>
      </c>
      <c r="C439" s="135">
        <v>16.030940397350999</v>
      </c>
      <c r="D439" s="135"/>
      <c r="E439" s="145" t="e">
        <f>IF(S439="",NA(),(S439*3600*24*30)/($F$8*1000))</f>
        <v>#N/A</v>
      </c>
      <c r="F439" s="135">
        <f>(I438+$J$11*TANH(C439/$J$11))/(1+I438/$J$11*TANH(C439/$J$11))</f>
        <v>337.88069952931653</v>
      </c>
      <c r="G439" s="135">
        <f t="shared" si="41"/>
        <v>5.9908007920566888</v>
      </c>
      <c r="H439" s="135">
        <f>F439*(1-TANH(D439/$J$11))/(1+(1-F439/$J$11)*TANH(D439/$J$11))</f>
        <v>337.88069952931653</v>
      </c>
      <c r="I439" s="135">
        <f>H439/(1+(H439/$J$11)^3)^(1/3)</f>
        <v>314.59889604864799</v>
      </c>
      <c r="J439" s="135">
        <f t="shared" si="36"/>
        <v>23.281803480668543</v>
      </c>
      <c r="K439" s="135">
        <f t="shared" si="37"/>
        <v>29.272604272725232</v>
      </c>
      <c r="L439" s="135">
        <f t="shared" si="38"/>
        <v>63.920510867404388</v>
      </c>
      <c r="M439" s="135">
        <f>($J$12-1)*L439</f>
        <v>9.5880766301106526</v>
      </c>
      <c r="N439" s="135">
        <f>$J$12*L439</f>
        <v>73.508587497515038</v>
      </c>
      <c r="O439" s="135">
        <f t="shared" si="39"/>
        <v>33.035442382558308</v>
      </c>
      <c r="P439" s="135">
        <f t="shared" si="40"/>
        <v>40.473145114956729</v>
      </c>
      <c r="R439" s="133">
        <f>+B439</f>
        <v>37773</v>
      </c>
      <c r="S439" s="134"/>
      <c r="T439" s="134">
        <f>P439*10^3*$F$8/(3600*24*30)</f>
        <v>2.685717962875215</v>
      </c>
    </row>
    <row r="440" spans="2:20" x14ac:dyDescent="0.25">
      <c r="B440" s="144">
        <v>37803</v>
      </c>
      <c r="C440" s="135">
        <v>5.87782580182036</v>
      </c>
      <c r="D440" s="135"/>
      <c r="E440" s="145" t="e">
        <f>IF(S440="",NA(),(S440*3600*24*30)/($F$8*1000))</f>
        <v>#N/A</v>
      </c>
      <c r="F440" s="135">
        <f>(I439+$J$11*TANH(C440/$J$11))/(1+I439/$J$11*TANH(C440/$J$11))</f>
        <v>318.49065812136041</v>
      </c>
      <c r="G440" s="135">
        <f t="shared" si="41"/>
        <v>1.9860637291079115</v>
      </c>
      <c r="H440" s="135">
        <f>F440*(1-TANH(D440/$J$11))/(1+(1-F440/$J$11)*TANH(D440/$J$11))</f>
        <v>318.49065812136041</v>
      </c>
      <c r="I440" s="135">
        <f>H440/(1+(H440/$J$11)^3)^(1/3)</f>
        <v>299.70756494230756</v>
      </c>
      <c r="J440" s="135">
        <f t="shared" si="36"/>
        <v>18.783093179052855</v>
      </c>
      <c r="K440" s="135">
        <f t="shared" si="37"/>
        <v>20.769156908160767</v>
      </c>
      <c r="L440" s="135">
        <f t="shared" si="38"/>
        <v>53.804599290719075</v>
      </c>
      <c r="M440" s="135">
        <f>($J$12-1)*L440</f>
        <v>8.0706898936078559</v>
      </c>
      <c r="N440" s="135">
        <f>$J$12*L440</f>
        <v>61.875289184326931</v>
      </c>
      <c r="O440" s="135">
        <f t="shared" si="39"/>
        <v>30.461608550070565</v>
      </c>
      <c r="P440" s="135">
        <f t="shared" si="40"/>
        <v>31.413680634256366</v>
      </c>
      <c r="R440" s="133">
        <f>+B440</f>
        <v>37803</v>
      </c>
      <c r="S440" s="134"/>
      <c r="T440" s="134">
        <f>P440*10^3*$F$8/(3600*24*30)</f>
        <v>2.0845497951744192</v>
      </c>
    </row>
    <row r="441" spans="2:20" x14ac:dyDescent="0.25">
      <c r="B441" s="144">
        <v>37834</v>
      </c>
      <c r="C441" s="135">
        <v>3.3089578979957199</v>
      </c>
      <c r="D441" s="135"/>
      <c r="E441" s="145" t="e">
        <f>IF(S441="",NA(),(S441*3600*24*30)/($F$8*1000))</f>
        <v>#N/A</v>
      </c>
      <c r="F441" s="135">
        <f>(I440+$J$11*TANH(C441/$J$11))/(1+I440/$J$11*TANH(C441/$J$11))</f>
        <v>302.00655623894664</v>
      </c>
      <c r="G441" s="135">
        <f t="shared" si="41"/>
        <v>1.0099666013566093</v>
      </c>
      <c r="H441" s="135">
        <f>F441*(1-TANH(D441/$J$11))/(1+(1-F441/$J$11)*TANH(D441/$J$11))</f>
        <v>302.00655623894664</v>
      </c>
      <c r="I441" s="135">
        <f>H441/(1+(H441/$J$11)^3)^(1/3)</f>
        <v>286.56172048236647</v>
      </c>
      <c r="J441" s="135">
        <f t="shared" si="36"/>
        <v>15.444835756580176</v>
      </c>
      <c r="K441" s="135">
        <f t="shared" si="37"/>
        <v>16.454802357936785</v>
      </c>
      <c r="L441" s="135">
        <f t="shared" si="38"/>
        <v>46.91641090800735</v>
      </c>
      <c r="M441" s="135">
        <f>($J$12-1)*L441</f>
        <v>7.0374616362010984</v>
      </c>
      <c r="N441" s="135">
        <f>$J$12*L441</f>
        <v>53.953872544208451</v>
      </c>
      <c r="O441" s="135">
        <f t="shared" si="39"/>
        <v>28.408269770705875</v>
      </c>
      <c r="P441" s="135">
        <f t="shared" si="40"/>
        <v>25.545602773502576</v>
      </c>
      <c r="R441" s="133">
        <f>+B441</f>
        <v>37834</v>
      </c>
      <c r="S441" s="134"/>
      <c r="T441" s="134">
        <f>P441*10^3*$F$8/(3600*24*30)</f>
        <v>1.6951557395997077</v>
      </c>
    </row>
    <row r="442" spans="2:20" x14ac:dyDescent="0.25">
      <c r="B442" s="144">
        <v>37865</v>
      </c>
      <c r="C442" s="135">
        <v>21.909339198973498</v>
      </c>
      <c r="D442" s="135"/>
      <c r="E442" s="145" t="e">
        <f>IF(S442="",NA(),(S442*3600*24*30)/($F$8*1000))</f>
        <v>#N/A</v>
      </c>
      <c r="F442" s="135">
        <f>(I441+$J$11*TANH(C442/$J$11))/(1+I441/$J$11*TANH(C442/$J$11))</f>
        <v>302.06768412359025</v>
      </c>
      <c r="G442" s="135">
        <f t="shared" si="41"/>
        <v>6.4033755577497118</v>
      </c>
      <c r="H442" s="135">
        <f>F442*(1-TANH(D442/$J$11))/(1+(1-F442/$J$11)*TANH(D442/$J$11))</f>
        <v>302.06768412359025</v>
      </c>
      <c r="I442" s="135">
        <f>H442/(1+(H442/$J$11)^3)^(1/3)</f>
        <v>286.61126789346906</v>
      </c>
      <c r="J442" s="135">
        <f t="shared" si="36"/>
        <v>15.456416230121192</v>
      </c>
      <c r="K442" s="135">
        <f t="shared" si="37"/>
        <v>21.859791787870904</v>
      </c>
      <c r="L442" s="135">
        <f t="shared" si="38"/>
        <v>50.268061558576775</v>
      </c>
      <c r="M442" s="135">
        <f>($J$12-1)*L442</f>
        <v>7.5402092337865119</v>
      </c>
      <c r="N442" s="135">
        <f>$J$12*L442</f>
        <v>57.808270792363288</v>
      </c>
      <c r="O442" s="135">
        <f t="shared" si="39"/>
        <v>29.441873853279887</v>
      </c>
      <c r="P442" s="135">
        <f t="shared" si="40"/>
        <v>28.366396939083401</v>
      </c>
      <c r="R442" s="133">
        <f>+B442</f>
        <v>37865</v>
      </c>
      <c r="S442" s="134"/>
      <c r="T442" s="134">
        <f>P442*10^3*$F$8/(3600*24*30)</f>
        <v>1.8823380684885591</v>
      </c>
    </row>
    <row r="443" spans="2:20" x14ac:dyDescent="0.25">
      <c r="B443" s="144">
        <v>37895</v>
      </c>
      <c r="C443" s="135">
        <v>54.304310493786097</v>
      </c>
      <c r="D443" s="135"/>
      <c r="E443" s="145" t="e">
        <f>IF(S443="",NA(),(S443*3600*24*30)/($F$8*1000))</f>
        <v>#N/A</v>
      </c>
      <c r="F443" s="135">
        <f>(I442+$J$11*TANH(C443/$J$11))/(1+I442/$J$11*TANH(C443/$J$11))</f>
        <v>323.79853973327846</v>
      </c>
      <c r="G443" s="135">
        <f t="shared" si="41"/>
        <v>17.117038653976692</v>
      </c>
      <c r="H443" s="135">
        <f>F443*(1-TANH(D443/$J$11))/(1+(1-F443/$J$11)*TANH(D443/$J$11))</f>
        <v>323.79853973327846</v>
      </c>
      <c r="I443" s="135">
        <f>H443/(1+(H443/$J$11)^3)^(1/3)</f>
        <v>303.84655533956806</v>
      </c>
      <c r="J443" s="135">
        <f t="shared" si="36"/>
        <v>19.951984393710404</v>
      </c>
      <c r="K443" s="135">
        <f t="shared" si="37"/>
        <v>37.069023047687097</v>
      </c>
      <c r="L443" s="135">
        <f t="shared" si="38"/>
        <v>66.510896900966983</v>
      </c>
      <c r="M443" s="135">
        <f>($J$12-1)*L443</f>
        <v>9.9766345351450418</v>
      </c>
      <c r="N443" s="135">
        <f>$J$12*L443</f>
        <v>76.487531436112022</v>
      </c>
      <c r="O443" s="135">
        <f t="shared" si="39"/>
        <v>33.623964312922517</v>
      </c>
      <c r="P443" s="135">
        <f t="shared" si="40"/>
        <v>42.863567123189505</v>
      </c>
      <c r="R443" s="133">
        <f>+B443</f>
        <v>37895</v>
      </c>
      <c r="S443" s="134"/>
      <c r="T443" s="134">
        <f>P443*10^3*$F$8/(3600*24*30)</f>
        <v>2.844341645520291</v>
      </c>
    </row>
    <row r="444" spans="2:20" x14ac:dyDescent="0.25">
      <c r="B444" s="144">
        <v>37926</v>
      </c>
      <c r="C444" s="135">
        <v>68.400412572607394</v>
      </c>
      <c r="D444" s="135"/>
      <c r="E444" s="145" t="e">
        <f>IF(S444="",NA(),(S444*3600*24*30)/($F$8*1000))</f>
        <v>#N/A</v>
      </c>
      <c r="F444" s="135">
        <f>(I443+$J$11*TANH(C444/$J$11))/(1+I443/$J$11*TANH(C444/$J$11))</f>
        <v>347.65285438728495</v>
      </c>
      <c r="G444" s="135">
        <f t="shared" si="41"/>
        <v>24.594113524890531</v>
      </c>
      <c r="H444" s="135">
        <f>F444*(1-TANH(D444/$J$11))/(1+(1-F444/$J$11)*TANH(D444/$J$11))</f>
        <v>347.65285438728495</v>
      </c>
      <c r="I444" s="135">
        <f>H444/(1+(H444/$J$11)^3)^(1/3)</f>
        <v>321.86105064448992</v>
      </c>
      <c r="J444" s="135">
        <f t="shared" si="36"/>
        <v>25.791803742795025</v>
      </c>
      <c r="K444" s="135">
        <f t="shared" si="37"/>
        <v>50.385917267685556</v>
      </c>
      <c r="L444" s="135">
        <f t="shared" si="38"/>
        <v>84.009881580608067</v>
      </c>
      <c r="M444" s="135">
        <f>($J$12-1)*L444</f>
        <v>12.601482237091203</v>
      </c>
      <c r="N444" s="135">
        <f>$J$12*L444</f>
        <v>96.611363817699271</v>
      </c>
      <c r="O444" s="135">
        <f t="shared" si="39"/>
        <v>37.013162313109561</v>
      </c>
      <c r="P444" s="135">
        <f t="shared" si="40"/>
        <v>59.59820150458971</v>
      </c>
      <c r="R444" s="133">
        <f>+B444</f>
        <v>37926</v>
      </c>
      <c r="S444" s="134"/>
      <c r="T444" s="134">
        <f>P444*10^3*$F$8/(3600*24*30)</f>
        <v>3.954818927002095</v>
      </c>
    </row>
    <row r="445" spans="2:20" x14ac:dyDescent="0.25">
      <c r="B445" s="144">
        <v>37956</v>
      </c>
      <c r="C445" s="135">
        <v>116.00889378806001</v>
      </c>
      <c r="D445" s="135"/>
      <c r="E445" s="145" t="e">
        <f>IF(S445="",NA(),(S445*3600*24*30)/($F$8*1000))</f>
        <v>#N/A</v>
      </c>
      <c r="F445" s="135">
        <f>(I444+$J$11*TANH(C445/$J$11))/(1+I444/$J$11*TANH(C445/$J$11))</f>
        <v>388.01808487867936</v>
      </c>
      <c r="G445" s="135">
        <f t="shared" si="41"/>
        <v>49.851859553870554</v>
      </c>
      <c r="H445" s="135">
        <f>F445*(1-TANH(D445/$J$11))/(1+(1-F445/$J$11)*TANH(D445/$J$11))</f>
        <v>388.01808487867936</v>
      </c>
      <c r="I445" s="135">
        <f>H445/(1+(H445/$J$11)^3)^(1/3)</f>
        <v>350.06965309942814</v>
      </c>
      <c r="J445" s="135">
        <f t="shared" si="36"/>
        <v>37.948431779251223</v>
      </c>
      <c r="K445" s="135">
        <f t="shared" si="37"/>
        <v>87.800291333121777</v>
      </c>
      <c r="L445" s="135">
        <f t="shared" si="38"/>
        <v>124.81345364623134</v>
      </c>
      <c r="M445" s="135">
        <f>($J$12-1)*L445</f>
        <v>18.722018046934689</v>
      </c>
      <c r="N445" s="135">
        <f>$J$12*L445</f>
        <v>143.53547169316602</v>
      </c>
      <c r="O445" s="135">
        <f t="shared" si="39"/>
        <v>42.312665354827814</v>
      </c>
      <c r="P445" s="135">
        <f t="shared" si="40"/>
        <v>101.2228063383382</v>
      </c>
      <c r="R445" s="133">
        <f>+B445</f>
        <v>37956</v>
      </c>
      <c r="S445" s="134"/>
      <c r="T445" s="134">
        <f>P445*10^3*$F$8/(3600*24*30)</f>
        <v>6.7169454823279979</v>
      </c>
    </row>
    <row r="446" spans="2:20" x14ac:dyDescent="0.25">
      <c r="B446" s="144">
        <v>37987</v>
      </c>
      <c r="C446" s="135">
        <v>31.745301441987099</v>
      </c>
      <c r="D446" s="135"/>
      <c r="E446" s="145" t="e">
        <f>IF(S446="",NA(),(S446*3600*24*30)/($F$8*1000))</f>
        <v>#N/A</v>
      </c>
      <c r="F446" s="135">
        <f>(I445+$J$11*TANH(C446/$J$11))/(1+I445/$J$11*TANH(C446/$J$11))</f>
        <v>368.0042620505219</v>
      </c>
      <c r="G446" s="135">
        <f t="shared" si="41"/>
        <v>13.810692490893359</v>
      </c>
      <c r="H446" s="135">
        <f>F446*(1-TANH(D446/$J$11))/(1+(1-F446/$J$11)*TANH(D446/$J$11))</f>
        <v>368.0042620505219</v>
      </c>
      <c r="I446" s="135">
        <f>H446/(1+(H446/$J$11)^3)^(1/3)</f>
        <v>336.44761364357282</v>
      </c>
      <c r="J446" s="135">
        <f t="shared" ref="J446:J509" si="42">H446-I446</f>
        <v>31.55664840694908</v>
      </c>
      <c r="K446" s="135">
        <f t="shared" ref="K446:K509" si="43">G446+J446</f>
        <v>45.367340897842439</v>
      </c>
      <c r="L446" s="135">
        <f t="shared" ref="L446:L509" si="44">O445+K446</f>
        <v>87.680006252670253</v>
      </c>
      <c r="M446" s="135">
        <f>($J$12-1)*L446</f>
        <v>13.15200093790053</v>
      </c>
      <c r="N446" s="135">
        <f>$J$12*L446</f>
        <v>100.83200719057078</v>
      </c>
      <c r="O446" s="135">
        <f t="shared" ref="O446:O509" si="45">N446-P446</f>
        <v>37.616395748053193</v>
      </c>
      <c r="P446" s="135">
        <f t="shared" ref="P446:P509" si="46">N446*N446/(N446+60)</f>
        <v>63.215611442517584</v>
      </c>
      <c r="R446" s="133">
        <f>+B446</f>
        <v>37987</v>
      </c>
      <c r="S446" s="134"/>
      <c r="T446" s="134">
        <f>P446*10^3*$F$8/(3600*24*30)</f>
        <v>4.1948631049818772</v>
      </c>
    </row>
    <row r="447" spans="2:20" x14ac:dyDescent="0.25">
      <c r="B447" s="144">
        <v>38018</v>
      </c>
      <c r="C447" s="135">
        <v>72.6945391643318</v>
      </c>
      <c r="D447" s="135"/>
      <c r="E447" s="145" t="e">
        <f>IF(S447="",NA(),(S447*3600*24*30)/($F$8*1000))</f>
        <v>#N/A</v>
      </c>
      <c r="F447" s="135">
        <f>(I446+$J$11*TANH(C447/$J$11))/(1+I446/$J$11*TANH(C447/$J$11))</f>
        <v>377.74371285235782</v>
      </c>
      <c r="G447" s="135">
        <f t="shared" si="41"/>
        <v>31.398439955546792</v>
      </c>
      <c r="H447" s="135">
        <f>F447*(1-TANH(D447/$J$11))/(1+(1-F447/$J$11)*TANH(D447/$J$11))</f>
        <v>377.74371285235782</v>
      </c>
      <c r="I447" s="135">
        <f>H447/(1+(H447/$J$11)^3)^(1/3)</f>
        <v>343.16688367301379</v>
      </c>
      <c r="J447" s="135">
        <f t="shared" si="42"/>
        <v>34.576829179344031</v>
      </c>
      <c r="K447" s="135">
        <f t="shared" si="43"/>
        <v>65.975269134890823</v>
      </c>
      <c r="L447" s="135">
        <f t="shared" si="44"/>
        <v>103.59166488294402</v>
      </c>
      <c r="M447" s="135">
        <f>($J$12-1)*L447</f>
        <v>15.538749732441593</v>
      </c>
      <c r="N447" s="135">
        <f>$J$12*L447</f>
        <v>119.1304146153856</v>
      </c>
      <c r="O447" s="135">
        <f t="shared" si="45"/>
        <v>39.90291035874823</v>
      </c>
      <c r="P447" s="135">
        <f t="shared" si="46"/>
        <v>79.227504256637374</v>
      </c>
      <c r="R447" s="133">
        <f>+B447</f>
        <v>38018</v>
      </c>
      <c r="S447" s="134"/>
      <c r="T447" s="134">
        <f>P447*10^3*$F$8/(3600*24*30)</f>
        <v>5.2573806836966162</v>
      </c>
    </row>
    <row r="448" spans="2:20" x14ac:dyDescent="0.25">
      <c r="B448" s="144">
        <v>38047</v>
      </c>
      <c r="C448" s="135">
        <v>46.756486039917696</v>
      </c>
      <c r="D448" s="135"/>
      <c r="E448" s="145" t="e">
        <f>IF(S448="",NA(),(S448*3600*24*30)/($F$8*1000))</f>
        <v>#N/A</v>
      </c>
      <c r="F448" s="135">
        <f>(I447+$J$11*TANH(C448/$J$11))/(1+I447/$J$11*TANH(C448/$J$11))</f>
        <v>369.84728323235953</v>
      </c>
      <c r="G448" s="135">
        <f t="shared" si="41"/>
        <v>20.076086480571973</v>
      </c>
      <c r="H448" s="135">
        <f>F448*(1-TANH(D448/$J$11))/(1+(1-F448/$J$11)*TANH(D448/$J$11))</f>
        <v>369.84728323235953</v>
      </c>
      <c r="I448" s="135">
        <f>H448/(1+(H448/$J$11)^3)^(1/3)</f>
        <v>337.73219347841928</v>
      </c>
      <c r="J448" s="135">
        <f t="shared" si="42"/>
        <v>32.115089753940254</v>
      </c>
      <c r="K448" s="135">
        <f t="shared" si="43"/>
        <v>52.191176234512227</v>
      </c>
      <c r="L448" s="135">
        <f t="shared" si="44"/>
        <v>92.094086593260457</v>
      </c>
      <c r="M448" s="135">
        <f>($J$12-1)*L448</f>
        <v>13.814112988989061</v>
      </c>
      <c r="N448" s="135">
        <f>$J$12*L448</f>
        <v>105.90819958224952</v>
      </c>
      <c r="O448" s="135">
        <f t="shared" si="45"/>
        <v>38.30125328907998</v>
      </c>
      <c r="P448" s="135">
        <f t="shared" si="46"/>
        <v>67.606946293169543</v>
      </c>
      <c r="R448" s="133">
        <f>+B448</f>
        <v>38047</v>
      </c>
      <c r="S448" s="134"/>
      <c r="T448" s="134">
        <f>P448*10^3*$F$8/(3600*24*30)</f>
        <v>4.4862634114294604</v>
      </c>
    </row>
    <row r="449" spans="2:20" x14ac:dyDescent="0.25">
      <c r="B449" s="144">
        <v>38078</v>
      </c>
      <c r="C449" s="135">
        <v>45.461670569867302</v>
      </c>
      <c r="D449" s="135"/>
      <c r="E449" s="145" t="e">
        <f>IF(S449="",NA(),(S449*3600*24*30)/($F$8*1000))</f>
        <v>#N/A</v>
      </c>
      <c r="F449" s="135">
        <f>(I448+$J$11*TANH(C449/$J$11))/(1+I448/$J$11*TANH(C449/$J$11))</f>
        <v>364.27257798542905</v>
      </c>
      <c r="G449" s="135">
        <f t="shared" si="41"/>
        <v>18.921286062857519</v>
      </c>
      <c r="H449" s="135">
        <f>F449*(1-TANH(D449/$J$11))/(1+(1-F449/$J$11)*TANH(D449/$J$11))</f>
        <v>364.27257798542905</v>
      </c>
      <c r="I449" s="135">
        <f>H449/(1+(H449/$J$11)^3)^(1/3)</f>
        <v>333.82802620372638</v>
      </c>
      <c r="J449" s="135">
        <f t="shared" si="42"/>
        <v>30.444551781702671</v>
      </c>
      <c r="K449" s="135">
        <f t="shared" si="43"/>
        <v>49.36583784456019</v>
      </c>
      <c r="L449" s="135">
        <f t="shared" si="44"/>
        <v>87.66709113364017</v>
      </c>
      <c r="M449" s="135">
        <f>($J$12-1)*L449</f>
        <v>13.150063670046018</v>
      </c>
      <c r="N449" s="135">
        <f>$J$12*L449</f>
        <v>100.81715480368619</v>
      </c>
      <c r="O449" s="135">
        <f t="shared" si="45"/>
        <v>37.614328493781557</v>
      </c>
      <c r="P449" s="135">
        <f t="shared" si="46"/>
        <v>63.202826309904637</v>
      </c>
      <c r="R449" s="133">
        <f>+B449</f>
        <v>38078</v>
      </c>
      <c r="S449" s="134"/>
      <c r="T449" s="134">
        <f>P449*10^3*$F$8/(3600*24*30)</f>
        <v>4.1940147088362645</v>
      </c>
    </row>
    <row r="450" spans="2:20" x14ac:dyDescent="0.25">
      <c r="B450" s="144">
        <v>38108</v>
      </c>
      <c r="C450" s="135">
        <v>16.765627301743201</v>
      </c>
      <c r="D450" s="135"/>
      <c r="E450" s="145" t="e">
        <f>IF(S450="",NA(),(S450*3600*24*30)/($F$8*1000))</f>
        <v>#N/A</v>
      </c>
      <c r="F450" s="135">
        <f>(I449+$J$11*TANH(C450/$J$11))/(1+I449/$J$11*TANH(C450/$J$11))</f>
        <v>344.09640968469182</v>
      </c>
      <c r="G450" s="135">
        <f t="shared" si="41"/>
        <v>6.4972438207777827</v>
      </c>
      <c r="H450" s="135">
        <f>F450*(1-TANH(D450/$J$11))/(1+(1-F450/$J$11)*TANH(D450/$J$11))</f>
        <v>344.09640968469182</v>
      </c>
      <c r="I450" s="135">
        <f>H450/(1+(H450/$J$11)^3)^(1/3)</f>
        <v>319.23723262886512</v>
      </c>
      <c r="J450" s="135">
        <f t="shared" si="42"/>
        <v>24.859177055826706</v>
      </c>
      <c r="K450" s="135">
        <f t="shared" si="43"/>
        <v>31.356420876604489</v>
      </c>
      <c r="L450" s="135">
        <f t="shared" si="44"/>
        <v>68.970749370386045</v>
      </c>
      <c r="M450" s="135">
        <f>($J$12-1)*L450</f>
        <v>10.345612405557901</v>
      </c>
      <c r="N450" s="135">
        <f>$J$12*L450</f>
        <v>79.316361775943946</v>
      </c>
      <c r="O450" s="135">
        <f t="shared" si="45"/>
        <v>34.159531916360891</v>
      </c>
      <c r="P450" s="135">
        <f t="shared" si="46"/>
        <v>45.156829859583056</v>
      </c>
      <c r="R450" s="133">
        <f>+B450</f>
        <v>38108</v>
      </c>
      <c r="S450" s="134"/>
      <c r="T450" s="134">
        <f>P450*10^3*$F$8/(3600*24*30)</f>
        <v>2.9965180308056656</v>
      </c>
    </row>
    <row r="451" spans="2:20" x14ac:dyDescent="0.25">
      <c r="B451" s="144">
        <v>38139</v>
      </c>
      <c r="C451" s="135">
        <v>2.0226617100371702</v>
      </c>
      <c r="D451" s="135"/>
      <c r="E451" s="145" t="e">
        <f>IF(S451="",NA(),(S451*3600*24*30)/($F$8*1000))</f>
        <v>#N/A</v>
      </c>
      <c r="F451" s="135">
        <f>(I450+$J$11*TANH(C451/$J$11))/(1+I450/$J$11*TANH(C451/$J$11))</f>
        <v>320.56191585709195</v>
      </c>
      <c r="G451" s="135">
        <f t="shared" si="41"/>
        <v>0.6979784818103667</v>
      </c>
      <c r="H451" s="135">
        <f>F451*(1-TANH(D451/$J$11))/(1+(1-F451/$J$11)*TANH(D451/$J$11))</f>
        <v>320.56191585709195</v>
      </c>
      <c r="I451" s="135">
        <f>H451/(1+(H451/$J$11)^3)^(1/3)</f>
        <v>301.32823208381393</v>
      </c>
      <c r="J451" s="135">
        <f t="shared" si="42"/>
        <v>19.233683773278017</v>
      </c>
      <c r="K451" s="135">
        <f t="shared" si="43"/>
        <v>19.931662255088384</v>
      </c>
      <c r="L451" s="135">
        <f t="shared" si="44"/>
        <v>54.091194171449274</v>
      </c>
      <c r="M451" s="135">
        <f>($J$12-1)*L451</f>
        <v>8.1136791257173861</v>
      </c>
      <c r="N451" s="135">
        <f>$J$12*L451</f>
        <v>62.204873297166664</v>
      </c>
      <c r="O451" s="135">
        <f t="shared" si="45"/>
        <v>30.541273004343712</v>
      </c>
      <c r="P451" s="135">
        <f t="shared" si="46"/>
        <v>31.663600292822952</v>
      </c>
      <c r="R451" s="133">
        <f>+B451</f>
        <v>38139</v>
      </c>
      <c r="S451" s="134"/>
      <c r="T451" s="134">
        <f>P451*10^3*$F$8/(3600*24*30)</f>
        <v>2.1011339700484366</v>
      </c>
    </row>
    <row r="452" spans="2:20" x14ac:dyDescent="0.25">
      <c r="B452" s="144">
        <v>38169</v>
      </c>
      <c r="C452" s="135">
        <v>31.620683648574399</v>
      </c>
      <c r="D452" s="135"/>
      <c r="E452" s="145" t="e">
        <f>IF(S452="",NA(),(S452*3600*24*30)/($F$8*1000))</f>
        <v>#N/A</v>
      </c>
      <c r="F452" s="135">
        <f>(I451+$J$11*TANH(C452/$J$11))/(1+I451/$J$11*TANH(C452/$J$11))</f>
        <v>322.56140169404688</v>
      </c>
      <c r="G452" s="135">
        <f t="shared" si="41"/>
        <v>10.387514038341465</v>
      </c>
      <c r="H452" s="135">
        <f>F452*(1-TANH(D452/$J$11))/(1+(1-F452/$J$11)*TANH(D452/$J$11))</f>
        <v>322.56140169404688</v>
      </c>
      <c r="I452" s="135">
        <f>H452/(1+(H452/$J$11)^3)^(1/3)</f>
        <v>302.88602437954921</v>
      </c>
      <c r="J452" s="135">
        <f t="shared" si="42"/>
        <v>19.675377314497666</v>
      </c>
      <c r="K452" s="135">
        <f t="shared" si="43"/>
        <v>30.062891352839131</v>
      </c>
      <c r="L452" s="135">
        <f t="shared" si="44"/>
        <v>60.604164357182839</v>
      </c>
      <c r="M452" s="135">
        <f>($J$12-1)*L452</f>
        <v>9.0906246535774198</v>
      </c>
      <c r="N452" s="135">
        <f>$J$12*L452</f>
        <v>69.69478901076026</v>
      </c>
      <c r="O452" s="135">
        <f t="shared" si="45"/>
        <v>32.242523948272712</v>
      </c>
      <c r="P452" s="135">
        <f t="shared" si="46"/>
        <v>37.452265062487548</v>
      </c>
      <c r="R452" s="133">
        <f>+B452</f>
        <v>38169</v>
      </c>
      <c r="S452" s="134"/>
      <c r="T452" s="134">
        <f>P452*10^3*$F$8/(3600*24*30)</f>
        <v>2.485258329763834</v>
      </c>
    </row>
    <row r="453" spans="2:20" x14ac:dyDescent="0.25">
      <c r="B453" s="144">
        <v>38200</v>
      </c>
      <c r="C453" s="135">
        <v>8.8783402418173694</v>
      </c>
      <c r="D453" s="135"/>
      <c r="E453" s="145" t="e">
        <f>IF(S453="",NA(),(S453*3600*24*30)/($F$8*1000))</f>
        <v>#N/A</v>
      </c>
      <c r="F453" s="135">
        <f>(I452+$J$11*TANH(C453/$J$11))/(1+I452/$J$11*TANH(C453/$J$11))</f>
        <v>308.96222753312941</v>
      </c>
      <c r="G453" s="135">
        <f t="shared" si="41"/>
        <v>2.8021370882371457</v>
      </c>
      <c r="H453" s="135">
        <f>F453*(1-TANH(D453/$J$11))/(1+(1-F453/$J$11)*TANH(D453/$J$11))</f>
        <v>308.96222753312941</v>
      </c>
      <c r="I453" s="135">
        <f>H453/(1+(H453/$J$11)^3)^(1/3)</f>
        <v>292.16187220854169</v>
      </c>
      <c r="J453" s="135">
        <f t="shared" si="42"/>
        <v>16.800355324587713</v>
      </c>
      <c r="K453" s="135">
        <f t="shared" si="43"/>
        <v>19.602492412824859</v>
      </c>
      <c r="L453" s="135">
        <f t="shared" si="44"/>
        <v>51.845016361097571</v>
      </c>
      <c r="M453" s="135">
        <f>($J$12-1)*L453</f>
        <v>7.7767524541646313</v>
      </c>
      <c r="N453" s="135">
        <f>$J$12*L453</f>
        <v>59.6217688152622</v>
      </c>
      <c r="O453" s="135">
        <f t="shared" si="45"/>
        <v>29.905143222220218</v>
      </c>
      <c r="P453" s="135">
        <f t="shared" si="46"/>
        <v>29.716625593041982</v>
      </c>
      <c r="R453" s="133">
        <f>+B453</f>
        <v>38200</v>
      </c>
      <c r="S453" s="134"/>
      <c r="T453" s="134">
        <f>P453*10^3*$F$8/(3600*24*30)</f>
        <v>1.9719365748469218</v>
      </c>
    </row>
    <row r="454" spans="2:20" x14ac:dyDescent="0.25">
      <c r="B454" s="144">
        <v>38231</v>
      </c>
      <c r="C454" s="135">
        <v>25.927080362482201</v>
      </c>
      <c r="D454" s="135"/>
      <c r="E454" s="145" t="e">
        <f>IF(S454="",NA(),(S454*3600*24*30)/($F$8*1000))</f>
        <v>#N/A</v>
      </c>
      <c r="F454" s="135">
        <f>(I453+$J$11*TANH(C454/$J$11))/(1+I453/$J$11*TANH(C454/$J$11))</f>
        <v>310.15321264197053</v>
      </c>
      <c r="G454" s="135">
        <f t="shared" si="41"/>
        <v>7.9357399290533976</v>
      </c>
      <c r="H454" s="135">
        <f>F454*(1-TANH(D454/$J$11))/(1+(1-F454/$J$11)*TANH(D454/$J$11))</f>
        <v>310.15321264197053</v>
      </c>
      <c r="I454" s="135">
        <f>H454/(1+(H454/$J$11)^3)^(1/3)</f>
        <v>293.1130484278483</v>
      </c>
      <c r="J454" s="135">
        <f t="shared" si="42"/>
        <v>17.040164214122228</v>
      </c>
      <c r="K454" s="135">
        <f t="shared" si="43"/>
        <v>24.975904143175626</v>
      </c>
      <c r="L454" s="135">
        <f t="shared" si="44"/>
        <v>54.881047365395844</v>
      </c>
      <c r="M454" s="135">
        <f>($J$12-1)*L454</f>
        <v>8.2321571048093709</v>
      </c>
      <c r="N454" s="135">
        <f>$J$12*L454</f>
        <v>63.113204470205218</v>
      </c>
      <c r="O454" s="135">
        <f t="shared" si="45"/>
        <v>30.758619958826266</v>
      </c>
      <c r="P454" s="135">
        <f t="shared" si="46"/>
        <v>32.354584511378953</v>
      </c>
      <c r="R454" s="133">
        <f>+B454</f>
        <v>38231</v>
      </c>
      <c r="S454" s="134"/>
      <c r="T454" s="134">
        <f>P454*10^3*$F$8/(3600*24*30)</f>
        <v>2.1469863178847146</v>
      </c>
    </row>
    <row r="455" spans="2:20" x14ac:dyDescent="0.25">
      <c r="B455" s="144">
        <v>38261</v>
      </c>
      <c r="C455" s="135">
        <v>72.944221813930199</v>
      </c>
      <c r="D455" s="135"/>
      <c r="E455" s="145" t="e">
        <f>IF(S455="",NA(),(S455*3600*24*30)/($F$8*1000))</f>
        <v>#N/A</v>
      </c>
      <c r="F455" s="135">
        <f>(I454+$J$11*TANH(C455/$J$11))/(1+I454/$J$11*TANH(C455/$J$11))</f>
        <v>341.17274441984</v>
      </c>
      <c r="G455" s="135">
        <f t="shared" si="41"/>
        <v>24.884525821938496</v>
      </c>
      <c r="H455" s="135">
        <f>F455*(1-TANH(D455/$J$11))/(1+(1-F455/$J$11)*TANH(D455/$J$11))</f>
        <v>341.17274441984</v>
      </c>
      <c r="I455" s="135">
        <f>H455/(1+(H455/$J$11)^3)^(1/3)</f>
        <v>317.06381626717541</v>
      </c>
      <c r="J455" s="135">
        <f t="shared" si="42"/>
        <v>24.108928152664589</v>
      </c>
      <c r="K455" s="135">
        <f t="shared" si="43"/>
        <v>48.993453974603085</v>
      </c>
      <c r="L455" s="135">
        <f t="shared" si="44"/>
        <v>79.752073933429358</v>
      </c>
      <c r="M455" s="135">
        <f>($J$12-1)*L455</f>
        <v>11.962811090014396</v>
      </c>
      <c r="N455" s="135">
        <f>$J$12*L455</f>
        <v>91.714885023443756</v>
      </c>
      <c r="O455" s="135">
        <f t="shared" si="45"/>
        <v>36.271280175022312</v>
      </c>
      <c r="P455" s="135">
        <f t="shared" si="46"/>
        <v>55.443604848421444</v>
      </c>
      <c r="R455" s="133">
        <f>+B455</f>
        <v>38261</v>
      </c>
      <c r="S455" s="134"/>
      <c r="T455" s="134">
        <f>P455*10^3*$F$8/(3600*24*30)</f>
        <v>3.6791280995094473</v>
      </c>
    </row>
    <row r="456" spans="2:20" x14ac:dyDescent="0.25">
      <c r="B456" s="144">
        <v>38292</v>
      </c>
      <c r="C456" s="135">
        <v>155.20234560843801</v>
      </c>
      <c r="D456" s="135"/>
      <c r="E456" s="145" t="e">
        <f>IF(S456="",NA(),(S456*3600*24*30)/($F$8*1000))</f>
        <v>#N/A</v>
      </c>
      <c r="F456" s="135">
        <f>(I455+$J$11*TANH(C456/$J$11))/(1+I455/$J$11*TANH(C456/$J$11))</f>
        <v>403.06764959348806</v>
      </c>
      <c r="G456" s="135">
        <f t="shared" si="41"/>
        <v>69.198512282125364</v>
      </c>
      <c r="H456" s="135">
        <f>F456*(1-TANH(D456/$J$11))/(1+(1-F456/$J$11)*TANH(D456/$J$11))</f>
        <v>403.06764959348806</v>
      </c>
      <c r="I456" s="135">
        <f>H456/(1+(H456/$J$11)^3)^(1/3)</f>
        <v>359.83481444172469</v>
      </c>
      <c r="J456" s="135">
        <f t="shared" si="42"/>
        <v>43.232835151763368</v>
      </c>
      <c r="K456" s="135">
        <f t="shared" si="43"/>
        <v>112.43134743388873</v>
      </c>
      <c r="L456" s="135">
        <f t="shared" si="44"/>
        <v>148.70262760891103</v>
      </c>
      <c r="M456" s="135">
        <f>($J$12-1)*L456</f>
        <v>22.305394141336642</v>
      </c>
      <c r="N456" s="135">
        <f>$J$12*L456</f>
        <v>171.00802175024768</v>
      </c>
      <c r="O456" s="135">
        <f t="shared" si="45"/>
        <v>44.416125584192443</v>
      </c>
      <c r="P456" s="135">
        <f t="shared" si="46"/>
        <v>126.59189616605524</v>
      </c>
      <c r="R456" s="133">
        <f>+B456</f>
        <v>38292</v>
      </c>
      <c r="S456" s="134"/>
      <c r="T456" s="134">
        <f>P456*10^3*$F$8/(3600*24*30)</f>
        <v>8.4003881715129243</v>
      </c>
    </row>
    <row r="457" spans="2:20" x14ac:dyDescent="0.25">
      <c r="B457" s="144">
        <v>38322</v>
      </c>
      <c r="C457" s="135">
        <v>87.485707064676504</v>
      </c>
      <c r="D457" s="135"/>
      <c r="E457" s="145" t="e">
        <f>IF(S457="",NA(),(S457*3600*24*30)/($F$8*1000))</f>
        <v>#N/A</v>
      </c>
      <c r="F457" s="135">
        <f>(I456+$J$11*TANH(C457/$J$11))/(1+I456/$J$11*TANH(C457/$J$11))</f>
        <v>404.04992895180021</v>
      </c>
      <c r="G457" s="135">
        <f t="shared" si="41"/>
        <v>43.270592554600967</v>
      </c>
      <c r="H457" s="135">
        <f>F457*(1-TANH(D457/$J$11))/(1+(1-F457/$J$11)*TANH(D457/$J$11))</f>
        <v>404.04992895180021</v>
      </c>
      <c r="I457" s="135">
        <f>H457/(1+(H457/$J$11)^3)^(1/3)</f>
        <v>360.45786725833705</v>
      </c>
      <c r="J457" s="135">
        <f t="shared" si="42"/>
        <v>43.592061693463165</v>
      </c>
      <c r="K457" s="135">
        <f t="shared" si="43"/>
        <v>86.862654248064132</v>
      </c>
      <c r="L457" s="135">
        <f t="shared" si="44"/>
        <v>131.27877983225659</v>
      </c>
      <c r="M457" s="135">
        <f>($J$12-1)*L457</f>
        <v>19.691816974838478</v>
      </c>
      <c r="N457" s="135">
        <f>$J$12*L457</f>
        <v>150.97059680709506</v>
      </c>
      <c r="O457" s="135">
        <f t="shared" si="45"/>
        <v>42.936010730956369</v>
      </c>
      <c r="P457" s="135">
        <f t="shared" si="46"/>
        <v>108.03458607613869</v>
      </c>
      <c r="R457" s="133">
        <f>+B457</f>
        <v>38322</v>
      </c>
      <c r="S457" s="134"/>
      <c r="T457" s="134">
        <f>P457*10^3*$F$8/(3600*24*30)</f>
        <v>7.1689617303610556</v>
      </c>
    </row>
    <row r="458" spans="2:20" x14ac:dyDescent="0.25">
      <c r="B458" s="144">
        <v>38353</v>
      </c>
      <c r="C458" s="135">
        <v>61.186538493719603</v>
      </c>
      <c r="D458" s="135"/>
      <c r="E458" s="145" t="e">
        <f>IF(S458="",NA(),(S458*3600*24*30)/($F$8*1000))</f>
        <v>#N/A</v>
      </c>
      <c r="F458" s="135">
        <f>(I457+$J$11*TANH(C458/$J$11))/(1+I457/$J$11*TANH(C458/$J$11))</f>
        <v>392.33247860715198</v>
      </c>
      <c r="G458" s="135">
        <f t="shared" si="41"/>
        <v>29.311927144904644</v>
      </c>
      <c r="H458" s="135">
        <f>F458*(1-TANH(D458/$J$11))/(1+(1-F458/$J$11)*TANH(D458/$J$11))</f>
        <v>392.33247860715198</v>
      </c>
      <c r="I458" s="135">
        <f>H458/(1+(H458/$J$11)^3)^(1/3)</f>
        <v>352.91120357924285</v>
      </c>
      <c r="J458" s="135">
        <f t="shared" si="42"/>
        <v>39.421275027909132</v>
      </c>
      <c r="K458" s="135">
        <f t="shared" si="43"/>
        <v>68.733202172813776</v>
      </c>
      <c r="L458" s="135">
        <f t="shared" si="44"/>
        <v>111.66921290377014</v>
      </c>
      <c r="M458" s="135">
        <f>($J$12-1)*L458</f>
        <v>16.75038193556551</v>
      </c>
      <c r="N458" s="135">
        <f>$J$12*L458</f>
        <v>128.41959483933564</v>
      </c>
      <c r="O458" s="135">
        <f t="shared" si="45"/>
        <v>40.893706925387974</v>
      </c>
      <c r="P458" s="135">
        <f t="shared" si="46"/>
        <v>87.52588791394767</v>
      </c>
      <c r="R458" s="133">
        <f>+B458</f>
        <v>38353</v>
      </c>
      <c r="S458" s="134"/>
      <c r="T458" s="134">
        <f>P458*10^3*$F$8/(3600*24*30)</f>
        <v>5.8080450313267749</v>
      </c>
    </row>
    <row r="459" spans="2:20" x14ac:dyDescent="0.25">
      <c r="B459" s="144">
        <v>38384</v>
      </c>
      <c r="C459" s="135">
        <v>117.40591555522801</v>
      </c>
      <c r="D459" s="135"/>
      <c r="E459" s="145" t="e">
        <f>IF(S459="",NA(),(S459*3600*24*30)/($F$8*1000))</f>
        <v>#N/A</v>
      </c>
      <c r="F459" s="135">
        <f>(I458+$J$11*TANH(C459/$J$11))/(1+I458/$J$11*TANH(C459/$J$11))</f>
        <v>411.8628933237822</v>
      </c>
      <c r="G459" s="135">
        <f t="shared" si="41"/>
        <v>58.454225810688683</v>
      </c>
      <c r="H459" s="135">
        <f>F459*(1-TANH(D459/$J$11))/(1+(1-F459/$J$11)*TANH(D459/$J$11))</f>
        <v>411.8628933237822</v>
      </c>
      <c r="I459" s="135">
        <f>H459/(1+(H459/$J$11)^3)^(1/3)</f>
        <v>365.35111393849894</v>
      </c>
      <c r="J459" s="135">
        <f t="shared" si="42"/>
        <v>46.511779385283262</v>
      </c>
      <c r="K459" s="135">
        <f t="shared" si="43"/>
        <v>104.96600519597195</v>
      </c>
      <c r="L459" s="135">
        <f t="shared" si="44"/>
        <v>145.85971212135991</v>
      </c>
      <c r="M459" s="135">
        <f>($J$12-1)*L459</f>
        <v>21.878956818203974</v>
      </c>
      <c r="N459" s="135">
        <f>$J$12*L459</f>
        <v>167.73866893956387</v>
      </c>
      <c r="O459" s="135">
        <f t="shared" si="45"/>
        <v>44.192407829715776</v>
      </c>
      <c r="P459" s="135">
        <f t="shared" si="46"/>
        <v>123.54626110984809</v>
      </c>
      <c r="R459" s="133">
        <f>+B459</f>
        <v>38384</v>
      </c>
      <c r="S459" s="134"/>
      <c r="T459" s="134">
        <f>P459*10^3*$F$8/(3600*24*30)</f>
        <v>8.1982858452522649</v>
      </c>
    </row>
    <row r="460" spans="2:20" x14ac:dyDescent="0.25">
      <c r="B460" s="144">
        <v>38412</v>
      </c>
      <c r="C460" s="135">
        <v>211.88077220080001</v>
      </c>
      <c r="D460" s="135"/>
      <c r="E460" s="145" t="e">
        <f>IF(S460="",NA(),(S460*3600*24*30)/($F$8*1000))</f>
        <v>#N/A</v>
      </c>
      <c r="F460" s="135">
        <f>(I459+$J$11*TANH(C460/$J$11))/(1+I459/$J$11*TANH(C460/$J$11))</f>
        <v>454.22517929571603</v>
      </c>
      <c r="G460" s="135">
        <f t="shared" si="41"/>
        <v>123.00670684358289</v>
      </c>
      <c r="H460" s="135">
        <f>F460*(1-TANH(D460/$J$11))/(1+(1-F460/$J$11)*TANH(D460/$J$11))</f>
        <v>454.22517929571603</v>
      </c>
      <c r="I460" s="135">
        <f>H460/(1+(H460/$J$11)^3)^(1/3)</f>
        <v>389.9646698682368</v>
      </c>
      <c r="J460" s="135">
        <f t="shared" si="42"/>
        <v>64.260509427479235</v>
      </c>
      <c r="K460" s="135">
        <f t="shared" si="43"/>
        <v>187.26721627106213</v>
      </c>
      <c r="L460" s="135">
        <f t="shared" si="44"/>
        <v>231.45962410077789</v>
      </c>
      <c r="M460" s="135">
        <f>($J$12-1)*L460</f>
        <v>34.718943615116665</v>
      </c>
      <c r="N460" s="135">
        <f>$J$12*L460</f>
        <v>266.17856771589453</v>
      </c>
      <c r="O460" s="135">
        <f t="shared" si="45"/>
        <v>48.963100717470667</v>
      </c>
      <c r="P460" s="135">
        <f t="shared" si="46"/>
        <v>217.21546699842386</v>
      </c>
      <c r="R460" s="133">
        <f>+B460</f>
        <v>38412</v>
      </c>
      <c r="S460" s="134"/>
      <c r="T460" s="134">
        <f>P460*10^3*$F$8/(3600*24*30)</f>
        <v>14.413989322426275</v>
      </c>
    </row>
    <row r="461" spans="2:20" x14ac:dyDescent="0.25">
      <c r="B461" s="144">
        <v>38443</v>
      </c>
      <c r="C461" s="135">
        <v>53.3072648219906</v>
      </c>
      <c r="D461" s="135"/>
      <c r="E461" s="145" t="e">
        <f>IF(S461="",NA(),(S461*3600*24*30)/($F$8*1000))</f>
        <v>#N/A</v>
      </c>
      <c r="F461" s="135">
        <f>(I460+$J$11*TANH(C461/$J$11))/(1+I460/$J$11*TANH(C461/$J$11))</f>
        <v>414.16299262814942</v>
      </c>
      <c r="G461" s="135">
        <f t="shared" si="41"/>
        <v>29.108942062077972</v>
      </c>
      <c r="H461" s="135">
        <f>F461*(1-TANH(D461/$J$11))/(1+(1-F461/$J$11)*TANH(D461/$J$11))</f>
        <v>414.16299262814942</v>
      </c>
      <c r="I461" s="135">
        <f>H461/(1+(H461/$J$11)^3)^(1/3)</f>
        <v>366.77053332579015</v>
      </c>
      <c r="J461" s="135">
        <f t="shared" si="42"/>
        <v>47.392459302359271</v>
      </c>
      <c r="K461" s="135">
        <f t="shared" si="43"/>
        <v>76.501401364437243</v>
      </c>
      <c r="L461" s="135">
        <f t="shared" si="44"/>
        <v>125.46450208190791</v>
      </c>
      <c r="M461" s="135">
        <f>($J$12-1)*L461</f>
        <v>18.819675312286176</v>
      </c>
      <c r="N461" s="135">
        <f>$J$12*L461</f>
        <v>144.28417739419407</v>
      </c>
      <c r="O461" s="135">
        <f t="shared" si="45"/>
        <v>42.377489799157033</v>
      </c>
      <c r="P461" s="135">
        <f t="shared" si="46"/>
        <v>101.90668759503704</v>
      </c>
      <c r="R461" s="133">
        <f>+B461</f>
        <v>38443</v>
      </c>
      <c r="S461" s="134"/>
      <c r="T461" s="134">
        <f>P461*10^3*$F$8/(3600*24*30)</f>
        <v>6.7623264916459771</v>
      </c>
    </row>
    <row r="462" spans="2:20" x14ac:dyDescent="0.25">
      <c r="B462" s="144">
        <v>38473</v>
      </c>
      <c r="C462" s="135">
        <v>6.7624156736012901</v>
      </c>
      <c r="D462" s="135"/>
      <c r="E462" s="145" t="e">
        <f>IF(S462="",NA(),(S462*3600*24*30)/($F$8*1000))</f>
        <v>#N/A</v>
      </c>
      <c r="F462" s="135">
        <f>(I461+$J$11*TANH(C462/$J$11))/(1+I461/$J$11*TANH(C462/$J$11))</f>
        <v>370.43464643240532</v>
      </c>
      <c r="G462" s="135">
        <f t="shared" si="41"/>
        <v>3.098302566986149</v>
      </c>
      <c r="H462" s="135">
        <f>F462*(1-TANH(D462/$J$11))/(1+(1-F462/$J$11)*TANH(D462/$J$11))</f>
        <v>370.43464643240532</v>
      </c>
      <c r="I462" s="135">
        <f>H462/(1+(H462/$J$11)^3)^(1/3)</f>
        <v>338.14030383987114</v>
      </c>
      <c r="J462" s="135">
        <f t="shared" si="42"/>
        <v>32.294342592534178</v>
      </c>
      <c r="K462" s="135">
        <f t="shared" si="43"/>
        <v>35.392645159520328</v>
      </c>
      <c r="L462" s="135">
        <f t="shared" si="44"/>
        <v>77.77013495867736</v>
      </c>
      <c r="M462" s="135">
        <f>($J$12-1)*L462</f>
        <v>11.665520243801597</v>
      </c>
      <c r="N462" s="135">
        <f>$J$12*L462</f>
        <v>89.435655202478955</v>
      </c>
      <c r="O462" s="135">
        <f t="shared" si="45"/>
        <v>35.909363832064358</v>
      </c>
      <c r="P462" s="135">
        <f t="shared" si="46"/>
        <v>53.526291370414597</v>
      </c>
      <c r="R462" s="133">
        <f>+B462</f>
        <v>38473</v>
      </c>
      <c r="S462" s="134"/>
      <c r="T462" s="134">
        <f>P462*10^3*$F$8/(3600*24*30)</f>
        <v>3.551898964394796</v>
      </c>
    </row>
    <row r="463" spans="2:20" x14ac:dyDescent="0.25">
      <c r="B463" s="144">
        <v>38504</v>
      </c>
      <c r="C463" s="135">
        <v>8.0807417813992704</v>
      </c>
      <c r="D463" s="135"/>
      <c r="E463" s="145" t="e">
        <f>IF(S463="",NA(),(S463*3600*24*30)/($F$8*1000))</f>
        <v>#N/A</v>
      </c>
      <c r="F463" s="135">
        <f>(I462+$J$11*TANH(C463/$J$11))/(1+I462/$J$11*TANH(C463/$J$11))</f>
        <v>343.05980799545404</v>
      </c>
      <c r="G463" s="135">
        <f t="shared" si="41"/>
        <v>3.1612376258163977</v>
      </c>
      <c r="H463" s="135">
        <f>F463*(1-TANH(D463/$J$11))/(1+(1-F463/$J$11)*TANH(D463/$J$11))</f>
        <v>343.05980799545404</v>
      </c>
      <c r="I463" s="135">
        <f>H463/(1+(H463/$J$11)^3)^(1/3)</f>
        <v>318.46832884524537</v>
      </c>
      <c r="J463" s="135">
        <f t="shared" si="42"/>
        <v>24.59147915020867</v>
      </c>
      <c r="K463" s="135">
        <f t="shared" si="43"/>
        <v>27.752716776025068</v>
      </c>
      <c r="L463" s="135">
        <f t="shared" si="44"/>
        <v>63.662080608089425</v>
      </c>
      <c r="M463" s="135">
        <f>($J$12-1)*L463</f>
        <v>9.5493120912134088</v>
      </c>
      <c r="N463" s="135">
        <f>$J$12*L463</f>
        <v>73.211392699302834</v>
      </c>
      <c r="O463" s="135">
        <f t="shared" si="45"/>
        <v>32.975284417855654</v>
      </c>
      <c r="P463" s="135">
        <f t="shared" si="46"/>
        <v>40.23610828144718</v>
      </c>
      <c r="R463" s="133">
        <f>+B463</f>
        <v>38504</v>
      </c>
      <c r="S463" s="134"/>
      <c r="T463" s="134">
        <f>P463*10^3*$F$8/(3600*24*30)</f>
        <v>2.6699886668244268</v>
      </c>
    </row>
    <row r="464" spans="2:20" x14ac:dyDescent="0.25">
      <c r="B464" s="144">
        <v>38534</v>
      </c>
      <c r="C464" s="135">
        <v>0</v>
      </c>
      <c r="D464" s="135"/>
      <c r="E464" s="145" t="e">
        <f>IF(S464="",NA(),(S464*3600*24*30)/($F$8*1000))</f>
        <v>#N/A</v>
      </c>
      <c r="F464" s="135">
        <f>(I463+$J$11*TANH(C464/$J$11))/(1+I463/$J$11*TANH(C464/$J$11))</f>
        <v>318.46832884524537</v>
      </c>
      <c r="G464" s="135">
        <f t="shared" si="41"/>
        <v>0</v>
      </c>
      <c r="H464" s="135">
        <f>F464*(1-TANH(D464/$J$11))/(1+(1-F464/$J$11)*TANH(D464/$J$11))</f>
        <v>318.46832884524537</v>
      </c>
      <c r="I464" s="135">
        <f>H464/(1+(H464/$J$11)^3)^(1/3)</f>
        <v>299.69005483439628</v>
      </c>
      <c r="J464" s="135">
        <f t="shared" si="42"/>
        <v>18.778274010849088</v>
      </c>
      <c r="K464" s="135">
        <f t="shared" si="43"/>
        <v>18.778274010849088</v>
      </c>
      <c r="L464" s="135">
        <f t="shared" si="44"/>
        <v>51.753558428704743</v>
      </c>
      <c r="M464" s="135">
        <f>($J$12-1)*L464</f>
        <v>7.7630337643057068</v>
      </c>
      <c r="N464" s="135">
        <f>$J$12*L464</f>
        <v>59.516592193010453</v>
      </c>
      <c r="O464" s="135">
        <f t="shared" si="45"/>
        <v>29.878659239327487</v>
      </c>
      <c r="P464" s="135">
        <f t="shared" si="46"/>
        <v>29.637932953682967</v>
      </c>
      <c r="R464" s="133">
        <f>+B464</f>
        <v>38534</v>
      </c>
      <c r="S464" s="134"/>
      <c r="T464" s="134">
        <f>P464*10^3*$F$8/(3600*24*30)</f>
        <v>1.9667146867413079</v>
      </c>
    </row>
    <row r="465" spans="2:20" x14ac:dyDescent="0.25">
      <c r="B465" s="144">
        <v>38565</v>
      </c>
      <c r="C465" s="135">
        <v>5.6362103454354999</v>
      </c>
      <c r="D465" s="135"/>
      <c r="E465" s="145" t="e">
        <f>IF(S465="",NA(),(S465*3600*24*30)/($F$8*1000))</f>
        <v>#N/A</v>
      </c>
      <c r="F465" s="135">
        <f>(I464+$J$11*TANH(C465/$J$11))/(1+I464/$J$11*TANH(C465/$J$11))</f>
        <v>303.59692095242286</v>
      </c>
      <c r="G465" s="135">
        <f t="shared" si="41"/>
        <v>1.7293442274088875</v>
      </c>
      <c r="H465" s="135">
        <f>F465*(1-TANH(D465/$J$11))/(1+(1-F465/$J$11)*TANH(D465/$J$11))</f>
        <v>303.59692095242286</v>
      </c>
      <c r="I465" s="135">
        <f>H465/(1+(H465/$J$11)^3)^(1/3)</f>
        <v>287.8488902180946</v>
      </c>
      <c r="J465" s="135">
        <f t="shared" si="42"/>
        <v>15.748030734328267</v>
      </c>
      <c r="K465" s="135">
        <f t="shared" si="43"/>
        <v>17.477374961737155</v>
      </c>
      <c r="L465" s="135">
        <f t="shared" si="44"/>
        <v>47.356034201064645</v>
      </c>
      <c r="M465" s="135">
        <f>($J$12-1)*L465</f>
        <v>7.1034051301596923</v>
      </c>
      <c r="N465" s="135">
        <f>$J$12*L465</f>
        <v>54.459439331224338</v>
      </c>
      <c r="O465" s="135">
        <f t="shared" si="45"/>
        <v>28.547810289527369</v>
      </c>
      <c r="P465" s="135">
        <f t="shared" si="46"/>
        <v>25.911629041696969</v>
      </c>
      <c r="R465" s="133">
        <f>+B465</f>
        <v>38565</v>
      </c>
      <c r="S465" s="134"/>
      <c r="T465" s="134">
        <f>P465*10^3*$F$8/(3600*24*30)</f>
        <v>1.7194445197422372</v>
      </c>
    </row>
    <row r="466" spans="2:20" x14ac:dyDescent="0.25">
      <c r="B466" s="144">
        <v>38596</v>
      </c>
      <c r="C466" s="135">
        <v>11.028317460317499</v>
      </c>
      <c r="D466" s="135"/>
      <c r="E466" s="145" t="e">
        <f>IF(S466="",NA(),(S466*3600*24*30)/($F$8*1000))</f>
        <v>#N/A</v>
      </c>
      <c r="F466" s="135">
        <f>(I465+$J$11*TANH(C466/$J$11))/(1+I465/$J$11*TANH(C466/$J$11))</f>
        <v>295.71071970814188</v>
      </c>
      <c r="G466" s="135">
        <f t="shared" si="41"/>
        <v>3.1664879702702251</v>
      </c>
      <c r="H466" s="135">
        <f>F466*(1-TANH(D466/$J$11))/(1+(1-F466/$J$11)*TANH(D466/$J$11))</f>
        <v>295.71071970814188</v>
      </c>
      <c r="I466" s="135">
        <f>H466/(1+(H466/$J$11)^3)^(1/3)</f>
        <v>281.42751826190835</v>
      </c>
      <c r="J466" s="135">
        <f t="shared" si="42"/>
        <v>14.283201446233534</v>
      </c>
      <c r="K466" s="135">
        <f t="shared" si="43"/>
        <v>17.449689416503759</v>
      </c>
      <c r="L466" s="135">
        <f t="shared" si="44"/>
        <v>45.997499706031128</v>
      </c>
      <c r="M466" s="135">
        <f>($J$12-1)*L466</f>
        <v>6.899624955904665</v>
      </c>
      <c r="N466" s="135">
        <f>$J$12*L466</f>
        <v>52.897124661935791</v>
      </c>
      <c r="O466" s="135">
        <f t="shared" si="45"/>
        <v>28.112562558346802</v>
      </c>
      <c r="P466" s="135">
        <f t="shared" si="46"/>
        <v>24.784562103588989</v>
      </c>
      <c r="R466" s="133">
        <f>+B466</f>
        <v>38596</v>
      </c>
      <c r="S466" s="134"/>
      <c r="T466" s="134">
        <f>P466*10^3*$F$8/(3600*24*30)</f>
        <v>1.6446545840344546</v>
      </c>
    </row>
    <row r="467" spans="2:20" x14ac:dyDescent="0.25">
      <c r="B467" s="144">
        <v>38626</v>
      </c>
      <c r="C467" s="135">
        <v>91.8427620023174</v>
      </c>
      <c r="D467" s="135"/>
      <c r="E467" s="145" t="e">
        <f>IF(S467="",NA(),(S467*3600*24*30)/($F$8*1000))</f>
        <v>#N/A</v>
      </c>
      <c r="F467" s="135">
        <f>(I466+$J$11*TANH(C467/$J$11))/(1+I466/$J$11*TANH(C467/$J$11))</f>
        <v>342.81109689310011</v>
      </c>
      <c r="G467" s="135">
        <f t="shared" si="41"/>
        <v>30.459183371125619</v>
      </c>
      <c r="H467" s="135">
        <f>F467*(1-TANH(D467/$J$11))/(1+(1-F467/$J$11)*TANH(D467/$J$11))</f>
        <v>342.81109689310011</v>
      </c>
      <c r="I467" s="135">
        <f>H467/(1+(H467/$J$11)^3)^(1/3)</f>
        <v>318.28356937284184</v>
      </c>
      <c r="J467" s="135">
        <f t="shared" si="42"/>
        <v>24.527527520258275</v>
      </c>
      <c r="K467" s="135">
        <f t="shared" si="43"/>
        <v>54.986710891383893</v>
      </c>
      <c r="L467" s="135">
        <f t="shared" si="44"/>
        <v>83.099273449730703</v>
      </c>
      <c r="M467" s="135">
        <f>($J$12-1)*L467</f>
        <v>12.464891017459598</v>
      </c>
      <c r="N467" s="135">
        <f>$J$12*L467</f>
        <v>95.564164467190295</v>
      </c>
      <c r="O467" s="135">
        <f t="shared" si="45"/>
        <v>36.858423581484487</v>
      </c>
      <c r="P467" s="135">
        <f t="shared" si="46"/>
        <v>58.705740885705808</v>
      </c>
      <c r="R467" s="133">
        <f>+B467</f>
        <v>38626</v>
      </c>
      <c r="S467" s="134"/>
      <c r="T467" s="134">
        <f>P467*10^3*$F$8/(3600*24*30)</f>
        <v>3.8955970032181324</v>
      </c>
    </row>
    <row r="468" spans="2:20" x14ac:dyDescent="0.25">
      <c r="B468" s="144">
        <v>38657</v>
      </c>
      <c r="C468" s="135">
        <v>26.448822991555701</v>
      </c>
      <c r="D468" s="135"/>
      <c r="E468" s="145" t="e">
        <f>IF(S468="",NA(),(S468*3600*24*30)/($F$8*1000))</f>
        <v>#N/A</v>
      </c>
      <c r="F468" s="135">
        <f>(I467+$J$11*TANH(C468/$J$11))/(1+I467/$J$11*TANH(C468/$J$11))</f>
        <v>335.20386411087856</v>
      </c>
      <c r="G468" s="135">
        <f t="shared" si="41"/>
        <v>9.5285282535189708</v>
      </c>
      <c r="H468" s="135">
        <f>F468*(1-TANH(D468/$J$11))/(1+(1-F468/$J$11)*TANH(D468/$J$11))</f>
        <v>335.20386411087856</v>
      </c>
      <c r="I468" s="135">
        <f>H468/(1+(H468/$J$11)^3)^(1/3)</f>
        <v>312.5809046636565</v>
      </c>
      <c r="J468" s="135">
        <f t="shared" si="42"/>
        <v>22.622959447222058</v>
      </c>
      <c r="K468" s="135">
        <f t="shared" si="43"/>
        <v>32.151487700741029</v>
      </c>
      <c r="L468" s="135">
        <f t="shared" si="44"/>
        <v>69.009911282225517</v>
      </c>
      <c r="M468" s="135">
        <f>($J$12-1)*L468</f>
        <v>10.351486692333822</v>
      </c>
      <c r="N468" s="135">
        <f>$J$12*L468</f>
        <v>79.361397974559338</v>
      </c>
      <c r="O468" s="135">
        <f t="shared" si="45"/>
        <v>34.167882553408468</v>
      </c>
      <c r="P468" s="135">
        <f t="shared" si="46"/>
        <v>45.19351542115087</v>
      </c>
      <c r="R468" s="133">
        <f>+B468</f>
        <v>38657</v>
      </c>
      <c r="S468" s="134"/>
      <c r="T468" s="134">
        <f>P468*10^3*$F$8/(3600*24*30)</f>
        <v>2.9989524122059992</v>
      </c>
    </row>
    <row r="469" spans="2:20" x14ac:dyDescent="0.25">
      <c r="B469" s="144">
        <v>38687</v>
      </c>
      <c r="C469" s="135">
        <v>101.429505942242</v>
      </c>
      <c r="D469" s="135"/>
      <c r="E469" s="145" t="e">
        <f>IF(S469="",NA(),(S469*3600*24*30)/($F$8*1000))</f>
        <v>#N/A</v>
      </c>
      <c r="F469" s="135">
        <f>(I468+$J$11*TANH(C469/$J$11))/(1+I468/$J$11*TANH(C469/$J$11))</f>
        <v>373.38992541212991</v>
      </c>
      <c r="G469" s="135">
        <f t="shared" si="41"/>
        <v>40.620485193768616</v>
      </c>
      <c r="H469" s="135">
        <f>F469*(1-TANH(D469/$J$11))/(1+(1-F469/$J$11)*TANH(D469/$J$11))</f>
        <v>373.38992541212991</v>
      </c>
      <c r="I469" s="135">
        <f>H469/(1+(H469/$J$11)^3)^(1/3)</f>
        <v>340.18428243198218</v>
      </c>
      <c r="J469" s="135">
        <f t="shared" si="42"/>
        <v>33.205642980147729</v>
      </c>
      <c r="K469" s="135">
        <f t="shared" si="43"/>
        <v>73.826128173916345</v>
      </c>
      <c r="L469" s="135">
        <f t="shared" si="44"/>
        <v>107.99401072732482</v>
      </c>
      <c r="M469" s="135">
        <f>($J$12-1)*L469</f>
        <v>16.199101609098712</v>
      </c>
      <c r="N469" s="135">
        <f>$J$12*L469</f>
        <v>124.19311233642354</v>
      </c>
      <c r="O469" s="135">
        <f t="shared" si="45"/>
        <v>40.455295236964673</v>
      </c>
      <c r="P469" s="135">
        <f t="shared" si="46"/>
        <v>83.737817099458866</v>
      </c>
      <c r="R469" s="133">
        <f>+B469</f>
        <v>38687</v>
      </c>
      <c r="S469" s="134"/>
      <c r="T469" s="134">
        <f>P469*10^3*$F$8/(3600*24*30)</f>
        <v>5.5566761346863141</v>
      </c>
    </row>
    <row r="470" spans="2:20" x14ac:dyDescent="0.25">
      <c r="B470" s="144">
        <v>38718</v>
      </c>
      <c r="C470" s="135">
        <v>47.999716945798298</v>
      </c>
      <c r="D470" s="135"/>
      <c r="E470" s="145" t="e">
        <f>IF(S470="",NA(),(S470*3600*24*30)/($F$8*1000))</f>
        <v>#N/A</v>
      </c>
      <c r="F470" s="135">
        <f>(I469+$J$11*TANH(C470/$J$11))/(1+I469/$J$11*TANH(C470/$J$11))</f>
        <v>367.85782784065981</v>
      </c>
      <c r="G470" s="135">
        <f t="shared" si="41"/>
        <v>20.326171537120672</v>
      </c>
      <c r="H470" s="135">
        <f>F470*(1-TANH(D470/$J$11))/(1+(1-F470/$J$11)*TANH(D470/$J$11))</f>
        <v>367.85782784065981</v>
      </c>
      <c r="I470" s="135">
        <f>H470/(1+(H470/$J$11)^3)^(1/3)</f>
        <v>336.34528847751841</v>
      </c>
      <c r="J470" s="135">
        <f t="shared" si="42"/>
        <v>31.5125393631414</v>
      </c>
      <c r="K470" s="135">
        <f t="shared" si="43"/>
        <v>51.838710900262072</v>
      </c>
      <c r="L470" s="135">
        <f t="shared" si="44"/>
        <v>92.294006137226745</v>
      </c>
      <c r="M470" s="135">
        <f>($J$12-1)*L470</f>
        <v>13.844100920584003</v>
      </c>
      <c r="N470" s="135">
        <f>$J$12*L470</f>
        <v>106.13810705781074</v>
      </c>
      <c r="O470" s="135">
        <f t="shared" si="45"/>
        <v>38.33128074134541</v>
      </c>
      <c r="P470" s="135">
        <f t="shared" si="46"/>
        <v>67.806826316465333</v>
      </c>
      <c r="R470" s="133">
        <f>+B470</f>
        <v>38718</v>
      </c>
      <c r="S470" s="134"/>
      <c r="T470" s="134">
        <f>P470*10^3*$F$8/(3600*24*30)</f>
        <v>4.4995270549506312</v>
      </c>
    </row>
    <row r="471" spans="2:20" x14ac:dyDescent="0.25">
      <c r="B471" s="144">
        <v>38749</v>
      </c>
      <c r="C471" s="135">
        <v>102.17376492633301</v>
      </c>
      <c r="D471" s="135"/>
      <c r="E471" s="145" t="e">
        <f>IF(S471="",NA(),(S471*3600*24*30)/($F$8*1000))</f>
        <v>#N/A</v>
      </c>
      <c r="F471" s="135">
        <f>(I470+$J$11*TANH(C471/$J$11))/(1+I470/$J$11*TANH(C471/$J$11))</f>
        <v>392.39195318370912</v>
      </c>
      <c r="G471" s="135">
        <f t="shared" si="41"/>
        <v>46.127100220142324</v>
      </c>
      <c r="H471" s="135">
        <f>F471*(1-TANH(D471/$J$11))/(1+(1-F471/$J$11)*TANH(D471/$J$11))</f>
        <v>392.39195318370912</v>
      </c>
      <c r="I471" s="135">
        <f>H471/(1+(H471/$J$11)^3)^(1/3)</f>
        <v>352.95013858613783</v>
      </c>
      <c r="J471" s="135">
        <f t="shared" si="42"/>
        <v>39.441814597571295</v>
      </c>
      <c r="K471" s="135">
        <f t="shared" si="43"/>
        <v>85.568914817713619</v>
      </c>
      <c r="L471" s="135">
        <f t="shared" si="44"/>
        <v>123.90019555905903</v>
      </c>
      <c r="M471" s="135">
        <f>($J$12-1)*L471</f>
        <v>18.585029333858845</v>
      </c>
      <c r="N471" s="135">
        <f>$J$12*L471</f>
        <v>142.48522489291787</v>
      </c>
      <c r="O471" s="135">
        <f t="shared" si="45"/>
        <v>42.220924998829815</v>
      </c>
      <c r="P471" s="135">
        <f t="shared" si="46"/>
        <v>100.26429989408805</v>
      </c>
      <c r="R471" s="133">
        <f>+B471</f>
        <v>38749</v>
      </c>
      <c r="S471" s="134"/>
      <c r="T471" s="134">
        <f>P471*10^3*$F$8/(3600*24*30)</f>
        <v>6.6533408880336209</v>
      </c>
    </row>
    <row r="472" spans="2:20" x14ac:dyDescent="0.25">
      <c r="B472" s="144">
        <v>38777</v>
      </c>
      <c r="C472" s="135">
        <v>214.22177177565399</v>
      </c>
      <c r="D472" s="135"/>
      <c r="E472" s="145" t="e">
        <f>IF(S472="",NA(),(S472*3600*24*30)/($F$8*1000))</f>
        <v>#N/A</v>
      </c>
      <c r="F472" s="135">
        <f>(I471+$J$11*TANH(C472/$J$11))/(1+I471/$J$11*TANH(C472/$J$11))</f>
        <v>448.07527174482294</v>
      </c>
      <c r="G472" s="135">
        <f t="shared" si="41"/>
        <v>119.09663861696885</v>
      </c>
      <c r="H472" s="135">
        <f>F472*(1-TANH(D472/$J$11))/(1+(1-F472/$J$11)*TANH(D472/$J$11))</f>
        <v>448.07527174482294</v>
      </c>
      <c r="I472" s="135">
        <f>H472/(1+(H472/$J$11)^3)^(1/3)</f>
        <v>386.59030048150191</v>
      </c>
      <c r="J472" s="135">
        <f t="shared" si="42"/>
        <v>61.484971263321029</v>
      </c>
      <c r="K472" s="135">
        <f t="shared" si="43"/>
        <v>180.58160988028988</v>
      </c>
      <c r="L472" s="135">
        <f t="shared" si="44"/>
        <v>222.80253487911969</v>
      </c>
      <c r="M472" s="135">
        <f>($J$12-1)*L472</f>
        <v>33.420380231867931</v>
      </c>
      <c r="N472" s="135">
        <f>$J$12*L472</f>
        <v>256.22291511098763</v>
      </c>
      <c r="O472" s="135">
        <f t="shared" si="45"/>
        <v>48.615625788104325</v>
      </c>
      <c r="P472" s="135">
        <f t="shared" si="46"/>
        <v>207.6072893228833</v>
      </c>
      <c r="R472" s="133">
        <f>+B472</f>
        <v>38777</v>
      </c>
      <c r="S472" s="134"/>
      <c r="T472" s="134">
        <f>P472*10^3*$F$8/(3600*24*30)</f>
        <v>13.776409630993799</v>
      </c>
    </row>
    <row r="473" spans="2:20" x14ac:dyDescent="0.25">
      <c r="B473" s="144">
        <v>38808</v>
      </c>
      <c r="C473" s="135">
        <v>110.500693603191</v>
      </c>
      <c r="D473" s="135"/>
      <c r="E473" s="145" t="e">
        <f>IF(S473="",NA(),(S473*3600*24*30)/($F$8*1000))</f>
        <v>#N/A</v>
      </c>
      <c r="F473" s="135">
        <f>(I472+$J$11*TANH(C473/$J$11))/(1+I472/$J$11*TANH(C473/$J$11))</f>
        <v>433.93566369425275</v>
      </c>
      <c r="G473" s="135">
        <f t="shared" si="41"/>
        <v>63.155330390440156</v>
      </c>
      <c r="H473" s="135">
        <f>F473*(1-TANH(D473/$J$11))/(1+(1-F473/$J$11)*TANH(D473/$J$11))</f>
        <v>433.93566369425275</v>
      </c>
      <c r="I473" s="135">
        <f>H473/(1+(H473/$J$11)^3)^(1/3)</f>
        <v>378.57754902823547</v>
      </c>
      <c r="J473" s="135">
        <f t="shared" si="42"/>
        <v>55.358114666017286</v>
      </c>
      <c r="K473" s="135">
        <f t="shared" si="43"/>
        <v>118.51344505645744</v>
      </c>
      <c r="L473" s="135">
        <f t="shared" si="44"/>
        <v>167.12907084456177</v>
      </c>
      <c r="M473" s="135">
        <f>($J$12-1)*L473</f>
        <v>25.069360626684251</v>
      </c>
      <c r="N473" s="135">
        <f>$J$12*L473</f>
        <v>192.19843147124601</v>
      </c>
      <c r="O473" s="135">
        <f t="shared" si="45"/>
        <v>45.725525813151449</v>
      </c>
      <c r="P473" s="135">
        <f t="shared" si="46"/>
        <v>146.47290565809456</v>
      </c>
      <c r="R473" s="133">
        <f>+B473</f>
        <v>38808</v>
      </c>
      <c r="S473" s="134"/>
      <c r="T473" s="134">
        <f>P473*10^3*$F$8/(3600*24*30)</f>
        <v>9.7196526902747937</v>
      </c>
    </row>
    <row r="474" spans="2:20" x14ac:dyDescent="0.25">
      <c r="B474" s="144">
        <v>38838</v>
      </c>
      <c r="C474" s="135">
        <v>6.8870429477596904</v>
      </c>
      <c r="D474" s="135"/>
      <c r="E474" s="145" t="e">
        <f>IF(S474="",NA(),(S474*3600*24*30)/($F$8*1000))</f>
        <v>#N/A</v>
      </c>
      <c r="F474" s="135">
        <f>(I473+$J$11*TANH(C474/$J$11))/(1+I473/$J$11*TANH(C474/$J$11))</f>
        <v>382.10501786011986</v>
      </c>
      <c r="G474" s="135">
        <f t="shared" si="41"/>
        <v>3.3595741158753185</v>
      </c>
      <c r="H474" s="135">
        <f>F474*(1-TANH(D474/$J$11))/(1+(1-F474/$J$11)*TANH(D474/$J$11))</f>
        <v>382.10501786011986</v>
      </c>
      <c r="I474" s="135">
        <f>H474/(1+(H474/$J$11)^3)^(1/3)</f>
        <v>346.12033561466922</v>
      </c>
      <c r="J474" s="135">
        <f t="shared" si="42"/>
        <v>35.984682245450642</v>
      </c>
      <c r="K474" s="135">
        <f t="shared" si="43"/>
        <v>39.344256361325961</v>
      </c>
      <c r="L474" s="135">
        <f t="shared" si="44"/>
        <v>85.06978217447741</v>
      </c>
      <c r="M474" s="135">
        <f>($J$12-1)*L474</f>
        <v>12.760467326171604</v>
      </c>
      <c r="N474" s="135">
        <f>$J$12*L474</f>
        <v>97.830249500649018</v>
      </c>
      <c r="O474" s="135">
        <f t="shared" si="45"/>
        <v>37.190684223145723</v>
      </c>
      <c r="P474" s="135">
        <f t="shared" si="46"/>
        <v>60.639565277503294</v>
      </c>
      <c r="R474" s="133">
        <f>+B474</f>
        <v>38838</v>
      </c>
      <c r="S474" s="134"/>
      <c r="T474" s="134">
        <f>P474*10^3*$F$8/(3600*24*30)</f>
        <v>4.0239217699577807</v>
      </c>
    </row>
    <row r="475" spans="2:20" x14ac:dyDescent="0.25">
      <c r="B475" s="144">
        <v>38869</v>
      </c>
      <c r="C475" s="135">
        <v>32.189701708659101</v>
      </c>
      <c r="D475" s="135"/>
      <c r="E475" s="145" t="e">
        <f>IF(S475="",NA(),(S475*3600*24*30)/($F$8*1000))</f>
        <v>#N/A</v>
      </c>
      <c r="F475" s="135">
        <f>(I474+$J$11*TANH(C475/$J$11))/(1+I474/$J$11*TANH(C475/$J$11))</f>
        <v>364.59108272475999</v>
      </c>
      <c r="G475" s="135">
        <f t="shared" si="41"/>
        <v>13.718954598568303</v>
      </c>
      <c r="H475" s="135">
        <f>F475*(1-TANH(D475/$J$11))/(1+(1-F475/$J$11)*TANH(D475/$J$11))</f>
        <v>364.59108272475999</v>
      </c>
      <c r="I475" s="135">
        <f>H475/(1+(H475/$J$11)^3)^(1/3)</f>
        <v>334.05258297664062</v>
      </c>
      <c r="J475" s="135">
        <f t="shared" si="42"/>
        <v>30.538499748119364</v>
      </c>
      <c r="K475" s="135">
        <f t="shared" si="43"/>
        <v>44.257454346687666</v>
      </c>
      <c r="L475" s="135">
        <f t="shared" si="44"/>
        <v>81.44813856983339</v>
      </c>
      <c r="M475" s="135">
        <f>($J$12-1)*L475</f>
        <v>12.217220785475002</v>
      </c>
      <c r="N475" s="135">
        <f>$J$12*L475</f>
        <v>93.665359355308397</v>
      </c>
      <c r="O475" s="135">
        <f t="shared" si="45"/>
        <v>36.572468804267061</v>
      </c>
      <c r="P475" s="135">
        <f t="shared" si="46"/>
        <v>57.092890551041336</v>
      </c>
      <c r="R475" s="133">
        <f>+B475</f>
        <v>38869</v>
      </c>
      <c r="S475" s="134"/>
      <c r="T475" s="134">
        <f>P475*10^3*$F$8/(3600*24*30)</f>
        <v>3.7885714408870022</v>
      </c>
    </row>
    <row r="476" spans="2:20" x14ac:dyDescent="0.25">
      <c r="B476" s="144">
        <v>38899</v>
      </c>
      <c r="C476" s="135">
        <v>17.205351159844401</v>
      </c>
      <c r="D476" s="135"/>
      <c r="E476" s="145" t="e">
        <f>IF(S476="",NA(),(S476*3600*24*30)/($F$8*1000))</f>
        <v>#N/A</v>
      </c>
      <c r="F476" s="135">
        <f>(I475+$J$11*TANH(C476/$J$11))/(1+I475/$J$11*TANH(C476/$J$11))</f>
        <v>344.57632629443282</v>
      </c>
      <c r="G476" s="135">
        <f t="shared" si="41"/>
        <v>6.6816078420521876</v>
      </c>
      <c r="H476" s="135">
        <f>F476*(1-TANH(D476/$J$11))/(1+(1-F476/$J$11)*TANH(D476/$J$11))</f>
        <v>344.57632629443282</v>
      </c>
      <c r="I476" s="135">
        <f>H476/(1+(H476/$J$11)^3)^(1/3)</f>
        <v>319.59258169834015</v>
      </c>
      <c r="J476" s="135">
        <f t="shared" si="42"/>
        <v>24.983744596092663</v>
      </c>
      <c r="K476" s="135">
        <f t="shared" si="43"/>
        <v>31.665352438144851</v>
      </c>
      <c r="L476" s="135">
        <f t="shared" si="44"/>
        <v>68.237821242411911</v>
      </c>
      <c r="M476" s="135">
        <f>($J$12-1)*L476</f>
        <v>10.235673186361781</v>
      </c>
      <c r="N476" s="135">
        <f>$J$12*L476</f>
        <v>78.473494428773691</v>
      </c>
      <c r="O476" s="135">
        <f t="shared" si="45"/>
        <v>34.002244871117014</v>
      </c>
      <c r="P476" s="135">
        <f t="shared" si="46"/>
        <v>44.471249557656677</v>
      </c>
      <c r="R476" s="133">
        <f>+B476</f>
        <v>38899</v>
      </c>
      <c r="S476" s="134"/>
      <c r="T476" s="134">
        <f>P476*10^3*$F$8/(3600*24*30)</f>
        <v>2.9510242762025265</v>
      </c>
    </row>
    <row r="477" spans="2:20" x14ac:dyDescent="0.25">
      <c r="B477" s="144">
        <v>38930</v>
      </c>
      <c r="C477" s="135">
        <v>13.797033597634201</v>
      </c>
      <c r="D477" s="135"/>
      <c r="E477" s="145" t="e">
        <f>IF(S477="",NA(),(S477*3600*24*30)/($F$8*1000))</f>
        <v>#N/A</v>
      </c>
      <c r="F477" s="135">
        <f>(I476+$J$11*TANH(C477/$J$11))/(1+I476/$J$11*TANH(C477/$J$11))</f>
        <v>328.50330364809793</v>
      </c>
      <c r="G477" s="135">
        <f t="shared" si="41"/>
        <v>4.8863116478764255</v>
      </c>
      <c r="H477" s="135">
        <f>F477*(1-TANH(D477/$J$11))/(1+(1-F477/$J$11)*TANH(D477/$J$11))</f>
        <v>328.50330364809793</v>
      </c>
      <c r="I477" s="135">
        <f>H477/(1+(H477/$J$11)^3)^(1/3)</f>
        <v>307.47607868694712</v>
      </c>
      <c r="J477" s="135">
        <f t="shared" si="42"/>
        <v>21.027224961150807</v>
      </c>
      <c r="K477" s="135">
        <f t="shared" si="43"/>
        <v>25.913536609027233</v>
      </c>
      <c r="L477" s="135">
        <f t="shared" si="44"/>
        <v>59.915781480144247</v>
      </c>
      <c r="M477" s="135">
        <f>($J$12-1)*L477</f>
        <v>8.9873672220216321</v>
      </c>
      <c r="N477" s="135">
        <f>$J$12*L477</f>
        <v>68.903148702165879</v>
      </c>
      <c r="O477" s="135">
        <f t="shared" si="45"/>
        <v>32.072055366794068</v>
      </c>
      <c r="P477" s="135">
        <f t="shared" si="46"/>
        <v>36.831093335371811</v>
      </c>
      <c r="R477" s="133">
        <f>+B477</f>
        <v>38930</v>
      </c>
      <c r="S477" s="134"/>
      <c r="T477" s="134">
        <f>P477*10^3*$F$8/(3600*24*30)</f>
        <v>2.4440386009583146</v>
      </c>
    </row>
    <row r="478" spans="2:20" x14ac:dyDescent="0.25">
      <c r="B478" s="144">
        <v>38961</v>
      </c>
      <c r="C478" s="135">
        <v>24.422893890675201</v>
      </c>
      <c r="D478" s="135"/>
      <c r="E478" s="145" t="e">
        <f>IF(S478="",NA(),(S478*3600*24*30)/($F$8*1000))</f>
        <v>#N/A</v>
      </c>
      <c r="F478" s="135">
        <f>(I477+$J$11*TANH(C478/$J$11))/(1+I477/$J$11*TANH(C478/$J$11))</f>
        <v>323.69158452152101</v>
      </c>
      <c r="G478" s="135">
        <f t="shared" si="41"/>
        <v>8.2073880561013084</v>
      </c>
      <c r="H478" s="135">
        <f>F478*(1-TANH(D478/$J$11))/(1+(1-F478/$J$11)*TANH(D478/$J$11))</f>
        <v>323.69158452152101</v>
      </c>
      <c r="I478" s="135">
        <f>H478/(1+(H478/$J$11)^3)^(1/3)</f>
        <v>303.7636142940496</v>
      </c>
      <c r="J478" s="135">
        <f t="shared" si="42"/>
        <v>19.927970227471405</v>
      </c>
      <c r="K478" s="135">
        <f t="shared" si="43"/>
        <v>28.135358283572714</v>
      </c>
      <c r="L478" s="135">
        <f t="shared" si="44"/>
        <v>60.207413650366782</v>
      </c>
      <c r="M478" s="135">
        <f>($J$12-1)*L478</f>
        <v>9.0311120475550126</v>
      </c>
      <c r="N478" s="135">
        <f>$J$12*L478</f>
        <v>69.238525697921787</v>
      </c>
      <c r="O478" s="135">
        <f t="shared" si="45"/>
        <v>32.144529036066757</v>
      </c>
      <c r="P478" s="135">
        <f t="shared" si="46"/>
        <v>37.09399666185503</v>
      </c>
      <c r="R478" s="133">
        <f>+B478</f>
        <v>38961</v>
      </c>
      <c r="S478" s="134"/>
      <c r="T478" s="134">
        <f>P478*10^3*$F$8/(3600*24*30)</f>
        <v>2.4614843463885285</v>
      </c>
    </row>
    <row r="479" spans="2:20" x14ac:dyDescent="0.25">
      <c r="B479" s="144">
        <v>38991</v>
      </c>
      <c r="C479" s="135">
        <v>67.002576578679694</v>
      </c>
      <c r="D479" s="135"/>
      <c r="E479" s="145" t="e">
        <f>IF(S479="",NA(),(S479*3600*24*30)/($F$8*1000))</f>
        <v>#N/A</v>
      </c>
      <c r="F479" s="135">
        <f>(I478+$J$11*TANH(C479/$J$11))/(1+I478/$J$11*TANH(C479/$J$11))</f>
        <v>346.75176317602677</v>
      </c>
      <c r="G479" s="135">
        <f t="shared" si="41"/>
        <v>24.014427696702512</v>
      </c>
      <c r="H479" s="135">
        <f>F479*(1-TANH(D479/$J$11))/(1+(1-F479/$J$11)*TANH(D479/$J$11))</f>
        <v>346.75176317602677</v>
      </c>
      <c r="I479" s="135">
        <f>H479/(1+(H479/$J$11)^3)^(1/3)</f>
        <v>321.1983405380434</v>
      </c>
      <c r="J479" s="135">
        <f t="shared" si="42"/>
        <v>25.553422637983374</v>
      </c>
      <c r="K479" s="135">
        <f t="shared" si="43"/>
        <v>49.567850334685886</v>
      </c>
      <c r="L479" s="135">
        <f t="shared" si="44"/>
        <v>81.712379370752643</v>
      </c>
      <c r="M479" s="135">
        <f>($J$12-1)*L479</f>
        <v>12.256856905612889</v>
      </c>
      <c r="N479" s="135">
        <f>$J$12*L479</f>
        <v>93.969236276365535</v>
      </c>
      <c r="O479" s="135">
        <f t="shared" si="45"/>
        <v>36.618705872267775</v>
      </c>
      <c r="P479" s="135">
        <f t="shared" si="46"/>
        <v>57.350530404097761</v>
      </c>
      <c r="R479" s="133">
        <f>+B479</f>
        <v>38991</v>
      </c>
      <c r="S479" s="134"/>
      <c r="T479" s="134">
        <f>P479*10^3*$F$8/(3600*24*30)</f>
        <v>3.8056679126175981</v>
      </c>
    </row>
    <row r="480" spans="2:20" x14ac:dyDescent="0.25">
      <c r="B480" s="144">
        <v>39022</v>
      </c>
      <c r="C480" s="135">
        <v>80.956251927927298</v>
      </c>
      <c r="D480" s="135"/>
      <c r="E480" s="145" t="e">
        <f>IF(S480="",NA(),(S480*3600*24*30)/($F$8*1000))</f>
        <v>#N/A</v>
      </c>
      <c r="F480" s="135">
        <f>(I479+$J$11*TANH(C480/$J$11))/(1+I479/$J$11*TANH(C480/$J$11))</f>
        <v>369.40921741661623</v>
      </c>
      <c r="G480" s="135">
        <f t="shared" si="41"/>
        <v>32.745375049354493</v>
      </c>
      <c r="H480" s="135">
        <f>F480*(1-TANH(D480/$J$11))/(1+(1-F480/$J$11)*TANH(D480/$J$11))</f>
        <v>369.40921741661623</v>
      </c>
      <c r="I480" s="135">
        <f>H480/(1+(H480/$J$11)^3)^(1/3)</f>
        <v>337.4274146614693</v>
      </c>
      <c r="J480" s="135">
        <f t="shared" si="42"/>
        <v>31.98180275514693</v>
      </c>
      <c r="K480" s="135">
        <f t="shared" si="43"/>
        <v>64.727177804501423</v>
      </c>
      <c r="L480" s="135">
        <f t="shared" si="44"/>
        <v>101.3458836767692</v>
      </c>
      <c r="M480" s="135">
        <f>($J$12-1)*L480</f>
        <v>15.201882551515371</v>
      </c>
      <c r="N480" s="135">
        <f>$J$12*L480</f>
        <v>116.54776622828457</v>
      </c>
      <c r="O480" s="135">
        <f t="shared" si="45"/>
        <v>39.608917875828396</v>
      </c>
      <c r="P480" s="135">
        <f t="shared" si="46"/>
        <v>76.938848352456176</v>
      </c>
      <c r="R480" s="133">
        <f>+B480</f>
        <v>39022</v>
      </c>
      <c r="S480" s="134"/>
      <c r="T480" s="134">
        <f>P480*10^3*$F$8/(3600*24*30)</f>
        <v>5.1055099986969372</v>
      </c>
    </row>
    <row r="481" spans="2:20" x14ac:dyDescent="0.25">
      <c r="B481" s="144">
        <v>39052</v>
      </c>
      <c r="C481" s="135">
        <v>125.06876731526501</v>
      </c>
      <c r="D481" s="135"/>
      <c r="E481" s="145" t="e">
        <f>IF(S481="",NA(),(S481*3600*24*30)/($F$8*1000))</f>
        <v>#N/A</v>
      </c>
      <c r="F481" s="135">
        <f>(I480+$J$11*TANH(C481/$J$11))/(1+I480/$J$11*TANH(C481/$J$11))</f>
        <v>403.86098693255906</v>
      </c>
      <c r="G481" s="135">
        <f t="shared" si="41"/>
        <v>58.635195044175248</v>
      </c>
      <c r="H481" s="135">
        <f>F481*(1-TANH(D481/$J$11))/(1+(1-F481/$J$11)*TANH(D481/$J$11))</f>
        <v>403.86098693255906</v>
      </c>
      <c r="I481" s="135">
        <f>H481/(1+(H481/$J$11)^3)^(1/3)</f>
        <v>360.33815896965024</v>
      </c>
      <c r="J481" s="135">
        <f t="shared" si="42"/>
        <v>43.522827962908821</v>
      </c>
      <c r="K481" s="135">
        <f t="shared" si="43"/>
        <v>102.15802300708407</v>
      </c>
      <c r="L481" s="135">
        <f t="shared" si="44"/>
        <v>141.76694088291248</v>
      </c>
      <c r="M481" s="135">
        <f>($J$12-1)*L481</f>
        <v>21.26504113243686</v>
      </c>
      <c r="N481" s="135">
        <f>$J$12*L481</f>
        <v>163.03198201534934</v>
      </c>
      <c r="O481" s="135">
        <f t="shared" si="45"/>
        <v>43.858817163933722</v>
      </c>
      <c r="P481" s="135">
        <f t="shared" si="46"/>
        <v>119.17316485141562</v>
      </c>
      <c r="R481" s="133">
        <f>+B481</f>
        <v>39052</v>
      </c>
      <c r="S481" s="134"/>
      <c r="T481" s="134">
        <f>P481*10^3*$F$8/(3600*24*30)</f>
        <v>7.9080958157575179</v>
      </c>
    </row>
    <row r="482" spans="2:20" x14ac:dyDescent="0.25">
      <c r="B482" s="144">
        <v>39083</v>
      </c>
      <c r="C482" s="135">
        <v>85.121900733877595</v>
      </c>
      <c r="D482" s="135"/>
      <c r="E482" s="145" t="e">
        <f>IF(S482="",NA(),(S482*3600*24*30)/($F$8*1000))</f>
        <v>#N/A</v>
      </c>
      <c r="F482" s="135">
        <f>(I481+$J$11*TANH(C482/$J$11))/(1+I481/$J$11*TANH(C482/$J$11))</f>
        <v>403.38810943603914</v>
      </c>
      <c r="G482" s="135">
        <f t="shared" si="41"/>
        <v>42.07195026748866</v>
      </c>
      <c r="H482" s="135">
        <f>F482*(1-TANH(D482/$J$11))/(1+(1-F482/$J$11)*TANH(D482/$J$11))</f>
        <v>403.38810943603914</v>
      </c>
      <c r="I482" s="135">
        <f>H482/(1+(H482/$J$11)^3)^(1/3)</f>
        <v>360.03827268366211</v>
      </c>
      <c r="J482" s="135">
        <f t="shared" si="42"/>
        <v>43.34983675237703</v>
      </c>
      <c r="K482" s="135">
        <f t="shared" si="43"/>
        <v>85.42178701986569</v>
      </c>
      <c r="L482" s="135">
        <f t="shared" si="44"/>
        <v>129.28060418379943</v>
      </c>
      <c r="M482" s="135">
        <f>($J$12-1)*L482</f>
        <v>19.392090627569903</v>
      </c>
      <c r="N482" s="135">
        <f>$J$12*L482</f>
        <v>148.67269481136933</v>
      </c>
      <c r="O482" s="135">
        <f t="shared" si="45"/>
        <v>42.748102221738989</v>
      </c>
      <c r="P482" s="135">
        <f t="shared" si="46"/>
        <v>105.92459258963034</v>
      </c>
      <c r="R482" s="133">
        <f>+B482</f>
        <v>39083</v>
      </c>
      <c r="S482" s="134"/>
      <c r="T482" s="134">
        <f>P482*10^3*$F$8/(3600*24*30)</f>
        <v>7.0289467304847291</v>
      </c>
    </row>
    <row r="483" spans="2:20" x14ac:dyDescent="0.25">
      <c r="B483" s="144">
        <v>39114</v>
      </c>
      <c r="C483" s="135">
        <v>49.8802955127194</v>
      </c>
      <c r="D483" s="135"/>
      <c r="E483" s="145" t="e">
        <f>IF(S483="",NA(),(S483*3600*24*30)/($F$8*1000))</f>
        <v>#N/A</v>
      </c>
      <c r="F483" s="135">
        <f>(I482+$J$11*TANH(C483/$J$11))/(1+I482/$J$11*TANH(C483/$J$11))</f>
        <v>386.44279654611523</v>
      </c>
      <c r="G483" s="135">
        <f t="shared" si="41"/>
        <v>23.475771650266267</v>
      </c>
      <c r="H483" s="135">
        <f>F483*(1-TANH(D483/$J$11))/(1+(1-F483/$J$11)*TANH(D483/$J$11))</f>
        <v>386.44279654611523</v>
      </c>
      <c r="I483" s="135">
        <f>H483/(1+(H483/$J$11)^3)^(1/3)</f>
        <v>349.02371594101902</v>
      </c>
      <c r="J483" s="135">
        <f t="shared" si="42"/>
        <v>37.419080605096212</v>
      </c>
      <c r="K483" s="135">
        <f t="shared" si="43"/>
        <v>60.89485225536248</v>
      </c>
      <c r="L483" s="135">
        <f t="shared" si="44"/>
        <v>103.64295447710147</v>
      </c>
      <c r="M483" s="135">
        <f>($J$12-1)*L483</f>
        <v>15.546443171565212</v>
      </c>
      <c r="N483" s="135">
        <f>$J$12*L483</f>
        <v>119.18939764866668</v>
      </c>
      <c r="O483" s="135">
        <f t="shared" si="45"/>
        <v>39.909525634666991</v>
      </c>
      <c r="P483" s="135">
        <f t="shared" si="46"/>
        <v>79.279872013999693</v>
      </c>
      <c r="R483" s="133">
        <f>+B483</f>
        <v>39114</v>
      </c>
      <c r="S483" s="134"/>
      <c r="T483" s="134">
        <f>P483*10^3*$F$8/(3600*24*30)</f>
        <v>5.2608557046326956</v>
      </c>
    </row>
    <row r="484" spans="2:20" x14ac:dyDescent="0.25">
      <c r="B484" s="144">
        <v>39142</v>
      </c>
      <c r="C484" s="135">
        <v>181.073241451174</v>
      </c>
      <c r="D484" s="135"/>
      <c r="E484" s="145" t="e">
        <f>IF(S484="",NA(),(S484*3600*24*30)/($F$8*1000))</f>
        <v>#N/A</v>
      </c>
      <c r="F484" s="135">
        <f>(I483+$J$11*TANH(C484/$J$11))/(1+I483/$J$11*TANH(C484/$J$11))</f>
        <v>434.39968493535019</v>
      </c>
      <c r="G484" s="135">
        <f t="shared" si="41"/>
        <v>95.697272456842768</v>
      </c>
      <c r="H484" s="135">
        <f>F484*(1-TANH(D484/$J$11))/(1+(1-F484/$J$11)*TANH(D484/$J$11))</f>
        <v>434.39968493535019</v>
      </c>
      <c r="I484" s="135">
        <f>H484/(1+(H484/$J$11)^3)^(1/3)</f>
        <v>378.84617238950182</v>
      </c>
      <c r="J484" s="135">
        <f t="shared" si="42"/>
        <v>55.553512545848378</v>
      </c>
      <c r="K484" s="135">
        <f t="shared" si="43"/>
        <v>151.25078500269115</v>
      </c>
      <c r="L484" s="135">
        <f t="shared" si="44"/>
        <v>191.16031063735812</v>
      </c>
      <c r="M484" s="135">
        <f>($J$12-1)*L484</f>
        <v>28.674046595603702</v>
      </c>
      <c r="N484" s="135">
        <f>$J$12*L484</f>
        <v>219.83435723296182</v>
      </c>
      <c r="O484" s="135">
        <f t="shared" si="45"/>
        <v>47.135246595174124</v>
      </c>
      <c r="P484" s="135">
        <f t="shared" si="46"/>
        <v>172.6991106377877</v>
      </c>
      <c r="R484" s="133">
        <f>+B484</f>
        <v>39142</v>
      </c>
      <c r="S484" s="134"/>
      <c r="T484" s="134">
        <f>P484*10^3*$F$8/(3600*24*30)</f>
        <v>11.459971847877888</v>
      </c>
    </row>
    <row r="485" spans="2:20" x14ac:dyDescent="0.25">
      <c r="B485" s="144">
        <v>39173</v>
      </c>
      <c r="C485" s="135">
        <v>84.456886704205701</v>
      </c>
      <c r="D485" s="135"/>
      <c r="E485" s="145" t="e">
        <f>IF(S485="",NA(),(S485*3600*24*30)/($F$8*1000))</f>
        <v>#N/A</v>
      </c>
      <c r="F485" s="135">
        <f>(I484+$J$11*TANH(C485/$J$11))/(1+I484/$J$11*TANH(C485/$J$11))</f>
        <v>417.9022946535606</v>
      </c>
      <c r="G485" s="135">
        <f t="shared" si="41"/>
        <v>45.400764440146929</v>
      </c>
      <c r="H485" s="135">
        <f>F485*(1-TANH(D485/$J$11))/(1+(1-F485/$J$11)*TANH(D485/$J$11))</f>
        <v>417.9022946535606</v>
      </c>
      <c r="I485" s="135">
        <f>H485/(1+(H485/$J$11)^3)^(1/3)</f>
        <v>369.05761550566621</v>
      </c>
      <c r="J485" s="135">
        <f t="shared" si="42"/>
        <v>48.844679147894396</v>
      </c>
      <c r="K485" s="135">
        <f t="shared" si="43"/>
        <v>94.245443588041326</v>
      </c>
      <c r="L485" s="135">
        <f t="shared" si="44"/>
        <v>141.38069018321545</v>
      </c>
      <c r="M485" s="135">
        <f>($J$12-1)*L485</f>
        <v>21.207103527482303</v>
      </c>
      <c r="N485" s="135">
        <f>$J$12*L485</f>
        <v>162.58779371069775</v>
      </c>
      <c r="O485" s="135">
        <f t="shared" si="45"/>
        <v>43.826606392087257</v>
      </c>
      <c r="P485" s="135">
        <f t="shared" si="46"/>
        <v>118.7611873186105</v>
      </c>
      <c r="R485" s="133">
        <f>+B485</f>
        <v>39173</v>
      </c>
      <c r="S485" s="134"/>
      <c r="T485" s="134">
        <f>P485*10^3*$F$8/(3600*24*30)</f>
        <v>7.8807578004633516</v>
      </c>
    </row>
    <row r="486" spans="2:20" x14ac:dyDescent="0.25">
      <c r="B486" s="144">
        <v>39203</v>
      </c>
      <c r="C486" s="135">
        <v>20.8787165775401</v>
      </c>
      <c r="D486" s="135"/>
      <c r="E486" s="145" t="e">
        <f>IF(S486="",NA(),(S486*3600*24*30)/($F$8*1000))</f>
        <v>#N/A</v>
      </c>
      <c r="F486" s="135">
        <f>(I485+$J$11*TANH(C486/$J$11))/(1+I485/$J$11*TANH(C486/$J$11))</f>
        <v>380.05598969241214</v>
      </c>
      <c r="G486" s="135">
        <f t="shared" si="41"/>
        <v>9.8803423907941692</v>
      </c>
      <c r="H486" s="135">
        <f>F486*(1-TANH(D486/$J$11))/(1+(1-F486/$J$11)*TANH(D486/$J$11))</f>
        <v>380.05598969241214</v>
      </c>
      <c r="I486" s="135">
        <f>H486/(1+(H486/$J$11)^3)^(1/3)</f>
        <v>344.73702648712975</v>
      </c>
      <c r="J486" s="135">
        <f t="shared" si="42"/>
        <v>35.318963205282387</v>
      </c>
      <c r="K486" s="135">
        <f t="shared" si="43"/>
        <v>45.199305596076556</v>
      </c>
      <c r="L486" s="135">
        <f t="shared" si="44"/>
        <v>89.025911988163813</v>
      </c>
      <c r="M486" s="135">
        <f>($J$12-1)*L486</f>
        <v>13.353886798224565</v>
      </c>
      <c r="N486" s="135">
        <f>$J$12*L486</f>
        <v>102.37979878638838</v>
      </c>
      <c r="O486" s="135">
        <f t="shared" si="45"/>
        <v>37.82975452053725</v>
      </c>
      <c r="P486" s="135">
        <f t="shared" si="46"/>
        <v>64.550044265851128</v>
      </c>
      <c r="R486" s="133">
        <f>+B486</f>
        <v>39203</v>
      </c>
      <c r="S486" s="134"/>
      <c r="T486" s="134">
        <f>P486*10^3*$F$8/(3600*24*30)</f>
        <v>4.2834134312216028</v>
      </c>
    </row>
    <row r="487" spans="2:20" x14ac:dyDescent="0.25">
      <c r="B487" s="144">
        <v>39234</v>
      </c>
      <c r="C487" s="135">
        <v>0</v>
      </c>
      <c r="D487" s="135"/>
      <c r="E487" s="145" t="e">
        <f>IF(S487="",NA(),(S487*3600*24*30)/($F$8*1000))</f>
        <v>#N/A</v>
      </c>
      <c r="F487" s="135">
        <f>(I486+$J$11*TANH(C487/$J$11))/(1+I486/$J$11*TANH(C487/$J$11))</f>
        <v>344.73702648712975</v>
      </c>
      <c r="G487" s="135">
        <f t="shared" si="41"/>
        <v>0</v>
      </c>
      <c r="H487" s="135">
        <f>F487*(1-TANH(D487/$J$11))/(1+(1-F487/$J$11)*TANH(D487/$J$11))</f>
        <v>344.73702648712975</v>
      </c>
      <c r="I487" s="135">
        <f>H487/(1+(H487/$J$11)^3)^(1/3)</f>
        <v>319.71148105868537</v>
      </c>
      <c r="J487" s="135">
        <f t="shared" si="42"/>
        <v>25.025545428444389</v>
      </c>
      <c r="K487" s="135">
        <f t="shared" si="43"/>
        <v>25.025545428444389</v>
      </c>
      <c r="L487" s="135">
        <f t="shared" si="44"/>
        <v>62.855299948981639</v>
      </c>
      <c r="M487" s="135">
        <f>($J$12-1)*L487</f>
        <v>9.4282949923472401</v>
      </c>
      <c r="N487" s="135">
        <f>$J$12*L487</f>
        <v>72.283594941328886</v>
      </c>
      <c r="O487" s="135">
        <f t="shared" si="45"/>
        <v>32.785741107227309</v>
      </c>
      <c r="P487" s="135">
        <f t="shared" si="46"/>
        <v>39.497853834101576</v>
      </c>
      <c r="R487" s="133">
        <f>+B487</f>
        <v>39234</v>
      </c>
      <c r="S487" s="134"/>
      <c r="T487" s="134">
        <f>P487*10^3*$F$8/(3600*24*30)</f>
        <v>2.6209995599789626</v>
      </c>
    </row>
    <row r="488" spans="2:20" x14ac:dyDescent="0.25">
      <c r="B488" s="144">
        <v>39264</v>
      </c>
      <c r="C488" s="135">
        <v>20.092478340075701</v>
      </c>
      <c r="D488" s="135"/>
      <c r="E488" s="145" t="e">
        <f>IF(S488="",NA(),(S488*3600*24*30)/($F$8*1000))</f>
        <v>#N/A</v>
      </c>
      <c r="F488" s="135">
        <f>(I487+$J$11*TANH(C488/$J$11))/(1+I487/$J$11*TANH(C488/$J$11))</f>
        <v>332.59375511845838</v>
      </c>
      <c r="G488" s="135">
        <f t="shared" si="41"/>
        <v>7.2102042803027189</v>
      </c>
      <c r="H488" s="135">
        <f>F488*(1-TANH(D488/$J$11))/(1+(1-F488/$J$11)*TANH(D488/$J$11))</f>
        <v>332.59375511845838</v>
      </c>
      <c r="I488" s="135">
        <f>H488/(1+(H488/$J$11)^3)^(1/3)</f>
        <v>310.60144226489166</v>
      </c>
      <c r="J488" s="135">
        <f t="shared" si="42"/>
        <v>21.992312853566716</v>
      </c>
      <c r="K488" s="135">
        <f t="shared" si="43"/>
        <v>29.202517133869435</v>
      </c>
      <c r="L488" s="135">
        <f t="shared" si="44"/>
        <v>61.988258241096744</v>
      </c>
      <c r="M488" s="135">
        <f>($J$12-1)*L488</f>
        <v>9.2982387361645067</v>
      </c>
      <c r="N488" s="135">
        <f>$J$12*L488</f>
        <v>71.286496977261251</v>
      </c>
      <c r="O488" s="135">
        <f t="shared" si="45"/>
        <v>32.579053574538456</v>
      </c>
      <c r="P488" s="135">
        <f t="shared" si="46"/>
        <v>38.707443402722795</v>
      </c>
      <c r="R488" s="133">
        <f>+B488</f>
        <v>39264</v>
      </c>
      <c r="S488" s="134"/>
      <c r="T488" s="134">
        <f>P488*10^3*$F$8/(3600*24*30)</f>
        <v>2.5685494850572228</v>
      </c>
    </row>
    <row r="489" spans="2:20" x14ac:dyDescent="0.25">
      <c r="B489" s="144">
        <v>39295</v>
      </c>
      <c r="C489" s="135">
        <v>2.1211127840489499</v>
      </c>
      <c r="D489" s="135"/>
      <c r="E489" s="145" t="e">
        <f>IF(S489="",NA(),(S489*3600*24*30)/($F$8*1000))</f>
        <v>#N/A</v>
      </c>
      <c r="F489" s="135">
        <f>(I488+$J$11*TANH(C489/$J$11))/(1+I488/$J$11*TANH(C489/$J$11))</f>
        <v>312.02935794594498</v>
      </c>
      <c r="G489" s="135">
        <f t="shared" si="41"/>
        <v>0.69319710299561166</v>
      </c>
      <c r="H489" s="135">
        <f>F489*(1-TANH(D489/$J$11))/(1+(1-F489/$J$11)*TANH(D489/$J$11))</f>
        <v>312.02935794594498</v>
      </c>
      <c r="I489" s="135">
        <f>H489/(1+(H489/$J$11)^3)^(1/3)</f>
        <v>294.60680686272781</v>
      </c>
      <c r="J489" s="135">
        <f t="shared" si="42"/>
        <v>17.422551083217172</v>
      </c>
      <c r="K489" s="135">
        <f t="shared" si="43"/>
        <v>18.115748186212784</v>
      </c>
      <c r="L489" s="135">
        <f t="shared" si="44"/>
        <v>50.69480176075124</v>
      </c>
      <c r="M489" s="135">
        <f>($J$12-1)*L489</f>
        <v>7.6042202641126817</v>
      </c>
      <c r="N489" s="135">
        <f>$J$12*L489</f>
        <v>58.299022024863923</v>
      </c>
      <c r="O489" s="135">
        <f t="shared" si="45"/>
        <v>29.568641072591813</v>
      </c>
      <c r="P489" s="135">
        <f t="shared" si="46"/>
        <v>28.73038095227211</v>
      </c>
      <c r="R489" s="133">
        <f>+B489</f>
        <v>39295</v>
      </c>
      <c r="S489" s="134"/>
      <c r="T489" s="134">
        <f>P489*10^3*$F$8/(3600*24*30)</f>
        <v>1.906491328622995</v>
      </c>
    </row>
    <row r="490" spans="2:20" x14ac:dyDescent="0.25">
      <c r="B490" s="144">
        <v>39326</v>
      </c>
      <c r="C490" s="135">
        <v>5.8587725631768901</v>
      </c>
      <c r="D490" s="135"/>
      <c r="E490" s="145" t="e">
        <f>IF(S490="",NA(),(S490*3600*24*30)/($F$8*1000))</f>
        <v>#N/A</v>
      </c>
      <c r="F490" s="135">
        <f>(I489+$J$11*TANH(C490/$J$11))/(1+I489/$J$11*TANH(C490/$J$11))</f>
        <v>298.72676679857062</v>
      </c>
      <c r="G490" s="135">
        <f t="shared" si="41"/>
        <v>1.7388126273340845</v>
      </c>
      <c r="H490" s="135">
        <f>F490*(1-TANH(D490/$J$11))/(1+(1-F490/$J$11)*TANH(D490/$J$11))</f>
        <v>298.72676679857062</v>
      </c>
      <c r="I490" s="135">
        <f>H490/(1+(H490/$J$11)^3)^(1/3)</f>
        <v>283.89473545188122</v>
      </c>
      <c r="J490" s="135">
        <f t="shared" si="42"/>
        <v>14.832031346689405</v>
      </c>
      <c r="K490" s="135">
        <f t="shared" si="43"/>
        <v>16.570843974023489</v>
      </c>
      <c r="L490" s="135">
        <f t="shared" si="44"/>
        <v>46.139485046615306</v>
      </c>
      <c r="M490" s="135">
        <f>($J$12-1)*L490</f>
        <v>6.920922756992292</v>
      </c>
      <c r="N490" s="135">
        <f>$J$12*L490</f>
        <v>53.060407803607596</v>
      </c>
      <c r="O490" s="135">
        <f t="shared" si="45"/>
        <v>28.158614762354244</v>
      </c>
      <c r="P490" s="135">
        <f t="shared" si="46"/>
        <v>24.901793041253352</v>
      </c>
      <c r="R490" s="133">
        <f>+B490</f>
        <v>39326</v>
      </c>
      <c r="S490" s="134"/>
      <c r="T490" s="134">
        <f>P490*10^3*$F$8/(3600*24*30)</f>
        <v>1.6524337974905776</v>
      </c>
    </row>
    <row r="491" spans="2:20" x14ac:dyDescent="0.25">
      <c r="B491" s="144">
        <v>39356</v>
      </c>
      <c r="C491" s="135">
        <v>129.03709364872</v>
      </c>
      <c r="D491" s="135"/>
      <c r="E491" s="145" t="e">
        <f>IF(S491="",NA(),(S491*3600*24*30)/($F$8*1000))</f>
        <v>#N/A</v>
      </c>
      <c r="F491" s="135">
        <f>(I490+$J$11*TANH(C491/$J$11))/(1+I490/$J$11*TANH(C491/$J$11))</f>
        <v>366.16642726342752</v>
      </c>
      <c r="G491" s="135">
        <f t="shared" si="41"/>
        <v>46.765401837173727</v>
      </c>
      <c r="H491" s="135">
        <f>F491*(1-TANH(D491/$J$11))/(1+(1-F491/$J$11)*TANH(D491/$J$11))</f>
        <v>366.16642726342752</v>
      </c>
      <c r="I491" s="135">
        <f>H491/(1+(H491/$J$11)^3)^(1/3)</f>
        <v>335.16059147193295</v>
      </c>
      <c r="J491" s="135">
        <f t="shared" si="42"/>
        <v>31.005835791494576</v>
      </c>
      <c r="K491" s="135">
        <f t="shared" si="43"/>
        <v>77.771237628668302</v>
      </c>
      <c r="L491" s="135">
        <f t="shared" si="44"/>
        <v>105.92985239102255</v>
      </c>
      <c r="M491" s="135">
        <f>($J$12-1)*L491</f>
        <v>15.889477858653374</v>
      </c>
      <c r="N491" s="135">
        <f>$J$12*L491</f>
        <v>121.81933024967593</v>
      </c>
      <c r="O491" s="135">
        <f t="shared" si="45"/>
        <v>40.200125063399767</v>
      </c>
      <c r="P491" s="135">
        <f t="shared" si="46"/>
        <v>81.619205186276162</v>
      </c>
      <c r="R491" s="133">
        <f>+B491</f>
        <v>39356</v>
      </c>
      <c r="S491" s="134"/>
      <c r="T491" s="134">
        <f>P491*10^3*$F$8/(3600*24*30)</f>
        <v>5.41608923303993</v>
      </c>
    </row>
    <row r="492" spans="2:20" x14ac:dyDescent="0.25">
      <c r="B492" s="144">
        <v>39387</v>
      </c>
      <c r="C492" s="135">
        <v>116.601711652403</v>
      </c>
      <c r="D492" s="135"/>
      <c r="E492" s="145" t="e">
        <f>IF(S492="",NA(),(S492*3600*24*30)/($F$8*1000))</f>
        <v>#N/A</v>
      </c>
      <c r="F492" s="135">
        <f>(I491+$J$11*TANH(C492/$J$11))/(1+I491/$J$11*TANH(C492/$J$11))</f>
        <v>398.3110090215128</v>
      </c>
      <c r="G492" s="135">
        <f t="shared" si="41"/>
        <v>53.451294102823169</v>
      </c>
      <c r="H492" s="135">
        <f>F492*(1-TANH(D492/$J$11))/(1+(1-F492/$J$11)*TANH(D492/$J$11))</f>
        <v>398.3110090215128</v>
      </c>
      <c r="I492" s="135">
        <f>H492/(1+(H492/$J$11)^3)^(1/3)</f>
        <v>356.79288919617989</v>
      </c>
      <c r="J492" s="135">
        <f t="shared" si="42"/>
        <v>41.518119825332917</v>
      </c>
      <c r="K492" s="135">
        <f t="shared" si="43"/>
        <v>94.969413928156087</v>
      </c>
      <c r="L492" s="135">
        <f t="shared" si="44"/>
        <v>135.16953899155584</v>
      </c>
      <c r="M492" s="135">
        <f>($J$12-1)*L492</f>
        <v>20.275430848733365</v>
      </c>
      <c r="N492" s="135">
        <f>$J$12*L492</f>
        <v>155.44496984028919</v>
      </c>
      <c r="O492" s="135">
        <f t="shared" si="45"/>
        <v>43.290396602581609</v>
      </c>
      <c r="P492" s="135">
        <f t="shared" si="46"/>
        <v>112.15457323770758</v>
      </c>
      <c r="R492" s="133">
        <f>+B492</f>
        <v>39387</v>
      </c>
      <c r="S492" s="134"/>
      <c r="T492" s="134">
        <f>P492*10^3*$F$8/(3600*24*30)</f>
        <v>7.4423559401565216</v>
      </c>
    </row>
    <row r="493" spans="2:20" x14ac:dyDescent="0.25">
      <c r="B493" s="144">
        <v>39417</v>
      </c>
      <c r="C493" s="135">
        <v>82.374538478272896</v>
      </c>
      <c r="D493" s="135"/>
      <c r="E493" s="145" t="e">
        <f>IF(S493="",NA(),(S493*3600*24*30)/($F$8*1000))</f>
        <v>#N/A</v>
      </c>
      <c r="F493" s="135">
        <f>(I492+$J$11*TANH(C493/$J$11))/(1+I492/$J$11*TANH(C493/$J$11))</f>
        <v>399.27362097103128</v>
      </c>
      <c r="G493" s="135">
        <f t="shared" si="41"/>
        <v>39.89380670342149</v>
      </c>
      <c r="H493" s="135">
        <f>F493*(1-TANH(D493/$J$11))/(1+(1-F493/$J$11)*TANH(D493/$J$11))</f>
        <v>399.27362097103128</v>
      </c>
      <c r="I493" s="135">
        <f>H493/(1+(H493/$J$11)^3)^(1/3)</f>
        <v>357.4118112837856</v>
      </c>
      <c r="J493" s="135">
        <f t="shared" si="42"/>
        <v>41.861809687245682</v>
      </c>
      <c r="K493" s="135">
        <f t="shared" si="43"/>
        <v>81.755616390667171</v>
      </c>
      <c r="L493" s="135">
        <f t="shared" si="44"/>
        <v>125.04601299324878</v>
      </c>
      <c r="M493" s="135">
        <f>($J$12-1)*L493</f>
        <v>18.756901948987306</v>
      </c>
      <c r="N493" s="135">
        <f>$J$12*L493</f>
        <v>143.8029149422361</v>
      </c>
      <c r="O493" s="135">
        <f t="shared" si="45"/>
        <v>42.335875809134777</v>
      </c>
      <c r="P493" s="135">
        <f t="shared" si="46"/>
        <v>101.46703913310132</v>
      </c>
      <c r="R493" s="133">
        <f>+B493</f>
        <v>39417</v>
      </c>
      <c r="S493" s="134"/>
      <c r="T493" s="134">
        <f>P493*10^3*$F$8/(3600*24*30)</f>
        <v>6.7331522881533292</v>
      </c>
    </row>
    <row r="494" spans="2:20" x14ac:dyDescent="0.25">
      <c r="B494" s="144">
        <v>39448</v>
      </c>
      <c r="C494" s="135">
        <v>109.791270454299</v>
      </c>
      <c r="D494" s="135"/>
      <c r="E494" s="145" t="e">
        <f>IF(S494="",NA(),(S494*3600*24*30)/($F$8*1000))</f>
        <v>#N/A</v>
      </c>
      <c r="F494" s="135">
        <f>(I493+$J$11*TANH(C494/$J$11))/(1+I493/$J$11*TANH(C494/$J$11))</f>
        <v>411.95595759689877</v>
      </c>
      <c r="G494" s="135">
        <f t="shared" si="41"/>
        <v>55.24712414118585</v>
      </c>
      <c r="H494" s="135">
        <f>F494*(1-TANH(D494/$J$11))/(1+(1-F494/$J$11)*TANH(D494/$J$11))</f>
        <v>411.95595759689877</v>
      </c>
      <c r="I494" s="135">
        <f>H494/(1+(H494/$J$11)^3)^(1/3)</f>
        <v>365.40873148997031</v>
      </c>
      <c r="J494" s="135">
        <f t="shared" si="42"/>
        <v>46.547226106928463</v>
      </c>
      <c r="K494" s="135">
        <f t="shared" si="43"/>
        <v>101.79435024811431</v>
      </c>
      <c r="L494" s="135">
        <f t="shared" si="44"/>
        <v>144.1302260572491</v>
      </c>
      <c r="M494" s="135">
        <f>($J$12-1)*L494</f>
        <v>21.619533908587353</v>
      </c>
      <c r="N494" s="135">
        <f>$J$12*L494</f>
        <v>165.74975996583646</v>
      </c>
      <c r="O494" s="135">
        <f t="shared" si="45"/>
        <v>44.053139190292825</v>
      </c>
      <c r="P494" s="135">
        <f t="shared" si="46"/>
        <v>121.69662077554364</v>
      </c>
      <c r="R494" s="133">
        <f>+B494</f>
        <v>39448</v>
      </c>
      <c r="S494" s="134"/>
      <c r="T494" s="134">
        <f>P494*10^3*$F$8/(3600*24*30)</f>
        <v>8.075547366278359</v>
      </c>
    </row>
    <row r="495" spans="2:20" x14ac:dyDescent="0.25">
      <c r="B495" s="144">
        <v>39479</v>
      </c>
      <c r="C495" s="135">
        <v>61.696007780682002</v>
      </c>
      <c r="D495" s="135"/>
      <c r="E495" s="145" t="e">
        <f>IF(S495="",NA(),(S495*3600*24*30)/($F$8*1000))</f>
        <v>#N/A</v>
      </c>
      <c r="F495" s="135">
        <f>(I494+$J$11*TANH(C495/$J$11))/(1+I494/$J$11*TANH(C495/$J$11))</f>
        <v>396.80553259579705</v>
      </c>
      <c r="G495" s="135">
        <f t="shared" si="41"/>
        <v>30.29920667485527</v>
      </c>
      <c r="H495" s="135">
        <f>F495*(1-TANH(D495/$J$11))/(1+(1-F495/$J$11)*TANH(D495/$J$11))</f>
        <v>396.80553259579705</v>
      </c>
      <c r="I495" s="135">
        <f>H495/(1+(H495/$J$11)^3)^(1/3)</f>
        <v>355.82154808144566</v>
      </c>
      <c r="J495" s="135">
        <f t="shared" si="42"/>
        <v>40.983984514351391</v>
      </c>
      <c r="K495" s="135">
        <f t="shared" si="43"/>
        <v>71.283191189206661</v>
      </c>
      <c r="L495" s="135">
        <f t="shared" si="44"/>
        <v>115.33633037949949</v>
      </c>
      <c r="M495" s="135">
        <f>($J$12-1)*L495</f>
        <v>17.300449556924914</v>
      </c>
      <c r="N495" s="135">
        <f>$J$12*L495</f>
        <v>132.6367799364244</v>
      </c>
      <c r="O495" s="135">
        <f t="shared" si="45"/>
        <v>41.311979980208861</v>
      </c>
      <c r="P495" s="135">
        <f t="shared" si="46"/>
        <v>91.324799956215543</v>
      </c>
      <c r="R495" s="133">
        <f>+B495</f>
        <v>39479</v>
      </c>
      <c r="S495" s="134"/>
      <c r="T495" s="134">
        <f>P495*10^3*$F$8/(3600*24*30)</f>
        <v>6.0601333304278837</v>
      </c>
    </row>
    <row r="496" spans="2:20" x14ac:dyDescent="0.25">
      <c r="B496" s="144">
        <v>39508</v>
      </c>
      <c r="C496" s="135">
        <v>112.751201594536</v>
      </c>
      <c r="D496" s="135"/>
      <c r="E496" s="145" t="e">
        <f>IF(S496="",NA(),(S496*3600*24*30)/($F$8*1000))</f>
        <v>#N/A</v>
      </c>
      <c r="F496" s="135">
        <f>(I495+$J$11*TANH(C496/$J$11))/(1+I495/$J$11*TANH(C496/$J$11))</f>
        <v>412.03107655018329</v>
      </c>
      <c r="G496" s="135">
        <f t="shared" si="41"/>
        <v>56.541673125798354</v>
      </c>
      <c r="H496" s="135">
        <f>F496*(1-TANH(D496/$J$11))/(1+(1-F496/$J$11)*TANH(D496/$J$11))</f>
        <v>412.03107655018329</v>
      </c>
      <c r="I496" s="135">
        <f>H496/(1+(H496/$J$11)^3)^(1/3)</f>
        <v>365.45522734155577</v>
      </c>
      <c r="J496" s="135">
        <f t="shared" si="42"/>
        <v>46.575849208627517</v>
      </c>
      <c r="K496" s="135">
        <f t="shared" si="43"/>
        <v>103.11752233442587</v>
      </c>
      <c r="L496" s="135">
        <f t="shared" si="44"/>
        <v>144.42950231463473</v>
      </c>
      <c r="M496" s="135">
        <f>($J$12-1)*L496</f>
        <v>21.664425347195198</v>
      </c>
      <c r="N496" s="135">
        <f>$J$12*L496</f>
        <v>166.09392766182992</v>
      </c>
      <c r="O496" s="135">
        <f t="shared" si="45"/>
        <v>44.077414032169216</v>
      </c>
      <c r="P496" s="135">
        <f t="shared" si="46"/>
        <v>122.01651362966071</v>
      </c>
      <c r="R496" s="133">
        <f>+B496</f>
        <v>39508</v>
      </c>
      <c r="S496" s="134"/>
      <c r="T496" s="134">
        <f>P496*10^3*$F$8/(3600*24*30)</f>
        <v>8.0967748241904474</v>
      </c>
    </row>
    <row r="497" spans="2:20" x14ac:dyDescent="0.25">
      <c r="B497" s="144">
        <v>39539</v>
      </c>
      <c r="C497" s="135">
        <v>79.346302524086894</v>
      </c>
      <c r="D497" s="135"/>
      <c r="E497" s="145" t="e">
        <f>IF(S497="",NA(),(S497*3600*24*30)/($F$8*1000))</f>
        <v>#N/A</v>
      </c>
      <c r="F497" s="135">
        <f>(I496+$J$11*TANH(C497/$J$11))/(1+I496/$J$11*TANH(C497/$J$11))</f>
        <v>404.92863356865678</v>
      </c>
      <c r="G497" s="135">
        <f t="shared" si="41"/>
        <v>39.872896296985914</v>
      </c>
      <c r="H497" s="135">
        <f>F497*(1-TANH(D497/$J$11))/(1+(1-F497/$J$11)*TANH(D497/$J$11))</f>
        <v>404.92863356865678</v>
      </c>
      <c r="I497" s="135">
        <f>H497/(1+(H497/$J$11)^3)^(1/3)</f>
        <v>361.01373653896724</v>
      </c>
      <c r="J497" s="135">
        <f t="shared" si="42"/>
        <v>43.914897029689541</v>
      </c>
      <c r="K497" s="135">
        <f t="shared" si="43"/>
        <v>83.787793326675455</v>
      </c>
      <c r="L497" s="135">
        <f t="shared" si="44"/>
        <v>127.86520735884467</v>
      </c>
      <c r="M497" s="135">
        <f>($J$12-1)*L497</f>
        <v>19.179781103826688</v>
      </c>
      <c r="N497" s="135">
        <f>$J$12*L497</f>
        <v>147.04498846267137</v>
      </c>
      <c r="O497" s="135">
        <f t="shared" si="45"/>
        <v>42.61247457989522</v>
      </c>
      <c r="P497" s="135">
        <f t="shared" si="46"/>
        <v>104.43251388277615</v>
      </c>
      <c r="R497" s="133">
        <f>+B497</f>
        <v>39539</v>
      </c>
      <c r="S497" s="134"/>
      <c r="T497" s="134">
        <f>P497*10^3*$F$8/(3600*24*30)</f>
        <v>6.9299353348138499</v>
      </c>
    </row>
    <row r="498" spans="2:20" x14ac:dyDescent="0.25">
      <c r="B498" s="144">
        <v>39569</v>
      </c>
      <c r="C498" s="135">
        <v>16.573883161512001</v>
      </c>
      <c r="D498" s="135"/>
      <c r="E498" s="145" t="e">
        <f>IF(S498="",NA(),(S498*3600*24*30)/($F$8*1000))</f>
        <v>#N/A</v>
      </c>
      <c r="F498" s="135">
        <f>(I497+$J$11*TANH(C498/$J$11))/(1+I497/$J$11*TANH(C498/$J$11))</f>
        <v>370.11728056027238</v>
      </c>
      <c r="G498" s="135">
        <f t="shared" si="41"/>
        <v>7.4703391402068746</v>
      </c>
      <c r="H498" s="135">
        <f>F498*(1-TANH(D498/$J$11))/(1+(1-F498/$J$11)*TANH(D498/$J$11))</f>
        <v>370.11728056027238</v>
      </c>
      <c r="I498" s="135">
        <f>H498/(1+(H498/$J$11)^3)^(1/3)</f>
        <v>337.91986928284507</v>
      </c>
      <c r="J498" s="135">
        <f t="shared" si="42"/>
        <v>32.197411277427307</v>
      </c>
      <c r="K498" s="135">
        <f t="shared" si="43"/>
        <v>39.667750417634181</v>
      </c>
      <c r="L498" s="135">
        <f t="shared" si="44"/>
        <v>82.280224997529402</v>
      </c>
      <c r="M498" s="135">
        <f>($J$12-1)*L498</f>
        <v>12.342033749629403</v>
      </c>
      <c r="N498" s="135">
        <f>$J$12*L498</f>
        <v>94.62225874715881</v>
      </c>
      <c r="O498" s="135">
        <f t="shared" si="45"/>
        <v>36.717453042211808</v>
      </c>
      <c r="P498" s="135">
        <f t="shared" si="46"/>
        <v>57.904805704947002</v>
      </c>
      <c r="R498" s="133">
        <f>+B498</f>
        <v>39569</v>
      </c>
      <c r="S498" s="134"/>
      <c r="T498" s="134">
        <f>P498*10^3*$F$8/(3600*24*30)</f>
        <v>3.842448526717162</v>
      </c>
    </row>
    <row r="499" spans="2:20" x14ac:dyDescent="0.25">
      <c r="B499" s="144">
        <v>39600</v>
      </c>
      <c r="C499" s="135">
        <v>25.2175251220212</v>
      </c>
      <c r="D499" s="135"/>
      <c r="E499" s="145" t="e">
        <f>IF(S499="",NA(),(S499*3600*24*30)/($F$8*1000))</f>
        <v>#N/A</v>
      </c>
      <c r="F499" s="135">
        <f>(I498+$J$11*TANH(C499/$J$11))/(1+I498/$J$11*TANH(C499/$J$11))</f>
        <v>352.98376802611949</v>
      </c>
      <c r="G499" s="135">
        <f t="shared" ref="G499:G562" si="47">C499+I498-F499</f>
        <v>10.153626378746765</v>
      </c>
      <c r="H499" s="135">
        <f>F499*(1-TANH(D499/$J$11))/(1+(1-F499/$J$11)*TANH(D499/$J$11))</f>
        <v>352.98376802611949</v>
      </c>
      <c r="I499" s="135">
        <f>H499/(1+(H499/$J$11)^3)^(1/3)</f>
        <v>325.75263011019854</v>
      </c>
      <c r="J499" s="135">
        <f t="shared" si="42"/>
        <v>27.231137915920954</v>
      </c>
      <c r="K499" s="135">
        <f t="shared" si="43"/>
        <v>37.384764294667718</v>
      </c>
      <c r="L499" s="135">
        <f t="shared" si="44"/>
        <v>74.102217336879534</v>
      </c>
      <c r="M499" s="135">
        <f>($J$12-1)*L499</f>
        <v>11.115332600531923</v>
      </c>
      <c r="N499" s="135">
        <f>$J$12*L499</f>
        <v>85.217549937411462</v>
      </c>
      <c r="O499" s="135">
        <f t="shared" si="45"/>
        <v>35.209607918935461</v>
      </c>
      <c r="P499" s="135">
        <f t="shared" si="46"/>
        <v>50.007942018476001</v>
      </c>
      <c r="R499" s="133">
        <f>+B499</f>
        <v>39600</v>
      </c>
      <c r="S499" s="134"/>
      <c r="T499" s="134">
        <f>P499*10^3*$F$8/(3600*24*30)</f>
        <v>3.318428251226031</v>
      </c>
    </row>
    <row r="500" spans="2:20" x14ac:dyDescent="0.25">
      <c r="B500" s="144">
        <v>39630</v>
      </c>
      <c r="C500" s="135">
        <v>14.3405789767009</v>
      </c>
      <c r="D500" s="135"/>
      <c r="E500" s="145" t="e">
        <f>IF(S500="",NA(),(S500*3600*24*30)/($F$8*1000))</f>
        <v>#N/A</v>
      </c>
      <c r="F500" s="135">
        <f>(I499+$J$11*TANH(C500/$J$11))/(1+I499/$J$11*TANH(C500/$J$11))</f>
        <v>334.81697442987723</v>
      </c>
      <c r="G500" s="135">
        <f t="shared" si="47"/>
        <v>5.2762346570222007</v>
      </c>
      <c r="H500" s="135">
        <f>F500*(1-TANH(D500/$J$11))/(1+(1-F500/$J$11)*TANH(D500/$J$11))</f>
        <v>334.81697442987723</v>
      </c>
      <c r="I500" s="135">
        <f>H500/(1+(H500/$J$11)^3)^(1/3)</f>
        <v>312.28822647760882</v>
      </c>
      <c r="J500" s="135">
        <f t="shared" si="42"/>
        <v>22.528747952268418</v>
      </c>
      <c r="K500" s="135">
        <f t="shared" si="43"/>
        <v>27.804982609290619</v>
      </c>
      <c r="L500" s="135">
        <f t="shared" si="44"/>
        <v>63.01459052822608</v>
      </c>
      <c r="M500" s="135">
        <f>($J$12-1)*L500</f>
        <v>9.4521885792339067</v>
      </c>
      <c r="N500" s="135">
        <f>$J$12*L500</f>
        <v>72.466779107459985</v>
      </c>
      <c r="O500" s="135">
        <f t="shared" si="45"/>
        <v>32.82337485476566</v>
      </c>
      <c r="P500" s="135">
        <f t="shared" si="46"/>
        <v>39.643404252694324</v>
      </c>
      <c r="R500" s="133">
        <f>+B500</f>
        <v>39630</v>
      </c>
      <c r="S500" s="134"/>
      <c r="T500" s="134">
        <f>P500*10^3*$F$8/(3600*24*30)</f>
        <v>2.6306579982497778</v>
      </c>
    </row>
    <row r="501" spans="2:20" x14ac:dyDescent="0.25">
      <c r="B501" s="144">
        <v>39661</v>
      </c>
      <c r="C501" s="135">
        <v>4.3903451389726804</v>
      </c>
      <c r="D501" s="135"/>
      <c r="E501" s="145" t="e">
        <f>IF(S501="",NA(),(S501*3600*24*30)/($F$8*1000))</f>
        <v>#N/A</v>
      </c>
      <c r="F501" s="135">
        <f>(I500+$J$11*TANH(C501/$J$11))/(1+I500/$J$11*TANH(C501/$J$11))</f>
        <v>315.22117378227745</v>
      </c>
      <c r="G501" s="135">
        <f t="shared" si="47"/>
        <v>1.4573978343040608</v>
      </c>
      <c r="H501" s="135">
        <f>F501*(1-TANH(D501/$J$11))/(1+(1-F501/$J$11)*TANH(D501/$J$11))</f>
        <v>315.22117378227745</v>
      </c>
      <c r="I501" s="135">
        <f>H501/(1+(H501/$J$11)^3)^(1/3)</f>
        <v>297.1350207167244</v>
      </c>
      <c r="J501" s="135">
        <f t="shared" si="42"/>
        <v>18.086153065553049</v>
      </c>
      <c r="K501" s="135">
        <f t="shared" si="43"/>
        <v>19.543550899857109</v>
      </c>
      <c r="L501" s="135">
        <f t="shared" si="44"/>
        <v>52.36692575462277</v>
      </c>
      <c r="M501" s="135">
        <f>($J$12-1)*L501</f>
        <v>7.8550388631934105</v>
      </c>
      <c r="N501" s="135">
        <f>$J$12*L501</f>
        <v>60.221964617816184</v>
      </c>
      <c r="O501" s="135">
        <f t="shared" si="45"/>
        <v>30.055388701687367</v>
      </c>
      <c r="P501" s="135">
        <f t="shared" si="46"/>
        <v>30.166575916128817</v>
      </c>
      <c r="R501" s="133">
        <f>+B501</f>
        <v>39661</v>
      </c>
      <c r="S501" s="134"/>
      <c r="T501" s="134">
        <f>P501*10^3*$F$8/(3600*24*30)</f>
        <v>2.0017943894962023</v>
      </c>
    </row>
    <row r="502" spans="2:20" x14ac:dyDescent="0.25">
      <c r="B502" s="144">
        <v>39692</v>
      </c>
      <c r="C502" s="135">
        <v>35.587113545631802</v>
      </c>
      <c r="D502" s="135"/>
      <c r="E502" s="145" t="e">
        <f>IF(S502="",NA(),(S502*3600*24*30)/($F$8*1000))</f>
        <v>#N/A</v>
      </c>
      <c r="F502" s="135">
        <f>(I501+$J$11*TANH(C502/$J$11))/(1+I501/$J$11*TANH(C502/$J$11))</f>
        <v>321.23383345719679</v>
      </c>
      <c r="G502" s="135">
        <f t="shared" si="47"/>
        <v>11.488300805159383</v>
      </c>
      <c r="H502" s="135">
        <f>F502*(1-TANH(D502/$J$11))/(1+(1-F502/$J$11)*TANH(D502/$J$11))</f>
        <v>321.23383345719679</v>
      </c>
      <c r="I502" s="135">
        <f>H502/(1+(H502/$J$11)^3)^(1/3)</f>
        <v>301.85245848042257</v>
      </c>
      <c r="J502" s="135">
        <f t="shared" si="42"/>
        <v>19.381374976774225</v>
      </c>
      <c r="K502" s="135">
        <f t="shared" si="43"/>
        <v>30.869675781933609</v>
      </c>
      <c r="L502" s="135">
        <f t="shared" si="44"/>
        <v>60.925064483620972</v>
      </c>
      <c r="M502" s="135">
        <f>($J$12-1)*L502</f>
        <v>9.1387596725431397</v>
      </c>
      <c r="N502" s="135">
        <f>$J$12*L502</f>
        <v>70.063824156164117</v>
      </c>
      <c r="O502" s="135">
        <f t="shared" si="45"/>
        <v>32.32128131433705</v>
      </c>
      <c r="P502" s="135">
        <f t="shared" si="46"/>
        <v>37.742542841827067</v>
      </c>
      <c r="R502" s="133">
        <f>+B502</f>
        <v>39692</v>
      </c>
      <c r="S502" s="134"/>
      <c r="T502" s="134">
        <f>P502*10^3*$F$8/(3600*24*30)</f>
        <v>2.5045205898125986</v>
      </c>
    </row>
    <row r="503" spans="2:20" x14ac:dyDescent="0.25">
      <c r="B503" s="144">
        <v>39722</v>
      </c>
      <c r="C503" s="135">
        <v>77.2511744736358</v>
      </c>
      <c r="D503" s="135"/>
      <c r="E503" s="145" t="e">
        <f>IF(S503="",NA(),(S503*3600*24*30)/($F$8*1000))</f>
        <v>#N/A</v>
      </c>
      <c r="F503" s="135">
        <f>(I502+$J$11*TANH(C503/$J$11))/(1+I502/$J$11*TANH(C503/$J$11))</f>
        <v>351.16143156176383</v>
      </c>
      <c r="G503" s="135">
        <f t="shared" si="47"/>
        <v>27.942201392294521</v>
      </c>
      <c r="H503" s="135">
        <f>F503*(1-TANH(D503/$J$11))/(1+(1-F503/$J$11)*TANH(D503/$J$11))</f>
        <v>351.16143156176383</v>
      </c>
      <c r="I503" s="135">
        <f>H503/(1+(H503/$J$11)^3)^(1/3)</f>
        <v>324.42792482878832</v>
      </c>
      <c r="J503" s="135">
        <f t="shared" si="42"/>
        <v>26.733506732975513</v>
      </c>
      <c r="K503" s="135">
        <f t="shared" si="43"/>
        <v>54.675708125270035</v>
      </c>
      <c r="L503" s="135">
        <f t="shared" si="44"/>
        <v>86.996989439607091</v>
      </c>
      <c r="M503" s="135">
        <f>($J$12-1)*L503</f>
        <v>13.049548415941056</v>
      </c>
      <c r="N503" s="135">
        <f>$J$12*L503</f>
        <v>100.04653785554815</v>
      </c>
      <c r="O503" s="135">
        <f t="shared" si="45"/>
        <v>37.506542482979405</v>
      </c>
      <c r="P503" s="135">
        <f t="shared" si="46"/>
        <v>62.539995372568747</v>
      </c>
      <c r="R503" s="133">
        <f>+B503</f>
        <v>39722</v>
      </c>
      <c r="S503" s="134"/>
      <c r="T503" s="134">
        <f>P503*10^3*$F$8/(3600*24*30)</f>
        <v>4.1500305571303331</v>
      </c>
    </row>
    <row r="504" spans="2:20" x14ac:dyDescent="0.25">
      <c r="B504" s="144">
        <v>39753</v>
      </c>
      <c r="C504" s="135">
        <v>60.5059339944724</v>
      </c>
      <c r="D504" s="135"/>
      <c r="E504" s="145" t="e">
        <f>IF(S504="",NA(),(S504*3600*24*30)/($F$8*1000))</f>
        <v>#N/A</v>
      </c>
      <c r="F504" s="135">
        <f>(I503+$J$11*TANH(C504/$J$11))/(1+I503/$J$11*TANH(C504/$J$11))</f>
        <v>360.89551203626013</v>
      </c>
      <c r="G504" s="135">
        <f t="shared" si="47"/>
        <v>24.038346787000592</v>
      </c>
      <c r="H504" s="135">
        <f>F504*(1-TANH(D504/$J$11))/(1+(1-F504/$J$11)*TANH(D504/$J$11))</f>
        <v>360.89551203626013</v>
      </c>
      <c r="I504" s="135">
        <f>H504/(1+(H504/$J$11)^3)^(1/3)</f>
        <v>331.43595815748984</v>
      </c>
      <c r="J504" s="135">
        <f t="shared" si="42"/>
        <v>29.459553878770294</v>
      </c>
      <c r="K504" s="135">
        <f t="shared" si="43"/>
        <v>53.497900665770885</v>
      </c>
      <c r="L504" s="135">
        <f t="shared" si="44"/>
        <v>91.004443148750283</v>
      </c>
      <c r="M504" s="135">
        <f>($J$12-1)*L504</f>
        <v>13.650666472312535</v>
      </c>
      <c r="N504" s="135">
        <f>$J$12*L504</f>
        <v>104.65510962106282</v>
      </c>
      <c r="O504" s="135">
        <f t="shared" si="45"/>
        <v>38.136117316462048</v>
      </c>
      <c r="P504" s="135">
        <f t="shared" si="46"/>
        <v>66.518992304600772</v>
      </c>
      <c r="R504" s="133">
        <f>+B504</f>
        <v>39753</v>
      </c>
      <c r="S504" s="134"/>
      <c r="T504" s="134">
        <f>P504*10^3*$F$8/(3600*24*30)</f>
        <v>4.4140689337929526</v>
      </c>
    </row>
    <row r="505" spans="2:20" x14ac:dyDescent="0.25">
      <c r="B505" s="144">
        <v>39783</v>
      </c>
      <c r="C505" s="135">
        <v>50.563172406319403</v>
      </c>
      <c r="D505" s="135"/>
      <c r="E505" s="145" t="e">
        <f>IF(S505="",NA(),(S505*3600*24*30)/($F$8*1000))</f>
        <v>#N/A</v>
      </c>
      <c r="F505" s="135">
        <f>(I504+$J$11*TANH(C505/$J$11))/(1+I504/$J$11*TANH(C505/$J$11))</f>
        <v>361.48537602344078</v>
      </c>
      <c r="G505" s="135">
        <f t="shared" si="47"/>
        <v>20.513754540368438</v>
      </c>
      <c r="H505" s="135">
        <f>F505*(1-TANH(D505/$J$11))/(1+(1-F505/$J$11)*TANH(D505/$J$11))</f>
        <v>361.48537602344078</v>
      </c>
      <c r="I505" s="135">
        <f>H505/(1+(H505/$J$11)^3)^(1/3)</f>
        <v>331.85523822032786</v>
      </c>
      <c r="J505" s="135">
        <f t="shared" si="42"/>
        <v>29.630137803112916</v>
      </c>
      <c r="K505" s="135">
        <f t="shared" si="43"/>
        <v>50.143892343481355</v>
      </c>
      <c r="L505" s="135">
        <f t="shared" si="44"/>
        <v>88.280009659943403</v>
      </c>
      <c r="M505" s="135">
        <f>($J$12-1)*L505</f>
        <v>13.242001448991502</v>
      </c>
      <c r="N505" s="135">
        <f>$J$12*L505</f>
        <v>101.5220111089349</v>
      </c>
      <c r="O505" s="135">
        <f t="shared" si="45"/>
        <v>37.712015995318062</v>
      </c>
      <c r="P505" s="135">
        <f t="shared" si="46"/>
        <v>63.809995113616843</v>
      </c>
      <c r="R505" s="133">
        <f>+B505</f>
        <v>39783</v>
      </c>
      <c r="S505" s="134"/>
      <c r="T505" s="134">
        <f>P505*10^3*$F$8/(3600*24*30)</f>
        <v>4.2343052313048215</v>
      </c>
    </row>
    <row r="506" spans="2:20" x14ac:dyDescent="0.25">
      <c r="B506" s="144">
        <v>39814</v>
      </c>
      <c r="C506" s="135">
        <v>142.61237382191101</v>
      </c>
      <c r="D506" s="135"/>
      <c r="E506" s="145" t="e">
        <f>IF(S506="",NA(),(S506*3600*24*30)/($F$8*1000))</f>
        <v>#N/A</v>
      </c>
      <c r="F506" s="135">
        <f>(I505+$J$11*TANH(C506/$J$11))/(1+I505/$J$11*TANH(C506/$J$11))</f>
        <v>407.68168464382484</v>
      </c>
      <c r="G506" s="135">
        <f t="shared" si="47"/>
        <v>66.78592739841406</v>
      </c>
      <c r="H506" s="135">
        <f>F506*(1-TANH(D506/$J$11))/(1+(1-F506/$J$11)*TANH(D506/$J$11))</f>
        <v>407.68168464382484</v>
      </c>
      <c r="I506" s="135">
        <f>H506/(1+(H506/$J$11)^3)^(1/3)</f>
        <v>362.74622953413206</v>
      </c>
      <c r="J506" s="135">
        <f t="shared" si="42"/>
        <v>44.935455109692782</v>
      </c>
      <c r="K506" s="135">
        <f t="shared" si="43"/>
        <v>111.72138250810684</v>
      </c>
      <c r="L506" s="135">
        <f t="shared" si="44"/>
        <v>149.43339850342491</v>
      </c>
      <c r="M506" s="135">
        <f>($J$12-1)*L506</f>
        <v>22.415009775513724</v>
      </c>
      <c r="N506" s="135">
        <f>$J$12*L506</f>
        <v>171.84840827893862</v>
      </c>
      <c r="O506" s="135">
        <f t="shared" si="45"/>
        <v>44.472612830411109</v>
      </c>
      <c r="P506" s="135">
        <f t="shared" si="46"/>
        <v>127.37579544852751</v>
      </c>
      <c r="R506" s="133">
        <f>+B506</f>
        <v>39814</v>
      </c>
      <c r="S506" s="134"/>
      <c r="T506" s="134">
        <f>P506*10^3*$F$8/(3600*24*30)</f>
        <v>8.4524061794547585</v>
      </c>
    </row>
    <row r="507" spans="2:20" x14ac:dyDescent="0.25">
      <c r="B507" s="144">
        <v>39845</v>
      </c>
      <c r="C507" s="135">
        <v>67.717128123760403</v>
      </c>
      <c r="D507" s="135"/>
      <c r="E507" s="145" t="e">
        <f>IF(S507="",NA(),(S507*3600*24*30)/($F$8*1000))</f>
        <v>#N/A</v>
      </c>
      <c r="F507" s="135">
        <f>(I506+$J$11*TANH(C507/$J$11))/(1+I506/$J$11*TANH(C507/$J$11))</f>
        <v>397.37061973304083</v>
      </c>
      <c r="G507" s="135">
        <f t="shared" si="47"/>
        <v>33.092737924851633</v>
      </c>
      <c r="H507" s="135">
        <f>F507*(1-TANH(D507/$J$11))/(1+(1-F507/$J$11)*TANH(D507/$J$11))</f>
        <v>397.37061973304083</v>
      </c>
      <c r="I507" s="135">
        <f>H507/(1+(H507/$J$11)^3)^(1/3)</f>
        <v>356.18662832403561</v>
      </c>
      <c r="J507" s="135">
        <f t="shared" si="42"/>
        <v>41.183991409005216</v>
      </c>
      <c r="K507" s="135">
        <f t="shared" si="43"/>
        <v>74.276729333856849</v>
      </c>
      <c r="L507" s="135">
        <f t="shared" si="44"/>
        <v>118.74934216426796</v>
      </c>
      <c r="M507" s="135">
        <f>($J$12-1)*L507</f>
        <v>17.812401324640184</v>
      </c>
      <c r="N507" s="135">
        <f>$J$12*L507</f>
        <v>136.56174348890815</v>
      </c>
      <c r="O507" s="135">
        <f t="shared" si="45"/>
        <v>41.685144137912346</v>
      </c>
      <c r="P507" s="135">
        <f t="shared" si="46"/>
        <v>94.876599350995804</v>
      </c>
      <c r="R507" s="133">
        <f>+B507</f>
        <v>39845</v>
      </c>
      <c r="S507" s="134"/>
      <c r="T507" s="134">
        <f>P507*10^3*$F$8/(3600*24*30)</f>
        <v>6.2958237223654621</v>
      </c>
    </row>
    <row r="508" spans="2:20" x14ac:dyDescent="0.25">
      <c r="B508" s="144">
        <v>39873</v>
      </c>
      <c r="C508" s="135">
        <v>181.22283018249701</v>
      </c>
      <c r="D508" s="135"/>
      <c r="E508" s="145" t="e">
        <f>IF(S508="",NA(),(S508*3600*24*30)/($F$8*1000))</f>
        <v>#N/A</v>
      </c>
      <c r="F508" s="135">
        <f>(I507+$J$11*TANH(C508/$J$11))/(1+I507/$J$11*TANH(C508/$J$11))</f>
        <v>438.85788584898523</v>
      </c>
      <c r="G508" s="135">
        <f t="shared" si="47"/>
        <v>98.551572657547354</v>
      </c>
      <c r="H508" s="135">
        <f>F508*(1-TANH(D508/$J$11))/(1+(1-F508/$J$11)*TANH(D508/$J$11))</f>
        <v>438.85788584898523</v>
      </c>
      <c r="I508" s="135">
        <f>H508/(1+(H508/$J$11)^3)^(1/3)</f>
        <v>381.40738328054289</v>
      </c>
      <c r="J508" s="135">
        <f t="shared" si="42"/>
        <v>57.450502568442346</v>
      </c>
      <c r="K508" s="135">
        <f t="shared" si="43"/>
        <v>156.0020752259897</v>
      </c>
      <c r="L508" s="135">
        <f t="shared" si="44"/>
        <v>197.68721936390205</v>
      </c>
      <c r="M508" s="135">
        <f>($J$12-1)*L508</f>
        <v>29.65308290458529</v>
      </c>
      <c r="N508" s="135">
        <f>$J$12*L508</f>
        <v>227.34030226848733</v>
      </c>
      <c r="O508" s="135">
        <f t="shared" si="45"/>
        <v>47.471301548794912</v>
      </c>
      <c r="P508" s="135">
        <f t="shared" si="46"/>
        <v>179.86900071969242</v>
      </c>
      <c r="R508" s="133">
        <f>+B508</f>
        <v>39873</v>
      </c>
      <c r="S508" s="134"/>
      <c r="T508" s="134">
        <f>P508*10^3*$F$8/(3600*24*30)</f>
        <v>11.935751590967243</v>
      </c>
    </row>
    <row r="509" spans="2:20" x14ac:dyDescent="0.25">
      <c r="B509" s="144">
        <v>39904</v>
      </c>
      <c r="C509" s="135">
        <v>143.17939734803301</v>
      </c>
      <c r="D509" s="135"/>
      <c r="E509" s="145" t="e">
        <f>IF(S509="",NA(),(S509*3600*24*30)/($F$8*1000))</f>
        <v>#N/A</v>
      </c>
      <c r="F509" s="135">
        <f>(I508+$J$11*TANH(C509/$J$11))/(1+I508/$J$11*TANH(C509/$J$11))</f>
        <v>441.83847330433275</v>
      </c>
      <c r="G509" s="135">
        <f t="shared" si="47"/>
        <v>82.748307324243115</v>
      </c>
      <c r="H509" s="135">
        <f>F509*(1-TANH(D509/$J$11))/(1+(1-F509/$J$11)*TANH(D509/$J$11))</f>
        <v>441.83847330433275</v>
      </c>
      <c r="I509" s="135">
        <f>H509/(1+(H509/$J$11)^3)^(1/3)</f>
        <v>383.09990036438887</v>
      </c>
      <c r="J509" s="135">
        <f t="shared" si="42"/>
        <v>58.738572939943879</v>
      </c>
      <c r="K509" s="135">
        <f t="shared" si="43"/>
        <v>141.48688026418699</v>
      </c>
      <c r="L509" s="135">
        <f t="shared" si="44"/>
        <v>188.95818181298191</v>
      </c>
      <c r="M509" s="135">
        <f>($J$12-1)*L509</f>
        <v>28.343727271947269</v>
      </c>
      <c r="N509" s="135">
        <f>$J$12*L509</f>
        <v>217.30190908492918</v>
      </c>
      <c r="O509" s="135">
        <f t="shared" si="45"/>
        <v>47.017759769921298</v>
      </c>
      <c r="P509" s="135">
        <f t="shared" si="46"/>
        <v>170.28414931500788</v>
      </c>
      <c r="R509" s="133">
        <f>+B509</f>
        <v>39904</v>
      </c>
      <c r="S509" s="134"/>
      <c r="T509" s="134">
        <f>P509*10^3*$F$8/(3600*24*30)</f>
        <v>11.29971978479219</v>
      </c>
    </row>
    <row r="510" spans="2:20" x14ac:dyDescent="0.25">
      <c r="B510" s="144">
        <v>39934</v>
      </c>
      <c r="C510" s="135">
        <v>68.263433084881498</v>
      </c>
      <c r="D510" s="135"/>
      <c r="E510" s="145">
        <f>IF(S510="",NA(),(S510*3600*24*30)/($F$8*1000))</f>
        <v>135.09748615418491</v>
      </c>
      <c r="F510" s="135">
        <f>(I509+$J$11*TANH(C510/$J$11))/(1+I509/$J$11*TANH(C510/$J$11))</f>
        <v>414.63424003508737</v>
      </c>
      <c r="G510" s="135">
        <f t="shared" si="47"/>
        <v>36.729093414183012</v>
      </c>
      <c r="H510" s="135">
        <f>F510*(1-TANH(D510/$J$11))/(1+(1-F510/$J$11)*TANH(D510/$J$11))</f>
        <v>414.63424003508737</v>
      </c>
      <c r="I510" s="135">
        <f>H510/(1+(H510/$J$11)^3)^(1/3)</f>
        <v>367.06016065472977</v>
      </c>
      <c r="J510" s="135">
        <f t="shared" ref="J510:J573" si="48">H510-I510</f>
        <v>47.574079380357603</v>
      </c>
      <c r="K510" s="135">
        <f t="shared" ref="K510:K573" si="49">G510+J510</f>
        <v>84.303172794540615</v>
      </c>
      <c r="L510" s="135">
        <f t="shared" ref="L510:L573" si="50">O509+K510</f>
        <v>131.32093256446191</v>
      </c>
      <c r="M510" s="135">
        <f>($J$12-1)*L510</f>
        <v>19.698139884669274</v>
      </c>
      <c r="N510" s="135">
        <f>$J$12*L510</f>
        <v>151.01907244913119</v>
      </c>
      <c r="O510" s="135">
        <f t="shared" ref="O510:O573" si="51">N510-P510</f>
        <v>42.939930698122922</v>
      </c>
      <c r="P510" s="135">
        <f t="shared" ref="P510:P573" si="52">N510*N510/(N510+60)</f>
        <v>108.07914175100827</v>
      </c>
      <c r="R510" s="133">
        <f>+B510</f>
        <v>39934</v>
      </c>
      <c r="S510" s="134">
        <v>8.9648023219597999</v>
      </c>
      <c r="T510" s="134">
        <f>P510*10^3*$F$8/(3600*24*30)</f>
        <v>7.1719183569341904</v>
      </c>
    </row>
    <row r="511" spans="2:20" x14ac:dyDescent="0.25">
      <c r="B511" s="144">
        <v>39965</v>
      </c>
      <c r="C511" s="135">
        <v>30.142308868501502</v>
      </c>
      <c r="D511" s="135"/>
      <c r="E511" s="145">
        <f>IF(S511="",NA(),(S511*3600*24*30)/($F$8*1000))</f>
        <v>55.668939019976278</v>
      </c>
      <c r="F511" s="135">
        <f>(I510+$J$11*TANH(C511/$J$11))/(1+I510/$J$11*TANH(C511/$J$11))</f>
        <v>382.90098232262238</v>
      </c>
      <c r="G511" s="135">
        <f t="shared" si="47"/>
        <v>14.301487200608904</v>
      </c>
      <c r="H511" s="135">
        <f>F511*(1-TANH(D511/$J$11))/(1+(1-F511/$J$11)*TANH(D511/$J$11))</f>
        <v>382.90098232262238</v>
      </c>
      <c r="I511" s="135">
        <f>H511/(1+(H511/$J$11)^3)^(1/3)</f>
        <v>346.65564678588152</v>
      </c>
      <c r="J511" s="135">
        <f t="shared" si="48"/>
        <v>36.245335536740868</v>
      </c>
      <c r="K511" s="135">
        <f t="shared" si="49"/>
        <v>50.546822737349771</v>
      </c>
      <c r="L511" s="135">
        <f t="shared" si="50"/>
        <v>93.486753435472693</v>
      </c>
      <c r="M511" s="135">
        <f>($J$12-1)*L511</f>
        <v>14.023013015320895</v>
      </c>
      <c r="N511" s="135">
        <f>$J$12*L511</f>
        <v>107.50976645079359</v>
      </c>
      <c r="O511" s="135">
        <f t="shared" si="51"/>
        <v>38.508715782506286</v>
      </c>
      <c r="P511" s="135">
        <f t="shared" si="52"/>
        <v>69.001050668287306</v>
      </c>
      <c r="R511" s="133">
        <f>+B511</f>
        <v>39965</v>
      </c>
      <c r="S511" s="136">
        <v>3.6940808300292902</v>
      </c>
      <c r="T511" s="136">
        <f>P511*10^3*$F$8/(3600*24*30)</f>
        <v>4.5787734239758553</v>
      </c>
    </row>
    <row r="512" spans="2:20" x14ac:dyDescent="0.25">
      <c r="B512" s="144">
        <v>39995</v>
      </c>
      <c r="C512" s="135">
        <v>45.166331084587398</v>
      </c>
      <c r="D512" s="135"/>
      <c r="E512" s="145">
        <f>IF(S512="",NA(),(S512*3600*24*30)/($F$8*1000))</f>
        <v>41.245889539669278</v>
      </c>
      <c r="F512" s="135">
        <f>(I511+$J$11*TANH(C512/$J$11))/(1+I511/$J$11*TANH(C512/$J$11))</f>
        <v>372.11724740672287</v>
      </c>
      <c r="G512" s="135">
        <f t="shared" si="47"/>
        <v>19.704730463746046</v>
      </c>
      <c r="H512" s="135">
        <f>F512*(1-TANH(D512/$J$11))/(1+(1-F512/$J$11)*TANH(D512/$J$11))</f>
        <v>372.11724740672287</v>
      </c>
      <c r="I512" s="135">
        <f>H512/(1+(H512/$J$11)^3)^(1/3)</f>
        <v>339.3059761819768</v>
      </c>
      <c r="J512" s="135">
        <f t="shared" si="48"/>
        <v>32.811271224746065</v>
      </c>
      <c r="K512" s="135">
        <f t="shared" si="49"/>
        <v>52.516001688492111</v>
      </c>
      <c r="L512" s="135">
        <f t="shared" si="50"/>
        <v>91.024717470998397</v>
      </c>
      <c r="M512" s="135">
        <f>($J$12-1)*L512</f>
        <v>13.653707620649751</v>
      </c>
      <c r="N512" s="135">
        <f>$J$12*L512</f>
        <v>104.67842509164815</v>
      </c>
      <c r="O512" s="135">
        <f t="shared" si="51"/>
        <v>38.139212844691102</v>
      </c>
      <c r="P512" s="135">
        <f t="shared" si="52"/>
        <v>66.53921224695705</v>
      </c>
      <c r="R512" s="133">
        <f>+B512</f>
        <v>39995</v>
      </c>
      <c r="S512" s="136">
        <v>2.7369957564903999</v>
      </c>
      <c r="T512" s="136">
        <f>P512*10^3*$F$8/(3600*24*30)</f>
        <v>4.4154106892270883</v>
      </c>
    </row>
    <row r="513" spans="2:20" x14ac:dyDescent="0.25">
      <c r="B513" s="144">
        <v>40026</v>
      </c>
      <c r="C513" s="135">
        <v>5.1817117711771203</v>
      </c>
      <c r="D513" s="135"/>
      <c r="E513" s="145">
        <f>IF(S513="",NA(),(S513*3600*24*30)/($F$8*1000))</f>
        <v>38.3650558181713</v>
      </c>
      <c r="F513" s="135">
        <f>(I512+$J$11*TANH(C513/$J$11))/(1+I512/$J$11*TANH(C513/$J$11))</f>
        <v>342.45729055426131</v>
      </c>
      <c r="G513" s="135">
        <f t="shared" si="47"/>
        <v>2.0303973988926032</v>
      </c>
      <c r="H513" s="135">
        <f>F513*(1-TANH(D513/$J$11))/(1+(1-F513/$J$11)*TANH(D513/$J$11))</f>
        <v>342.45729055426131</v>
      </c>
      <c r="I513" s="135">
        <f>H513/(1+(H513/$J$11)^3)^(1/3)</f>
        <v>318.02055353143845</v>
      </c>
      <c r="J513" s="135">
        <f t="shared" si="48"/>
        <v>24.436737022822854</v>
      </c>
      <c r="K513" s="135">
        <f t="shared" si="49"/>
        <v>26.467134421715457</v>
      </c>
      <c r="L513" s="135">
        <f t="shared" si="50"/>
        <v>64.606347266406559</v>
      </c>
      <c r="M513" s="135">
        <f>($J$12-1)*L513</f>
        <v>9.6909520899609785</v>
      </c>
      <c r="N513" s="135">
        <f>$J$12*L513</f>
        <v>74.297299356367532</v>
      </c>
      <c r="O513" s="135">
        <f t="shared" si="51"/>
        <v>33.193801980729781</v>
      </c>
      <c r="P513" s="135">
        <f t="shared" si="52"/>
        <v>41.103497375637751</v>
      </c>
      <c r="R513" s="133">
        <f>+B513</f>
        <v>40026</v>
      </c>
      <c r="S513" s="136">
        <v>2.54582932126754</v>
      </c>
      <c r="T513" s="136">
        <f>P513*10^3*$F$8/(3600*24*30)</f>
        <v>2.7275468937537397</v>
      </c>
    </row>
    <row r="514" spans="2:20" x14ac:dyDescent="0.25">
      <c r="B514" s="144">
        <v>40057</v>
      </c>
      <c r="C514" s="135">
        <v>6.7510791366906497</v>
      </c>
      <c r="D514" s="135"/>
      <c r="E514" s="145">
        <f>IF(S514="",NA(),(S514*3600*24*30)/($F$8*1000))</f>
        <v>56.321916133415172</v>
      </c>
      <c r="F514" s="135">
        <f>(I513+$J$11*TANH(C514/$J$11))/(1+I513/$J$11*TANH(C514/$J$11))</f>
        <v>322.43707300595531</v>
      </c>
      <c r="G514" s="135">
        <f t="shared" si="47"/>
        <v>2.3345596621737741</v>
      </c>
      <c r="H514" s="135">
        <f>F514*(1-TANH(D514/$J$11))/(1+(1-F514/$J$11)*TANH(D514/$J$11))</f>
        <v>322.43707300595531</v>
      </c>
      <c r="I514" s="135">
        <f>H514/(1+(H514/$J$11)^3)^(1/3)</f>
        <v>302.78935336135942</v>
      </c>
      <c r="J514" s="135">
        <f t="shared" si="48"/>
        <v>19.647719644595895</v>
      </c>
      <c r="K514" s="135">
        <f t="shared" si="49"/>
        <v>21.982279306769669</v>
      </c>
      <c r="L514" s="135">
        <f t="shared" si="50"/>
        <v>55.17608128749945</v>
      </c>
      <c r="M514" s="135">
        <f>($J$12-1)*L514</f>
        <v>8.2764121931249122</v>
      </c>
      <c r="N514" s="135">
        <f>$J$12*L514</f>
        <v>63.452493480624362</v>
      </c>
      <c r="O514" s="135">
        <f t="shared" si="51"/>
        <v>30.838985114828695</v>
      </c>
      <c r="P514" s="135">
        <f t="shared" si="52"/>
        <v>32.613508365795667</v>
      </c>
      <c r="R514" s="133">
        <f>+B514</f>
        <v>40057</v>
      </c>
      <c r="S514" s="136">
        <v>3.7374111014457601</v>
      </c>
      <c r="T514" s="136">
        <f>P514*10^3*$F$8/(3600*24*30)</f>
        <v>2.1641679934092801</v>
      </c>
    </row>
    <row r="515" spans="2:20" x14ac:dyDescent="0.25">
      <c r="B515" s="144">
        <v>40087</v>
      </c>
      <c r="C515" s="135">
        <v>96.370947636209493</v>
      </c>
      <c r="D515" s="135"/>
      <c r="E515" s="145">
        <f>IF(S515="",NA(),(S515*3600*24*30)/($F$8*1000))</f>
        <v>65.157748501464525</v>
      </c>
      <c r="F515" s="135">
        <f>(I514+$J$11*TANH(C515/$J$11))/(1+I514/$J$11*TANH(C515/$J$11))</f>
        <v>362.83353152747299</v>
      </c>
      <c r="G515" s="135">
        <f t="shared" si="47"/>
        <v>36.32676947009594</v>
      </c>
      <c r="H515" s="135">
        <f>F515*(1-TANH(D515/$J$11))/(1+(1-F515/$J$11)*TANH(D515/$J$11))</f>
        <v>362.83353152747299</v>
      </c>
      <c r="I515" s="135">
        <f>H515/(1+(H515/$J$11)^3)^(1/3)</f>
        <v>332.81119378348842</v>
      </c>
      <c r="J515" s="135">
        <f t="shared" si="48"/>
        <v>30.022337743984565</v>
      </c>
      <c r="K515" s="135">
        <f t="shared" si="49"/>
        <v>66.349107214080504</v>
      </c>
      <c r="L515" s="135">
        <f t="shared" si="50"/>
        <v>97.188092328909192</v>
      </c>
      <c r="M515" s="135">
        <f>($J$12-1)*L515</f>
        <v>14.57821384933637</v>
      </c>
      <c r="N515" s="135">
        <f>$J$12*L515</f>
        <v>111.76630617824556</v>
      </c>
      <c r="O515" s="135">
        <f t="shared" si="51"/>
        <v>39.041291158324128</v>
      </c>
      <c r="P515" s="135">
        <f t="shared" si="52"/>
        <v>72.725015019921429</v>
      </c>
      <c r="R515" s="133">
        <f>+B515</f>
        <v>40087</v>
      </c>
      <c r="S515" s="136">
        <v>4.3237394838934797</v>
      </c>
      <c r="T515" s="136">
        <f>P515*10^3*$F$8/(3600*24*30)</f>
        <v>4.8258883423713295</v>
      </c>
    </row>
    <row r="516" spans="2:20" x14ac:dyDescent="0.25">
      <c r="B516" s="144">
        <v>40118</v>
      </c>
      <c r="C516" s="135">
        <v>109.70501002004001</v>
      </c>
      <c r="D516" s="135"/>
      <c r="E516" s="145">
        <f>IF(S516="",NA(),(S516*3600*24*30)/($F$8*1000))</f>
        <v>103.29223006700468</v>
      </c>
      <c r="F516" s="135">
        <f>(I515+$J$11*TANH(C516/$J$11))/(1+I515/$J$11*TANH(C516/$J$11))</f>
        <v>393.28124423893649</v>
      </c>
      <c r="G516" s="135">
        <f t="shared" si="47"/>
        <v>49.234959564591918</v>
      </c>
      <c r="H516" s="135">
        <f>F516*(1-TANH(D516/$J$11))/(1+(1-F516/$J$11)*TANH(D516/$J$11))</f>
        <v>393.28124423893649</v>
      </c>
      <c r="I516" s="135">
        <f>H516/(1+(H516/$J$11)^3)^(1/3)</f>
        <v>353.53154614901058</v>
      </c>
      <c r="J516" s="135">
        <f t="shared" si="48"/>
        <v>39.749698089925914</v>
      </c>
      <c r="K516" s="135">
        <f t="shared" si="49"/>
        <v>88.984657654517832</v>
      </c>
      <c r="L516" s="135">
        <f t="shared" si="50"/>
        <v>128.02594881284196</v>
      </c>
      <c r="M516" s="135">
        <f>($J$12-1)*L516</f>
        <v>19.203892321926283</v>
      </c>
      <c r="N516" s="135">
        <f>$J$12*L516</f>
        <v>147.22984113476824</v>
      </c>
      <c r="O516" s="135">
        <f t="shared" si="51"/>
        <v>42.627984559140756</v>
      </c>
      <c r="P516" s="135">
        <f t="shared" si="52"/>
        <v>104.60185657562748</v>
      </c>
      <c r="R516" s="133">
        <f>+B516</f>
        <v>40118</v>
      </c>
      <c r="S516" s="136">
        <v>6.8542683532117303</v>
      </c>
      <c r="T516" s="136">
        <f>P516*10^3*$F$8/(3600*24*30)</f>
        <v>6.9411725814073799</v>
      </c>
    </row>
    <row r="517" spans="2:20" x14ac:dyDescent="0.25">
      <c r="B517" s="144">
        <v>40148</v>
      </c>
      <c r="C517" s="135">
        <v>96.530345542501706</v>
      </c>
      <c r="D517" s="135"/>
      <c r="E517" s="145">
        <f>IF(S517="",NA(),(S517*3600*24*30)/($F$8*1000))</f>
        <v>117.44752791666897</v>
      </c>
      <c r="F517" s="135">
        <f>(I516+$J$11*TANH(C517/$J$11))/(1+I516/$J$11*TANH(C517/$J$11))</f>
        <v>403.15066209466528</v>
      </c>
      <c r="G517" s="135">
        <f t="shared" si="47"/>
        <v>46.911229596847022</v>
      </c>
      <c r="H517" s="135">
        <f>F517*(1-TANH(D517/$J$11))/(1+(1-F517/$J$11)*TANH(D517/$J$11))</f>
        <v>403.15066209466528</v>
      </c>
      <c r="I517" s="135">
        <f>H517/(1+(H517/$J$11)^3)^(1/3)</f>
        <v>359.8875365579687</v>
      </c>
      <c r="J517" s="135">
        <f t="shared" si="48"/>
        <v>43.263125536696577</v>
      </c>
      <c r="K517" s="135">
        <f t="shared" si="49"/>
        <v>90.1743551335436</v>
      </c>
      <c r="L517" s="135">
        <f t="shared" si="50"/>
        <v>132.80233969268437</v>
      </c>
      <c r="M517" s="135">
        <f>($J$12-1)*L517</f>
        <v>19.920350953902645</v>
      </c>
      <c r="N517" s="135">
        <f>$J$12*L517</f>
        <v>152.72269064658701</v>
      </c>
      <c r="O517" s="135">
        <f t="shared" si="51"/>
        <v>43.076558551146931</v>
      </c>
      <c r="P517" s="135">
        <f t="shared" si="52"/>
        <v>109.64613209544008</v>
      </c>
      <c r="R517" s="133">
        <f>+B517</f>
        <v>40148</v>
      </c>
      <c r="S517" s="136">
        <v>7.7935859574332804</v>
      </c>
      <c r="T517" s="136">
        <f>P517*10^3*$F$8/(3600*24*30)</f>
        <v>7.2759007409011174</v>
      </c>
    </row>
    <row r="518" spans="2:20" x14ac:dyDescent="0.25">
      <c r="B518" s="144">
        <v>40179</v>
      </c>
      <c r="C518" s="135">
        <v>56.643977455716602</v>
      </c>
      <c r="D518" s="135"/>
      <c r="E518" s="145">
        <f>IF(S518="",NA(),(S518*3600*24*30)/($F$8*1000))</f>
        <v>67.480139734650677</v>
      </c>
      <c r="F518" s="135">
        <f>(I517+$J$11*TANH(C518/$J$11))/(1+I517/$J$11*TANH(C518/$J$11))</f>
        <v>389.6403769118499</v>
      </c>
      <c r="G518" s="135">
        <f t="shared" si="47"/>
        <v>26.891137101835398</v>
      </c>
      <c r="H518" s="135">
        <f>F518*(1-TANH(D518/$J$11))/(1+(1-F518/$J$11)*TANH(D518/$J$11))</f>
        <v>389.6403769118499</v>
      </c>
      <c r="I518" s="135">
        <f>H518/(1+(H518/$J$11)^3)^(1/3)</f>
        <v>351.1420932667391</v>
      </c>
      <c r="J518" s="135">
        <f t="shared" si="48"/>
        <v>38.498283645110803</v>
      </c>
      <c r="K518" s="135">
        <f t="shared" si="49"/>
        <v>65.3894207469462</v>
      </c>
      <c r="L518" s="135">
        <f t="shared" si="50"/>
        <v>108.46597929809313</v>
      </c>
      <c r="M518" s="135">
        <f>($J$12-1)*L518</f>
        <v>16.269896894713959</v>
      </c>
      <c r="N518" s="135">
        <f>$J$12*L518</f>
        <v>124.7358761928071</v>
      </c>
      <c r="O518" s="135">
        <f t="shared" si="51"/>
        <v>40.512718621895004</v>
      </c>
      <c r="P518" s="135">
        <f t="shared" si="52"/>
        <v>84.223157570912093</v>
      </c>
      <c r="R518" s="133">
        <f>+B518</f>
        <v>40179</v>
      </c>
      <c r="S518" s="136">
        <v>4.4778487786882399</v>
      </c>
      <c r="T518" s="136">
        <f>P518*10^3*$F$8/(3600*24*30)</f>
        <v>5.5888823696747219</v>
      </c>
    </row>
    <row r="519" spans="2:20" x14ac:dyDescent="0.25">
      <c r="B519" s="144">
        <v>40210</v>
      </c>
      <c r="C519" s="135">
        <v>77.8086902561394</v>
      </c>
      <c r="D519" s="135"/>
      <c r="E519" s="145">
        <f>IF(S519="",NA(),(S519*3600*24*30)/($F$8*1000))</f>
        <v>112.07637600734462</v>
      </c>
      <c r="F519" s="135">
        <f>(I518+$J$11*TANH(C519/$J$11))/(1+I518/$J$11*TANH(C519/$J$11))</f>
        <v>392.50796045891047</v>
      </c>
      <c r="G519" s="135">
        <f t="shared" si="47"/>
        <v>36.442823063968035</v>
      </c>
      <c r="H519" s="135">
        <f>F519*(1-TANH(D519/$J$11))/(1+(1-F519/$J$11)*TANH(D519/$J$11))</f>
        <v>392.50796045891047</v>
      </c>
      <c r="I519" s="135">
        <f>H519/(1+(H519/$J$11)^3)^(1/3)</f>
        <v>353.02606420907682</v>
      </c>
      <c r="J519" s="135">
        <f t="shared" si="48"/>
        <v>39.481896249833653</v>
      </c>
      <c r="K519" s="135">
        <f t="shared" si="49"/>
        <v>75.924719313801688</v>
      </c>
      <c r="L519" s="135">
        <f t="shared" si="50"/>
        <v>116.43743793569669</v>
      </c>
      <c r="M519" s="135">
        <f>($J$12-1)*L519</f>
        <v>17.465615690354493</v>
      </c>
      <c r="N519" s="135">
        <f>$J$12*L519</f>
        <v>133.90305362605119</v>
      </c>
      <c r="O519" s="135">
        <f t="shared" si="51"/>
        <v>41.434021111690555</v>
      </c>
      <c r="P519" s="135">
        <f t="shared" si="52"/>
        <v>92.469032514360634</v>
      </c>
      <c r="R519" s="133">
        <f>+B519</f>
        <v>40210</v>
      </c>
      <c r="S519" s="136">
        <v>7.4371669264133002</v>
      </c>
      <c r="T519" s="136">
        <f>P519*10^3*$F$8/(3600*24*30)</f>
        <v>6.1360623427739309</v>
      </c>
    </row>
    <row r="520" spans="2:20" x14ac:dyDescent="0.25">
      <c r="B520" s="144">
        <v>40238</v>
      </c>
      <c r="C520" s="135">
        <v>166.57971086451701</v>
      </c>
      <c r="D520" s="135"/>
      <c r="E520" s="145">
        <f>IF(S520="",NA(),(S520*3600*24*30)/($F$8*1000))</f>
        <v>123.89462071142292</v>
      </c>
      <c r="F520" s="135">
        <f>(I519+$J$11*TANH(C520/$J$11))/(1+I519/$J$11*TANH(C520/$J$11))</f>
        <v>431.58762900919947</v>
      </c>
      <c r="G520" s="135">
        <f t="shared" si="47"/>
        <v>88.01814606439433</v>
      </c>
      <c r="H520" s="135">
        <f>F520*(1-TANH(D520/$J$11))/(1+(1-F520/$J$11)*TANH(D520/$J$11))</f>
        <v>431.58762900919947</v>
      </c>
      <c r="I520" s="135">
        <f>H520/(1+(H520/$J$11)^3)^(1/3)</f>
        <v>377.21233825986081</v>
      </c>
      <c r="J520" s="135">
        <f t="shared" si="48"/>
        <v>54.37529074933866</v>
      </c>
      <c r="K520" s="135">
        <f t="shared" si="49"/>
        <v>142.39343681373299</v>
      </c>
      <c r="L520" s="135">
        <f t="shared" si="50"/>
        <v>183.82745792542354</v>
      </c>
      <c r="M520" s="135">
        <f>($J$12-1)*L520</f>
        <v>27.574118688813517</v>
      </c>
      <c r="N520" s="135">
        <f>$J$12*L520</f>
        <v>211.40157661423706</v>
      </c>
      <c r="O520" s="135">
        <f t="shared" si="51"/>
        <v>46.735522892275071</v>
      </c>
      <c r="P520" s="135">
        <f t="shared" si="52"/>
        <v>164.66605372196199</v>
      </c>
      <c r="R520" s="133">
        <f>+B520</f>
        <v>40238</v>
      </c>
      <c r="S520" s="136">
        <v>8.2214023002950398</v>
      </c>
      <c r="T520" s="136">
        <f>P520*10^3*$F$8/(3600*24*30)</f>
        <v>10.926914058710439</v>
      </c>
    </row>
    <row r="521" spans="2:20" x14ac:dyDescent="0.25">
      <c r="B521" s="144">
        <v>40269</v>
      </c>
      <c r="C521" s="135">
        <v>46.4392284911535</v>
      </c>
      <c r="D521" s="135"/>
      <c r="E521" s="145">
        <f>IF(S521="",NA(),(S521*3600*24*30)/($F$8*1000))</f>
        <v>114.24941433644801</v>
      </c>
      <c r="F521" s="135">
        <f>(I520+$J$11*TANH(C521/$J$11))/(1+I520/$J$11*TANH(C521/$J$11))</f>
        <v>399.97052473395746</v>
      </c>
      <c r="G521" s="135">
        <f t="shared" si="47"/>
        <v>23.681042017056882</v>
      </c>
      <c r="H521" s="135">
        <f>F521*(1-TANH(D521/$J$11))/(1+(1-F521/$J$11)*TANH(D521/$J$11))</f>
        <v>399.97052473395746</v>
      </c>
      <c r="I521" s="135">
        <f>H521/(1+(H521/$J$11)^3)^(1/3)</f>
        <v>357.85884174342448</v>
      </c>
      <c r="J521" s="135">
        <f t="shared" si="48"/>
        <v>42.111682990532984</v>
      </c>
      <c r="K521" s="135">
        <f t="shared" si="49"/>
        <v>65.792725007589866</v>
      </c>
      <c r="L521" s="135">
        <f t="shared" si="50"/>
        <v>112.52824789986494</v>
      </c>
      <c r="M521" s="135">
        <f>($J$12-1)*L521</f>
        <v>16.879237184979729</v>
      </c>
      <c r="N521" s="135">
        <f>$J$12*L521</f>
        <v>129.40748508484467</v>
      </c>
      <c r="O521" s="135">
        <f t="shared" si="51"/>
        <v>40.993359378657146</v>
      </c>
      <c r="P521" s="135">
        <f t="shared" si="52"/>
        <v>88.414125706187519</v>
      </c>
      <c r="R521" s="133">
        <f>+B521</f>
        <v>40269</v>
      </c>
      <c r="S521" s="136">
        <v>7.5813654575112102</v>
      </c>
      <c r="T521" s="136">
        <f>P521*10^3*$F$8/(3600*24*30)</f>
        <v>5.866986736676024</v>
      </c>
    </row>
    <row r="522" spans="2:20" x14ac:dyDescent="0.25">
      <c r="B522" s="144">
        <v>40299</v>
      </c>
      <c r="C522" s="135">
        <v>33.825565610859698</v>
      </c>
      <c r="D522" s="135"/>
      <c r="E522" s="145">
        <f>IF(S522="",NA(),(S522*3600*24*30)/($F$8*1000))</f>
        <v>96.247375144667117</v>
      </c>
      <c r="F522" s="135">
        <f>(I521+$J$11*TANH(C522/$J$11))/(1+I521/$J$11*TANH(C522/$J$11))</f>
        <v>376.30103044885391</v>
      </c>
      <c r="G522" s="135">
        <f t="shared" si="47"/>
        <v>15.383376905430282</v>
      </c>
      <c r="H522" s="135">
        <f>F522*(1-TANH(D522/$J$11))/(1+(1-F522/$J$11)*TANH(D522/$J$11))</f>
        <v>376.30103044885391</v>
      </c>
      <c r="I522" s="135">
        <f>H522/(1+(H522/$J$11)^3)^(1/3)</f>
        <v>342.18234609769792</v>
      </c>
      <c r="J522" s="135">
        <f t="shared" si="48"/>
        <v>34.118684351155991</v>
      </c>
      <c r="K522" s="135">
        <f t="shared" si="49"/>
        <v>49.502061256586273</v>
      </c>
      <c r="L522" s="135">
        <f t="shared" si="50"/>
        <v>90.49542063524342</v>
      </c>
      <c r="M522" s="135">
        <f>($J$12-1)*L522</f>
        <v>13.574313095286504</v>
      </c>
      <c r="N522" s="135">
        <f>$J$12*L522</f>
        <v>104.06973373052992</v>
      </c>
      <c r="O522" s="135">
        <f t="shared" si="51"/>
        <v>38.058110303801172</v>
      </c>
      <c r="P522" s="135">
        <f t="shared" si="52"/>
        <v>66.011623426728747</v>
      </c>
      <c r="R522" s="133">
        <f>+B522</f>
        <v>40299</v>
      </c>
      <c r="S522" s="136">
        <v>6.3867856963282197</v>
      </c>
      <c r="T522" s="136">
        <f>P522*10^3*$F$8/(3600*24*30)</f>
        <v>4.3804009372674946</v>
      </c>
    </row>
    <row r="523" spans="2:20" x14ac:dyDescent="0.25">
      <c r="B523" s="144">
        <v>40330</v>
      </c>
      <c r="C523" s="135">
        <v>17.051040836653399</v>
      </c>
      <c r="D523" s="135"/>
      <c r="E523" s="145">
        <f>IF(S523="",NA(),(S523*3600*24*30)/($F$8*1000))</f>
        <v>54.31116001948903</v>
      </c>
      <c r="F523" s="135">
        <f>(I522+$J$11*TANH(C523/$J$11))/(1+I522/$J$11*TANH(C523/$J$11))</f>
        <v>352.29886777234816</v>
      </c>
      <c r="G523" s="135">
        <f t="shared" si="47"/>
        <v>6.9345191620031414</v>
      </c>
      <c r="H523" s="135">
        <f>F523*(1-TANH(D523/$J$11))/(1+(1-F523/$J$11)*TANH(D523/$J$11))</f>
        <v>352.29886777234816</v>
      </c>
      <c r="I523" s="135">
        <f>H523/(1+(H523/$J$11)^3)^(1/3)</f>
        <v>325.25544218061867</v>
      </c>
      <c r="J523" s="135">
        <f t="shared" si="48"/>
        <v>27.043425591729488</v>
      </c>
      <c r="K523" s="135">
        <f t="shared" si="49"/>
        <v>33.977944753732629</v>
      </c>
      <c r="L523" s="135">
        <f t="shared" si="50"/>
        <v>72.036055057533801</v>
      </c>
      <c r="M523" s="135">
        <f>($J$12-1)*L523</f>
        <v>10.805408258630063</v>
      </c>
      <c r="N523" s="135">
        <f>$J$12*L523</f>
        <v>82.841463316163868</v>
      </c>
      <c r="O523" s="135">
        <f t="shared" si="51"/>
        <v>34.797233825364863</v>
      </c>
      <c r="P523" s="135">
        <f t="shared" si="52"/>
        <v>48.044229490799005</v>
      </c>
      <c r="R523" s="133">
        <f>+B523</f>
        <v>40330</v>
      </c>
      <c r="S523" s="136">
        <v>3.60398129758955</v>
      </c>
      <c r="T523" s="136">
        <f>P523*10^3*$F$8/(3600*24*30)</f>
        <v>3.1881201668277117</v>
      </c>
    </row>
    <row r="524" spans="2:20" x14ac:dyDescent="0.25">
      <c r="B524" s="144">
        <v>40360</v>
      </c>
      <c r="C524" s="135">
        <v>26.2489334001001</v>
      </c>
      <c r="D524" s="135"/>
      <c r="E524" s="145">
        <f>IF(S524="",NA(),(S524*3600*24*30)/($F$8*1000))</f>
        <v>25.239853446837937</v>
      </c>
      <c r="F524" s="135">
        <f>(I523+$J$11*TANH(C524/$J$11))/(1+I523/$J$11*TANH(C524/$J$11))</f>
        <v>341.655767035439</v>
      </c>
      <c r="G524" s="135">
        <f t="shared" si="47"/>
        <v>9.8486085452797738</v>
      </c>
      <c r="H524" s="135">
        <f>F524*(1-TANH(D524/$J$11))/(1+(1-F524/$J$11)*TANH(D524/$J$11))</f>
        <v>341.655767035439</v>
      </c>
      <c r="I524" s="135">
        <f>H524/(1+(H524/$J$11)^3)^(1/3)</f>
        <v>317.42390873275389</v>
      </c>
      <c r="J524" s="135">
        <f t="shared" si="48"/>
        <v>24.231858302685112</v>
      </c>
      <c r="K524" s="135">
        <f t="shared" si="49"/>
        <v>34.080466847964885</v>
      </c>
      <c r="L524" s="135">
        <f t="shared" si="50"/>
        <v>68.877700673329741</v>
      </c>
      <c r="M524" s="135">
        <f>($J$12-1)*L524</f>
        <v>10.331655100999455</v>
      </c>
      <c r="N524" s="135">
        <f>$J$12*L524</f>
        <v>79.209355774329197</v>
      </c>
      <c r="O524" s="135">
        <f t="shared" si="51"/>
        <v>34.139669133761949</v>
      </c>
      <c r="P524" s="135">
        <f t="shared" si="52"/>
        <v>45.069686640567248</v>
      </c>
      <c r="R524" s="133">
        <f>+B524</f>
        <v>40360</v>
      </c>
      <c r="S524" s="136">
        <v>1.6748668182315301</v>
      </c>
      <c r="T524" s="136">
        <f>P524*10^3*$F$8/(3600*24*30)</f>
        <v>2.9907353789265305</v>
      </c>
    </row>
    <row r="525" spans="2:20" x14ac:dyDescent="0.25">
      <c r="B525" s="144">
        <v>40391</v>
      </c>
      <c r="C525" s="135">
        <v>3.2383616557734198</v>
      </c>
      <c r="D525" s="135"/>
      <c r="E525" s="145">
        <f>IF(S525="",NA(),(S525*3600*24*30)/($F$8*1000))</f>
        <v>21.857250506055067</v>
      </c>
      <c r="F525" s="135">
        <f>(I524+$J$11*TANH(C525/$J$11))/(1+I524/$J$11*TANH(C525/$J$11))</f>
        <v>319.55460282918011</v>
      </c>
      <c r="G525" s="135">
        <f t="shared" si="47"/>
        <v>1.1076675593471919</v>
      </c>
      <c r="H525" s="135">
        <f>F525*(1-TANH(D525/$J$11))/(1+(1-F525/$J$11)*TANH(D525/$J$11))</f>
        <v>319.55460282918011</v>
      </c>
      <c r="I525" s="135">
        <f>H525/(1+(H525/$J$11)^3)^(1/3)</f>
        <v>300.54093651532077</v>
      </c>
      <c r="J525" s="135">
        <f t="shared" si="48"/>
        <v>19.013666313859346</v>
      </c>
      <c r="K525" s="135">
        <f t="shared" si="49"/>
        <v>20.121333873206538</v>
      </c>
      <c r="L525" s="135">
        <f t="shared" si="50"/>
        <v>54.261003006968487</v>
      </c>
      <c r="M525" s="135">
        <f>($J$12-1)*L525</f>
        <v>8.1391504510452677</v>
      </c>
      <c r="N525" s="135">
        <f>$J$12*L525</f>
        <v>62.400153458013754</v>
      </c>
      <c r="O525" s="135">
        <f t="shared" si="51"/>
        <v>30.588272168834429</v>
      </c>
      <c r="P525" s="135">
        <f t="shared" si="52"/>
        <v>31.811881289179325</v>
      </c>
      <c r="R525" s="133">
        <f>+B525</f>
        <v>40391</v>
      </c>
      <c r="S525" s="136">
        <v>1.450403968766</v>
      </c>
      <c r="T525" s="136">
        <f>P525*10^3*$F$8/(3600*24*30)</f>
        <v>2.1109736040659119</v>
      </c>
    </row>
    <row r="526" spans="2:20" x14ac:dyDescent="0.25">
      <c r="B526" s="144">
        <v>40422</v>
      </c>
      <c r="C526" s="135">
        <v>7.9560022757443596</v>
      </c>
      <c r="D526" s="135"/>
      <c r="E526" s="145">
        <f>IF(S526="",NA(),(S526*3600*24*30)/($F$8*1000))</f>
        <v>34.650049427838148</v>
      </c>
      <c r="F526" s="135">
        <f>(I525+$J$11*TANH(C526/$J$11))/(1+I525/$J$11*TANH(C526/$J$11))</f>
        <v>306.02908466915568</v>
      </c>
      <c r="G526" s="135">
        <f t="shared" si="47"/>
        <v>2.4678541219094541</v>
      </c>
      <c r="H526" s="135">
        <f>F526*(1-TANH(D526/$J$11))/(1+(1-F526/$J$11)*TANH(D526/$J$11))</f>
        <v>306.02908466915568</v>
      </c>
      <c r="I526" s="135">
        <f>H526/(1+(H526/$J$11)^3)^(1/3)</f>
        <v>289.8096757751066</v>
      </c>
      <c r="J526" s="135">
        <f t="shared" si="48"/>
        <v>16.219408894049081</v>
      </c>
      <c r="K526" s="135">
        <f t="shared" si="49"/>
        <v>18.687263015958536</v>
      </c>
      <c r="L526" s="135">
        <f t="shared" si="50"/>
        <v>49.275535184792965</v>
      </c>
      <c r="M526" s="135">
        <f>($J$12-1)*L526</f>
        <v>7.3913302777189402</v>
      </c>
      <c r="N526" s="135">
        <f>$J$12*L526</f>
        <v>56.666865462511907</v>
      </c>
      <c r="O526" s="135">
        <f t="shared" si="51"/>
        <v>29.142909722240084</v>
      </c>
      <c r="P526" s="135">
        <f t="shared" si="52"/>
        <v>27.523955740271823</v>
      </c>
      <c r="R526" s="133">
        <f>+B526</f>
        <v>40422</v>
      </c>
      <c r="S526" s="136">
        <v>2.2993088354892599</v>
      </c>
      <c r="T526" s="136">
        <f>P526*10^3*$F$8/(3600*24*30)</f>
        <v>1.8264353346168032</v>
      </c>
    </row>
    <row r="527" spans="2:20" x14ac:dyDescent="0.25">
      <c r="B527" s="144">
        <v>40452</v>
      </c>
      <c r="C527" s="135">
        <v>41.709647720203698</v>
      </c>
      <c r="D527" s="135"/>
      <c r="E527" s="145">
        <f>IF(S527="",NA(),(S527*3600*24*30)/($F$8*1000))</f>
        <v>25.019197011035427</v>
      </c>
      <c r="F527" s="135">
        <f>(I526+$J$11*TANH(C527/$J$11))/(1+I526/$J$11*TANH(C527/$J$11))</f>
        <v>318.48181811387298</v>
      </c>
      <c r="G527" s="135">
        <f t="shared" si="47"/>
        <v>13.037505381437313</v>
      </c>
      <c r="H527" s="135">
        <f>F527*(1-TANH(D527/$J$11))/(1+(1-F527/$J$11)*TANH(D527/$J$11))</f>
        <v>318.48181811387298</v>
      </c>
      <c r="I527" s="135">
        <f>H527/(1+(H527/$J$11)^3)^(1/3)</f>
        <v>299.70063290838692</v>
      </c>
      <c r="J527" s="135">
        <f t="shared" si="48"/>
        <v>18.781185205486054</v>
      </c>
      <c r="K527" s="135">
        <f t="shared" si="49"/>
        <v>31.818690586923367</v>
      </c>
      <c r="L527" s="135">
        <f t="shared" si="50"/>
        <v>60.961600309163451</v>
      </c>
      <c r="M527" s="135">
        <f>($J$12-1)*L527</f>
        <v>9.144240046374513</v>
      </c>
      <c r="N527" s="135">
        <f>$J$12*L527</f>
        <v>70.105840355537964</v>
      </c>
      <c r="O527" s="135">
        <f t="shared" si="51"/>
        <v>32.330219841305023</v>
      </c>
      <c r="P527" s="135">
        <f t="shared" si="52"/>
        <v>37.775620514232941</v>
      </c>
      <c r="R527" s="133">
        <f>+B527</f>
        <v>40452</v>
      </c>
      <c r="S527" s="136">
        <v>1.66022449301624</v>
      </c>
      <c r="T527" s="136">
        <f>P527*10^3*$F$8/(3600*24*30)</f>
        <v>2.5067155588148404</v>
      </c>
    </row>
    <row r="528" spans="2:20" x14ac:dyDescent="0.25">
      <c r="B528" s="144">
        <v>40483</v>
      </c>
      <c r="C528" s="135">
        <v>98.330620600129805</v>
      </c>
      <c r="D528" s="135"/>
      <c r="E528" s="145">
        <f>IF(S528="",NA(),(S528*3600*24*30)/($F$8*1000))</f>
        <v>83.188970450077264</v>
      </c>
      <c r="F528" s="135">
        <f>(I527+$J$11*TANH(C528/$J$11))/(1+I527/$J$11*TANH(C528/$J$11))</f>
        <v>361.4441018295816</v>
      </c>
      <c r="G528" s="135">
        <f t="shared" si="47"/>
        <v>36.587151678935129</v>
      </c>
      <c r="H528" s="135">
        <f>F528*(1-TANH(D528/$J$11))/(1+(1-F528/$J$11)*TANH(D528/$J$11))</f>
        <v>361.4441018295816</v>
      </c>
      <c r="I528" s="135">
        <f>H528/(1+(H528/$J$11)^3)^(1/3)</f>
        <v>331.82592032292615</v>
      </c>
      <c r="J528" s="135">
        <f t="shared" si="48"/>
        <v>29.618181506655446</v>
      </c>
      <c r="K528" s="135">
        <f t="shared" si="49"/>
        <v>66.205333185590575</v>
      </c>
      <c r="L528" s="135">
        <f t="shared" si="50"/>
        <v>98.535553026895599</v>
      </c>
      <c r="M528" s="135">
        <f>($J$12-1)*L528</f>
        <v>14.78033295403433</v>
      </c>
      <c r="N528" s="135">
        <f>$J$12*L528</f>
        <v>113.31588598092993</v>
      </c>
      <c r="O528" s="135">
        <f t="shared" si="51"/>
        <v>39.228678435189067</v>
      </c>
      <c r="P528" s="135">
        <f t="shared" si="52"/>
        <v>74.087207545740867</v>
      </c>
      <c r="R528" s="133">
        <f>+B528</f>
        <v>40483</v>
      </c>
      <c r="S528" s="136">
        <v>5.5202557551748797</v>
      </c>
      <c r="T528" s="136">
        <f>P528*10^3*$F$8/(3600*24*30)</f>
        <v>4.9162807476340387</v>
      </c>
    </row>
    <row r="529" spans="1:20" x14ac:dyDescent="0.25">
      <c r="B529" s="144">
        <v>40513</v>
      </c>
      <c r="C529" s="135">
        <v>116.70602674694599</v>
      </c>
      <c r="D529" s="135"/>
      <c r="E529" s="145">
        <f>IF(S529="",NA(),(S529*3600*24*30)/($F$8*1000))</f>
        <v>95.605123208037369</v>
      </c>
      <c r="F529" s="135">
        <f>(I528+$J$11*TANH(C529/$J$11))/(1+I528/$J$11*TANH(C529/$J$11))</f>
        <v>395.86110169627062</v>
      </c>
      <c r="G529" s="135">
        <f t="shared" si="47"/>
        <v>52.670845373601537</v>
      </c>
      <c r="H529" s="135">
        <f>F529*(1-TANH(D529/$J$11))/(1+(1-F529/$J$11)*TANH(D529/$J$11))</f>
        <v>395.86110169627062</v>
      </c>
      <c r="I529" s="135">
        <f>H529/(1+(H529/$J$11)^3)^(1/3)</f>
        <v>355.21009298335264</v>
      </c>
      <c r="J529" s="135">
        <f t="shared" si="48"/>
        <v>40.651008712917985</v>
      </c>
      <c r="K529" s="135">
        <f t="shared" si="49"/>
        <v>93.321854086519522</v>
      </c>
      <c r="L529" s="135">
        <f t="shared" si="50"/>
        <v>132.55053252170859</v>
      </c>
      <c r="M529" s="135">
        <f>($J$12-1)*L529</f>
        <v>19.882579878256276</v>
      </c>
      <c r="N529" s="135">
        <f>$J$12*L529</f>
        <v>152.43311239996487</v>
      </c>
      <c r="O529" s="135">
        <f t="shared" si="51"/>
        <v>43.05348935799617</v>
      </c>
      <c r="P529" s="135">
        <f t="shared" si="52"/>
        <v>109.3796230419687</v>
      </c>
      <c r="R529" s="133">
        <f>+B529</f>
        <v>40513</v>
      </c>
      <c r="S529" s="136">
        <v>6.3441671264592703</v>
      </c>
      <c r="T529" s="136">
        <f>P529*10^3*$F$8/(3600*24*30)</f>
        <v>7.2582157265503922</v>
      </c>
    </row>
    <row r="530" spans="1:20" x14ac:dyDescent="0.25">
      <c r="B530" s="144">
        <v>40544</v>
      </c>
      <c r="C530" s="135">
        <v>78.381967703742703</v>
      </c>
      <c r="D530" s="135"/>
      <c r="E530" s="145">
        <f>IF(S530="",NA(),(S530*3600*24*30)/($F$8*1000))</f>
        <v>52.44212108590694</v>
      </c>
      <c r="F530" s="135">
        <f>(I529+$J$11*TANH(C530/$J$11))/(1+I529/$J$11*TANH(C530/$J$11))</f>
        <v>396.12060344834538</v>
      </c>
      <c r="G530" s="135">
        <f t="shared" si="47"/>
        <v>37.471457238749963</v>
      </c>
      <c r="H530" s="135">
        <f>F530*(1-TANH(D530/$J$11))/(1+(1-F530/$J$11)*TANH(D530/$J$11))</f>
        <v>396.12060344834538</v>
      </c>
      <c r="I530" s="135">
        <f>H530/(1+(H530/$J$11)^3)^(1/3)</f>
        <v>355.37826437612148</v>
      </c>
      <c r="J530" s="135">
        <f t="shared" si="48"/>
        <v>40.742339072223899</v>
      </c>
      <c r="K530" s="135">
        <f t="shared" si="49"/>
        <v>78.213796310973862</v>
      </c>
      <c r="L530" s="135">
        <f t="shared" si="50"/>
        <v>121.26728566897003</v>
      </c>
      <c r="M530" s="135">
        <f>($J$12-1)*L530</f>
        <v>18.190092850345494</v>
      </c>
      <c r="N530" s="135">
        <f>$J$12*L530</f>
        <v>139.45737851931554</v>
      </c>
      <c r="O530" s="135">
        <f t="shared" si="51"/>
        <v>41.951031209149406</v>
      </c>
      <c r="P530" s="135">
        <f t="shared" si="52"/>
        <v>97.506347310166134</v>
      </c>
      <c r="R530" s="133">
        <f>+B530</f>
        <v>40544</v>
      </c>
      <c r="S530" s="136">
        <v>3.4799555658857999</v>
      </c>
      <c r="T530" s="136">
        <f>P530*10^3*$F$8/(3600*24*30)</f>
        <v>6.4703286023721356</v>
      </c>
    </row>
    <row r="531" spans="1:20" x14ac:dyDescent="0.25">
      <c r="B531" s="144">
        <v>40575</v>
      </c>
      <c r="C531" s="135">
        <v>61.3433399635067</v>
      </c>
      <c r="D531" s="135"/>
      <c r="E531" s="145">
        <f>IF(S531="",NA(),(S531*3600*24*30)/($F$8*1000))</f>
        <v>92.365974633852005</v>
      </c>
      <c r="F531" s="135">
        <f>(I530+$J$11*TANH(C531/$J$11))/(1+I530/$J$11*TANH(C531/$J$11))</f>
        <v>388.05731626188071</v>
      </c>
      <c r="G531" s="135">
        <f t="shared" si="47"/>
        <v>28.664288077747472</v>
      </c>
      <c r="H531" s="135">
        <f>F531*(1-TANH(D531/$J$11))/(1+(1-F531/$J$11)*TANH(D531/$J$11))</f>
        <v>388.05731626188071</v>
      </c>
      <c r="I531" s="135">
        <f>H531/(1+(H531/$J$11)^3)^(1/3)</f>
        <v>350.09564393708047</v>
      </c>
      <c r="J531" s="135">
        <f t="shared" si="48"/>
        <v>37.961672324800247</v>
      </c>
      <c r="K531" s="135">
        <f t="shared" si="49"/>
        <v>66.625960402547719</v>
      </c>
      <c r="L531" s="135">
        <f t="shared" si="50"/>
        <v>108.57699161169712</v>
      </c>
      <c r="M531" s="135">
        <f>($J$12-1)*L531</f>
        <v>16.286548741754558</v>
      </c>
      <c r="N531" s="135">
        <f>$J$12*L531</f>
        <v>124.86354035345168</v>
      </c>
      <c r="O531" s="135">
        <f t="shared" si="51"/>
        <v>40.52617626430316</v>
      </c>
      <c r="P531" s="135">
        <f t="shared" si="52"/>
        <v>84.337364089148522</v>
      </c>
      <c r="R531" s="133">
        <f>+B531</f>
        <v>40575</v>
      </c>
      <c r="S531" s="136">
        <v>6.1292236253945003</v>
      </c>
      <c r="T531" s="136">
        <f>P531*10^3*$F$8/(3600*24*30)</f>
        <v>5.5964608886317695</v>
      </c>
    </row>
    <row r="532" spans="1:20" x14ac:dyDescent="0.25">
      <c r="B532" s="144">
        <v>40603</v>
      </c>
      <c r="C532" s="135">
        <v>122.03613209510399</v>
      </c>
      <c r="D532" s="135"/>
      <c r="E532" s="145">
        <f>IF(S532="",NA(),(S532*3600*24*30)/($F$8*1000))</f>
        <v>84.001376257187431</v>
      </c>
      <c r="F532" s="135">
        <f>(I531+$J$11*TANH(C532/$J$11))/(1+I531/$J$11*TANH(C532/$J$11))</f>
        <v>411.77889232961917</v>
      </c>
      <c r="G532" s="135">
        <f t="shared" si="47"/>
        <v>60.352883702565293</v>
      </c>
      <c r="H532" s="135">
        <f>F532*(1-TANH(D532/$J$11))/(1+(1-F532/$J$11)*TANH(D532/$J$11))</f>
        <v>411.77889232961917</v>
      </c>
      <c r="I532" s="135">
        <f>H532/(1+(H532/$J$11)^3)^(1/3)</f>
        <v>365.29909410030956</v>
      </c>
      <c r="J532" s="135">
        <f t="shared" si="48"/>
        <v>46.479798229309608</v>
      </c>
      <c r="K532" s="135">
        <f t="shared" si="49"/>
        <v>106.8326819318749</v>
      </c>
      <c r="L532" s="135">
        <f t="shared" si="50"/>
        <v>147.35885819617806</v>
      </c>
      <c r="M532" s="135">
        <f>($J$12-1)*L532</f>
        <v>22.103828729426695</v>
      </c>
      <c r="N532" s="135">
        <f>$J$12*L532</f>
        <v>169.46268692560477</v>
      </c>
      <c r="O532" s="135">
        <f t="shared" si="51"/>
        <v>44.311174735057577</v>
      </c>
      <c r="P532" s="135">
        <f t="shared" si="52"/>
        <v>125.15151219054719</v>
      </c>
      <c r="R532" s="133">
        <f>+B532</f>
        <v>40603</v>
      </c>
      <c r="S532" s="136">
        <v>5.5741653997825003</v>
      </c>
      <c r="T532" s="136">
        <f>P532*10^3*$F$8/(3600*24*30)</f>
        <v>8.3048071361011253</v>
      </c>
    </row>
    <row r="533" spans="1:20" x14ac:dyDescent="0.25">
      <c r="B533" s="144">
        <v>40634</v>
      </c>
      <c r="C533" s="135">
        <v>108.89114101267801</v>
      </c>
      <c r="D533" s="135"/>
      <c r="E533" s="145">
        <f>IF(S533="",NA(),(S533*3600*24*30)/($F$8*1000))</f>
        <v>136.35745746386414</v>
      </c>
      <c r="F533" s="135">
        <f>(I532+$J$11*TANH(C533/$J$11))/(1+I532/$J$11*TANH(C533/$J$11))</f>
        <v>417.49693254955076</v>
      </c>
      <c r="G533" s="135">
        <f t="shared" si="47"/>
        <v>56.693302563436816</v>
      </c>
      <c r="H533" s="135">
        <f>F533*(1-TANH(D533/$J$11))/(1+(1-F533/$J$11)*TANH(D533/$J$11))</f>
        <v>417.49693254955076</v>
      </c>
      <c r="I533" s="135">
        <f>H533/(1+(H533/$J$11)^3)^(1/3)</f>
        <v>368.81090764677407</v>
      </c>
      <c r="J533" s="135">
        <f t="shared" si="48"/>
        <v>48.686024902776694</v>
      </c>
      <c r="K533" s="135">
        <f t="shared" si="49"/>
        <v>105.37932746621351</v>
      </c>
      <c r="L533" s="135">
        <f t="shared" si="50"/>
        <v>149.6905022012711</v>
      </c>
      <c r="M533" s="135">
        <f>($J$12-1)*L533</f>
        <v>22.453575330190652</v>
      </c>
      <c r="N533" s="135">
        <f>$J$12*L533</f>
        <v>172.14407753146176</v>
      </c>
      <c r="O533" s="135">
        <f t="shared" si="51"/>
        <v>44.492389216726394</v>
      </c>
      <c r="P533" s="135">
        <f t="shared" si="52"/>
        <v>127.65168831473537</v>
      </c>
      <c r="R533" s="133">
        <f>+B533</f>
        <v>40634</v>
      </c>
      <c r="S533" s="136">
        <v>9.0484115292378995</v>
      </c>
      <c r="T533" s="136">
        <f>P533*10^3*$F$8/(3600*24*30)</f>
        <v>8.4707138850827484</v>
      </c>
    </row>
    <row r="534" spans="1:20" x14ac:dyDescent="0.25">
      <c r="B534" s="144">
        <v>40664</v>
      </c>
      <c r="C534" s="135">
        <v>13.2888337206846</v>
      </c>
      <c r="D534" s="135"/>
      <c r="E534" s="145">
        <f>IF(S534="",NA(),(S534*3600*24*30)/($F$8*1000))</f>
        <v>81.15789284069038</v>
      </c>
      <c r="F534" s="135">
        <f>(I533+$J$11*TANH(C534/$J$11))/(1+I533/$J$11*TANH(C534/$J$11))</f>
        <v>375.88626322024794</v>
      </c>
      <c r="G534" s="135">
        <f t="shared" si="47"/>
        <v>6.2134781472107079</v>
      </c>
      <c r="H534" s="135">
        <f>F534*(1-TANH(D534/$J$11))/(1+(1-F534/$J$11)*TANH(D534/$J$11))</f>
        <v>375.88626322024794</v>
      </c>
      <c r="I534" s="135">
        <f>H534/(1+(H534/$J$11)^3)^(1/3)</f>
        <v>341.89859952163516</v>
      </c>
      <c r="J534" s="135">
        <f t="shared" si="48"/>
        <v>33.987663698612778</v>
      </c>
      <c r="K534" s="135">
        <f t="shared" si="49"/>
        <v>40.201141845823486</v>
      </c>
      <c r="L534" s="135">
        <f t="shared" si="50"/>
        <v>84.69353106254988</v>
      </c>
      <c r="M534" s="135">
        <f>($J$12-1)*L534</f>
        <v>12.704029659382474</v>
      </c>
      <c r="N534" s="135">
        <f>$J$12*L534</f>
        <v>97.397560721932351</v>
      </c>
      <c r="O534" s="135">
        <f t="shared" si="51"/>
        <v>37.127980996097079</v>
      </c>
      <c r="P534" s="135">
        <f t="shared" si="52"/>
        <v>60.269579725835271</v>
      </c>
      <c r="R534" s="133">
        <f>+B534</f>
        <v>40664</v>
      </c>
      <c r="S534" s="136">
        <v>5.3854774570211204</v>
      </c>
      <c r="T534" s="136">
        <f>P534*10^3*$F$8/(3600*24*30)</f>
        <v>3.9993702595847478</v>
      </c>
    </row>
    <row r="535" spans="1:20" x14ac:dyDescent="0.25">
      <c r="A535" s="13" t="s">
        <v>144</v>
      </c>
      <c r="B535" s="144">
        <v>40695</v>
      </c>
      <c r="C535" s="135">
        <v>0.392308249788622</v>
      </c>
      <c r="D535" s="135"/>
      <c r="E535" s="145">
        <f>IF(S535="",NA(),(S535*3600*24*30)/($F$8*1000))</f>
        <v>34.241883152823824</v>
      </c>
      <c r="F535" s="135">
        <f>(I534+$J$11*TANH(C535/$J$11))/(1+I534/$J$11*TANH(C535/$J$11))</f>
        <v>342.13616392497806</v>
      </c>
      <c r="G535" s="135">
        <f t="shared" si="47"/>
        <v>0.15474384644574002</v>
      </c>
      <c r="H535" s="135">
        <f>F535*(1-TANH(D535/$J$11))/(1+(1-F535/$J$11)*TANH(D535/$J$11))</f>
        <v>342.13616392497806</v>
      </c>
      <c r="I535" s="135">
        <f>H535/(1+(H535/$J$11)^3)^(1/3)</f>
        <v>317.78164395217374</v>
      </c>
      <c r="J535" s="135">
        <f t="shared" si="48"/>
        <v>24.354519972804326</v>
      </c>
      <c r="K535" s="135">
        <f t="shared" si="49"/>
        <v>24.509263819250066</v>
      </c>
      <c r="L535" s="135">
        <f t="shared" si="50"/>
        <v>61.637244815347145</v>
      </c>
      <c r="M535" s="135">
        <f>($J$12-1)*L535</f>
        <v>9.2455867223020665</v>
      </c>
      <c r="N535" s="135">
        <f>$J$12*L535</f>
        <v>70.88283153764921</v>
      </c>
      <c r="O535" s="135">
        <f t="shared" si="51"/>
        <v>32.494482601681504</v>
      </c>
      <c r="P535" s="135">
        <f t="shared" si="52"/>
        <v>38.388348935967706</v>
      </c>
      <c r="R535" s="133">
        <f>+B535</f>
        <v>40695</v>
      </c>
      <c r="S535" s="136">
        <v>2.2722237277336799</v>
      </c>
      <c r="T535" s="136">
        <f>P535*10^3*$F$8/(3600*24*30)</f>
        <v>2.5473750065534126</v>
      </c>
    </row>
    <row r="536" spans="1:20" x14ac:dyDescent="0.25">
      <c r="B536" s="144">
        <v>40725</v>
      </c>
      <c r="C536" s="135">
        <v>18.288461538461501</v>
      </c>
      <c r="D536" s="135"/>
      <c r="E536" s="145">
        <f>IF(S536="",NA(),(S536*3600*24*30)/($F$8*1000))</f>
        <v>45.516453636577765</v>
      </c>
      <c r="F536" s="135">
        <f>(I535+$J$11*TANH(C536/$J$11))/(1+I535/$J$11*TANH(C536/$J$11))</f>
        <v>329.60627820479624</v>
      </c>
      <c r="G536" s="135">
        <f t="shared" si="47"/>
        <v>6.4638272858389882</v>
      </c>
      <c r="H536" s="135">
        <f>F536*(1-TANH(D536/$J$11))/(1+(1-F536/$J$11)*TANH(D536/$J$11))</f>
        <v>329.60627820479624</v>
      </c>
      <c r="I536" s="135">
        <f>H536/(1+(H536/$J$11)^3)^(1/3)</f>
        <v>308.32160314343759</v>
      </c>
      <c r="J536" s="135">
        <f t="shared" si="48"/>
        <v>21.284675061358655</v>
      </c>
      <c r="K536" s="135">
        <f t="shared" si="49"/>
        <v>27.748502347197643</v>
      </c>
      <c r="L536" s="135">
        <f t="shared" si="50"/>
        <v>60.242984948879148</v>
      </c>
      <c r="M536" s="135">
        <f>($J$12-1)*L536</f>
        <v>9.0364477423318661</v>
      </c>
      <c r="N536" s="135">
        <f>$J$12*L536</f>
        <v>69.279432691211014</v>
      </c>
      <c r="O536" s="135">
        <f t="shared" si="51"/>
        <v>32.153343149341154</v>
      </c>
      <c r="P536" s="135">
        <f t="shared" si="52"/>
        <v>37.12608954186986</v>
      </c>
      <c r="R536" s="133">
        <f>+B536</f>
        <v>40725</v>
      </c>
      <c r="S536" s="136">
        <v>3.0203819542790802</v>
      </c>
      <c r="T536" s="136">
        <f>P536*10^3*$F$8/(3600*24*30)</f>
        <v>2.4636139665129688</v>
      </c>
    </row>
    <row r="537" spans="1:20" x14ac:dyDescent="0.25">
      <c r="B537" s="144">
        <v>40756</v>
      </c>
      <c r="C537" s="135">
        <v>0.41451578269272099</v>
      </c>
      <c r="D537" s="135"/>
      <c r="E537" s="145">
        <f>IF(S537="",NA(),(S537*3600*24*30)/($F$8*1000))</f>
        <v>23.282288439492458</v>
      </c>
      <c r="F537" s="135">
        <f>(I536+$J$11*TANH(C537/$J$11))/(1+I536/$J$11*TANH(C537/$J$11))</f>
        <v>308.60312400687246</v>
      </c>
      <c r="G537" s="135">
        <f t="shared" si="47"/>
        <v>0.13299491925783968</v>
      </c>
      <c r="H537" s="135">
        <f>F537*(1-TANH(D537/$J$11))/(1+(1-F537/$J$11)*TANH(D537/$J$11))</f>
        <v>308.60312400687246</v>
      </c>
      <c r="I537" s="135">
        <f>H537/(1+(H537/$J$11)^3)^(1/3)</f>
        <v>291.87463011271564</v>
      </c>
      <c r="J537" s="135">
        <f t="shared" si="48"/>
        <v>16.728493894156827</v>
      </c>
      <c r="K537" s="135">
        <f t="shared" si="49"/>
        <v>16.861488813414667</v>
      </c>
      <c r="L537" s="135">
        <f t="shared" si="50"/>
        <v>49.014831962755821</v>
      </c>
      <c r="M537" s="135">
        <f>($J$12-1)*L537</f>
        <v>7.3522247944133685</v>
      </c>
      <c r="N537" s="135">
        <f>$J$12*L537</f>
        <v>56.367056757169188</v>
      </c>
      <c r="O537" s="135">
        <f t="shared" si="51"/>
        <v>29.063409350359724</v>
      </c>
      <c r="P537" s="135">
        <f t="shared" si="52"/>
        <v>27.303647406809464</v>
      </c>
      <c r="R537" s="133">
        <f>+B537</f>
        <v>40756</v>
      </c>
      <c r="S537" s="136">
        <v>1.5449666711391601</v>
      </c>
      <c r="T537" s="136">
        <f>P537*10^3*$F$8/(3600*24*30)</f>
        <v>1.8118161087851961</v>
      </c>
    </row>
    <row r="538" spans="1:20" x14ac:dyDescent="0.25">
      <c r="B538" s="144">
        <v>40787</v>
      </c>
      <c r="C538" s="135">
        <v>31.2754342431762</v>
      </c>
      <c r="D538" s="135"/>
      <c r="E538" s="145">
        <f>IF(S538="",NA(),(S538*3600*24*30)/($F$8*1000))</f>
        <v>65.798125559333684</v>
      </c>
      <c r="F538" s="135">
        <f>(I537+$J$11*TANH(C538/$J$11))/(1+I537/$J$11*TANH(C538/$J$11))</f>
        <v>313.47703774304159</v>
      </c>
      <c r="G538" s="135">
        <f t="shared" si="47"/>
        <v>9.6730266128502649</v>
      </c>
      <c r="H538" s="135">
        <f>F538*(1-TANH(D538/$J$11))/(1+(1-F538/$J$11)*TANH(D538/$J$11))</f>
        <v>313.47703774304159</v>
      </c>
      <c r="I538" s="135">
        <f>H538/(1+(H538/$J$11)^3)^(1/3)</f>
        <v>295.75554858716805</v>
      </c>
      <c r="J538" s="135">
        <f t="shared" si="48"/>
        <v>17.721489155873542</v>
      </c>
      <c r="K538" s="135">
        <f t="shared" si="49"/>
        <v>27.394515768723807</v>
      </c>
      <c r="L538" s="135">
        <f t="shared" si="50"/>
        <v>56.457925119083527</v>
      </c>
      <c r="M538" s="135">
        <f>($J$12-1)*L538</f>
        <v>8.468688767862524</v>
      </c>
      <c r="N538" s="135">
        <f>$J$12*L538</f>
        <v>64.926613886946043</v>
      </c>
      <c r="O538" s="135">
        <f t="shared" si="51"/>
        <v>31.183081907127757</v>
      </c>
      <c r="P538" s="135">
        <f t="shared" si="52"/>
        <v>33.743531979818286</v>
      </c>
      <c r="R538" s="133">
        <f>+B538</f>
        <v>40787</v>
      </c>
      <c r="S538" s="136">
        <v>4.3662336405113402</v>
      </c>
      <c r="T538" s="136">
        <f>P538*10^3*$F$8/(3600*24*30)</f>
        <v>2.2391541282904108</v>
      </c>
    </row>
    <row r="539" spans="1:20" x14ac:dyDescent="0.25">
      <c r="B539" s="144">
        <v>40817</v>
      </c>
      <c r="C539" s="135">
        <v>24.886392092257001</v>
      </c>
      <c r="D539" s="135"/>
      <c r="E539" s="145">
        <f>IF(S539="",NA(),(S539*3600*24*30)/($F$8*1000))</f>
        <v>63.400004944435778</v>
      </c>
      <c r="F539" s="135">
        <f>(I538+$J$11*TANH(C539/$J$11))/(1+I538/$J$11*TANH(C539/$J$11))</f>
        <v>312.86503301155187</v>
      </c>
      <c r="G539" s="135">
        <f t="shared" si="47"/>
        <v>7.7769076678731608</v>
      </c>
      <c r="H539" s="135">
        <f>F539*(1-TANH(D539/$J$11))/(1+(1-F539/$J$11)*TANH(D539/$J$11))</f>
        <v>312.86503301155187</v>
      </c>
      <c r="I539" s="135">
        <f>H539/(1+(H539/$J$11)^3)^(1/3)</f>
        <v>295.27033288299481</v>
      </c>
      <c r="J539" s="135">
        <f t="shared" si="48"/>
        <v>17.594700128557065</v>
      </c>
      <c r="K539" s="135">
        <f t="shared" si="49"/>
        <v>25.371607796430226</v>
      </c>
      <c r="L539" s="135">
        <f t="shared" si="50"/>
        <v>56.554689703557983</v>
      </c>
      <c r="M539" s="135">
        <f>($J$12-1)*L539</f>
        <v>8.4832034555336921</v>
      </c>
      <c r="N539" s="135">
        <f>$J$12*L539</f>
        <v>65.037893159091681</v>
      </c>
      <c r="O539" s="135">
        <f t="shared" si="51"/>
        <v>31.208727938021568</v>
      </c>
      <c r="P539" s="135">
        <f t="shared" si="52"/>
        <v>33.829165221070113</v>
      </c>
      <c r="R539" s="133">
        <f>+B539</f>
        <v>40817</v>
      </c>
      <c r="S539" s="136">
        <v>4.2070990935350903</v>
      </c>
      <c r="T539" s="136">
        <f>P539*10^3*$F$8/(3600*24*30)</f>
        <v>2.2448365810278008</v>
      </c>
    </row>
    <row r="540" spans="1:20" x14ac:dyDescent="0.25">
      <c r="B540" s="144">
        <v>40848</v>
      </c>
      <c r="C540" s="135">
        <v>78.815792738913601</v>
      </c>
      <c r="D540" s="135"/>
      <c r="E540" s="145">
        <f>IF(S540="",NA(),(S540*3600*24*30)/($F$8*1000))</f>
        <v>96.439568333649902</v>
      </c>
      <c r="F540" s="135">
        <f>(I539+$J$11*TANH(C540/$J$11))/(1+I539/$J$11*TANH(C540/$J$11))</f>
        <v>346.53490333290307</v>
      </c>
      <c r="G540" s="135">
        <f t="shared" si="47"/>
        <v>27.551222289005352</v>
      </c>
      <c r="H540" s="135">
        <f>F540*(1-TANH(D540/$J$11))/(1+(1-F540/$J$11)*TANH(D540/$J$11))</f>
        <v>346.53490333290307</v>
      </c>
      <c r="I540" s="135">
        <f>H540/(1+(H540/$J$11)^3)^(1/3)</f>
        <v>321.03863902398768</v>
      </c>
      <c r="J540" s="135">
        <f t="shared" si="48"/>
        <v>25.496264308915386</v>
      </c>
      <c r="K540" s="135">
        <f t="shared" si="49"/>
        <v>53.047486597920738</v>
      </c>
      <c r="L540" s="135">
        <f t="shared" si="50"/>
        <v>84.256214535942306</v>
      </c>
      <c r="M540" s="135">
        <f>($J$12-1)*L540</f>
        <v>12.638432180391339</v>
      </c>
      <c r="N540" s="135">
        <f>$J$12*L540</f>
        <v>96.894646716333639</v>
      </c>
      <c r="O540" s="135">
        <f t="shared" si="51"/>
        <v>37.054666457111061</v>
      </c>
      <c r="P540" s="135">
        <f t="shared" si="52"/>
        <v>59.839980259222578</v>
      </c>
      <c r="R540" s="133">
        <f>+B540</f>
        <v>40848</v>
      </c>
      <c r="S540" s="136">
        <v>6.3995392567082501</v>
      </c>
      <c r="T540" s="136">
        <f>P540*10^3*$F$8/(3600*24*30)</f>
        <v>3.9708628875718683</v>
      </c>
    </row>
    <row r="541" spans="1:20" x14ac:dyDescent="0.25">
      <c r="B541" s="144">
        <v>40878</v>
      </c>
      <c r="C541" s="135">
        <v>168.12584558823499</v>
      </c>
      <c r="D541" s="135"/>
      <c r="E541" s="145">
        <f>IF(S541="",NA(),(S541*3600*24*30)/($F$8*1000))</f>
        <v>115.07731632034422</v>
      </c>
      <c r="F541" s="135">
        <f>(I540+$J$11*TANH(C541/$J$11))/(1+I540/$J$11*TANH(C541/$J$11))</f>
        <v>411.42895482465087</v>
      </c>
      <c r="G541" s="135">
        <f t="shared" si="47"/>
        <v>77.735529787571807</v>
      </c>
      <c r="H541" s="135">
        <f>F541*(1-TANH(D541/$J$11))/(1+(1-F541/$J$11)*TANH(D541/$J$11))</f>
        <v>411.42895482465087</v>
      </c>
      <c r="I541" s="135">
        <f>H541/(1+(H541/$J$11)^3)^(1/3)</f>
        <v>365.08224815769813</v>
      </c>
      <c r="J541" s="135">
        <f t="shared" si="48"/>
        <v>46.346706666952741</v>
      </c>
      <c r="K541" s="135">
        <f t="shared" si="49"/>
        <v>124.08223645452455</v>
      </c>
      <c r="L541" s="135">
        <f t="shared" si="50"/>
        <v>161.13690291163562</v>
      </c>
      <c r="M541" s="135">
        <f>($J$12-1)*L541</f>
        <v>24.170535436745329</v>
      </c>
      <c r="N541" s="135">
        <f>$J$12*L541</f>
        <v>185.30743834838094</v>
      </c>
      <c r="O541" s="135">
        <f t="shared" si="51"/>
        <v>45.324537958415476</v>
      </c>
      <c r="P541" s="135">
        <f t="shared" si="52"/>
        <v>139.98290038996547</v>
      </c>
      <c r="R541" s="133">
        <f>+B541</f>
        <v>40878</v>
      </c>
      <c r="S541" s="136">
        <v>7.6363033978006198</v>
      </c>
      <c r="T541" s="136">
        <f>P541*10^3*$F$8/(3600*24*30)</f>
        <v>9.288988760445239</v>
      </c>
    </row>
    <row r="542" spans="1:20" x14ac:dyDescent="0.25">
      <c r="B542" s="144">
        <v>40909</v>
      </c>
      <c r="C542" s="135">
        <v>154.749102137108</v>
      </c>
      <c r="D542" s="135"/>
      <c r="E542" s="145">
        <f>IF(S542="",NA(),(S542*3600*24*30)/($F$8*1000))</f>
        <v>143.55077439609099</v>
      </c>
      <c r="F542" s="135">
        <f>(I541+$J$11*TANH(C542/$J$11))/(1+I541/$J$11*TANH(C542/$J$11))</f>
        <v>435.07342609430526</v>
      </c>
      <c r="G542" s="135">
        <f t="shared" si="47"/>
        <v>84.757924200500895</v>
      </c>
      <c r="H542" s="135">
        <f>F542*(1-TANH(D542/$J$11))/(1+(1-F542/$J$11)*TANH(D542/$J$11))</f>
        <v>435.07342609430526</v>
      </c>
      <c r="I542" s="135">
        <f>H542/(1+(H542/$J$11)^3)^(1/3)</f>
        <v>379.23551592546056</v>
      </c>
      <c r="J542" s="135">
        <f t="shared" si="48"/>
        <v>55.837910168844701</v>
      </c>
      <c r="K542" s="135">
        <f t="shared" si="49"/>
        <v>140.5958343693456</v>
      </c>
      <c r="L542" s="135">
        <f t="shared" si="50"/>
        <v>185.92037232776107</v>
      </c>
      <c r="M542" s="135">
        <f>($J$12-1)*L542</f>
        <v>27.888055849164143</v>
      </c>
      <c r="N542" s="135">
        <f>$J$12*L542</f>
        <v>213.80842817692522</v>
      </c>
      <c r="O542" s="135">
        <f t="shared" si="51"/>
        <v>46.852121302585289</v>
      </c>
      <c r="P542" s="135">
        <f t="shared" si="52"/>
        <v>166.95630687433993</v>
      </c>
      <c r="R542" s="133">
        <f>+B542</f>
        <v>40909</v>
      </c>
      <c r="S542" s="136">
        <v>9.5257458318393695</v>
      </c>
      <c r="T542" s="136">
        <f>P542*10^3*$F$8/(3600*24*30)</f>
        <v>11.078890733945396</v>
      </c>
    </row>
    <row r="543" spans="1:20" x14ac:dyDescent="0.25">
      <c r="B543" s="144">
        <v>40940</v>
      </c>
      <c r="C543" s="135">
        <v>126.876257493529</v>
      </c>
      <c r="D543" s="135"/>
      <c r="E543" s="145">
        <f>IF(S543="",NA(),(S543*3600*24*30)/($F$8*1000))</f>
        <v>108.77067615620413</v>
      </c>
      <c r="F543" s="135">
        <f>(I542+$J$11*TANH(C543/$J$11))/(1+I542/$J$11*TANH(C543/$J$11))</f>
        <v>434.60061166610797</v>
      </c>
      <c r="G543" s="135">
        <f t="shared" si="47"/>
        <v>71.511161752881605</v>
      </c>
      <c r="H543" s="135">
        <f>F543*(1-TANH(D543/$J$11))/(1+(1-F543/$J$11)*TANH(D543/$J$11))</f>
        <v>434.60061166610797</v>
      </c>
      <c r="I543" s="135">
        <f>H543/(1+(H543/$J$11)^3)^(1/3)</f>
        <v>378.96236969253584</v>
      </c>
      <c r="J543" s="135">
        <f t="shared" si="48"/>
        <v>55.638241973572121</v>
      </c>
      <c r="K543" s="135">
        <f t="shared" si="49"/>
        <v>127.14940372645373</v>
      </c>
      <c r="L543" s="135">
        <f t="shared" si="50"/>
        <v>174.00152502903902</v>
      </c>
      <c r="M543" s="135">
        <f>($J$12-1)*L543</f>
        <v>26.100228754355836</v>
      </c>
      <c r="N543" s="135">
        <f>$J$12*L543</f>
        <v>200.10175378339486</v>
      </c>
      <c r="O543" s="135">
        <f t="shared" si="51"/>
        <v>46.159262874490366</v>
      </c>
      <c r="P543" s="135">
        <f t="shared" si="52"/>
        <v>153.94249090890449</v>
      </c>
      <c r="R543" s="133">
        <f>+B543</f>
        <v>40940</v>
      </c>
      <c r="S543" s="136">
        <v>7.2178072140690999</v>
      </c>
      <c r="T543" s="136">
        <f>P543*10^3*$F$8/(3600*24*30)</f>
        <v>10.215319612782244</v>
      </c>
    </row>
    <row r="544" spans="1:20" x14ac:dyDescent="0.25">
      <c r="B544" s="144">
        <v>40969</v>
      </c>
      <c r="C544" s="135">
        <v>71.274217090271307</v>
      </c>
      <c r="D544" s="135"/>
      <c r="E544" s="145">
        <f>IF(S544="",NA(),(S544*3600*24*30)/($F$8*1000))</f>
        <v>146.07566588813552</v>
      </c>
      <c r="F544" s="135">
        <f>(I543+$J$11*TANH(C544/$J$11))/(1+I543/$J$11*TANH(C544/$J$11))</f>
        <v>412.47742017150904</v>
      </c>
      <c r="G544" s="135">
        <f t="shared" si="47"/>
        <v>37.759166611298099</v>
      </c>
      <c r="H544" s="135">
        <f>F544*(1-TANH(D544/$J$11))/(1+(1-F544/$J$11)*TANH(D544/$J$11))</f>
        <v>412.47742017150904</v>
      </c>
      <c r="I544" s="135">
        <f>H544/(1+(H544/$J$11)^3)^(1/3)</f>
        <v>365.73128620664284</v>
      </c>
      <c r="J544" s="135">
        <f t="shared" si="48"/>
        <v>46.746133964866203</v>
      </c>
      <c r="K544" s="135">
        <f t="shared" si="49"/>
        <v>84.505300576164302</v>
      </c>
      <c r="L544" s="135">
        <f t="shared" si="50"/>
        <v>130.66456345065467</v>
      </c>
      <c r="M544" s="135">
        <f>($J$12-1)*L544</f>
        <v>19.599684517598188</v>
      </c>
      <c r="N544" s="135">
        <f>$J$12*L544</f>
        <v>150.26424796825285</v>
      </c>
      <c r="O544" s="135">
        <f t="shared" si="51"/>
        <v>42.878687010339718</v>
      </c>
      <c r="P544" s="135">
        <f t="shared" si="52"/>
        <v>107.38556095791313</v>
      </c>
      <c r="R544" s="133">
        <f>+B544</f>
        <v>40969</v>
      </c>
      <c r="S544" s="136">
        <v>9.6932926438114606</v>
      </c>
      <c r="T544" s="136">
        <f>P544*10^3*$F$8/(3600*24*30)</f>
        <v>7.1258937055405323</v>
      </c>
    </row>
    <row r="545" spans="2:20" x14ac:dyDescent="0.25">
      <c r="B545" s="144">
        <v>41000</v>
      </c>
      <c r="C545" s="135">
        <v>98.340641945979399</v>
      </c>
      <c r="D545" s="135"/>
      <c r="E545" s="145">
        <f>IF(S545="",NA(),(S545*3600*24*30)/($F$8*1000))</f>
        <v>160.28852055071059</v>
      </c>
      <c r="F545" s="135">
        <f>(I544+$J$11*TANH(C545/$J$11))/(1+I544/$J$11*TANH(C545/$J$11))</f>
        <v>413.41612448532567</v>
      </c>
      <c r="G545" s="135">
        <f t="shared" si="47"/>
        <v>50.655803667296595</v>
      </c>
      <c r="H545" s="135">
        <f>F545*(1-TANH(D545/$J$11))/(1+(1-F545/$J$11)*TANH(D545/$J$11))</f>
        <v>413.41612448532567</v>
      </c>
      <c r="I545" s="135">
        <f>H545/(1+(H545/$J$11)^3)^(1/3)</f>
        <v>366.31068477424452</v>
      </c>
      <c r="J545" s="135">
        <f t="shared" si="48"/>
        <v>47.105439711081146</v>
      </c>
      <c r="K545" s="135">
        <f t="shared" si="49"/>
        <v>97.761243378377742</v>
      </c>
      <c r="L545" s="135">
        <f t="shared" si="50"/>
        <v>140.63993038871746</v>
      </c>
      <c r="M545" s="135">
        <f>($J$12-1)*L545</f>
        <v>21.095989558307608</v>
      </c>
      <c r="N545" s="135">
        <f>$J$12*L545</f>
        <v>161.73591994702505</v>
      </c>
      <c r="O545" s="135">
        <f t="shared" si="51"/>
        <v>43.764470813479036</v>
      </c>
      <c r="P545" s="135">
        <f t="shared" si="52"/>
        <v>117.97144913354602</v>
      </c>
      <c r="R545" s="133">
        <f>+B545</f>
        <v>41000</v>
      </c>
      <c r="S545" s="136">
        <v>10.636429604445301</v>
      </c>
      <c r="T545" s="136">
        <f>P545*10^3*$F$8/(3600*24*30)</f>
        <v>7.8283523344791348</v>
      </c>
    </row>
    <row r="546" spans="2:20" x14ac:dyDescent="0.25">
      <c r="B546" s="144">
        <v>41030</v>
      </c>
      <c r="C546" s="135">
        <v>15.1527145729707</v>
      </c>
      <c r="D546" s="135"/>
      <c r="E546" s="145">
        <f>IF(S546="",NA(),(S546*3600*24*30)/($F$8*1000))</f>
        <v>74.190565106773633</v>
      </c>
      <c r="F546" s="135">
        <f>(I545+$J$11*TANH(C546/$J$11))/(1+I545/$J$11*TANH(C546/$J$11))</f>
        <v>374.45277346016974</v>
      </c>
      <c r="G546" s="135">
        <f t="shared" si="47"/>
        <v>7.0106258870454781</v>
      </c>
      <c r="H546" s="135">
        <f>F546*(1-TANH(D546/$J$11))/(1+(1-F546/$J$11)*TANH(D546/$J$11))</f>
        <v>374.45277346016974</v>
      </c>
      <c r="I546" s="135">
        <f>H546/(1+(H546/$J$11)^3)^(1/3)</f>
        <v>340.91554692812974</v>
      </c>
      <c r="J546" s="135">
        <f t="shared" si="48"/>
        <v>33.537226532039995</v>
      </c>
      <c r="K546" s="135">
        <f t="shared" si="49"/>
        <v>40.547852419085473</v>
      </c>
      <c r="L546" s="135">
        <f t="shared" si="50"/>
        <v>84.312323232564509</v>
      </c>
      <c r="M546" s="135">
        <f>($J$12-1)*L546</f>
        <v>12.64684848488467</v>
      </c>
      <c r="N546" s="135">
        <f>$J$12*L546</f>
        <v>96.959171717449181</v>
      </c>
      <c r="O546" s="135">
        <f t="shared" si="51"/>
        <v>37.064099150060777</v>
      </c>
      <c r="P546" s="135">
        <f t="shared" si="52"/>
        <v>59.895072567388404</v>
      </c>
      <c r="R546" s="133">
        <f>+B546</f>
        <v>41030</v>
      </c>
      <c r="S546" s="136">
        <v>4.9231393512210904</v>
      </c>
      <c r="T546" s="136">
        <f>P546*10^3*$F$8/(3600*24*30)</f>
        <v>3.9745187043174406</v>
      </c>
    </row>
    <row r="547" spans="2:20" x14ac:dyDescent="0.25">
      <c r="B547" s="144">
        <v>41061</v>
      </c>
      <c r="C547" s="135">
        <v>3.2867030965391599</v>
      </c>
      <c r="D547" s="135"/>
      <c r="E547" s="145">
        <f>IF(S547="",NA(),(S547*3600*24*30)/($F$8*1000))</f>
        <v>63.321692897673678</v>
      </c>
      <c r="F547" s="135">
        <f>(I546+$J$11*TANH(C547/$J$11))/(1+I546/$J$11*TANH(C547/$J$11))</f>
        <v>342.90662065836722</v>
      </c>
      <c r="G547" s="135">
        <f t="shared" si="47"/>
        <v>1.2956293663016822</v>
      </c>
      <c r="H547" s="135">
        <f>F547*(1-TANH(D547/$J$11))/(1+(1-F547/$J$11)*TANH(D547/$J$11))</f>
        <v>342.90662065836722</v>
      </c>
      <c r="I547" s="135">
        <f>H547/(1+(H547/$J$11)^3)^(1/3)</f>
        <v>318.35454357142373</v>
      </c>
      <c r="J547" s="135">
        <f t="shared" si="48"/>
        <v>24.552077086943484</v>
      </c>
      <c r="K547" s="135">
        <f t="shared" si="49"/>
        <v>25.847706453245166</v>
      </c>
      <c r="L547" s="135">
        <f t="shared" si="50"/>
        <v>62.911805603305943</v>
      </c>
      <c r="M547" s="135">
        <f>($J$12-1)*L547</f>
        <v>9.4367708404958854</v>
      </c>
      <c r="N547" s="135">
        <f>$J$12*L547</f>
        <v>72.348576443801832</v>
      </c>
      <c r="O547" s="135">
        <f t="shared" si="51"/>
        <v>32.799102969357286</v>
      </c>
      <c r="P547" s="135">
        <f t="shared" si="52"/>
        <v>39.549473474444547</v>
      </c>
      <c r="R547" s="133">
        <f>+B547</f>
        <v>41061</v>
      </c>
      <c r="S547" s="136">
        <v>4.2019024608024198</v>
      </c>
      <c r="T547" s="136">
        <f>P547*10^3*$F$8/(3600*24*30)</f>
        <v>2.6244249373474005</v>
      </c>
    </row>
    <row r="548" spans="2:20" x14ac:dyDescent="0.25">
      <c r="B548" s="144">
        <v>41091</v>
      </c>
      <c r="C548" s="135">
        <v>0</v>
      </c>
      <c r="D548" s="135"/>
      <c r="E548" s="145">
        <f>IF(S548="",NA(),(S548*3600*24*30)/($F$8*1000))</f>
        <v>42.030705422444832</v>
      </c>
      <c r="F548" s="135">
        <f>(I547+$J$11*TANH(C548/$J$11))/(1+I547/$J$11*TANH(C548/$J$11))</f>
        <v>318.35454357142373</v>
      </c>
      <c r="G548" s="135">
        <f t="shared" si="47"/>
        <v>0</v>
      </c>
      <c r="H548" s="135">
        <f>F548*(1-TANH(D548/$J$11))/(1+(1-F548/$J$11)*TANH(D548/$J$11))</f>
        <v>318.35454357142373</v>
      </c>
      <c r="I548" s="135">
        <f>H548/(1+(H548/$J$11)^3)^(1/3)</f>
        <v>299.60081431219209</v>
      </c>
      <c r="J548" s="135">
        <f t="shared" si="48"/>
        <v>18.753729259231648</v>
      </c>
      <c r="K548" s="135">
        <f t="shared" si="49"/>
        <v>18.753729259231648</v>
      </c>
      <c r="L548" s="135">
        <f t="shared" si="50"/>
        <v>51.552832228588933</v>
      </c>
      <c r="M548" s="135">
        <f>($J$12-1)*L548</f>
        <v>7.732924834288335</v>
      </c>
      <c r="N548" s="135">
        <f>$J$12*L548</f>
        <v>59.285757062877266</v>
      </c>
      <c r="O548" s="135">
        <f t="shared" si="51"/>
        <v>29.820370104182786</v>
      </c>
      <c r="P548" s="135">
        <f t="shared" si="52"/>
        <v>29.465386958694481</v>
      </c>
      <c r="R548" s="133">
        <f>+B548</f>
        <v>41091</v>
      </c>
      <c r="S548" s="136">
        <v>2.7890745882177899</v>
      </c>
      <c r="T548" s="136">
        <f>P548*10^3*$F$8/(3600*24*30)</f>
        <v>1.9552648753454671</v>
      </c>
    </row>
    <row r="549" spans="2:20" x14ac:dyDescent="0.25">
      <c r="B549" s="144">
        <v>41122</v>
      </c>
      <c r="C549" s="135">
        <v>21.107297361540301</v>
      </c>
      <c r="D549" s="135"/>
      <c r="E549" s="145">
        <f>IF(S549="",NA(),(S549*3600*24*30)/($F$8*1000))</f>
        <v>27.00908164733363</v>
      </c>
      <c r="F549" s="135">
        <f>(I548+$J$11*TANH(C549/$J$11))/(1+I548/$J$11*TANH(C549/$J$11))</f>
        <v>314.00510869012686</v>
      </c>
      <c r="G549" s="135">
        <f t="shared" si="47"/>
        <v>6.7030029836055292</v>
      </c>
      <c r="H549" s="135">
        <f>F549*(1-TANH(D549/$J$11))/(1+(1-F549/$J$11)*TANH(D549/$J$11))</f>
        <v>314.00510869012686</v>
      </c>
      <c r="I549" s="135">
        <f>H549/(1+(H549/$J$11)^3)^(1/3)</f>
        <v>296.1737315892828</v>
      </c>
      <c r="J549" s="135">
        <f t="shared" si="48"/>
        <v>17.831377100844065</v>
      </c>
      <c r="K549" s="135">
        <f t="shared" si="49"/>
        <v>24.534380084449595</v>
      </c>
      <c r="L549" s="135">
        <f t="shared" si="50"/>
        <v>54.35475018863238</v>
      </c>
      <c r="M549" s="135">
        <f>($J$12-1)*L549</f>
        <v>8.1532125282948513</v>
      </c>
      <c r="N549" s="135">
        <f>$J$12*L549</f>
        <v>62.507962716927231</v>
      </c>
      <c r="O549" s="135">
        <f t="shared" si="51"/>
        <v>30.614155029919711</v>
      </c>
      <c r="P549" s="135">
        <f t="shared" si="52"/>
        <v>31.89380768700752</v>
      </c>
      <c r="R549" s="133">
        <f>+B549</f>
        <v>41122</v>
      </c>
      <c r="S549" s="136">
        <v>1.79226930684467</v>
      </c>
      <c r="T549" s="136">
        <f>P549*10^3*$F$8/(3600*24*30)</f>
        <v>2.1164100779958694</v>
      </c>
    </row>
    <row r="550" spans="2:20" x14ac:dyDescent="0.25">
      <c r="B550" s="144">
        <v>41153</v>
      </c>
      <c r="C550" s="135">
        <v>3.9996982650238899</v>
      </c>
      <c r="D550" s="135"/>
      <c r="E550" s="145">
        <f>IF(S550="",NA(),(S550*3600*24*30)/($F$8*1000))</f>
        <v>33.188202450821471</v>
      </c>
      <c r="F550" s="135">
        <f>(I549+$J$11*TANH(C550/$J$11))/(1+I549/$J$11*TANH(C550/$J$11))</f>
        <v>298.97910498452126</v>
      </c>
      <c r="G550" s="135">
        <f t="shared" si="47"/>
        <v>1.1943248697854187</v>
      </c>
      <c r="H550" s="135">
        <f>F550*(1-TANH(D550/$J$11))/(1+(1-F550/$J$11)*TANH(D550/$J$11))</f>
        <v>298.97910498452126</v>
      </c>
      <c r="I550" s="135">
        <f>H550/(1+(H550/$J$11)^3)^(1/3)</f>
        <v>284.1005195377644</v>
      </c>
      <c r="J550" s="135">
        <f t="shared" si="48"/>
        <v>14.878585446756858</v>
      </c>
      <c r="K550" s="135">
        <f t="shared" si="49"/>
        <v>16.072910316542277</v>
      </c>
      <c r="L550" s="135">
        <f t="shared" si="50"/>
        <v>46.687065346461992</v>
      </c>
      <c r="M550" s="135">
        <f>($J$12-1)*L550</f>
        <v>7.0030598019692949</v>
      </c>
      <c r="N550" s="135">
        <f>$J$12*L550</f>
        <v>53.690125148431285</v>
      </c>
      <c r="O550" s="135">
        <f t="shared" si="51"/>
        <v>28.334980761962218</v>
      </c>
      <c r="P550" s="135">
        <f t="shared" si="52"/>
        <v>25.355144386469068</v>
      </c>
      <c r="R550" s="133">
        <f>+B550</f>
        <v>41153</v>
      </c>
      <c r="S550" s="136">
        <v>2.2023035576934</v>
      </c>
      <c r="T550" s="136">
        <f>P550*10^3*$F$8/(3600*24*30)</f>
        <v>1.6825172972502622</v>
      </c>
    </row>
    <row r="551" spans="2:20" x14ac:dyDescent="0.25">
      <c r="B551" s="144">
        <v>41183</v>
      </c>
      <c r="C551" s="135">
        <v>85.827012877348494</v>
      </c>
      <c r="D551" s="135"/>
      <c r="E551" s="145">
        <f>IF(S551="",NA(),(S551*3600*24*30)/($F$8*1000))</f>
        <v>95.191567837362896</v>
      </c>
      <c r="F551" s="135">
        <f>(I550+$J$11*TANH(C551/$J$11))/(1+I550/$J$11*TANH(C551/$J$11))</f>
        <v>341.38483388418052</v>
      </c>
      <c r="G551" s="135">
        <f t="shared" si="47"/>
        <v>28.542698530932341</v>
      </c>
      <c r="H551" s="135">
        <f>F551*(1-TANH(D551/$J$11))/(1+(1-F551/$J$11)*TANH(D551/$J$11))</f>
        <v>341.38483388418052</v>
      </c>
      <c r="I551" s="135">
        <f>H551/(1+(H551/$J$11)^3)^(1/3)</f>
        <v>317.22197818167126</v>
      </c>
      <c r="J551" s="135">
        <f t="shared" si="48"/>
        <v>24.162855702509262</v>
      </c>
      <c r="K551" s="135">
        <f t="shared" si="49"/>
        <v>52.705554233441603</v>
      </c>
      <c r="L551" s="135">
        <f t="shared" si="50"/>
        <v>81.040534995403817</v>
      </c>
      <c r="M551" s="135">
        <f>($J$12-1)*L551</f>
        <v>12.156080249310566</v>
      </c>
      <c r="N551" s="135">
        <f>$J$12*L551</f>
        <v>93.19661524471438</v>
      </c>
      <c r="O551" s="135">
        <f t="shared" si="51"/>
        <v>36.500786298382614</v>
      </c>
      <c r="P551" s="135">
        <f t="shared" si="52"/>
        <v>56.695828946331766</v>
      </c>
      <c r="R551" s="133">
        <f>+B551</f>
        <v>41183</v>
      </c>
      <c r="S551" s="136">
        <v>6.3167244089608099</v>
      </c>
      <c r="T551" s="136">
        <f>P551*10^3*$F$8/(3600*24*30)</f>
        <v>3.7622232171176941</v>
      </c>
    </row>
    <row r="552" spans="2:20" x14ac:dyDescent="0.25">
      <c r="B552" s="144">
        <v>41214</v>
      </c>
      <c r="C552" s="135">
        <v>120.825214899713</v>
      </c>
      <c r="D552" s="135"/>
      <c r="E552" s="145">
        <f>IF(S552="",NA(),(S552*3600*24*30)/($F$8*1000))</f>
        <v>135.16676660193528</v>
      </c>
      <c r="F552" s="135">
        <f>(I551+$J$11*TANH(C552/$J$11))/(1+I551/$J$11*TANH(C552/$J$11))</f>
        <v>386.90268515937339</v>
      </c>
      <c r="G552" s="135">
        <f t="shared" si="47"/>
        <v>51.14450792201086</v>
      </c>
      <c r="H552" s="135">
        <f>F552*(1-TANH(D552/$J$11))/(1+(1-F552/$J$11)*TANH(D552/$J$11))</f>
        <v>386.90268515937339</v>
      </c>
      <c r="I552" s="135">
        <f>H552/(1+(H552/$J$11)^3)^(1/3)</f>
        <v>349.32953131085185</v>
      </c>
      <c r="J552" s="135">
        <f t="shared" si="48"/>
        <v>37.573153848521542</v>
      </c>
      <c r="K552" s="135">
        <f t="shared" si="49"/>
        <v>88.717661770532402</v>
      </c>
      <c r="L552" s="135">
        <f t="shared" si="50"/>
        <v>125.21844806891502</v>
      </c>
      <c r="M552" s="135">
        <f>($J$12-1)*L552</f>
        <v>18.782767210337241</v>
      </c>
      <c r="N552" s="135">
        <f>$J$12*L552</f>
        <v>144.00121527925228</v>
      </c>
      <c r="O552" s="135">
        <f t="shared" si="51"/>
        <v>42.353046303807318</v>
      </c>
      <c r="P552" s="135">
        <f t="shared" si="52"/>
        <v>101.64816897544496</v>
      </c>
      <c r="R552" s="133">
        <f>+B552</f>
        <v>41214</v>
      </c>
      <c r="S552" s="136">
        <v>8.9693996356222492</v>
      </c>
      <c r="T552" s="136">
        <f>P552*10^3*$F$8/(3600*24*30)</f>
        <v>6.7451717067039096</v>
      </c>
    </row>
    <row r="553" spans="2:20" x14ac:dyDescent="0.25">
      <c r="B553" s="144">
        <v>41244</v>
      </c>
      <c r="C553" s="135">
        <v>96.309809386697395</v>
      </c>
      <c r="D553" s="135"/>
      <c r="E553" s="145">
        <f>IF(S553="",NA(),(S553*3600*24*30)/($F$8*1000))</f>
        <v>79.340109683655868</v>
      </c>
      <c r="F553" s="135">
        <f>(I552+$J$11*TANH(C553/$J$11))/(1+I552/$J$11*TANH(C553/$J$11))</f>
        <v>399.7625262649297</v>
      </c>
      <c r="G553" s="135">
        <f t="shared" si="47"/>
        <v>45.87681443261954</v>
      </c>
      <c r="H553" s="135">
        <f>F553*(1-TANH(D553/$J$11))/(1+(1-F553/$J$11)*TANH(D553/$J$11))</f>
        <v>399.7625262649297</v>
      </c>
      <c r="I553" s="135">
        <f>H553/(1+(H553/$J$11)^3)^(1/3)</f>
        <v>357.7255131324838</v>
      </c>
      <c r="J553" s="135">
        <f t="shared" si="48"/>
        <v>42.037013132445907</v>
      </c>
      <c r="K553" s="135">
        <f t="shared" si="49"/>
        <v>87.913827565065446</v>
      </c>
      <c r="L553" s="135">
        <f t="shared" si="50"/>
        <v>130.26687386887278</v>
      </c>
      <c r="M553" s="135">
        <f>($J$12-1)*L553</f>
        <v>19.540031080330905</v>
      </c>
      <c r="N553" s="135">
        <f>$J$12*L553</f>
        <v>149.80690494920367</v>
      </c>
      <c r="O553" s="135">
        <f t="shared" si="51"/>
        <v>42.841365488559134</v>
      </c>
      <c r="P553" s="135">
        <f t="shared" si="52"/>
        <v>106.96553946064454</v>
      </c>
      <c r="R553" s="133">
        <f>+B553</f>
        <v>41244</v>
      </c>
      <c r="S553" s="136">
        <v>5.2648529574030896</v>
      </c>
      <c r="T553" s="136">
        <f>P553*10^3*$F$8/(3600*24*30)</f>
        <v>7.0980219086538812</v>
      </c>
    </row>
    <row r="554" spans="2:20" x14ac:dyDescent="0.25">
      <c r="B554" s="144">
        <v>41275</v>
      </c>
      <c r="C554" s="135">
        <v>41.280256091138</v>
      </c>
      <c r="D554" s="135"/>
      <c r="E554" s="145">
        <f>IF(S554="",NA(),(S554*3600*24*30)/($F$8*1000))</f>
        <v>112.31801975274664</v>
      </c>
      <c r="F554" s="135">
        <f>(I553+$J$11*TANH(C554/$J$11))/(1+I553/$J$11*TANH(C554/$J$11))</f>
        <v>380.03916673759591</v>
      </c>
      <c r="G554" s="135">
        <f t="shared" si="47"/>
        <v>18.966602486025863</v>
      </c>
      <c r="H554" s="135">
        <f>F554*(1-TANH(D554/$J$11))/(1+(1-F554/$J$11)*TANH(D554/$J$11))</f>
        <v>380.03916673759591</v>
      </c>
      <c r="I554" s="135">
        <f>H554/(1+(H554/$J$11)^3)^(1/3)</f>
        <v>344.725637806046</v>
      </c>
      <c r="J554" s="135">
        <f t="shared" si="48"/>
        <v>35.313528931549911</v>
      </c>
      <c r="K554" s="135">
        <f t="shared" si="49"/>
        <v>54.280131417575774</v>
      </c>
      <c r="L554" s="135">
        <f t="shared" si="50"/>
        <v>97.121496906134908</v>
      </c>
      <c r="M554" s="135">
        <f>($J$12-1)*L554</f>
        <v>14.568224535920228</v>
      </c>
      <c r="N554" s="135">
        <f>$J$12*L554</f>
        <v>111.68972144205513</v>
      </c>
      <c r="O554" s="135">
        <f t="shared" si="51"/>
        <v>39.031942216674921</v>
      </c>
      <c r="P554" s="135">
        <f t="shared" si="52"/>
        <v>72.65777922538021</v>
      </c>
      <c r="R554" s="133">
        <f>+B554</f>
        <v>41275</v>
      </c>
      <c r="S554" s="136">
        <v>7.4532019280371999</v>
      </c>
      <c r="T554" s="136">
        <f>P554*10^3*$F$8/(3600*24*30)</f>
        <v>4.8214267078570199</v>
      </c>
    </row>
    <row r="555" spans="2:20" x14ac:dyDescent="0.25">
      <c r="B555" s="144">
        <v>41306</v>
      </c>
      <c r="C555" s="135">
        <v>91.986989037193993</v>
      </c>
      <c r="D555" s="135"/>
      <c r="E555" s="145">
        <f>IF(S555="",NA(),(S555*3600*24*30)/($F$8*1000))</f>
        <v>123.21085864007622</v>
      </c>
      <c r="F555" s="135">
        <f>(I554+$J$11*TANH(C555/$J$11))/(1+I554/$J$11*TANH(C555/$J$11))</f>
        <v>394.10339114907777</v>
      </c>
      <c r="G555" s="135">
        <f t="shared" si="47"/>
        <v>42.609235694162237</v>
      </c>
      <c r="H555" s="135">
        <f>F555*(1-TANH(D555/$J$11))/(1+(1-F555/$J$11)*TANH(D555/$J$11))</f>
        <v>394.10339114907777</v>
      </c>
      <c r="I555" s="135">
        <f>H555/(1+(H555/$J$11)^3)^(1/3)</f>
        <v>354.06777733526513</v>
      </c>
      <c r="J555" s="135">
        <f t="shared" si="48"/>
        <v>40.035613813812631</v>
      </c>
      <c r="K555" s="135">
        <f t="shared" si="49"/>
        <v>82.644849507974868</v>
      </c>
      <c r="L555" s="135">
        <f t="shared" si="50"/>
        <v>121.67679172464979</v>
      </c>
      <c r="M555" s="135">
        <f>($J$12-1)*L555</f>
        <v>18.251518758697458</v>
      </c>
      <c r="N555" s="135">
        <f>$J$12*L555</f>
        <v>139.92831048334725</v>
      </c>
      <c r="O555" s="135">
        <f t="shared" si="51"/>
        <v>41.993545629947903</v>
      </c>
      <c r="P555" s="135">
        <f t="shared" si="52"/>
        <v>97.934764853399344</v>
      </c>
      <c r="R555" s="133">
        <f>+B555</f>
        <v>41306</v>
      </c>
      <c r="S555" s="136">
        <v>8.1760291998816008</v>
      </c>
      <c r="T555" s="136">
        <f>P555*10^3*$F$8/(3600*24*30)</f>
        <v>6.4987575442842163</v>
      </c>
    </row>
    <row r="556" spans="2:20" x14ac:dyDescent="0.25">
      <c r="B556" s="144">
        <v>41334</v>
      </c>
      <c r="C556" s="135">
        <v>147.46325511431999</v>
      </c>
      <c r="D556" s="135"/>
      <c r="E556" s="145">
        <f>IF(S556="",NA(),(S556*3600*24*30)/($F$8*1000))</f>
        <v>122.80285218086607</v>
      </c>
      <c r="F556" s="135">
        <f>(I555+$J$11*TANH(C556/$J$11))/(1+I555/$J$11*TANH(C556/$J$11))</f>
        <v>424.98366368321024</v>
      </c>
      <c r="G556" s="135">
        <f t="shared" si="47"/>
        <v>76.547368766374916</v>
      </c>
      <c r="H556" s="135">
        <f>F556*(1-TANH(D556/$J$11))/(1+(1-F556/$J$11)*TANH(D556/$J$11))</f>
        <v>424.98366368321024</v>
      </c>
      <c r="I556" s="135">
        <f>H556/(1+(H556/$J$11)^3)^(1/3)</f>
        <v>373.31943020770098</v>
      </c>
      <c r="J556" s="135">
        <f t="shared" si="48"/>
        <v>51.664233475509263</v>
      </c>
      <c r="K556" s="135">
        <f t="shared" si="49"/>
        <v>128.21160224188418</v>
      </c>
      <c r="L556" s="135">
        <f t="shared" si="50"/>
        <v>170.20514787183208</v>
      </c>
      <c r="M556" s="135">
        <f>($J$12-1)*L556</f>
        <v>25.530772180774797</v>
      </c>
      <c r="N556" s="135">
        <f>$J$12*L556</f>
        <v>195.73592005260687</v>
      </c>
      <c r="O556" s="135">
        <f t="shared" si="51"/>
        <v>45.922978675582783</v>
      </c>
      <c r="P556" s="135">
        <f t="shared" si="52"/>
        <v>149.81294137702409</v>
      </c>
      <c r="R556" s="133">
        <f>+B556</f>
        <v>41334</v>
      </c>
      <c r="S556" s="136">
        <v>8.1489546971871007</v>
      </c>
      <c r="T556" s="136">
        <f>P556*10^3*$F$8/(3600*24*30)</f>
        <v>9.9412908629815355</v>
      </c>
    </row>
    <row r="557" spans="2:20" x14ac:dyDescent="0.25">
      <c r="B557" s="144">
        <v>41365</v>
      </c>
      <c r="C557" s="135">
        <v>102.48267942583701</v>
      </c>
      <c r="D557" s="135"/>
      <c r="E557" s="145">
        <f>IF(S557="",NA(),(S557*3600*24*30)/($F$8*1000))</f>
        <v>72.595849348750761</v>
      </c>
      <c r="F557" s="135">
        <f>(I556+$J$11*TANH(C557/$J$11))/(1+I556/$J$11*TANH(C557/$J$11))</f>
        <v>420.93662148689839</v>
      </c>
      <c r="G557" s="135">
        <f t="shared" si="47"/>
        <v>54.865488146639564</v>
      </c>
      <c r="H557" s="135">
        <f>F557*(1-TANH(D557/$J$11))/(1+(1-F557/$J$11)*TANH(D557/$J$11))</f>
        <v>420.93662148689839</v>
      </c>
      <c r="I557" s="135">
        <f>H557/(1+(H557/$J$11)^3)^(1/3)</f>
        <v>370.89488755405876</v>
      </c>
      <c r="J557" s="135">
        <f t="shared" si="48"/>
        <v>50.041733932839634</v>
      </c>
      <c r="K557" s="135">
        <f t="shared" si="49"/>
        <v>104.9072220794792</v>
      </c>
      <c r="L557" s="135">
        <f t="shared" si="50"/>
        <v>150.83020075506198</v>
      </c>
      <c r="M557" s="135">
        <f>($J$12-1)*L557</f>
        <v>22.624530113259283</v>
      </c>
      <c r="N557" s="135">
        <f>$J$12*L557</f>
        <v>173.45473086832126</v>
      </c>
      <c r="O557" s="135">
        <f t="shared" si="51"/>
        <v>44.579451499611906</v>
      </c>
      <c r="P557" s="135">
        <f t="shared" si="52"/>
        <v>128.87527936870936</v>
      </c>
      <c r="R557" s="133">
        <f>+B557</f>
        <v>41365</v>
      </c>
      <c r="S557" s="136">
        <v>4.8173171635745096</v>
      </c>
      <c r="T557" s="136">
        <f>P557*10^3*$F$8/(3600*24*30)</f>
        <v>8.5519089704544786</v>
      </c>
    </row>
    <row r="558" spans="2:20" x14ac:dyDescent="0.25">
      <c r="B558" s="144">
        <v>41395</v>
      </c>
      <c r="C558" s="135">
        <v>49.008682585651101</v>
      </c>
      <c r="D558" s="135"/>
      <c r="E558" s="145">
        <f>IF(S558="",NA(),(S558*3600*24*30)/($F$8*1000))</f>
        <v>61.391874325892609</v>
      </c>
      <c r="F558" s="135">
        <f>(I557+$J$11*TANH(C558/$J$11))/(1+I557/$J$11*TANH(C558/$J$11))</f>
        <v>395.58990419338096</v>
      </c>
      <c r="G558" s="135">
        <f t="shared" si="47"/>
        <v>24.313665946328911</v>
      </c>
      <c r="H558" s="135">
        <f>F558*(1-TANH(D558/$J$11))/(1+(1-F558/$J$11)*TANH(D558/$J$11))</f>
        <v>395.58990419338096</v>
      </c>
      <c r="I558" s="135">
        <f>H558/(1+(H558/$J$11)^3)^(1/3)</f>
        <v>355.03421127938606</v>
      </c>
      <c r="J558" s="135">
        <f t="shared" si="48"/>
        <v>40.555692913994903</v>
      </c>
      <c r="K558" s="135">
        <f t="shared" si="49"/>
        <v>64.869358860323814</v>
      </c>
      <c r="L558" s="135">
        <f t="shared" si="50"/>
        <v>109.44881035993572</v>
      </c>
      <c r="M558" s="135">
        <f>($J$12-1)*L558</f>
        <v>16.417321553990348</v>
      </c>
      <c r="N558" s="135">
        <f>$J$12*L558</f>
        <v>125.86613191392607</v>
      </c>
      <c r="O558" s="135">
        <f t="shared" si="51"/>
        <v>40.631221175533227</v>
      </c>
      <c r="P558" s="135">
        <f t="shared" si="52"/>
        <v>85.234910738392841</v>
      </c>
      <c r="R558" s="133">
        <f>+B558</f>
        <v>41395</v>
      </c>
      <c r="S558" s="136">
        <v>4.0738435123663299</v>
      </c>
      <c r="T558" s="136">
        <f>P558*10^3*$F$8/(3600*24*30)</f>
        <v>5.6560203113439691</v>
      </c>
    </row>
    <row r="559" spans="2:20" x14ac:dyDescent="0.25">
      <c r="B559" s="144">
        <v>41426</v>
      </c>
      <c r="C559" s="135">
        <v>5.8114139319263201</v>
      </c>
      <c r="D559" s="135"/>
      <c r="E559" s="145">
        <f>IF(S559="",NA(),(S559*3600*24*30)/($F$8*1000))</f>
        <v>84.171232569756796</v>
      </c>
      <c r="F559" s="135">
        <f>(I558+$J$11*TANH(C559/$J$11))/(1+I558/$J$11*TANH(C559/$J$11))</f>
        <v>358.35232993106882</v>
      </c>
      <c r="G559" s="135">
        <f t="shared" si="47"/>
        <v>2.493295280243558</v>
      </c>
      <c r="H559" s="135">
        <f>F559*(1-TANH(D559/$J$11))/(1+(1-F559/$J$11)*TANH(D559/$J$11))</f>
        <v>358.35232993106882</v>
      </c>
      <c r="I559" s="135">
        <f>H559/(1+(H559/$J$11)^3)^(1/3)</f>
        <v>329.62116829817376</v>
      </c>
      <c r="J559" s="135">
        <f t="shared" si="48"/>
        <v>28.731161632895066</v>
      </c>
      <c r="K559" s="135">
        <f t="shared" si="49"/>
        <v>31.224456913138624</v>
      </c>
      <c r="L559" s="135">
        <f t="shared" si="50"/>
        <v>71.855678088671851</v>
      </c>
      <c r="M559" s="135">
        <f>($J$12-1)*L559</f>
        <v>10.778351713300772</v>
      </c>
      <c r="N559" s="135">
        <f>$J$12*L559</f>
        <v>82.634029801972616</v>
      </c>
      <c r="O559" s="135">
        <f t="shared" si="51"/>
        <v>34.760581293271343</v>
      </c>
      <c r="P559" s="135">
        <f t="shared" si="52"/>
        <v>47.873448508701273</v>
      </c>
      <c r="R559" s="133">
        <f>+B559</f>
        <v>41426</v>
      </c>
      <c r="S559" s="136">
        <v>5.5854367291659601</v>
      </c>
      <c r="T559" s="136">
        <f>P559*10^3*$F$8/(3600*24*30)</f>
        <v>3.1767874782008558</v>
      </c>
    </row>
    <row r="560" spans="2:20" x14ac:dyDescent="0.25">
      <c r="B560" s="144">
        <v>41456</v>
      </c>
      <c r="C560" s="135">
        <v>14.5233480176211</v>
      </c>
      <c r="D560" s="135"/>
      <c r="E560" s="145">
        <f>IF(S560="",NA(),(S560*3600*24*30)/($F$8*1000))</f>
        <v>70.746613919874875</v>
      </c>
      <c r="F560" s="135">
        <f>(I559+$J$11*TANH(C560/$J$11))/(1+I559/$J$11*TANH(C560/$J$11))</f>
        <v>338.67529665900014</v>
      </c>
      <c r="G560" s="135">
        <f t="shared" si="47"/>
        <v>5.4692196567947349</v>
      </c>
      <c r="H560" s="135">
        <f>F560*(1-TANH(D560/$J$11))/(1+(1-F560/$J$11)*TANH(D560/$J$11))</f>
        <v>338.67529665900014</v>
      </c>
      <c r="I560" s="135">
        <f>H560/(1+(H560/$J$11)^3)^(1/3)</f>
        <v>315.19555756311041</v>
      </c>
      <c r="J560" s="135">
        <f t="shared" si="48"/>
        <v>23.479739095889727</v>
      </c>
      <c r="K560" s="135">
        <f t="shared" si="49"/>
        <v>28.948958752684462</v>
      </c>
      <c r="L560" s="135">
        <f t="shared" si="50"/>
        <v>63.709540045955805</v>
      </c>
      <c r="M560" s="135">
        <f>($J$12-1)*L560</f>
        <v>9.5564310068933658</v>
      </c>
      <c r="N560" s="135">
        <f>$J$12*L560</f>
        <v>73.265971052849167</v>
      </c>
      <c r="O560" s="135">
        <f t="shared" si="51"/>
        <v>32.986352243121758</v>
      </c>
      <c r="P560" s="135">
        <f t="shared" si="52"/>
        <v>40.27961880972741</v>
      </c>
      <c r="R560" s="133">
        <f>+B560</f>
        <v>41456</v>
      </c>
      <c r="S560" s="136">
        <v>4.6946055533250304</v>
      </c>
      <c r="T560" s="136">
        <f>P560*10^3*$F$8/(3600*24*30)</f>
        <v>2.6728759395343804</v>
      </c>
    </row>
    <row r="561" spans="2:20" x14ac:dyDescent="0.25">
      <c r="B561" s="144">
        <v>41487</v>
      </c>
      <c r="C561" s="135">
        <v>9.9608292023433993</v>
      </c>
      <c r="D561" s="135"/>
      <c r="E561" s="145">
        <f>IF(S561="",NA(),(S561*3600*24*30)/($F$8*1000))</f>
        <v>28.651736556910464</v>
      </c>
      <c r="F561" s="135">
        <f>(I560+$J$11*TANH(C561/$J$11))/(1+I560/$J$11*TANH(C561/$J$11))</f>
        <v>321.74935666099628</v>
      </c>
      <c r="G561" s="135">
        <f t="shared" si="47"/>
        <v>3.4070301044575331</v>
      </c>
      <c r="H561" s="135">
        <f>F561*(1-TANH(D561/$J$11))/(1+(1-F561/$J$11)*TANH(D561/$J$11))</f>
        <v>321.74935666099628</v>
      </c>
      <c r="I561" s="135">
        <f>H561/(1+(H561/$J$11)^3)^(1/3)</f>
        <v>302.25416086492157</v>
      </c>
      <c r="J561" s="135">
        <f t="shared" si="48"/>
        <v>19.495195796074711</v>
      </c>
      <c r="K561" s="135">
        <f t="shared" si="49"/>
        <v>22.902225900532244</v>
      </c>
      <c r="L561" s="135">
        <f t="shared" si="50"/>
        <v>55.888578143654001</v>
      </c>
      <c r="M561" s="135">
        <f>($J$12-1)*L561</f>
        <v>8.383286721548096</v>
      </c>
      <c r="N561" s="135">
        <f>$J$12*L561</f>
        <v>64.27186486520209</v>
      </c>
      <c r="O561" s="135">
        <f t="shared" si="51"/>
        <v>31.031254709946403</v>
      </c>
      <c r="P561" s="135">
        <f t="shared" si="52"/>
        <v>33.240610155255688</v>
      </c>
      <c r="R561" s="133">
        <f>+B561</f>
        <v>41487</v>
      </c>
      <c r="S561" s="136">
        <v>1.90127264189375</v>
      </c>
      <c r="T561" s="136">
        <f>P561*10^3*$F$8/(3600*24*30)</f>
        <v>2.205781229438263</v>
      </c>
    </row>
    <row r="562" spans="2:20" x14ac:dyDescent="0.25">
      <c r="B562" s="144">
        <v>41518</v>
      </c>
      <c r="C562" s="135">
        <v>4.0439051989690098</v>
      </c>
      <c r="D562" s="135"/>
      <c r="E562" s="145">
        <f>IF(S562="",NA(),(S562*3600*24*30)/($F$8*1000))</f>
        <v>31.15925645349337</v>
      </c>
      <c r="F562" s="135">
        <f>(I561+$J$11*TANH(C562/$J$11))/(1+I561/$J$11*TANH(C562/$J$11))</f>
        <v>305.04076767176838</v>
      </c>
      <c r="G562" s="135">
        <f t="shared" si="47"/>
        <v>1.257298392122209</v>
      </c>
      <c r="H562" s="135">
        <f>F562*(1-TANH(D562/$J$11))/(1+(1-F562/$J$11)*TANH(D562/$J$11))</f>
        <v>305.04076767176838</v>
      </c>
      <c r="I562" s="135">
        <f>H562/(1+(H562/$J$11)^3)^(1/3)</f>
        <v>289.01403116473972</v>
      </c>
      <c r="J562" s="135">
        <f t="shared" si="48"/>
        <v>16.026736507028659</v>
      </c>
      <c r="K562" s="135">
        <f t="shared" si="49"/>
        <v>17.284034899150868</v>
      </c>
      <c r="L562" s="135">
        <f t="shared" si="50"/>
        <v>48.31528960909727</v>
      </c>
      <c r="M562" s="135">
        <f>($J$12-1)*L562</f>
        <v>7.2472934413645866</v>
      </c>
      <c r="N562" s="135">
        <f>$J$12*L562</f>
        <v>55.562583050461853</v>
      </c>
      <c r="O562" s="135">
        <f t="shared" si="51"/>
        <v>28.848048347725015</v>
      </c>
      <c r="P562" s="135">
        <f t="shared" si="52"/>
        <v>26.714534702736838</v>
      </c>
      <c r="R562" s="133">
        <f>+B562</f>
        <v>41518</v>
      </c>
      <c r="S562" s="136">
        <v>2.0676667091052701</v>
      </c>
      <c r="T562" s="136">
        <f>P562*10^3*$F$8/(3600*24*30)</f>
        <v>1.7727237534223517</v>
      </c>
    </row>
    <row r="563" spans="2:20" x14ac:dyDescent="0.25">
      <c r="B563" s="144">
        <v>41548</v>
      </c>
      <c r="C563" s="135">
        <v>77.571635768556405</v>
      </c>
      <c r="D563" s="135"/>
      <c r="E563" s="145">
        <f>IF(S563="",NA(),(S563*3600*24*30)/($F$8*1000))</f>
        <v>70.963705396865535</v>
      </c>
      <c r="F563" s="135">
        <f>(I562+$J$11*TANH(C563/$J$11))/(1+I562/$J$11*TANH(C563/$J$11))</f>
        <v>340.49697458338522</v>
      </c>
      <c r="G563" s="135">
        <f t="shared" ref="G563:G626" si="53">C563+I562-F563</f>
        <v>26.0886923499109</v>
      </c>
      <c r="H563" s="135">
        <f>F563*(1-TANH(D563/$J$11))/(1+(1-F563/$J$11)*TANH(D563/$J$11))</f>
        <v>340.49697458338522</v>
      </c>
      <c r="I563" s="135">
        <f>H563/(1+(H563/$J$11)^3)^(1/3)</f>
        <v>316.55935537580638</v>
      </c>
      <c r="J563" s="135">
        <f t="shared" si="48"/>
        <v>23.937619207578848</v>
      </c>
      <c r="K563" s="135">
        <f t="shared" si="49"/>
        <v>50.026311557489748</v>
      </c>
      <c r="L563" s="135">
        <f t="shared" si="50"/>
        <v>78.87435990521476</v>
      </c>
      <c r="M563" s="135">
        <f>($J$12-1)*L563</f>
        <v>11.831153985782207</v>
      </c>
      <c r="N563" s="135">
        <f>$J$12*L563</f>
        <v>90.705513890996968</v>
      </c>
      <c r="O563" s="135">
        <f t="shared" si="51"/>
        <v>36.112353774900193</v>
      </c>
      <c r="P563" s="135">
        <f t="shared" si="52"/>
        <v>54.593160116096776</v>
      </c>
      <c r="R563" s="133">
        <f>+B563</f>
        <v>41548</v>
      </c>
      <c r="S563" s="136">
        <v>4.7090113149154602</v>
      </c>
      <c r="T563" s="136">
        <f>P563*10^3*$F$8/(3600*24*30)</f>
        <v>3.6226942669632121</v>
      </c>
    </row>
    <row r="564" spans="2:20" x14ac:dyDescent="0.25">
      <c r="B564" s="144">
        <v>41579</v>
      </c>
      <c r="C564" s="135">
        <v>31.617873651772001</v>
      </c>
      <c r="D564" s="135"/>
      <c r="E564" s="145">
        <f>IF(S564="",NA(),(S564*3600*24*30)/($F$8*1000))</f>
        <v>75.75134226422071</v>
      </c>
      <c r="F564" s="135">
        <f>(I563+$J$11*TANH(C564/$J$11))/(1+I563/$J$11*TANH(C564/$J$11))</f>
        <v>336.78782202829234</v>
      </c>
      <c r="G564" s="135">
        <f t="shared" si="53"/>
        <v>11.389406999286052</v>
      </c>
      <c r="H564" s="135">
        <f>F564*(1-TANH(D564/$J$11))/(1+(1-F564/$J$11)*TANH(D564/$J$11))</f>
        <v>336.78782202829234</v>
      </c>
      <c r="I564" s="135">
        <f>H564/(1+(H564/$J$11)^3)^(1/3)</f>
        <v>313.77648740285639</v>
      </c>
      <c r="J564" s="135">
        <f t="shared" si="48"/>
        <v>23.01133462543595</v>
      </c>
      <c r="K564" s="135">
        <f t="shared" si="49"/>
        <v>34.400741624722002</v>
      </c>
      <c r="L564" s="135">
        <f t="shared" si="50"/>
        <v>70.513095399622188</v>
      </c>
      <c r="M564" s="135">
        <f>($J$12-1)*L564</f>
        <v>10.576964309943321</v>
      </c>
      <c r="N564" s="135">
        <f>$J$12*L564</f>
        <v>81.090059709565509</v>
      </c>
      <c r="O564" s="135">
        <f t="shared" si="51"/>
        <v>34.484382475912085</v>
      </c>
      <c r="P564" s="135">
        <f t="shared" si="52"/>
        <v>46.605677233653424</v>
      </c>
      <c r="R564" s="133">
        <f>+B564</f>
        <v>41579</v>
      </c>
      <c r="S564" s="136">
        <v>5.0267094403726702</v>
      </c>
      <c r="T564" s="136">
        <f>P564*10^3*$F$8/(3600*24*30)</f>
        <v>3.0926606806282364</v>
      </c>
    </row>
    <row r="565" spans="2:20" x14ac:dyDescent="0.25">
      <c r="B565" s="144">
        <v>41609</v>
      </c>
      <c r="C565" s="135">
        <v>96.750907101307405</v>
      </c>
      <c r="D565" s="135"/>
      <c r="E565" s="145">
        <f>IF(S565="",NA(),(S565*3600*24*30)/($F$8*1000))</f>
        <v>61.935836366679681</v>
      </c>
      <c r="F565" s="135">
        <f>(I564+$J$11*TANH(C565/$J$11))/(1+I564/$J$11*TANH(C565/$J$11))</f>
        <v>371.8518405185921</v>
      </c>
      <c r="G565" s="135">
        <f t="shared" si="53"/>
        <v>38.675553985571696</v>
      </c>
      <c r="H565" s="135">
        <f>F565*(1-TANH(D565/$J$11))/(1+(1-F565/$J$11)*TANH(D565/$J$11))</f>
        <v>371.8518405185921</v>
      </c>
      <c r="I565" s="135">
        <f>H565/(1+(H565/$J$11)^3)^(1/3)</f>
        <v>339.12244543198312</v>
      </c>
      <c r="J565" s="135">
        <f t="shared" si="48"/>
        <v>32.729395086608974</v>
      </c>
      <c r="K565" s="135">
        <f t="shared" si="49"/>
        <v>71.404949072180671</v>
      </c>
      <c r="L565" s="135">
        <f t="shared" si="50"/>
        <v>105.88933154809276</v>
      </c>
      <c r="M565" s="135">
        <f>($J$12-1)*L565</f>
        <v>15.883399732213904</v>
      </c>
      <c r="N565" s="135">
        <f>$J$12*L565</f>
        <v>121.77273128030666</v>
      </c>
      <c r="O565" s="135">
        <f t="shared" si="51"/>
        <v>40.195049198834226</v>
      </c>
      <c r="P565" s="135">
        <f t="shared" si="52"/>
        <v>81.577682081472432</v>
      </c>
      <c r="R565" s="133">
        <f>+B565</f>
        <v>41609</v>
      </c>
      <c r="S565" s="136">
        <v>4.1099397589000404</v>
      </c>
      <c r="T565" s="136">
        <f>P565*10^3*$F$8/(3600*24*30)</f>
        <v>5.4133338418261028</v>
      </c>
    </row>
    <row r="566" spans="2:20" x14ac:dyDescent="0.25">
      <c r="B566" s="144">
        <v>41640</v>
      </c>
      <c r="C566" s="135">
        <v>60.275627578292998</v>
      </c>
      <c r="D566" s="135"/>
      <c r="E566" s="145">
        <f>IF(S566="",NA(),(S566*3600*24*30)/($F$8*1000))</f>
        <v>74.157057541754597</v>
      </c>
      <c r="F566" s="135">
        <f>(I565+$J$11*TANH(C566/$J$11))/(1+I565/$J$11*TANH(C566/$J$11))</f>
        <v>373.51272991915874</v>
      </c>
      <c r="G566" s="135">
        <f t="shared" si="53"/>
        <v>25.885343091117363</v>
      </c>
      <c r="H566" s="135">
        <f>F566*(1-TANH(D566/$J$11))/(1+(1-F566/$J$11)*TANH(D566/$J$11))</f>
        <v>373.51272991915874</v>
      </c>
      <c r="I566" s="135">
        <f>H566/(1+(H566/$J$11)^3)^(1/3)</f>
        <v>340.26887870948377</v>
      </c>
      <c r="J566" s="135">
        <f t="shared" si="48"/>
        <v>33.243851209674972</v>
      </c>
      <c r="K566" s="135">
        <f t="shared" si="49"/>
        <v>59.129194300792335</v>
      </c>
      <c r="L566" s="135">
        <f t="shared" si="50"/>
        <v>99.324243499626562</v>
      </c>
      <c r="M566" s="135">
        <f>($J$12-1)*L566</f>
        <v>14.898636524943976</v>
      </c>
      <c r="N566" s="135">
        <f>$J$12*L566</f>
        <v>114.22288002457054</v>
      </c>
      <c r="O566" s="135">
        <f t="shared" si="51"/>
        <v>39.336812710866141</v>
      </c>
      <c r="P566" s="135">
        <f t="shared" si="52"/>
        <v>74.886067313704402</v>
      </c>
      <c r="R566" s="133">
        <f>+B566</f>
        <v>41640</v>
      </c>
      <c r="S566" s="136">
        <v>4.9209158553942096</v>
      </c>
      <c r="T566" s="136">
        <f>P566*10^3*$F$8/(3600*24*30)</f>
        <v>4.9692915038414958</v>
      </c>
    </row>
    <row r="567" spans="2:20" x14ac:dyDescent="0.25">
      <c r="B567" s="144">
        <v>41671</v>
      </c>
      <c r="C567" s="135">
        <v>162.85416171244799</v>
      </c>
      <c r="D567" s="135"/>
      <c r="E567" s="145">
        <f>IF(S567="",NA(),(S567*3600*24*30)/($F$8*1000))</f>
        <v>123.29967068174656</v>
      </c>
      <c r="F567" s="135">
        <f>(I566+$J$11*TANH(C567/$J$11))/(1+I566/$J$11*TANH(C567/$J$11))</f>
        <v>421.87434039189969</v>
      </c>
      <c r="G567" s="135">
        <f t="shared" si="53"/>
        <v>81.248700030032069</v>
      </c>
      <c r="H567" s="135">
        <f>F567*(1-TANH(D567/$J$11))/(1+(1-F567/$J$11)*TANH(D567/$J$11))</f>
        <v>421.87434039189969</v>
      </c>
      <c r="I567" s="135">
        <f>H567/(1+(H567/$J$11)^3)^(1/3)</f>
        <v>371.45930129528227</v>
      </c>
      <c r="J567" s="135">
        <f t="shared" si="48"/>
        <v>50.41503909661742</v>
      </c>
      <c r="K567" s="135">
        <f t="shared" si="49"/>
        <v>131.66373912664949</v>
      </c>
      <c r="L567" s="135">
        <f t="shared" si="50"/>
        <v>171.00055183751562</v>
      </c>
      <c r="M567" s="135">
        <f>($J$12-1)*L567</f>
        <v>25.650082775627329</v>
      </c>
      <c r="N567" s="135">
        <f>$J$12*L567</f>
        <v>196.65063461314296</v>
      </c>
      <c r="O567" s="135">
        <f t="shared" si="51"/>
        <v>45.973149821248711</v>
      </c>
      <c r="P567" s="135">
        <f t="shared" si="52"/>
        <v>150.67748479189424</v>
      </c>
      <c r="R567" s="133">
        <f>+B567</f>
        <v>41671</v>
      </c>
      <c r="S567" s="136">
        <v>8.1819225915356508</v>
      </c>
      <c r="T567" s="136">
        <f>P567*10^3*$F$8/(3600*24*30)</f>
        <v>9.9986602562522418</v>
      </c>
    </row>
    <row r="568" spans="2:20" x14ac:dyDescent="0.25">
      <c r="B568" s="144">
        <v>41699</v>
      </c>
      <c r="C568" s="135">
        <v>183.98088185654001</v>
      </c>
      <c r="D568" s="135"/>
      <c r="E568" s="145">
        <f>IF(S568="",NA(),(S568*3600*24*30)/($F$8*1000))</f>
        <v>157.70086471116653</v>
      </c>
      <c r="F568" s="135">
        <f>(I567+$J$11*TANH(C568/$J$11))/(1+I567/$J$11*TANH(C568/$J$11))</f>
        <v>449.03230524054567</v>
      </c>
      <c r="G568" s="135">
        <f t="shared" si="53"/>
        <v>106.40787791127667</v>
      </c>
      <c r="H568" s="135">
        <f>F568*(1-TANH(D568/$J$11))/(1+(1-F568/$J$11)*TANH(D568/$J$11))</f>
        <v>449.03230524054567</v>
      </c>
      <c r="I568" s="135">
        <f>H568/(1+(H568/$J$11)^3)^(1/3)</f>
        <v>387.11979694957813</v>
      </c>
      <c r="J568" s="135">
        <f t="shared" si="48"/>
        <v>61.912508290967537</v>
      </c>
      <c r="K568" s="135">
        <f t="shared" si="49"/>
        <v>168.32038620224421</v>
      </c>
      <c r="L568" s="135">
        <f t="shared" si="50"/>
        <v>214.29353602349292</v>
      </c>
      <c r="M568" s="135">
        <f>($J$12-1)*L568</f>
        <v>32.144030403523921</v>
      </c>
      <c r="N568" s="135">
        <f>$J$12*L568</f>
        <v>246.43756642701683</v>
      </c>
      <c r="O568" s="135">
        <f t="shared" si="51"/>
        <v>48.252093103417195</v>
      </c>
      <c r="P568" s="135">
        <f t="shared" si="52"/>
        <v>198.18547332359964</v>
      </c>
      <c r="R568" s="133">
        <f>+B568</f>
        <v>41699</v>
      </c>
      <c r="S568" s="136">
        <v>10.4647178743521</v>
      </c>
      <c r="T568" s="136">
        <f>P568*10^3*$F$8/(3600*24*30)</f>
        <v>13.151196532275902</v>
      </c>
    </row>
    <row r="569" spans="2:20" x14ac:dyDescent="0.25">
      <c r="B569" s="144">
        <v>41730</v>
      </c>
      <c r="C569" s="135">
        <v>59.928683748505101</v>
      </c>
      <c r="D569" s="135"/>
      <c r="E569" s="145">
        <f>IF(S569="",NA(),(S569*3600*24*30)/($F$8*1000))</f>
        <v>102.52191102040582</v>
      </c>
      <c r="F569" s="135">
        <f>(I568+$J$11*TANH(C569/$J$11))/(1+I568/$J$11*TANH(C569/$J$11))</f>
        <v>414.51107050302409</v>
      </c>
      <c r="G569" s="135">
        <f t="shared" si="53"/>
        <v>32.537410195059124</v>
      </c>
      <c r="H569" s="135">
        <f>F569*(1-TANH(D569/$J$11))/(1+(1-F569/$J$11)*TANH(D569/$J$11))</f>
        <v>414.51107050302409</v>
      </c>
      <c r="I569" s="135">
        <f>H569/(1+(H569/$J$11)^3)^(1/3)</f>
        <v>366.98449990357182</v>
      </c>
      <c r="J569" s="135">
        <f t="shared" si="48"/>
        <v>47.52657059945227</v>
      </c>
      <c r="K569" s="135">
        <f t="shared" si="49"/>
        <v>80.063980794511394</v>
      </c>
      <c r="L569" s="135">
        <f t="shared" si="50"/>
        <v>128.31607389792859</v>
      </c>
      <c r="M569" s="135">
        <f>($J$12-1)*L569</f>
        <v>19.247411084689276</v>
      </c>
      <c r="N569" s="135">
        <f>$J$12*L569</f>
        <v>147.56348498261787</v>
      </c>
      <c r="O569" s="135">
        <f t="shared" si="51"/>
        <v>42.655908864213387</v>
      </c>
      <c r="P569" s="135">
        <f t="shared" si="52"/>
        <v>104.90757611840448</v>
      </c>
      <c r="R569" s="133">
        <f>+B569</f>
        <v>41730</v>
      </c>
      <c r="S569" s="136">
        <v>6.8031515028973004</v>
      </c>
      <c r="T569" s="136">
        <f>P569*10^3*$F$8/(3600*24*30)</f>
        <v>6.9614595263756058</v>
      </c>
    </row>
    <row r="570" spans="2:20" x14ac:dyDescent="0.25">
      <c r="B570" s="144">
        <v>41760</v>
      </c>
      <c r="C570" s="135">
        <v>53.773139407244798</v>
      </c>
      <c r="D570" s="135"/>
      <c r="E570" s="145">
        <f>IF(S570="",NA(),(S570*3600*24*30)/($F$8*1000))</f>
        <v>101.89543033148119</v>
      </c>
      <c r="F570" s="135">
        <f>(I569+$J$11*TANH(C570/$J$11))/(1+I569/$J$11*TANH(C570/$J$11))</f>
        <v>394.42245142912731</v>
      </c>
      <c r="G570" s="135">
        <f t="shared" si="53"/>
        <v>26.335187881689308</v>
      </c>
      <c r="H570" s="135">
        <f>F570*(1-TANH(D570/$J$11))/(1+(1-F570/$J$11)*TANH(D570/$J$11))</f>
        <v>394.42245142912731</v>
      </c>
      <c r="I570" s="135">
        <f>H570/(1+(H570/$J$11)^3)^(1/3)</f>
        <v>354.27554805958425</v>
      </c>
      <c r="J570" s="135">
        <f t="shared" si="48"/>
        <v>40.146903369543054</v>
      </c>
      <c r="K570" s="135">
        <f t="shared" si="49"/>
        <v>66.482091251232362</v>
      </c>
      <c r="L570" s="135">
        <f t="shared" si="50"/>
        <v>109.13800011544575</v>
      </c>
      <c r="M570" s="135">
        <f>($J$12-1)*L570</f>
        <v>16.370700017316853</v>
      </c>
      <c r="N570" s="135">
        <f>$J$12*L570</f>
        <v>125.5087001327626</v>
      </c>
      <c r="O570" s="135">
        <f t="shared" si="51"/>
        <v>40.593902078858861</v>
      </c>
      <c r="P570" s="135">
        <f t="shared" si="52"/>
        <v>84.914798053903738</v>
      </c>
      <c r="R570" s="133">
        <f>+B570</f>
        <v>41760</v>
      </c>
      <c r="S570" s="136">
        <v>6.76157948187298</v>
      </c>
      <c r="T570" s="136">
        <f>P570*10^3*$F$8/(3600*24*30)</f>
        <v>5.6347782659226251</v>
      </c>
    </row>
    <row r="571" spans="2:20" x14ac:dyDescent="0.25">
      <c r="B571" s="144">
        <v>41791</v>
      </c>
      <c r="C571" s="135">
        <v>0.78518554333373602</v>
      </c>
      <c r="D571" s="135"/>
      <c r="E571" s="145">
        <f>IF(S571="",NA(),(S571*3600*24*30)/($F$8*1000))</f>
        <v>79.78183526686702</v>
      </c>
      <c r="F571" s="135">
        <f>(I570+$J$11*TANH(C571/$J$11))/(1+I570/$J$11*TANH(C571/$J$11))</f>
        <v>354.72799830204775</v>
      </c>
      <c r="G571" s="135">
        <f t="shared" si="53"/>
        <v>0.33273530087024028</v>
      </c>
      <c r="H571" s="135">
        <f>F571*(1-TANH(D571/$J$11))/(1+(1-F571/$J$11)*TANH(D571/$J$11))</f>
        <v>354.72799830204775</v>
      </c>
      <c r="I571" s="135">
        <f>H571/(1+(H571/$J$11)^3)^(1/3)</f>
        <v>327.01508597458479</v>
      </c>
      <c r="J571" s="135">
        <f t="shared" si="48"/>
        <v>27.712912327462959</v>
      </c>
      <c r="K571" s="135">
        <f t="shared" si="49"/>
        <v>28.045647628333199</v>
      </c>
      <c r="L571" s="135">
        <f t="shared" si="50"/>
        <v>68.63954970719206</v>
      </c>
      <c r="M571" s="135">
        <f>($J$12-1)*L571</f>
        <v>10.295932456078804</v>
      </c>
      <c r="N571" s="135">
        <f>$J$12*L571</f>
        <v>78.935482163270862</v>
      </c>
      <c r="O571" s="135">
        <f t="shared" si="51"/>
        <v>34.088692507149197</v>
      </c>
      <c r="P571" s="135">
        <f t="shared" si="52"/>
        <v>44.846789656121665</v>
      </c>
      <c r="R571" s="133">
        <f>+B571</f>
        <v>41791</v>
      </c>
      <c r="S571" s="136">
        <v>5.29416499456062</v>
      </c>
      <c r="T571" s="136">
        <f>P571*10^3*$F$8/(3600*24*30)</f>
        <v>2.9759443753290609</v>
      </c>
    </row>
    <row r="572" spans="2:20" x14ac:dyDescent="0.25">
      <c r="B572" s="144">
        <v>41821</v>
      </c>
      <c r="C572" s="135">
        <v>33.520396039604002</v>
      </c>
      <c r="D572" s="135"/>
      <c r="E572" s="145">
        <f>IF(S572="",NA(),(S572*3600*24*30)/($F$8*1000))</f>
        <v>29.007681373283312</v>
      </c>
      <c r="F572" s="135">
        <f>(I571+$J$11*TANH(C572/$J$11))/(1+I571/$J$11*TANH(C572/$J$11))</f>
        <v>347.6589220450972</v>
      </c>
      <c r="G572" s="135">
        <f t="shared" si="53"/>
        <v>12.876559969091602</v>
      </c>
      <c r="H572" s="135">
        <f>F572*(1-TANH(D572/$J$11))/(1+(1-F572/$J$11)*TANH(D572/$J$11))</f>
        <v>347.6589220450972</v>
      </c>
      <c r="I572" s="135">
        <f>H572/(1+(H572/$J$11)^3)^(1/3)</f>
        <v>321.86550831999699</v>
      </c>
      <c r="J572" s="135">
        <f t="shared" si="48"/>
        <v>25.793413725100208</v>
      </c>
      <c r="K572" s="135">
        <f t="shared" si="49"/>
        <v>38.66997369419181</v>
      </c>
      <c r="L572" s="135">
        <f t="shared" si="50"/>
        <v>72.758666201341015</v>
      </c>
      <c r="M572" s="135">
        <f>($J$12-1)*L572</f>
        <v>10.913799930201145</v>
      </c>
      <c r="N572" s="135">
        <f>$J$12*L572</f>
        <v>83.672466131542166</v>
      </c>
      <c r="O572" s="135">
        <f t="shared" si="51"/>
        <v>34.943006847923463</v>
      </c>
      <c r="P572" s="135">
        <f t="shared" si="52"/>
        <v>48.729459283618702</v>
      </c>
      <c r="R572" s="133">
        <f>+B572</f>
        <v>41821</v>
      </c>
      <c r="S572" s="136">
        <v>1.9248924368073801</v>
      </c>
      <c r="T572" s="136">
        <f>P572*10^3*$F$8/(3600*24*30)</f>
        <v>3.2335906623388952</v>
      </c>
    </row>
    <row r="573" spans="2:20" x14ac:dyDescent="0.25">
      <c r="B573" s="144">
        <v>41852</v>
      </c>
      <c r="C573" s="135">
        <v>1.0396380870314501</v>
      </c>
      <c r="D573" s="135"/>
      <c r="E573" s="145">
        <f>IF(S573="",NA(),(S573*3600*24*30)/($F$8*1000))</f>
        <v>35.908874311665777</v>
      </c>
      <c r="F573" s="135">
        <f>(I572+$J$11*TANH(C573/$J$11))/(1+I572/$J$11*TANH(C573/$J$11))</f>
        <v>322.54120427777639</v>
      </c>
      <c r="G573" s="135">
        <f t="shared" si="53"/>
        <v>0.36394212925205238</v>
      </c>
      <c r="H573" s="135">
        <f>F573*(1-TANH(D573/$J$11))/(1+(1-F573/$J$11)*TANH(D573/$J$11))</f>
        <v>322.54120427777639</v>
      </c>
      <c r="I573" s="135">
        <f>H573/(1+(H573/$J$11)^3)^(1/3)</f>
        <v>302.87032174503645</v>
      </c>
      <c r="J573" s="135">
        <f t="shared" si="48"/>
        <v>19.670882532739938</v>
      </c>
      <c r="K573" s="135">
        <f t="shared" si="49"/>
        <v>20.034824661991991</v>
      </c>
      <c r="L573" s="135">
        <f t="shared" si="50"/>
        <v>54.977831509915454</v>
      </c>
      <c r="M573" s="135">
        <f>($J$12-1)*L573</f>
        <v>8.2466747264873135</v>
      </c>
      <c r="N573" s="135">
        <f>$J$12*L573</f>
        <v>63.224506236402767</v>
      </c>
      <c r="O573" s="135">
        <f t="shared" si="51"/>
        <v>30.785032052849118</v>
      </c>
      <c r="P573" s="135">
        <f t="shared" si="52"/>
        <v>32.439474183553649</v>
      </c>
      <c r="R573" s="133">
        <f>+B573</f>
        <v>41852</v>
      </c>
      <c r="S573" s="136">
        <v>2.3828419682123898</v>
      </c>
      <c r="T573" s="136">
        <f>P573*10^3*$F$8/(3600*24*30)</f>
        <v>2.1526194288469238</v>
      </c>
    </row>
    <row r="574" spans="2:20" x14ac:dyDescent="0.25">
      <c r="B574" s="144">
        <v>41883</v>
      </c>
      <c r="C574" s="135">
        <v>35.545536945812799</v>
      </c>
      <c r="D574" s="135"/>
      <c r="E574" s="145">
        <f>IF(S574="",NA(),(S574*3600*24*30)/($F$8*1000))</f>
        <v>48.319501834626735</v>
      </c>
      <c r="F574" s="135">
        <f>(I573+$J$11*TANH(C574/$J$11))/(1+I573/$J$11*TANH(C574/$J$11))</f>
        <v>326.52860698785821</v>
      </c>
      <c r="G574" s="135">
        <f t="shared" si="53"/>
        <v>11.887251702991023</v>
      </c>
      <c r="H574" s="135">
        <f>F574*(1-TANH(D574/$J$11))/(1+(1-F574/$J$11)*TANH(D574/$J$11))</f>
        <v>326.52860698785821</v>
      </c>
      <c r="I574" s="135">
        <f>H574/(1+(H574/$J$11)^3)^(1/3)</f>
        <v>305.95719624231742</v>
      </c>
      <c r="J574" s="135">
        <f t="shared" ref="J574:J637" si="54">H574-I574</f>
        <v>20.571410745540788</v>
      </c>
      <c r="K574" s="135">
        <f t="shared" ref="K574:K637" si="55">G574+J574</f>
        <v>32.458662448531811</v>
      </c>
      <c r="L574" s="135">
        <f t="shared" ref="L574:L637" si="56">O573+K574</f>
        <v>63.243694501380929</v>
      </c>
      <c r="M574" s="135">
        <f>($J$12-1)*L574</f>
        <v>9.4865541752071341</v>
      </c>
      <c r="N574" s="135">
        <f>$J$12*L574</f>
        <v>72.730248676588062</v>
      </c>
      <c r="O574" s="135">
        <f t="shared" ref="O574:O637" si="57">N574-P574</f>
        <v>32.877320460901132</v>
      </c>
      <c r="P574" s="135">
        <f t="shared" ref="P574:P637" si="58">N574*N574/(N574+60)</f>
        <v>39.85292821568693</v>
      </c>
      <c r="R574" s="133">
        <f>+B574</f>
        <v>41883</v>
      </c>
      <c r="S574" s="136">
        <v>3.2063866958162799</v>
      </c>
      <c r="T574" s="136">
        <f>P574*10^3*$F$8/(3600*24*30)</f>
        <v>2.6445615945594723</v>
      </c>
    </row>
    <row r="575" spans="2:20" x14ac:dyDescent="0.25">
      <c r="B575" s="144">
        <v>41913</v>
      </c>
      <c r="C575" s="135">
        <v>30.561277005641902</v>
      </c>
      <c r="D575" s="135"/>
      <c r="E575" s="145">
        <f>IF(S575="",NA(),(S575*3600*24*30)/($F$8*1000))</f>
        <v>44.166631739766473</v>
      </c>
      <c r="F575" s="135">
        <f>(I574+$J$11*TANH(C575/$J$11))/(1+I574/$J$11*TANH(C575/$J$11))</f>
        <v>326.21180966026509</v>
      </c>
      <c r="G575" s="135">
        <f t="shared" si="53"/>
        <v>10.306663587694231</v>
      </c>
      <c r="H575" s="135">
        <f>F575*(1-TANH(D575/$J$11))/(1+(1-F575/$J$11)*TANH(D575/$J$11))</f>
        <v>326.21180966026509</v>
      </c>
      <c r="I575" s="135">
        <f>H575/(1+(H575/$J$11)^3)^(1/3)</f>
        <v>305.71291583093461</v>
      </c>
      <c r="J575" s="135">
        <f t="shared" si="54"/>
        <v>20.498893829330484</v>
      </c>
      <c r="K575" s="135">
        <f t="shared" si="55"/>
        <v>30.805557417024716</v>
      </c>
      <c r="L575" s="135">
        <f t="shared" si="56"/>
        <v>63.682877877925847</v>
      </c>
      <c r="M575" s="135">
        <f>($J$12-1)*L575</f>
        <v>9.552431681688871</v>
      </c>
      <c r="N575" s="135">
        <f>$J$12*L575</f>
        <v>73.23530955961472</v>
      </c>
      <c r="O575" s="135">
        <f t="shared" si="57"/>
        <v>32.980135581932828</v>
      </c>
      <c r="P575" s="135">
        <f t="shared" si="58"/>
        <v>40.255173977681892</v>
      </c>
      <c r="R575" s="133">
        <f>+B575</f>
        <v>41913</v>
      </c>
      <c r="S575" s="136">
        <v>2.9308104395215402</v>
      </c>
      <c r="T575" s="136">
        <f>P575*10^3*$F$8/(3600*24*30)</f>
        <v>2.6712538287659284</v>
      </c>
    </row>
    <row r="576" spans="2:20" x14ac:dyDescent="0.25">
      <c r="B576" s="144">
        <v>41944</v>
      </c>
      <c r="C576" s="135">
        <v>43.249484536082498</v>
      </c>
      <c r="D576" s="135"/>
      <c r="E576" s="145">
        <f>IF(S576="",NA(),(S576*3600*24*30)/($F$8*1000))</f>
        <v>40.966033586246688</v>
      </c>
      <c r="F576" s="135">
        <f>(I575+$J$11*TANH(C576/$J$11))/(1+I575/$J$11*TANH(C576/$J$11))</f>
        <v>334.01119490288113</v>
      </c>
      <c r="G576" s="135">
        <f t="shared" si="53"/>
        <v>14.951205464135967</v>
      </c>
      <c r="H576" s="135">
        <f>F576*(1-TANH(D576/$J$11))/(1+(1-F576/$J$11)*TANH(D576/$J$11))</f>
        <v>334.01119490288113</v>
      </c>
      <c r="I576" s="135">
        <f>H576/(1+(H576/$J$11)^3)^(1/3)</f>
        <v>311.6778432151616</v>
      </c>
      <c r="J576" s="135">
        <f t="shared" si="54"/>
        <v>22.333351687719528</v>
      </c>
      <c r="K576" s="135">
        <f t="shared" si="55"/>
        <v>37.284557151855495</v>
      </c>
      <c r="L576" s="135">
        <f t="shared" si="56"/>
        <v>70.264692733788323</v>
      </c>
      <c r="M576" s="135">
        <f>($J$12-1)*L576</f>
        <v>10.539703910068242</v>
      </c>
      <c r="N576" s="135">
        <f>$J$12*L576</f>
        <v>80.804396643856563</v>
      </c>
      <c r="O576" s="135">
        <f t="shared" si="57"/>
        <v>34.432616553120454</v>
      </c>
      <c r="P576" s="135">
        <f t="shared" si="58"/>
        <v>46.37178009073611</v>
      </c>
      <c r="R576" s="133">
        <f>+B576</f>
        <v>41944</v>
      </c>
      <c r="S576" s="136">
        <v>2.7184250682231599</v>
      </c>
      <c r="T576" s="136">
        <f>P576*10^3*$F$8/(3600*24*30)</f>
        <v>3.0771397282432909</v>
      </c>
    </row>
    <row r="577" spans="2:20" x14ac:dyDescent="0.25">
      <c r="B577" s="144">
        <v>41974</v>
      </c>
      <c r="C577" s="135">
        <v>95.207509499136407</v>
      </c>
      <c r="D577" s="135"/>
      <c r="E577" s="145">
        <f>IF(S577="",NA(),(S577*3600*24*30)/($F$8*1000))</f>
        <v>112.96102324674345</v>
      </c>
      <c r="F577" s="135">
        <f>(I576+$J$11*TANH(C577/$J$11))/(1+I576/$J$11*TANH(C577/$J$11))</f>
        <v>369.34213466084884</v>
      </c>
      <c r="G577" s="135">
        <f t="shared" si="53"/>
        <v>37.543218053449152</v>
      </c>
      <c r="H577" s="135">
        <f>F577*(1-TANH(D577/$J$11))/(1+(1-F577/$J$11)*TANH(D577/$J$11))</f>
        <v>369.34213466084884</v>
      </c>
      <c r="I577" s="135">
        <f>H577/(1+(H577/$J$11)^3)^(1/3)</f>
        <v>337.38071228693076</v>
      </c>
      <c r="J577" s="135">
        <f t="shared" si="54"/>
        <v>31.961422373918083</v>
      </c>
      <c r="K577" s="135">
        <f t="shared" si="55"/>
        <v>69.504640427367235</v>
      </c>
      <c r="L577" s="135">
        <f t="shared" si="56"/>
        <v>103.93725698048769</v>
      </c>
      <c r="M577" s="135">
        <f>($J$12-1)*L577</f>
        <v>15.590588547073144</v>
      </c>
      <c r="N577" s="135">
        <f>$J$12*L577</f>
        <v>119.52784552756083</v>
      </c>
      <c r="O577" s="135">
        <f t="shared" si="57"/>
        <v>39.94740041902115</v>
      </c>
      <c r="P577" s="135">
        <f t="shared" si="58"/>
        <v>79.580445108539678</v>
      </c>
      <c r="R577" s="133">
        <f>+B577</f>
        <v>41974</v>
      </c>
      <c r="S577" s="136">
        <v>7.4958703697684701</v>
      </c>
      <c r="T577" s="136">
        <f>P577*10^3*$F$8/(3600*24*30)</f>
        <v>5.2808011414617377</v>
      </c>
    </row>
    <row r="578" spans="2:20" x14ac:dyDescent="0.25">
      <c r="B578" s="144">
        <v>42005</v>
      </c>
      <c r="C578" s="135">
        <v>91.903699620386107</v>
      </c>
      <c r="D578" s="135"/>
      <c r="E578" s="145">
        <f>IF(S578="",NA(),(S578*3600*24*30)/($F$8*1000))</f>
        <v>133.75575465488373</v>
      </c>
      <c r="F578" s="135">
        <f>(I577+$J$11*TANH(C578/$J$11))/(1+I577/$J$11*TANH(C578/$J$11))</f>
        <v>388.2132876237954</v>
      </c>
      <c r="G578" s="135">
        <f t="shared" si="53"/>
        <v>41.071124283521499</v>
      </c>
      <c r="H578" s="135">
        <f>F578*(1-TANH(D578/$J$11))/(1+(1-F578/$J$11)*TANH(D578/$J$11))</f>
        <v>388.2132876237954</v>
      </c>
      <c r="I578" s="135">
        <f>H578/(1+(H578/$J$11)^3)^(1/3)</f>
        <v>350.19894752802799</v>
      </c>
      <c r="J578" s="135">
        <f t="shared" si="54"/>
        <v>38.014340095767409</v>
      </c>
      <c r="K578" s="135">
        <f t="shared" si="55"/>
        <v>79.085464379288908</v>
      </c>
      <c r="L578" s="135">
        <f t="shared" si="56"/>
        <v>119.03286479831006</v>
      </c>
      <c r="M578" s="135">
        <f>($J$12-1)*L578</f>
        <v>17.854929719746497</v>
      </c>
      <c r="N578" s="135">
        <f>$J$12*L578</f>
        <v>136.88779451805655</v>
      </c>
      <c r="O578" s="135">
        <f t="shared" si="57"/>
        <v>41.715473989578143</v>
      </c>
      <c r="P578" s="135">
        <f t="shared" si="58"/>
        <v>95.172320528478409</v>
      </c>
      <c r="R578" s="133">
        <f>+B578</f>
        <v>42005</v>
      </c>
      <c r="S578" s="136">
        <v>8.8757676700000001</v>
      </c>
      <c r="T578" s="136">
        <f>P578*10^3*$F$8/(3600*24*30)</f>
        <v>6.3154471955626104</v>
      </c>
    </row>
    <row r="579" spans="2:20" x14ac:dyDescent="0.25">
      <c r="B579" s="144">
        <v>42036</v>
      </c>
      <c r="C579" s="135">
        <v>62.636699444206897</v>
      </c>
      <c r="D579" s="135"/>
      <c r="E579" s="145">
        <f>IF(S579="",NA(),(S579*3600*24*30)/($F$8*1000))</f>
        <v>179.47694930934608</v>
      </c>
      <c r="F579" s="135">
        <f>(I578+$J$11*TANH(C579/$J$11))/(1+I578/$J$11*TANH(C579/$J$11))</f>
        <v>384.26308564620967</v>
      </c>
      <c r="G579" s="135">
        <f t="shared" si="53"/>
        <v>28.572561326025209</v>
      </c>
      <c r="H579" s="135">
        <f>F579*(1-TANH(D579/$J$11))/(1+(1-F579/$J$11)*TANH(D579/$J$11))</f>
        <v>384.26308564620967</v>
      </c>
      <c r="I579" s="135">
        <f>H579/(1+(H579/$J$11)^3)^(1/3)</f>
        <v>347.56904323234409</v>
      </c>
      <c r="J579" s="135">
        <f t="shared" si="54"/>
        <v>36.694042413865589</v>
      </c>
      <c r="K579" s="135">
        <f t="shared" si="55"/>
        <v>65.266603739890797</v>
      </c>
      <c r="L579" s="135">
        <f t="shared" si="56"/>
        <v>106.98207772946894</v>
      </c>
      <c r="M579" s="135">
        <f>($J$12-1)*L579</f>
        <v>16.04731165942033</v>
      </c>
      <c r="N579" s="135">
        <f>$J$12*L579</f>
        <v>123.02938938888927</v>
      </c>
      <c r="O579" s="135">
        <f t="shared" si="57"/>
        <v>40.331027645232723</v>
      </c>
      <c r="P579" s="135">
        <f t="shared" si="58"/>
        <v>82.698361743656548</v>
      </c>
      <c r="R579" s="133">
        <f>+B579</f>
        <v>42036</v>
      </c>
      <c r="S579" s="136">
        <v>11.9097358337992</v>
      </c>
      <c r="T579" s="136">
        <f>P579*10^3*$F$8/(3600*24*30)</f>
        <v>5.487699930520419</v>
      </c>
    </row>
    <row r="580" spans="2:20" x14ac:dyDescent="0.25">
      <c r="B580" s="144">
        <v>42064</v>
      </c>
      <c r="C580" s="135">
        <v>202.46160311912499</v>
      </c>
      <c r="D580" s="135"/>
      <c r="E580" s="145">
        <f>IF(S580="",NA(),(S580*3600*24*30)/($F$8*1000))</f>
        <v>151.29434039887542</v>
      </c>
      <c r="F580" s="135">
        <f>(I579+$J$11*TANH(C580/$J$11))/(1+I579/$J$11*TANH(C580/$J$11))</f>
        <v>441.09484034990203</v>
      </c>
      <c r="G580" s="135">
        <f t="shared" si="53"/>
        <v>108.93580600156702</v>
      </c>
      <c r="H580" s="135">
        <f>F580*(1-TANH(D580/$J$11))/(1+(1-F580/$J$11)*TANH(D580/$J$11))</f>
        <v>441.09484034990203</v>
      </c>
      <c r="I580" s="135">
        <f>H580/(1+(H580/$J$11)^3)^(1/3)</f>
        <v>382.67911420454425</v>
      </c>
      <c r="J580" s="135">
        <f t="shared" si="54"/>
        <v>58.41572614535778</v>
      </c>
      <c r="K580" s="135">
        <f t="shared" si="55"/>
        <v>167.3515321469248</v>
      </c>
      <c r="L580" s="135">
        <f t="shared" si="56"/>
        <v>207.68255979215752</v>
      </c>
      <c r="M580" s="135">
        <f>($J$12-1)*L580</f>
        <v>31.15238396882361</v>
      </c>
      <c r="N580" s="135">
        <f>$J$12*L580</f>
        <v>238.83494376098113</v>
      </c>
      <c r="O580" s="135">
        <f t="shared" si="57"/>
        <v>47.95321606405102</v>
      </c>
      <c r="P580" s="135">
        <f t="shared" si="58"/>
        <v>190.88172769693011</v>
      </c>
      <c r="R580" s="133">
        <f>+B580</f>
        <v>42064</v>
      </c>
      <c r="S580" s="136">
        <v>10.039593575851301</v>
      </c>
      <c r="T580" s="136">
        <f>P580*10^3*$F$8/(3600*24*30)</f>
        <v>12.666534399641968</v>
      </c>
    </row>
    <row r="581" spans="2:20" x14ac:dyDescent="0.25">
      <c r="B581" s="144">
        <v>42095</v>
      </c>
      <c r="C581" s="135">
        <v>53.0353677105009</v>
      </c>
      <c r="D581" s="135"/>
      <c r="E581" s="145">
        <f>IF(S581="",NA(),(S581*3600*24*30)/($F$8*1000))</f>
        <v>133.64478835887311</v>
      </c>
      <c r="F581" s="135">
        <f>(I580+$J$11*TANH(C581/$J$11))/(1+I580/$J$11*TANH(C581/$J$11))</f>
        <v>407.73147866831761</v>
      </c>
      <c r="G581" s="135">
        <f t="shared" si="53"/>
        <v>27.983003246727549</v>
      </c>
      <c r="H581" s="135">
        <f>F581*(1-TANH(D581/$J$11))/(1+(1-F581/$J$11)*TANH(D581/$J$11))</f>
        <v>407.73147866831761</v>
      </c>
      <c r="I581" s="135">
        <f>H581/(1+(H581/$J$11)^3)^(1/3)</f>
        <v>362.77743801982677</v>
      </c>
      <c r="J581" s="135">
        <f t="shared" si="54"/>
        <v>44.954040648490832</v>
      </c>
      <c r="K581" s="135">
        <f t="shared" si="55"/>
        <v>72.93704389521838</v>
      </c>
      <c r="L581" s="135">
        <f t="shared" si="56"/>
        <v>120.8902599592694</v>
      </c>
      <c r="M581" s="135">
        <f>($J$12-1)*L581</f>
        <v>18.133538993890401</v>
      </c>
      <c r="N581" s="135">
        <f>$J$12*L581</f>
        <v>139.0237989531598</v>
      </c>
      <c r="O581" s="135">
        <f t="shared" si="57"/>
        <v>41.91171096654999</v>
      </c>
      <c r="P581" s="135">
        <f t="shared" si="58"/>
        <v>97.112087986609808</v>
      </c>
      <c r="R581" s="133">
        <f>+B581</f>
        <v>42095</v>
      </c>
      <c r="S581" s="136">
        <v>8.8684041657894195</v>
      </c>
      <c r="T581" s="136">
        <f>P581*10^3*$F$8/(3600*24*30)</f>
        <v>6.4441663324447873</v>
      </c>
    </row>
    <row r="582" spans="2:20" x14ac:dyDescent="0.25">
      <c r="B582" s="144">
        <v>42125</v>
      </c>
      <c r="C582" s="135">
        <v>60.3714340935447</v>
      </c>
      <c r="D582" s="135"/>
      <c r="E582" s="145">
        <f>IF(S582="",NA(),(S582*3600*24*30)/($F$8*1000))</f>
        <v>128.06432929597074</v>
      </c>
      <c r="F582" s="135">
        <f>(I581+$J$11*TANH(C582/$J$11))/(1+I581/$J$11*TANH(C582/$J$11))</f>
        <v>393.9289808417011</v>
      </c>
      <c r="G582" s="135">
        <f t="shared" si="53"/>
        <v>29.219891271670349</v>
      </c>
      <c r="H582" s="135">
        <f>F582*(1-TANH(D582/$J$11))/(1+(1-F582/$J$11)*TANH(D582/$J$11))</f>
        <v>393.9289808417011</v>
      </c>
      <c r="I582" s="135">
        <f>H582/(1+(H582/$J$11)^3)^(1/3)</f>
        <v>353.95412386135183</v>
      </c>
      <c r="J582" s="135">
        <f t="shared" si="54"/>
        <v>39.974856980349273</v>
      </c>
      <c r="K582" s="135">
        <f t="shared" si="55"/>
        <v>69.194748252019622</v>
      </c>
      <c r="L582" s="135">
        <f t="shared" si="56"/>
        <v>111.10645921856961</v>
      </c>
      <c r="M582" s="135">
        <f>($J$12-1)*L582</f>
        <v>16.665968882785432</v>
      </c>
      <c r="N582" s="135">
        <f>$J$12*L582</f>
        <v>127.77242810135505</v>
      </c>
      <c r="O582" s="135">
        <f t="shared" si="57"/>
        <v>40.827856163968832</v>
      </c>
      <c r="P582" s="135">
        <f t="shared" si="58"/>
        <v>86.944571937386215</v>
      </c>
      <c r="R582" s="133">
        <f>+B582</f>
        <v>42125</v>
      </c>
      <c r="S582" s="136">
        <v>8.4980959255042308</v>
      </c>
      <c r="T582" s="136">
        <f>P582*10^3*$F$8/(3600*24*30)</f>
        <v>5.7694700514006279</v>
      </c>
    </row>
    <row r="583" spans="2:20" x14ac:dyDescent="0.25">
      <c r="B583" s="144">
        <v>42156</v>
      </c>
      <c r="C583" s="135">
        <v>2.7581511585587801</v>
      </c>
      <c r="D583" s="135"/>
      <c r="E583" s="145">
        <f>IF(S583="",NA(),(S583*3600*24*30)/($F$8*1000))</f>
        <v>39.11351199531876</v>
      </c>
      <c r="F583" s="135">
        <f>(I582+$J$11*TANH(C583/$J$11))/(1+I582/$J$11*TANH(C583/$J$11))</f>
        <v>355.54183190430138</v>
      </c>
      <c r="G583" s="135">
        <f t="shared" si="53"/>
        <v>1.1704431156092596</v>
      </c>
      <c r="H583" s="135">
        <f>F583*(1-TANH(D583/$J$11))/(1+(1-F583/$J$11)*TANH(D583/$J$11))</f>
        <v>355.54183190430138</v>
      </c>
      <c r="I583" s="135">
        <f>H583/(1+(H583/$J$11)^3)^(1/3)</f>
        <v>327.60229539216562</v>
      </c>
      <c r="J583" s="135">
        <f t="shared" si="54"/>
        <v>27.93953651213576</v>
      </c>
      <c r="K583" s="135">
        <f t="shared" si="55"/>
        <v>29.10997962774502</v>
      </c>
      <c r="L583" s="135">
        <f t="shared" si="56"/>
        <v>69.937835791713852</v>
      </c>
      <c r="M583" s="135">
        <f>($J$12-1)*L583</f>
        <v>10.490675368757072</v>
      </c>
      <c r="N583" s="135">
        <f>$J$12*L583</f>
        <v>80.428511160470919</v>
      </c>
      <c r="O583" s="135">
        <f t="shared" si="57"/>
        <v>34.364180249079219</v>
      </c>
      <c r="P583" s="135">
        <f t="shared" si="58"/>
        <v>46.0643309113917</v>
      </c>
      <c r="R583" s="133">
        <f>+B583</f>
        <v>42156</v>
      </c>
      <c r="S583" s="136">
        <v>2.5954953947510901</v>
      </c>
      <c r="T583" s="136">
        <f>P583*10^3*$F$8/(3600*24*30)</f>
        <v>3.0567380080090167</v>
      </c>
    </row>
    <row r="584" spans="2:20" x14ac:dyDescent="0.25">
      <c r="B584" s="144">
        <v>42186</v>
      </c>
      <c r="C584" s="135">
        <v>16.901470371281</v>
      </c>
      <c r="D584" s="135"/>
      <c r="E584" s="145">
        <f>IF(S584="",NA(),(S584*3600*24*30)/($F$8*1000))</f>
        <v>27.558381897885504</v>
      </c>
      <c r="F584" s="135">
        <f>(I583+$J$11*TANH(C584/$J$11))/(1+I583/$J$11*TANH(C584/$J$11))</f>
        <v>338.18618966872657</v>
      </c>
      <c r="G584" s="135">
        <f t="shared" si="53"/>
        <v>6.3175760947200388</v>
      </c>
      <c r="H584" s="135">
        <f>F584*(1-TANH(D584/$J$11))/(1+(1-F584/$J$11)*TANH(D584/$J$11))</f>
        <v>338.18618966872657</v>
      </c>
      <c r="I584" s="135">
        <f>H584/(1+(H584/$J$11)^3)^(1/3)</f>
        <v>314.82841627814571</v>
      </c>
      <c r="J584" s="135">
        <f t="shared" si="54"/>
        <v>23.35777339058086</v>
      </c>
      <c r="K584" s="135">
        <f t="shared" si="55"/>
        <v>29.675349485300899</v>
      </c>
      <c r="L584" s="135">
        <f t="shared" si="56"/>
        <v>64.039529734380125</v>
      </c>
      <c r="M584" s="135">
        <f>($J$12-1)*L584</f>
        <v>9.6059294601570127</v>
      </c>
      <c r="N584" s="135">
        <f>$J$12*L584</f>
        <v>73.645459194537139</v>
      </c>
      <c r="O584" s="135">
        <f t="shared" si="57"/>
        <v>33.063057871949354</v>
      </c>
      <c r="P584" s="135">
        <f t="shared" si="58"/>
        <v>40.582401322587785</v>
      </c>
      <c r="R584" s="133">
        <f>+B584</f>
        <v>42186</v>
      </c>
      <c r="S584" s="136">
        <v>1.8287197864337601</v>
      </c>
      <c r="T584" s="136">
        <f>P584*10^3*$F$8/(3600*24*30)</f>
        <v>2.6929679889988809</v>
      </c>
    </row>
    <row r="585" spans="2:20" x14ac:dyDescent="0.25">
      <c r="B585" s="144">
        <v>42217</v>
      </c>
      <c r="C585" s="135">
        <v>0.16559296590177999</v>
      </c>
      <c r="D585" s="135"/>
      <c r="E585" s="145">
        <f>IF(S585="",NA(),(S585*3600*24*30)/($F$8*1000))</f>
        <v>32.289504986283681</v>
      </c>
      <c r="F585" s="135">
        <f>(I584+$J$11*TANH(C585/$J$11))/(1+I584/$J$11*TANH(C585/$J$11))</f>
        <v>314.93864475216833</v>
      </c>
      <c r="G585" s="135">
        <f t="shared" si="53"/>
        <v>5.5364491879174693E-2</v>
      </c>
      <c r="H585" s="135">
        <f>F585*(1-TANH(D585/$J$11))/(1+(1-F585/$J$11)*TANH(D585/$J$11))</f>
        <v>314.93864475216833</v>
      </c>
      <c r="I585" s="135">
        <f>H585/(1+(H585/$J$11)^3)^(1/3)</f>
        <v>296.91189823761255</v>
      </c>
      <c r="J585" s="135">
        <f t="shared" si="54"/>
        <v>18.026746514555782</v>
      </c>
      <c r="K585" s="135">
        <f t="shared" si="55"/>
        <v>18.082111006434957</v>
      </c>
      <c r="L585" s="135">
        <f t="shared" si="56"/>
        <v>51.145168878384311</v>
      </c>
      <c r="M585" s="135">
        <f>($J$12-1)*L585</f>
        <v>7.671775331757642</v>
      </c>
      <c r="N585" s="135">
        <f>$J$12*L585</f>
        <v>58.816944210141955</v>
      </c>
      <c r="O585" s="135">
        <f t="shared" si="57"/>
        <v>29.701291142171019</v>
      </c>
      <c r="P585" s="135">
        <f t="shared" si="58"/>
        <v>29.115653067970936</v>
      </c>
      <c r="R585" s="133">
        <f>+B585</f>
        <v>42217</v>
      </c>
      <c r="S585" s="136">
        <v>2.1426677691515401</v>
      </c>
      <c r="T585" s="136">
        <f>P585*10^3*$F$8/(3600*24*30)</f>
        <v>1.9320572251894295</v>
      </c>
    </row>
    <row r="586" spans="2:20" x14ac:dyDescent="0.25">
      <c r="B586" s="144">
        <v>42248</v>
      </c>
      <c r="C586" s="135">
        <v>5.6834782608695704</v>
      </c>
      <c r="D586" s="135"/>
      <c r="E586" s="145">
        <f>IF(S586="",NA(),(S586*3600*24*30)/($F$8*1000))</f>
        <v>34.078006608595921</v>
      </c>
      <c r="F586" s="135">
        <f>(I585+$J$11*TANH(C586/$J$11))/(1+I585/$J$11*TANH(C586/$J$11))</f>
        <v>300.8831321292401</v>
      </c>
      <c r="G586" s="135">
        <f t="shared" si="53"/>
        <v>1.7122443692420006</v>
      </c>
      <c r="H586" s="135">
        <f>F586*(1-TANH(D586/$J$11))/(1+(1-F586/$J$11)*TANH(D586/$J$11))</f>
        <v>300.8831321292401</v>
      </c>
      <c r="I586" s="135">
        <f>H586/(1+(H586/$J$11)^3)^(1/3)</f>
        <v>285.65008561991544</v>
      </c>
      <c r="J586" s="135">
        <f t="shared" si="54"/>
        <v>15.233046509324652</v>
      </c>
      <c r="K586" s="135">
        <f t="shared" si="55"/>
        <v>16.945290878566652</v>
      </c>
      <c r="L586" s="135">
        <f t="shared" si="56"/>
        <v>46.646582020737668</v>
      </c>
      <c r="M586" s="135">
        <f>($J$12-1)*L586</f>
        <v>6.9969873031106458</v>
      </c>
      <c r="N586" s="135">
        <f>$J$12*L586</f>
        <v>53.643569323848311</v>
      </c>
      <c r="O586" s="135">
        <f t="shared" si="57"/>
        <v>28.322008703007771</v>
      </c>
      <c r="P586" s="135">
        <f t="shared" si="58"/>
        <v>25.32156062084054</v>
      </c>
      <c r="R586" s="133">
        <f>+B586</f>
        <v>42248</v>
      </c>
      <c r="S586" s="136">
        <v>2.2613492039654699</v>
      </c>
      <c r="T586" s="136">
        <f>P586*10^3*$F$8/(3600*24*30)</f>
        <v>1.6802887449014556</v>
      </c>
    </row>
    <row r="587" spans="2:20" x14ac:dyDescent="0.25">
      <c r="B587" s="144">
        <v>42278</v>
      </c>
      <c r="C587" s="135">
        <v>19.68</v>
      </c>
      <c r="D587" s="135"/>
      <c r="E587" s="145">
        <f>IF(S587="",NA(),(S587*3600*24*30)/($F$8*1000))</f>
        <v>58.922790697674415</v>
      </c>
      <c r="F587" s="135">
        <f>(I586+$J$11*TANH(C587/$J$11))/(1+I586/$J$11*TANH(C587/$J$11))</f>
        <v>299.64391434992831</v>
      </c>
      <c r="G587" s="135">
        <f t="shared" si="53"/>
        <v>5.6861712699871418</v>
      </c>
      <c r="H587" s="135">
        <f>F587*(1-TANH(D587/$J$11))/(1+(1-F587/$J$11)*TANH(D587/$J$11))</f>
        <v>299.64391434992831</v>
      </c>
      <c r="I587" s="135">
        <f>H587/(1+(H587/$J$11)^3)^(1/3)</f>
        <v>284.64220523176755</v>
      </c>
      <c r="J587" s="135">
        <f t="shared" si="54"/>
        <v>15.001709118160761</v>
      </c>
      <c r="K587" s="135">
        <f t="shared" si="55"/>
        <v>20.687880388147903</v>
      </c>
      <c r="L587" s="135">
        <f t="shared" si="56"/>
        <v>49.009889091155671</v>
      </c>
      <c r="M587" s="135">
        <f>($J$12-1)*L587</f>
        <v>7.3514833636733465</v>
      </c>
      <c r="N587" s="135">
        <f>$J$12*L587</f>
        <v>56.361372454829016</v>
      </c>
      <c r="O587" s="135">
        <f t="shared" si="57"/>
        <v>29.061898084800397</v>
      </c>
      <c r="P587" s="135">
        <f t="shared" si="58"/>
        <v>27.299474370028619</v>
      </c>
      <c r="R587" s="133">
        <f>+B587</f>
        <v>42278</v>
      </c>
      <c r="S587" s="136">
        <v>3.91</v>
      </c>
      <c r="T587" s="136">
        <f>P587*10^3*$F$8/(3600*24*30)</f>
        <v>1.8115391943074546</v>
      </c>
    </row>
    <row r="588" spans="2:20" x14ac:dyDescent="0.25">
      <c r="B588" s="144">
        <v>42309</v>
      </c>
      <c r="C588" s="135">
        <v>78.410004466279602</v>
      </c>
      <c r="D588" s="135"/>
      <c r="E588" s="145">
        <f>IF(S588="",NA(),(S588*3600*24*30)/($F$8*1000))</f>
        <v>72.786976744186049</v>
      </c>
      <c r="F588" s="135">
        <f>(I587+$J$11*TANH(C588/$J$11))/(1+I587/$J$11*TANH(C588/$J$11))</f>
        <v>337.30355690465939</v>
      </c>
      <c r="G588" s="135">
        <f t="shared" si="53"/>
        <v>25.748652793387748</v>
      </c>
      <c r="H588" s="135">
        <f>F588*(1-TANH(D588/$J$11))/(1+(1-F588/$J$11)*TANH(D588/$J$11))</f>
        <v>337.30355690465939</v>
      </c>
      <c r="I588" s="135">
        <f>H588/(1+(H588/$J$11)^3)^(1/3)</f>
        <v>314.16484157446644</v>
      </c>
      <c r="J588" s="135">
        <f t="shared" si="54"/>
        <v>23.138715330192952</v>
      </c>
      <c r="K588" s="135">
        <f t="shared" si="55"/>
        <v>48.8873681235807</v>
      </c>
      <c r="L588" s="135">
        <f t="shared" si="56"/>
        <v>77.94926620838109</v>
      </c>
      <c r="M588" s="135">
        <f>($J$12-1)*L588</f>
        <v>11.692389931257157</v>
      </c>
      <c r="N588" s="135">
        <f>$J$12*L588</f>
        <v>89.641656139638243</v>
      </c>
      <c r="O588" s="135">
        <f t="shared" si="57"/>
        <v>35.942527683329992</v>
      </c>
      <c r="P588" s="135">
        <f t="shared" si="58"/>
        <v>53.699128456308252</v>
      </c>
      <c r="R588" s="133">
        <f>+B588</f>
        <v>42309</v>
      </c>
      <c r="S588" s="136">
        <v>4.83</v>
      </c>
      <c r="T588" s="136">
        <f>P588*10^3*$F$8/(3600*24*30)</f>
        <v>3.5633680920081088</v>
      </c>
    </row>
    <row r="589" spans="2:20" x14ac:dyDescent="0.25">
      <c r="B589" s="144">
        <v>42339</v>
      </c>
      <c r="C589" s="135">
        <v>61.420363677863598</v>
      </c>
      <c r="D589" s="135"/>
      <c r="E589" s="145">
        <f>IF(S589="",NA(),(S589*3600*24*30)/($F$8*1000))</f>
        <v>103.66488502325581</v>
      </c>
      <c r="F589" s="135">
        <f>(I588+$J$11*TANH(C589/$J$11))/(1+I588/$J$11*TANH(C589/$J$11))</f>
        <v>352.48760160458795</v>
      </c>
      <c r="G589" s="135">
        <f t="shared" si="53"/>
        <v>23.097603647742062</v>
      </c>
      <c r="H589" s="135">
        <f>F589*(1-TANH(D589/$J$11))/(1+(1-F589/$J$11)*TANH(D589/$J$11))</f>
        <v>352.48760160458795</v>
      </c>
      <c r="I589" s="135">
        <f>H589/(1+(H589/$J$11)^3)^(1/3)</f>
        <v>325.39253158616907</v>
      </c>
      <c r="J589" s="135">
        <f t="shared" si="54"/>
        <v>27.09507001841888</v>
      </c>
      <c r="K589" s="135">
        <f t="shared" si="55"/>
        <v>50.192673666160943</v>
      </c>
      <c r="L589" s="135">
        <f t="shared" si="56"/>
        <v>86.135201349490927</v>
      </c>
      <c r="M589" s="135">
        <f>($J$12-1)*L589</f>
        <v>12.920280202423632</v>
      </c>
      <c r="N589" s="135">
        <f>$J$12*L589</f>
        <v>99.055481551914554</v>
      </c>
      <c r="O589" s="135">
        <f t="shared" si="57"/>
        <v>37.366388351570357</v>
      </c>
      <c r="P589" s="135">
        <f t="shared" si="58"/>
        <v>61.689093200344196</v>
      </c>
      <c r="R589" s="133">
        <f>+B589</f>
        <v>42339</v>
      </c>
      <c r="S589" s="136">
        <v>6.878997</v>
      </c>
      <c r="T589" s="136">
        <f>P589*10^3*$F$8/(3600*24*30)</f>
        <v>4.0935663697759272</v>
      </c>
    </row>
    <row r="590" spans="2:20" x14ac:dyDescent="0.25">
      <c r="B590" s="144">
        <v>42370</v>
      </c>
      <c r="C590" s="135">
        <v>70.594279935275097</v>
      </c>
      <c r="D590" s="135"/>
      <c r="E590" s="145">
        <f>IF(S590="",NA(),(S590*3600*24*30)/($F$8*1000))</f>
        <v>114.37953488372094</v>
      </c>
      <c r="F590" s="135">
        <f>(I589+$J$11*TANH(C590/$J$11))/(1+I589/$J$11*TANH(C590/$J$11))</f>
        <v>367.30182998599099</v>
      </c>
      <c r="G590" s="135">
        <f t="shared" si="53"/>
        <v>28.684981535453176</v>
      </c>
      <c r="H590" s="135">
        <f>F590*(1-TANH(D590/$J$11))/(1+(1-F590/$J$11)*TANH(D590/$J$11))</f>
        <v>367.30182998599099</v>
      </c>
      <c r="I590" s="135">
        <f>H590/(1+(H590/$J$11)^3)^(1/3)</f>
        <v>335.95641918565599</v>
      </c>
      <c r="J590" s="135">
        <f t="shared" si="54"/>
        <v>31.345410800335003</v>
      </c>
      <c r="K590" s="135">
        <f t="shared" si="55"/>
        <v>60.030392335788179</v>
      </c>
      <c r="L590" s="135">
        <f t="shared" si="56"/>
        <v>97.396780687358529</v>
      </c>
      <c r="M590" s="135">
        <f>($J$12-1)*L590</f>
        <v>14.609517103103771</v>
      </c>
      <c r="N590" s="135">
        <f>$J$12*L590</f>
        <v>112.0062977904623</v>
      </c>
      <c r="O590" s="135">
        <f t="shared" si="57"/>
        <v>39.07053377553936</v>
      </c>
      <c r="P590" s="135">
        <f t="shared" si="58"/>
        <v>72.935764014922938</v>
      </c>
      <c r="R590" s="133">
        <f>+B590</f>
        <v>42370</v>
      </c>
      <c r="S590" s="136">
        <v>7.59</v>
      </c>
      <c r="T590" s="136">
        <f>P590*10^3*$F$8/(3600*24*30)</f>
        <v>4.8398732293853186</v>
      </c>
    </row>
    <row r="591" spans="2:20" x14ac:dyDescent="0.25">
      <c r="B591" s="144">
        <v>42401</v>
      </c>
      <c r="C591" s="135">
        <v>105.428099415205</v>
      </c>
      <c r="D591" s="135"/>
      <c r="E591" s="145">
        <f>IF(S591="",NA(),(S591*3600*24*30)/($F$8*1000))</f>
        <v>144.14044524282681</v>
      </c>
      <c r="F591" s="135">
        <f>(I590+$J$11*TANH(C591/$J$11))/(1+I590/$J$11*TANH(C591/$J$11))</f>
        <v>393.6502077570596</v>
      </c>
      <c r="G591" s="135">
        <f t="shared" si="53"/>
        <v>47.734310843801381</v>
      </c>
      <c r="H591" s="135">
        <f>F591*(1-TANH(D591/$J$11))/(1+(1-F591/$J$11)*TANH(D591/$J$11))</f>
        <v>393.6502077570596</v>
      </c>
      <c r="I591" s="135">
        <f>H591/(1+(H591/$J$11)^3)^(1/3)</f>
        <v>353.77234818813787</v>
      </c>
      <c r="J591" s="135">
        <f t="shared" si="54"/>
        <v>39.877859568921735</v>
      </c>
      <c r="K591" s="135">
        <f t="shared" si="55"/>
        <v>87.612170412723117</v>
      </c>
      <c r="L591" s="135">
        <f t="shared" si="56"/>
        <v>126.68270418826248</v>
      </c>
      <c r="M591" s="135">
        <f>($J$12-1)*L591</f>
        <v>19.002405628239359</v>
      </c>
      <c r="N591" s="135">
        <f>$J$12*L591</f>
        <v>145.68510981650184</v>
      </c>
      <c r="O591" s="135">
        <f t="shared" si="57"/>
        <v>42.497517670522313</v>
      </c>
      <c r="P591" s="135">
        <f t="shared" si="58"/>
        <v>103.18759214597952</v>
      </c>
      <c r="R591" s="133">
        <f>+B591</f>
        <v>42401</v>
      </c>
      <c r="S591" s="136">
        <v>9.5648752244468405</v>
      </c>
      <c r="T591" s="136">
        <f>P591*10^3*$F$8/(3600*24*30)</f>
        <v>6.8473247874646903</v>
      </c>
    </row>
    <row r="592" spans="2:20" x14ac:dyDescent="0.25">
      <c r="B592" s="144">
        <v>42430</v>
      </c>
      <c r="C592" s="135">
        <v>108.870764989055</v>
      </c>
      <c r="D592" s="135"/>
      <c r="E592" s="145">
        <f>IF(S592="",NA(),(S592*3600*24*30)/($F$8*1000))</f>
        <v>79.549013676696887</v>
      </c>
      <c r="F592" s="135">
        <f>(I591+$J$11*TANH(C592/$J$11))/(1+I591/$J$11*TANH(C592/$J$11))</f>
        <v>408.81675309776892</v>
      </c>
      <c r="G592" s="135">
        <f t="shared" si="53"/>
        <v>53.826360079423921</v>
      </c>
      <c r="H592" s="135">
        <f>F592*(1-TANH(D592/$J$11))/(1+(1-F592/$J$11)*TANH(D592/$J$11))</f>
        <v>408.81675309776892</v>
      </c>
      <c r="I592" s="135">
        <f>H592/(1+(H592/$J$11)^3)^(1/3)</f>
        <v>363.45651606683197</v>
      </c>
      <c r="J592" s="135">
        <f t="shared" si="54"/>
        <v>45.360237030936958</v>
      </c>
      <c r="K592" s="135">
        <f t="shared" si="55"/>
        <v>99.186597110360879</v>
      </c>
      <c r="L592" s="135">
        <f t="shared" si="56"/>
        <v>141.68411478088319</v>
      </c>
      <c r="M592" s="135">
        <f>($J$12-1)*L592</f>
        <v>21.252617217132467</v>
      </c>
      <c r="N592" s="135">
        <f>$J$12*L592</f>
        <v>162.93673199801566</v>
      </c>
      <c r="O592" s="135">
        <f t="shared" si="57"/>
        <v>43.851920821948511</v>
      </c>
      <c r="P592" s="135">
        <f t="shared" si="58"/>
        <v>119.08481117606715</v>
      </c>
      <c r="R592" s="133">
        <f>+B592</f>
        <v>42430</v>
      </c>
      <c r="S592" s="136">
        <v>5.2787154137314296</v>
      </c>
      <c r="T592" s="136">
        <f>P592*10^3*$F$8/(3600*24*30)</f>
        <v>7.902232840387172</v>
      </c>
    </row>
    <row r="593" spans="2:20" x14ac:dyDescent="0.25">
      <c r="B593" s="144">
        <v>42461</v>
      </c>
      <c r="C593" s="135">
        <v>46.243819286256603</v>
      </c>
      <c r="D593" s="135"/>
      <c r="E593" s="145">
        <f>IF(S593="",NA(),(S593*3600*24*30)/($F$8*1000))</f>
        <v>68.115348837209297</v>
      </c>
      <c r="F593" s="135">
        <f>(I592+$J$11*TANH(C593/$J$11))/(1+I592/$J$11*TANH(C593/$J$11))</f>
        <v>387.67071248698892</v>
      </c>
      <c r="G593" s="135">
        <f t="shared" si="53"/>
        <v>22.029622866099658</v>
      </c>
      <c r="H593" s="135">
        <f>F593*(1-TANH(D593/$J$11))/(1+(1-F593/$J$11)*TANH(D593/$J$11))</f>
        <v>387.67071248698892</v>
      </c>
      <c r="I593" s="135">
        <f>H593/(1+(H593/$J$11)^3)^(1/3)</f>
        <v>349.83939665670613</v>
      </c>
      <c r="J593" s="135">
        <f t="shared" si="54"/>
        <v>37.83131583028279</v>
      </c>
      <c r="K593" s="135">
        <f t="shared" si="55"/>
        <v>59.860938696382448</v>
      </c>
      <c r="L593" s="135">
        <f t="shared" si="56"/>
        <v>103.71285951833096</v>
      </c>
      <c r="M593" s="135">
        <f>($J$12-1)*L593</f>
        <v>15.556928927749635</v>
      </c>
      <c r="N593" s="135">
        <f>$J$12*L593</f>
        <v>119.2697884460806</v>
      </c>
      <c r="O593" s="135">
        <f t="shared" si="57"/>
        <v>39.918534900916782</v>
      </c>
      <c r="P593" s="135">
        <f t="shared" si="58"/>
        <v>79.351253545163814</v>
      </c>
      <c r="R593" s="133">
        <f>+B593</f>
        <v>42461</v>
      </c>
      <c r="S593" s="136">
        <v>4.5199999999999996</v>
      </c>
      <c r="T593" s="136">
        <f>P593*10^3*$F$8/(3600*24*30)</f>
        <v>5.2655924420401909</v>
      </c>
    </row>
    <row r="594" spans="2:20" x14ac:dyDescent="0.25">
      <c r="B594" s="144">
        <v>42491</v>
      </c>
      <c r="C594" s="135">
        <v>39.087602858380301</v>
      </c>
      <c r="D594" s="135"/>
      <c r="E594" s="145">
        <f>IF(S594="",NA(),(S594*3600*24*30)/($F$8*1000))</f>
        <v>63.745116279069777</v>
      </c>
      <c r="F594" s="135">
        <f>(I593+$J$11*TANH(C594/$J$11))/(1+I593/$J$11*TANH(C594/$J$11))</f>
        <v>371.7480031560342</v>
      </c>
      <c r="G594" s="135">
        <f t="shared" si="53"/>
        <v>17.178996359052235</v>
      </c>
      <c r="H594" s="135">
        <f>F594*(1-TANH(D594/$J$11))/(1+(1-F594/$J$11)*TANH(D594/$J$11))</f>
        <v>371.7480031560342</v>
      </c>
      <c r="I594" s="135">
        <f>H594/(1+(H594/$J$11)^3)^(1/3)</f>
        <v>339.05060670693621</v>
      </c>
      <c r="J594" s="135">
        <f t="shared" si="54"/>
        <v>32.697396449097994</v>
      </c>
      <c r="K594" s="135">
        <f t="shared" si="55"/>
        <v>49.876392808150229</v>
      </c>
      <c r="L594" s="135">
        <f t="shared" si="56"/>
        <v>89.794927709067011</v>
      </c>
      <c r="M594" s="135">
        <f>($J$12-1)*L594</f>
        <v>13.469239156360043</v>
      </c>
      <c r="N594" s="135">
        <f>$J$12*L594</f>
        <v>103.26416686542706</v>
      </c>
      <c r="O594" s="135">
        <f t="shared" si="57"/>
        <v>37.949846135145165</v>
      </c>
      <c r="P594" s="135">
        <f t="shared" si="58"/>
        <v>65.314320730281892</v>
      </c>
      <c r="R594" s="133">
        <f>+B594</f>
        <v>42491</v>
      </c>
      <c r="S594" s="136">
        <v>4.2300000000000004</v>
      </c>
      <c r="T594" s="136">
        <f>P594*10^3*$F$8/(3600*24*30)</f>
        <v>4.3341293077193237</v>
      </c>
    </row>
    <row r="595" spans="2:20" x14ac:dyDescent="0.25">
      <c r="B595" s="144">
        <v>42522</v>
      </c>
      <c r="C595" s="135">
        <v>14.4217843866171</v>
      </c>
      <c r="D595" s="135"/>
      <c r="E595" s="145">
        <f>IF(S595="",NA(),(S595*3600*24*30)/($F$8*1000))</f>
        <v>58.568744716681863</v>
      </c>
      <c r="F595" s="135">
        <f>(I594+$J$11*TANH(C595/$J$11))/(1+I594/$J$11*TANH(C595/$J$11))</f>
        <v>347.73680904651241</v>
      </c>
      <c r="G595" s="135">
        <f t="shared" si="53"/>
        <v>5.7355820470409071</v>
      </c>
      <c r="H595" s="135">
        <f>F595*(1-TANH(D595/$J$11))/(1+(1-F595/$J$11)*TANH(D595/$J$11))</f>
        <v>347.73680904651241</v>
      </c>
      <c r="I595" s="135">
        <f>H595/(1+(H595/$J$11)^3)^(1/3)</f>
        <v>321.92272320688903</v>
      </c>
      <c r="J595" s="135">
        <f t="shared" si="54"/>
        <v>25.814085839623374</v>
      </c>
      <c r="K595" s="135">
        <f t="shared" si="55"/>
        <v>31.549667886664281</v>
      </c>
      <c r="L595" s="135">
        <f t="shared" si="56"/>
        <v>69.499514021809446</v>
      </c>
      <c r="M595" s="135">
        <f>($J$12-1)*L595</f>
        <v>10.424927103271411</v>
      </c>
      <c r="N595" s="135">
        <f>$J$12*L595</f>
        <v>79.924441125080861</v>
      </c>
      <c r="O595" s="135">
        <f t="shared" si="57"/>
        <v>34.271828630840147</v>
      </c>
      <c r="P595" s="135">
        <f t="shared" si="58"/>
        <v>45.652612494240714</v>
      </c>
      <c r="R595" s="133">
        <f>+B595</f>
        <v>42522</v>
      </c>
      <c r="S595" s="136">
        <v>3.8865062080514199</v>
      </c>
      <c r="T595" s="136">
        <f>P595*10^3*$F$8/(3600*24*30)</f>
        <v>3.0294171871178248</v>
      </c>
    </row>
    <row r="596" spans="2:20" x14ac:dyDescent="0.25">
      <c r="B596" s="144">
        <v>42552</v>
      </c>
      <c r="C596" s="135">
        <v>3.07596172248804</v>
      </c>
      <c r="D596" s="135"/>
      <c r="E596" s="145">
        <f>IF(S596="",NA(),(S596*3600*24*30)/($F$8*1000))</f>
        <v>35.178231110135791</v>
      </c>
      <c r="F596" s="135">
        <f>(I595+$J$11*TANH(C596/$J$11))/(1+I595/$J$11*TANH(C596/$J$11))</f>
        <v>323.91709043771948</v>
      </c>
      <c r="G596" s="135">
        <f t="shared" si="53"/>
        <v>1.0815944916575972</v>
      </c>
      <c r="H596" s="135">
        <f>F596*(1-TANH(D596/$J$11))/(1+(1-F596/$J$11)*TANH(D596/$J$11))</f>
        <v>323.91709043771948</v>
      </c>
      <c r="I596" s="135">
        <f>H596/(1+(H596/$J$11)^3)^(1/3)</f>
        <v>303.93846615457221</v>
      </c>
      <c r="J596" s="135">
        <f t="shared" si="54"/>
        <v>19.978624283147269</v>
      </c>
      <c r="K596" s="135">
        <f t="shared" si="55"/>
        <v>21.060218774804866</v>
      </c>
      <c r="L596" s="135">
        <f t="shared" si="56"/>
        <v>55.332047405645014</v>
      </c>
      <c r="M596" s="135">
        <f>($J$12-1)*L596</f>
        <v>8.2998071108467464</v>
      </c>
      <c r="N596" s="135">
        <f>$J$12*L596</f>
        <v>63.631854516491764</v>
      </c>
      <c r="O596" s="135">
        <f t="shared" si="57"/>
        <v>30.881290957907765</v>
      </c>
      <c r="P596" s="135">
        <f t="shared" si="58"/>
        <v>32.750563558583998</v>
      </c>
      <c r="R596" s="133">
        <f>+B596</f>
        <v>42552</v>
      </c>
      <c r="S596" s="136">
        <v>2.3343579286046898</v>
      </c>
      <c r="T596" s="136">
        <f>P596*10^3*$F$8/(3600*24*30)</f>
        <v>2.1732627052764073</v>
      </c>
    </row>
    <row r="597" spans="2:20" x14ac:dyDescent="0.25">
      <c r="B597" s="144">
        <v>42583</v>
      </c>
      <c r="C597" s="135">
        <v>0.53921787709497204</v>
      </c>
      <c r="D597" s="135"/>
      <c r="E597" s="145">
        <f>IF(S597="",NA(),(S597*3600*24*30)/($F$8*1000))</f>
        <v>29.919929597078216</v>
      </c>
      <c r="F597" s="135">
        <f>(I596+$J$11*TANH(C597/$J$11))/(1+I596/$J$11*TANH(C597/$J$11))</f>
        <v>304.3095114010568</v>
      </c>
      <c r="G597" s="135">
        <f t="shared" si="53"/>
        <v>0.16817263061039966</v>
      </c>
      <c r="H597" s="135">
        <f>F597*(1-TANH(D597/$J$11))/(1+(1-F597/$J$11)*TANH(D597/$J$11))</f>
        <v>304.3095114010568</v>
      </c>
      <c r="I597" s="135">
        <f>H597/(1+(H597/$J$11)^3)^(1/3)</f>
        <v>288.42433992062274</v>
      </c>
      <c r="J597" s="135">
        <f t="shared" si="54"/>
        <v>15.885171480434053</v>
      </c>
      <c r="K597" s="135">
        <f t="shared" si="55"/>
        <v>16.053344111044453</v>
      </c>
      <c r="L597" s="135">
        <f t="shared" si="56"/>
        <v>46.934635068952218</v>
      </c>
      <c r="M597" s="135">
        <f>($J$12-1)*L597</f>
        <v>7.0401952603428288</v>
      </c>
      <c r="N597" s="135">
        <f>$J$12*L597</f>
        <v>53.974830329295045</v>
      </c>
      <c r="O597" s="135">
        <f t="shared" si="57"/>
        <v>28.414078883917508</v>
      </c>
      <c r="P597" s="135">
        <f t="shared" si="58"/>
        <v>25.560751445377537</v>
      </c>
      <c r="R597" s="133">
        <f>+B597</f>
        <v>42583</v>
      </c>
      <c r="S597" s="136">
        <v>1.9854274269666099</v>
      </c>
      <c r="T597" s="136">
        <f>P597*10^3*$F$8/(3600*24*30)</f>
        <v>1.6961609755420279</v>
      </c>
    </row>
    <row r="598" spans="2:20" x14ac:dyDescent="0.25">
      <c r="B598" s="144">
        <v>42614</v>
      </c>
      <c r="C598" s="135">
        <v>9.4791764333227704</v>
      </c>
      <c r="D598" s="135"/>
      <c r="E598" s="145">
        <f>IF(S598="",NA(),(S598*3600*24*30)/($F$8*1000))</f>
        <v>36.017703337398679</v>
      </c>
      <c r="F598" s="135">
        <f>(I597+$J$11*TANH(C598/$J$11))/(1+I597/$J$11*TANH(C598/$J$11))</f>
        <v>295.18150407497109</v>
      </c>
      <c r="G598" s="135">
        <f t="shared" si="53"/>
        <v>2.7220122789744323</v>
      </c>
      <c r="H598" s="135">
        <f>F598*(1-TANH(D598/$J$11))/(1+(1-F598/$J$11)*TANH(D598/$J$11))</f>
        <v>295.18150407497109</v>
      </c>
      <c r="I598" s="135">
        <f>H598/(1+(H598/$J$11)^3)^(1/3)</f>
        <v>280.9931630941976</v>
      </c>
      <c r="J598" s="135">
        <f t="shared" si="54"/>
        <v>14.188340980773489</v>
      </c>
      <c r="K598" s="135">
        <f t="shared" si="55"/>
        <v>16.910353259747922</v>
      </c>
      <c r="L598" s="135">
        <f t="shared" si="56"/>
        <v>45.324432143665433</v>
      </c>
      <c r="M598" s="135">
        <f>($J$12-1)*L598</f>
        <v>6.7986648215498109</v>
      </c>
      <c r="N598" s="135">
        <f>$J$12*L598</f>
        <v>52.123096965215247</v>
      </c>
      <c r="O598" s="135">
        <f t="shared" si="57"/>
        <v>27.892431644865695</v>
      </c>
      <c r="P598" s="135">
        <f t="shared" si="58"/>
        <v>24.230665320349551</v>
      </c>
      <c r="R598" s="133">
        <f>+B598</f>
        <v>42614</v>
      </c>
      <c r="S598" s="136">
        <v>2.3900636473891099</v>
      </c>
      <c r="T598" s="136">
        <f>P598*10^3*$F$8/(3600*24*30)</f>
        <v>1.6078990876157881</v>
      </c>
    </row>
    <row r="599" spans="2:20" x14ac:dyDescent="0.25">
      <c r="B599" s="144">
        <v>42644</v>
      </c>
      <c r="C599" s="135">
        <v>34.750954579915899</v>
      </c>
      <c r="D599" s="135"/>
      <c r="E599" s="145">
        <f>IF(S599="",NA(),(S599*3600*24*30)/($F$8*1000))</f>
        <v>47.129302651024815</v>
      </c>
      <c r="F599" s="135">
        <f>(I598+$J$11*TANH(C599/$J$11))/(1+I598/$J$11*TANH(C599/$J$11))</f>
        <v>305.64663904349669</v>
      </c>
      <c r="G599" s="135">
        <f t="shared" si="53"/>
        <v>10.09747863061682</v>
      </c>
      <c r="H599" s="135">
        <f>F599*(1-TANH(D599/$J$11))/(1+(1-F599/$J$11)*TANH(D599/$J$11))</f>
        <v>305.64663904349669</v>
      </c>
      <c r="I599" s="135">
        <f>H599/(1+(H599/$J$11)^3)^(1/3)</f>
        <v>289.50197122551651</v>
      </c>
      <c r="J599" s="135">
        <f t="shared" si="54"/>
        <v>16.144667817980178</v>
      </c>
      <c r="K599" s="135">
        <f t="shared" si="55"/>
        <v>26.242146448596998</v>
      </c>
      <c r="L599" s="135">
        <f t="shared" si="56"/>
        <v>54.134578093462693</v>
      </c>
      <c r="M599" s="135">
        <f>($J$12-1)*L599</f>
        <v>8.1201867140193986</v>
      </c>
      <c r="N599" s="135">
        <f>$J$12*L599</f>
        <v>62.25476480748209</v>
      </c>
      <c r="O599" s="135">
        <f t="shared" si="57"/>
        <v>30.553294951988022</v>
      </c>
      <c r="P599" s="135">
        <f t="shared" si="58"/>
        <v>31.701469855494068</v>
      </c>
      <c r="R599" s="133">
        <f>+B599</f>
        <v>42644</v>
      </c>
      <c r="S599" s="136">
        <v>3.1274074290031901</v>
      </c>
      <c r="T599" s="136">
        <f>P599*10^3*$F$8/(3600*24*30)</f>
        <v>2.1036469194232179</v>
      </c>
    </row>
    <row r="600" spans="2:20" x14ac:dyDescent="0.25">
      <c r="B600" s="144">
        <v>42675</v>
      </c>
      <c r="C600" s="135">
        <v>29.726772750605001</v>
      </c>
      <c r="D600" s="135"/>
      <c r="E600" s="145">
        <f>IF(S600="",NA(),(S600*3600*24*30)/($F$8*1000))</f>
        <v>22.617306495753301</v>
      </c>
      <c r="F600" s="135">
        <f>(I599+$J$11*TANH(C600/$J$11))/(1+I599/$J$11*TANH(C600/$J$11))</f>
        <v>310.20617815963806</v>
      </c>
      <c r="G600" s="135">
        <f t="shared" si="53"/>
        <v>9.0225658164834499</v>
      </c>
      <c r="H600" s="135">
        <f>F600*(1-TANH(D600/$J$11))/(1+(1-F600/$J$11)*TANH(D600/$J$11))</f>
        <v>310.20617815963806</v>
      </c>
      <c r="I600" s="135">
        <f>H600/(1+(H600/$J$11)^3)^(1/3)</f>
        <v>293.15529637025452</v>
      </c>
      <c r="J600" s="135">
        <f t="shared" si="54"/>
        <v>17.050881789383538</v>
      </c>
      <c r="K600" s="135">
        <f t="shared" si="55"/>
        <v>26.073447605866988</v>
      </c>
      <c r="L600" s="135">
        <f t="shared" si="56"/>
        <v>56.62674255785501</v>
      </c>
      <c r="M600" s="135">
        <f>($J$12-1)*L600</f>
        <v>8.4940113836782469</v>
      </c>
      <c r="N600" s="135">
        <f>$J$12*L600</f>
        <v>65.120753941533252</v>
      </c>
      <c r="O600" s="135">
        <f t="shared" si="57"/>
        <v>31.227794857420555</v>
      </c>
      <c r="P600" s="135">
        <f t="shared" si="58"/>
        <v>33.892959084112697</v>
      </c>
      <c r="R600" s="133">
        <f>+B600</f>
        <v>42675</v>
      </c>
      <c r="S600" s="136">
        <v>1.50083978289721</v>
      </c>
      <c r="T600" s="136">
        <f>P600*10^3*$F$8/(3600*24*30)</f>
        <v>2.2490698157667377</v>
      </c>
    </row>
    <row r="601" spans="2:20" x14ac:dyDescent="0.25">
      <c r="B601" s="144">
        <v>42705</v>
      </c>
      <c r="C601" s="135">
        <v>137.921496458717</v>
      </c>
      <c r="D601" s="135"/>
      <c r="E601" s="145">
        <f>IF(S601="",NA(),(S601*3600*24*30)/($F$8*1000))</f>
        <v>59.427484201497954</v>
      </c>
      <c r="F601" s="135">
        <f>(I600+$J$11*TANH(C601/$J$11))/(1+I600/$J$11*TANH(C601/$J$11))</f>
        <v>377.77055037483126</v>
      </c>
      <c r="G601" s="135">
        <f t="shared" si="53"/>
        <v>53.306242454140261</v>
      </c>
      <c r="H601" s="135">
        <f>F601*(1-TANH(D601/$J$11))/(1+(1-F601/$J$11)*TANH(D601/$J$11))</f>
        <v>377.77055037483126</v>
      </c>
      <c r="I601" s="135">
        <f>H601/(1+(H601/$J$11)^3)^(1/3)</f>
        <v>343.18516296975878</v>
      </c>
      <c r="J601" s="135">
        <f t="shared" si="54"/>
        <v>34.585387405072481</v>
      </c>
      <c r="K601" s="135">
        <f t="shared" si="55"/>
        <v>87.891629859212742</v>
      </c>
      <c r="L601" s="135">
        <f t="shared" si="56"/>
        <v>119.11942471663329</v>
      </c>
      <c r="M601" s="135">
        <f>($J$12-1)*L601</f>
        <v>17.867913707494981</v>
      </c>
      <c r="N601" s="135">
        <f>$J$12*L601</f>
        <v>136.98733842412827</v>
      </c>
      <c r="O601" s="135">
        <f t="shared" si="57"/>
        <v>41.724713736428399</v>
      </c>
      <c r="P601" s="135">
        <f t="shared" si="58"/>
        <v>95.262624687699869</v>
      </c>
      <c r="R601" s="133">
        <f>+B601</f>
        <v>42705</v>
      </c>
      <c r="S601" s="136">
        <v>3.9434904639882902</v>
      </c>
      <c r="T601" s="136">
        <f>P601*10^3*$F$8/(3600*24*30)</f>
        <v>6.3214396011899598</v>
      </c>
    </row>
    <row r="602" spans="2:20" x14ac:dyDescent="0.25">
      <c r="B602" s="144">
        <v>42736</v>
      </c>
      <c r="C602" s="135">
        <v>88.191824625087094</v>
      </c>
      <c r="D602" s="135"/>
      <c r="E602" s="145">
        <f>IF(S602="",NA(),(S602*3600*24*30)/($F$8*1000))</f>
        <v>91.28101930094158</v>
      </c>
      <c r="F602" s="135">
        <f>(I601+$J$11*TANH(C602/$J$11))/(1+I601/$J$11*TANH(C602/$J$11))</f>
        <v>391.04959690686979</v>
      </c>
      <c r="G602" s="135">
        <f t="shared" si="53"/>
        <v>40.327390687976106</v>
      </c>
      <c r="H602" s="135">
        <f>F602*(1-TANH(D602/$J$11))/(1+(1-F602/$J$11)*TANH(D602/$J$11))</f>
        <v>391.04959690686979</v>
      </c>
      <c r="I602" s="135">
        <f>H602/(1+(H602/$J$11)^3)^(1/3)</f>
        <v>352.06980151807062</v>
      </c>
      <c r="J602" s="135">
        <f t="shared" si="54"/>
        <v>38.979795388799175</v>
      </c>
      <c r="K602" s="135">
        <f t="shared" si="55"/>
        <v>79.307186076775281</v>
      </c>
      <c r="L602" s="135">
        <f t="shared" si="56"/>
        <v>121.03189981320368</v>
      </c>
      <c r="M602" s="135">
        <f>($J$12-1)*L602</f>
        <v>18.15478497198054</v>
      </c>
      <c r="N602" s="135">
        <f>$J$12*L602</f>
        <v>139.18668478518421</v>
      </c>
      <c r="O602" s="135">
        <f t="shared" si="57"/>
        <v>41.926502748502116</v>
      </c>
      <c r="P602" s="135">
        <f t="shared" si="58"/>
        <v>97.260182036682096</v>
      </c>
      <c r="R602" s="133">
        <f>+B602</f>
        <v>42736</v>
      </c>
      <c r="S602" s="136">
        <v>6.0572281326242097</v>
      </c>
      <c r="T602" s="136">
        <f>P602*10^3*$F$8/(3600*24*30)</f>
        <v>6.4539935610761257</v>
      </c>
    </row>
    <row r="603" spans="2:20" x14ac:dyDescent="0.25">
      <c r="B603" s="144">
        <v>42767</v>
      </c>
      <c r="C603" s="135">
        <v>70.003807201924005</v>
      </c>
      <c r="D603" s="135"/>
      <c r="E603" s="145">
        <f>IF(S603="",NA(),(S603*3600*24*30)/($F$8*1000))</f>
        <v>61.575277456236464</v>
      </c>
      <c r="F603" s="135">
        <f>(I602+$J$11*TANH(C603/$J$11))/(1+I602/$J$11*TANH(C603/$J$11))</f>
        <v>389.49752832934132</v>
      </c>
      <c r="G603" s="135">
        <f t="shared" si="53"/>
        <v>32.576080390653317</v>
      </c>
      <c r="H603" s="135">
        <f>F603*(1-TANH(D603/$J$11))/(1+(1-F603/$J$11)*TANH(D603/$J$11))</f>
        <v>389.49752832934132</v>
      </c>
      <c r="I603" s="135">
        <f>H603/(1+(H603/$J$11)^3)^(1/3)</f>
        <v>351.04785288160588</v>
      </c>
      <c r="J603" s="135">
        <f t="shared" si="54"/>
        <v>38.449675447735444</v>
      </c>
      <c r="K603" s="135">
        <f t="shared" si="55"/>
        <v>71.025755838388761</v>
      </c>
      <c r="L603" s="135">
        <f t="shared" si="56"/>
        <v>112.95225858689088</v>
      </c>
      <c r="M603" s="135">
        <f>($J$12-1)*L603</f>
        <v>16.942838788033622</v>
      </c>
      <c r="N603" s="135">
        <f>$J$12*L603</f>
        <v>129.89509737492449</v>
      </c>
      <c r="O603" s="135">
        <f t="shared" si="57"/>
        <v>41.042164596317932</v>
      </c>
      <c r="P603" s="135">
        <f t="shared" si="58"/>
        <v>88.852932778606558</v>
      </c>
      <c r="R603" s="133">
        <f>+B603</f>
        <v>42767</v>
      </c>
      <c r="S603" s="136">
        <v>4.0860137818181599</v>
      </c>
      <c r="T603" s="136">
        <f>P603*10^3*$F$8/(3600*24*30)</f>
        <v>5.8961051072223487</v>
      </c>
    </row>
    <row r="604" spans="2:20" x14ac:dyDescent="0.25">
      <c r="B604" s="144">
        <v>42795</v>
      </c>
      <c r="C604" s="135">
        <v>146.398055838891</v>
      </c>
      <c r="D604" s="135"/>
      <c r="E604" s="145">
        <f>IF(S604="",NA(),(S604*3600*24*30)/($F$8*1000))</f>
        <v>100.56752351162064</v>
      </c>
      <c r="F604" s="135">
        <f>(I603+$J$11*TANH(C604/$J$11))/(1+I603/$J$11*TANH(C604/$J$11))</f>
        <v>422.51240574469989</v>
      </c>
      <c r="G604" s="135">
        <f t="shared" si="53"/>
        <v>74.933502975796955</v>
      </c>
      <c r="H604" s="135">
        <f>F604*(1-TANH(D604/$J$11))/(1+(1-F604/$J$11)*TANH(D604/$J$11))</f>
        <v>422.51240574469989</v>
      </c>
      <c r="I604" s="135">
        <f>H604/(1+(H604/$J$11)^3)^(1/3)</f>
        <v>371.84244402039957</v>
      </c>
      <c r="J604" s="135">
        <f t="shared" si="54"/>
        <v>50.669961724300322</v>
      </c>
      <c r="K604" s="135">
        <f t="shared" si="55"/>
        <v>125.60346470009728</v>
      </c>
      <c r="L604" s="135">
        <f t="shared" si="56"/>
        <v>166.64562929641522</v>
      </c>
      <c r="M604" s="135">
        <f>($J$12-1)*L604</f>
        <v>24.996844394462268</v>
      </c>
      <c r="N604" s="135">
        <f>$J$12*L604</f>
        <v>191.64247369087749</v>
      </c>
      <c r="O604" s="135">
        <f t="shared" si="57"/>
        <v>45.693988986842072</v>
      </c>
      <c r="P604" s="135">
        <f t="shared" si="58"/>
        <v>145.94848470403542</v>
      </c>
      <c r="R604" s="133">
        <f>+B604</f>
        <v>42795</v>
      </c>
      <c r="S604" s="136">
        <v>6.6734622083328503</v>
      </c>
      <c r="T604" s="136">
        <f>P604*10^3*$F$8/(3600*24*30)</f>
        <v>9.6848531516566716</v>
      </c>
    </row>
    <row r="605" spans="2:20" x14ac:dyDescent="0.25">
      <c r="B605" s="144">
        <v>42826</v>
      </c>
      <c r="C605" s="135">
        <v>84.180416581056093</v>
      </c>
      <c r="D605" s="135"/>
      <c r="E605" s="145">
        <f>IF(S605="",NA(),(S605*3600*24*30)/($F$8*1000))</f>
        <v>122.5172093023256</v>
      </c>
      <c r="F605" s="135">
        <f>(I604+$J$11*TANH(C605/$J$11))/(1+I604/$J$11*TANH(C605/$J$11))</f>
        <v>412.19468140395554</v>
      </c>
      <c r="G605" s="135">
        <f t="shared" si="53"/>
        <v>43.828179197500106</v>
      </c>
      <c r="H605" s="135">
        <f>F605*(1-TANH(D605/$J$11))/(1+(1-F605/$J$11)*TANH(D605/$J$11))</f>
        <v>412.19468140395554</v>
      </c>
      <c r="I605" s="135">
        <f>H605/(1+(H605/$J$11)^3)^(1/3)</f>
        <v>365.55645723000862</v>
      </c>
      <c r="J605" s="135">
        <f t="shared" si="54"/>
        <v>46.638224173946924</v>
      </c>
      <c r="K605" s="135">
        <f t="shared" si="55"/>
        <v>90.466403371447029</v>
      </c>
      <c r="L605" s="135">
        <f t="shared" si="56"/>
        <v>136.1603923582891</v>
      </c>
      <c r="M605" s="135">
        <f>($J$12-1)*L605</f>
        <v>20.424058853743354</v>
      </c>
      <c r="N605" s="135">
        <f>$J$12*L605</f>
        <v>156.58445121203246</v>
      </c>
      <c r="O605" s="135">
        <f t="shared" si="57"/>
        <v>43.378308184849047</v>
      </c>
      <c r="P605" s="135">
        <f t="shared" si="58"/>
        <v>113.20614302718342</v>
      </c>
      <c r="R605" s="133">
        <f>+B605</f>
        <v>42826</v>
      </c>
      <c r="S605" s="136">
        <v>8.1300000000000008</v>
      </c>
      <c r="T605" s="136">
        <f>P605*10^3*$F$8/(3600*24*30)</f>
        <v>7.5121360342112444</v>
      </c>
    </row>
    <row r="606" spans="2:20" x14ac:dyDescent="0.25">
      <c r="B606" s="144">
        <v>42856</v>
      </c>
      <c r="C606" s="135">
        <v>51.415038335158798</v>
      </c>
      <c r="D606" s="135"/>
      <c r="E606" s="145">
        <f>IF(S606="",NA(),(S606*3600*24*30)/($F$8*1000))</f>
        <v>93.583255813953485</v>
      </c>
      <c r="F606" s="135">
        <f>(I605+$J$11*TANH(C606/$J$11))/(1+I605/$J$11*TANH(C606/$J$11))</f>
        <v>392.04599311156846</v>
      </c>
      <c r="G606" s="135">
        <f t="shared" si="53"/>
        <v>24.925502453598938</v>
      </c>
      <c r="H606" s="135">
        <f>F606*(1-TANH(D606/$J$11))/(1+(1-F606/$J$11)*TANH(D606/$J$11))</f>
        <v>392.04599311156846</v>
      </c>
      <c r="I606" s="135">
        <f>H606/(1+(H606/$J$11)^3)^(1/3)</f>
        <v>352.72356594151051</v>
      </c>
      <c r="J606" s="135">
        <f t="shared" si="54"/>
        <v>39.322427170057949</v>
      </c>
      <c r="K606" s="135">
        <f t="shared" si="55"/>
        <v>64.247929623656887</v>
      </c>
      <c r="L606" s="135">
        <f t="shared" si="56"/>
        <v>107.62623780850593</v>
      </c>
      <c r="M606" s="135">
        <f>($J$12-1)*L606</f>
        <v>16.14393567127588</v>
      </c>
      <c r="N606" s="135">
        <f>$J$12*L606</f>
        <v>123.77017347978182</v>
      </c>
      <c r="O606" s="135">
        <f t="shared" si="57"/>
        <v>40.410313970802946</v>
      </c>
      <c r="P606" s="135">
        <f t="shared" si="58"/>
        <v>83.359859508978872</v>
      </c>
      <c r="R606" s="133">
        <f>+B606</f>
        <v>42856</v>
      </c>
      <c r="S606" s="136">
        <v>6.21</v>
      </c>
      <c r="T606" s="136">
        <f>P606*10^3*$F$8/(3600*24*30)</f>
        <v>5.5315956155649566</v>
      </c>
    </row>
    <row r="607" spans="2:20" x14ac:dyDescent="0.25">
      <c r="B607" s="144">
        <v>42887</v>
      </c>
      <c r="C607" s="135">
        <v>15.8025093167702</v>
      </c>
      <c r="D607" s="135"/>
      <c r="E607" s="145">
        <f>IF(S607="",NA(),(S607*3600*24*30)/($F$8*1000))</f>
        <v>82.431627906976743</v>
      </c>
      <c r="F607" s="135">
        <f>(I606+$J$11*TANH(C607/$J$11))/(1+I606/$J$11*TANH(C607/$J$11))</f>
        <v>361.72481007260313</v>
      </c>
      <c r="G607" s="135">
        <f t="shared" si="53"/>
        <v>6.8012651856776074</v>
      </c>
      <c r="H607" s="135">
        <f>F607*(1-TANH(D607/$J$11))/(1+(1-F607/$J$11)*TANH(D607/$J$11))</f>
        <v>361.72481007260313</v>
      </c>
      <c r="I607" s="135">
        <f>H607/(1+(H607/$J$11)^3)^(1/3)</f>
        <v>332.02525330805582</v>
      </c>
      <c r="J607" s="135">
        <f t="shared" si="54"/>
        <v>29.69955676454731</v>
      </c>
      <c r="K607" s="135">
        <f t="shared" si="55"/>
        <v>36.500821950224918</v>
      </c>
      <c r="L607" s="135">
        <f t="shared" si="56"/>
        <v>76.911135921027864</v>
      </c>
      <c r="M607" s="135">
        <f>($J$12-1)*L607</f>
        <v>11.536670388154173</v>
      </c>
      <c r="N607" s="135">
        <f>$J$12*L607</f>
        <v>88.447806309182042</v>
      </c>
      <c r="O607" s="135">
        <f t="shared" si="57"/>
        <v>35.749052212317359</v>
      </c>
      <c r="P607" s="135">
        <f t="shared" si="58"/>
        <v>52.698754096864683</v>
      </c>
      <c r="R607" s="133">
        <f>+B607</f>
        <v>42887</v>
      </c>
      <c r="S607" s="136">
        <v>5.47</v>
      </c>
      <c r="T607" s="136">
        <f>P607*10^3*$F$8/(3600*24*30)</f>
        <v>3.4969852255635514</v>
      </c>
    </row>
    <row r="608" spans="2:20" x14ac:dyDescent="0.25">
      <c r="B608" s="144">
        <v>42917</v>
      </c>
      <c r="C608" s="135">
        <v>0</v>
      </c>
      <c r="D608" s="135"/>
      <c r="E608" s="145">
        <f>IF(S608="",NA(),(S608*3600*24*30)/($F$8*1000))</f>
        <v>40.386976744186043</v>
      </c>
      <c r="F608" s="135">
        <f>(I607+$J$11*TANH(C608/$J$11))/(1+I607/$J$11*TANH(C608/$J$11))</f>
        <v>332.02525330805582</v>
      </c>
      <c r="G608" s="135">
        <f t="shared" si="53"/>
        <v>0</v>
      </c>
      <c r="H608" s="135">
        <f>F608*(1-TANH(D608/$J$11))/(1+(1-F608/$J$11)*TANH(D608/$J$11))</f>
        <v>332.02525330805582</v>
      </c>
      <c r="I608" s="135">
        <f>H608/(1+(H608/$J$11)^3)^(1/3)</f>
        <v>310.16876444169651</v>
      </c>
      <c r="J608" s="135">
        <f t="shared" si="54"/>
        <v>21.856488866359314</v>
      </c>
      <c r="K608" s="135">
        <f t="shared" si="55"/>
        <v>21.856488866359314</v>
      </c>
      <c r="L608" s="135">
        <f t="shared" si="56"/>
        <v>57.605541078676673</v>
      </c>
      <c r="M608" s="135">
        <f>($J$12-1)*L608</f>
        <v>8.6408311618014952</v>
      </c>
      <c r="N608" s="135">
        <f>$J$12*L608</f>
        <v>66.246372240478166</v>
      </c>
      <c r="O608" s="135">
        <f t="shared" si="57"/>
        <v>31.48432912477989</v>
      </c>
      <c r="P608" s="135">
        <f t="shared" si="58"/>
        <v>34.762043115698276</v>
      </c>
      <c r="R608" s="133">
        <f>+B608</f>
        <v>42917</v>
      </c>
      <c r="S608" s="136">
        <v>2.68</v>
      </c>
      <c r="T608" s="136">
        <f>P608*10^3*$F$8/(3600*24*30)</f>
        <v>2.3067405153935581</v>
      </c>
    </row>
    <row r="609" spans="2:20" x14ac:dyDescent="0.25">
      <c r="B609" s="144">
        <v>42948</v>
      </c>
      <c r="C609" s="135">
        <v>12.602017804154301</v>
      </c>
      <c r="D609" s="135"/>
      <c r="E609" s="145">
        <f>IF(S609="",NA(),(S609*3600*24*30)/($F$8*1000))</f>
        <v>34.057674418604648</v>
      </c>
      <c r="F609" s="135">
        <f>(I608+$J$11*TANH(C609/$J$11))/(1+I608/$J$11*TANH(C609/$J$11))</f>
        <v>318.57040602404118</v>
      </c>
      <c r="G609" s="135">
        <f t="shared" si="53"/>
        <v>4.2003762218096199</v>
      </c>
      <c r="H609" s="135">
        <f>F609*(1-TANH(D609/$J$11))/(1+(1-F609/$J$11)*TANH(D609/$J$11))</f>
        <v>318.57040602404118</v>
      </c>
      <c r="I609" s="135">
        <f>H609/(1+(H609/$J$11)^3)^(1/3)</f>
        <v>299.77009474222689</v>
      </c>
      <c r="J609" s="135">
        <f t="shared" si="54"/>
        <v>18.800311281814288</v>
      </c>
      <c r="K609" s="135">
        <f t="shared" si="55"/>
        <v>23.000687503623908</v>
      </c>
      <c r="L609" s="135">
        <f t="shared" si="56"/>
        <v>54.485016628403798</v>
      </c>
      <c r="M609" s="135">
        <f>($J$12-1)*L609</f>
        <v>8.172752494260564</v>
      </c>
      <c r="N609" s="135">
        <f>$J$12*L609</f>
        <v>62.657769122664362</v>
      </c>
      <c r="O609" s="135">
        <f t="shared" si="57"/>
        <v>30.650045033838772</v>
      </c>
      <c r="P609" s="135">
        <f t="shared" si="58"/>
        <v>32.00772408882559</v>
      </c>
      <c r="R609" s="133">
        <f>+B609</f>
        <v>42948</v>
      </c>
      <c r="S609" s="136">
        <v>2.2599999999999998</v>
      </c>
      <c r="T609" s="136">
        <f>P609*10^3*$F$8/(3600*24*30)</f>
        <v>2.1239693454004636</v>
      </c>
    </row>
    <row r="610" spans="2:20" x14ac:dyDescent="0.25">
      <c r="B610" s="144">
        <v>42979</v>
      </c>
      <c r="C610" s="135">
        <v>12.4547363063808</v>
      </c>
      <c r="D610" s="135"/>
      <c r="E610" s="145">
        <f>IF(S610="",NA(),(S610*3600*24*30)/($F$8*1000))</f>
        <v>36.31813953488372</v>
      </c>
      <c r="F610" s="135">
        <f>(I609+$J$11*TANH(C610/$J$11))/(1+I609/$J$11*TANH(C610/$J$11))</f>
        <v>308.34143735580221</v>
      </c>
      <c r="G610" s="135">
        <f t="shared" si="53"/>
        <v>3.8833936928054982</v>
      </c>
      <c r="H610" s="135">
        <f>F610*(1-TANH(D610/$J$11))/(1+(1-F610/$J$11)*TANH(D610/$J$11))</f>
        <v>308.34143735580221</v>
      </c>
      <c r="I610" s="135">
        <f>H610/(1+(H610/$J$11)^3)^(1/3)</f>
        <v>291.66518074960476</v>
      </c>
      <c r="J610" s="135">
        <f t="shared" si="54"/>
        <v>16.676256606197455</v>
      </c>
      <c r="K610" s="135">
        <f t="shared" si="55"/>
        <v>20.559650299002953</v>
      </c>
      <c r="L610" s="135">
        <f t="shared" si="56"/>
        <v>51.209695332841726</v>
      </c>
      <c r="M610" s="135">
        <f>($J$12-1)*L610</f>
        <v>7.6814542999262541</v>
      </c>
      <c r="N610" s="135">
        <f>$J$12*L610</f>
        <v>58.891149632767977</v>
      </c>
      <c r="O610" s="135">
        <f t="shared" si="57"/>
        <v>29.720201956834369</v>
      </c>
      <c r="P610" s="135">
        <f t="shared" si="58"/>
        <v>29.170947675933608</v>
      </c>
      <c r="R610" s="133">
        <f>+B610</f>
        <v>42979</v>
      </c>
      <c r="S610" s="136">
        <v>2.41</v>
      </c>
      <c r="T610" s="136">
        <f>P610*10^3*$F$8/(3600*24*30)</f>
        <v>1.9357264661499152</v>
      </c>
    </row>
    <row r="611" spans="2:20" x14ac:dyDescent="0.25">
      <c r="B611" s="144">
        <v>43009</v>
      </c>
      <c r="C611" s="135">
        <v>50.124078235538903</v>
      </c>
      <c r="D611" s="135"/>
      <c r="E611" s="145">
        <f>IF(S611="",NA(),(S611*3600*24*30)/($F$8*1000))</f>
        <v>63.59441860465116</v>
      </c>
      <c r="F611" s="135">
        <f>(I610+$J$11*TANH(C611/$J$11))/(1+I610/$J$11*TANH(C611/$J$11))</f>
        <v>325.6402786209793</v>
      </c>
      <c r="G611" s="135">
        <f t="shared" si="53"/>
        <v>16.148980364164345</v>
      </c>
      <c r="H611" s="135">
        <f>F611*(1-TANH(D611/$J$11))/(1+(1-F611/$J$11)*TANH(D611/$J$11))</f>
        <v>325.6402786209793</v>
      </c>
      <c r="I611" s="135">
        <f>H611/(1+(H611/$J$11)^3)^(1/3)</f>
        <v>305.27178716205361</v>
      </c>
      <c r="J611" s="135">
        <f t="shared" si="54"/>
        <v>20.368491458925689</v>
      </c>
      <c r="K611" s="135">
        <f t="shared" si="55"/>
        <v>36.517471823090034</v>
      </c>
      <c r="L611" s="135">
        <f t="shared" si="56"/>
        <v>66.237673779924407</v>
      </c>
      <c r="M611" s="135">
        <f>($J$12-1)*L611</f>
        <v>9.9356510669886546</v>
      </c>
      <c r="N611" s="135">
        <f>$J$12*L611</f>
        <v>76.173324846913061</v>
      </c>
      <c r="O611" s="135">
        <f t="shared" si="57"/>
        <v>33.563104197924638</v>
      </c>
      <c r="P611" s="135">
        <f t="shared" si="58"/>
        <v>42.610220648988424</v>
      </c>
      <c r="R611" s="133">
        <f>+B611</f>
        <v>43009</v>
      </c>
      <c r="S611" s="136">
        <v>4.22</v>
      </c>
      <c r="T611" s="136">
        <f>P611*10^3*$F$8/(3600*24*30)</f>
        <v>2.8275300739297875</v>
      </c>
    </row>
    <row r="612" spans="2:20" x14ac:dyDescent="0.25">
      <c r="B612" s="144">
        <v>43040</v>
      </c>
      <c r="C612" s="135">
        <v>30.593251833740801</v>
      </c>
      <c r="D612" s="135"/>
      <c r="E612" s="145">
        <f>IF(S612="",NA(),(S612*3600*24*30)/($F$8*1000))</f>
        <v>70.375813953488375</v>
      </c>
      <c r="F612" s="135">
        <f>(I611+$J$11*TANH(C612/$J$11))/(1+I611/$J$11*TANH(C612/$J$11))</f>
        <v>325.59014583386266</v>
      </c>
      <c r="G612" s="135">
        <f t="shared" si="53"/>
        <v>10.274893161931743</v>
      </c>
      <c r="H612" s="135">
        <f>F612*(1-TANH(D612/$J$11))/(1+(1-F612/$J$11)*TANH(D612/$J$11))</f>
        <v>325.59014583386266</v>
      </c>
      <c r="I612" s="135">
        <f>H612/(1+(H612/$J$11)^3)^(1/3)</f>
        <v>305.23306678213851</v>
      </c>
      <c r="J612" s="135">
        <f t="shared" si="54"/>
        <v>20.357079051724156</v>
      </c>
      <c r="K612" s="135">
        <f t="shared" si="55"/>
        <v>30.631972213655899</v>
      </c>
      <c r="L612" s="135">
        <f t="shared" si="56"/>
        <v>64.195076411580544</v>
      </c>
      <c r="M612" s="135">
        <f>($J$12-1)*L612</f>
        <v>9.6292614617370766</v>
      </c>
      <c r="N612" s="135">
        <f>$J$12*L612</f>
        <v>73.824337873317617</v>
      </c>
      <c r="O612" s="135">
        <f t="shared" si="57"/>
        <v>33.099063614214373</v>
      </c>
      <c r="P612" s="135">
        <f t="shared" si="58"/>
        <v>40.725274259103244</v>
      </c>
      <c r="R612" s="133">
        <f>+B612</f>
        <v>43040</v>
      </c>
      <c r="S612" s="136">
        <v>4.67</v>
      </c>
      <c r="T612" s="136">
        <f>P612*10^3*$F$8/(3600*24*30)</f>
        <v>2.7024487548479006</v>
      </c>
    </row>
    <row r="613" spans="2:20" x14ac:dyDescent="0.25">
      <c r="B613" s="144">
        <v>43070</v>
      </c>
      <c r="C613" s="135">
        <v>146.42803391544501</v>
      </c>
      <c r="D613" s="135"/>
      <c r="E613" s="145">
        <f>IF(S613="",NA(),(S613*3600*24*30)/($F$8*1000))</f>
        <v>93.281860465116281</v>
      </c>
      <c r="F613" s="135">
        <f>(I612+$J$11*TANH(C613/$J$11))/(1+I612/$J$11*TANH(C613/$J$11))</f>
        <v>390.72414999402986</v>
      </c>
      <c r="G613" s="135">
        <f t="shared" si="53"/>
        <v>60.936950703553634</v>
      </c>
      <c r="H613" s="135">
        <f>F613*(1-TANH(D613/$J$11))/(1+(1-F613/$J$11)*TANH(D613/$J$11))</f>
        <v>390.72414999402986</v>
      </c>
      <c r="I613" s="135">
        <f>H613/(1+(H613/$J$11)^3)^(1/3)</f>
        <v>351.8558757133552</v>
      </c>
      <c r="J613" s="135">
        <f t="shared" si="54"/>
        <v>38.868274280674655</v>
      </c>
      <c r="K613" s="135">
        <f t="shared" si="55"/>
        <v>99.805224984228289</v>
      </c>
      <c r="L613" s="135">
        <f t="shared" si="56"/>
        <v>132.90428859844266</v>
      </c>
      <c r="M613" s="135">
        <f>($J$12-1)*L613</f>
        <v>19.935643289766386</v>
      </c>
      <c r="N613" s="135">
        <f>$J$12*L613</f>
        <v>152.83993188820904</v>
      </c>
      <c r="O613" s="135">
        <f t="shared" si="57"/>
        <v>43.085880698877276</v>
      </c>
      <c r="P613" s="135">
        <f t="shared" si="58"/>
        <v>109.75405118933176</v>
      </c>
      <c r="R613" s="133">
        <f>+B613</f>
        <v>43070</v>
      </c>
      <c r="S613" s="136">
        <v>6.19</v>
      </c>
      <c r="T613" s="136">
        <f>P613*10^3*$F$8/(3600*24*30)</f>
        <v>7.2830620387982492</v>
      </c>
    </row>
    <row r="614" spans="2:20" x14ac:dyDescent="0.25">
      <c r="B614" s="144">
        <v>43101</v>
      </c>
      <c r="C614" s="135">
        <v>96.83</v>
      </c>
      <c r="D614" s="135"/>
      <c r="E614" s="145">
        <f>IF(S614="",NA(),(S614*3600*24*30)/($F$8*1000))</f>
        <v>101.57023255813954</v>
      </c>
      <c r="F614" s="135">
        <f>(I613+$J$11*TANH(C614/$J$11))/(1+I613/$J$11*TANH(C614/$J$11))</f>
        <v>401.97748461010667</v>
      </c>
      <c r="G614" s="135">
        <f t="shared" si="53"/>
        <v>46.708391103248516</v>
      </c>
      <c r="H614" s="135">
        <f>F614*(1-TANH(D614/$J$11))/(1+(1-F614/$J$11)*TANH(D614/$J$11))</f>
        <v>401.97748461010667</v>
      </c>
      <c r="I614" s="135">
        <f>H614/(1+(H614/$J$11)^3)^(1/3)</f>
        <v>359.14127620295693</v>
      </c>
      <c r="J614" s="135">
        <f t="shared" si="54"/>
        <v>42.836208407149741</v>
      </c>
      <c r="K614" s="135">
        <f t="shared" si="55"/>
        <v>89.544599510398257</v>
      </c>
      <c r="L614" s="135">
        <f t="shared" si="56"/>
        <v>132.63048020927553</v>
      </c>
      <c r="M614" s="135">
        <f>($J$12-1)*L614</f>
        <v>19.894572031391316</v>
      </c>
      <c r="N614" s="135">
        <f>$J$12*L614</f>
        <v>152.52505224066684</v>
      </c>
      <c r="O614" s="135">
        <f t="shared" si="57"/>
        <v>43.060820538355642</v>
      </c>
      <c r="P614" s="135">
        <f t="shared" si="58"/>
        <v>109.4642317023112</v>
      </c>
      <c r="R614" s="133">
        <f>+B614</f>
        <v>43101</v>
      </c>
      <c r="S614" s="136">
        <v>6.74</v>
      </c>
      <c r="T614" s="136">
        <f>P614*10^3*$F$8/(3600*24*30)</f>
        <v>7.2638301901225031</v>
      </c>
    </row>
    <row r="615" spans="2:20" x14ac:dyDescent="0.25">
      <c r="B615" s="144">
        <v>43132</v>
      </c>
      <c r="C615" s="135">
        <v>101.44</v>
      </c>
      <c r="D615" s="135"/>
      <c r="E615" s="145">
        <f>IF(S615="",NA(),(S615*3600*24*30)/($F$8*1000))</f>
        <v>74.595348837209301</v>
      </c>
      <c r="F615" s="135">
        <f>(I614+$J$11*TANH(C615/$J$11))/(1+I614/$J$11*TANH(C615/$J$11))</f>
        <v>409.67134612617951</v>
      </c>
      <c r="G615" s="135">
        <f t="shared" si="53"/>
        <v>50.909930076777414</v>
      </c>
      <c r="H615" s="135">
        <f>F615*(1-TANH(D615/$J$11))/(1+(1-F615/$J$11)*TANH(D615/$J$11))</f>
        <v>409.67134612617951</v>
      </c>
      <c r="I615" s="135">
        <f>H615/(1+(H615/$J$11)^3)^(1/3)</f>
        <v>363.98974577215546</v>
      </c>
      <c r="J615" s="135">
        <f t="shared" si="54"/>
        <v>45.681600354024056</v>
      </c>
      <c r="K615" s="135">
        <f t="shared" si="55"/>
        <v>96.59153043080147</v>
      </c>
      <c r="L615" s="135">
        <f t="shared" si="56"/>
        <v>139.65235096915711</v>
      </c>
      <c r="M615" s="135">
        <f>($J$12-1)*L615</f>
        <v>20.947852645373555</v>
      </c>
      <c r="N615" s="135">
        <f>$J$12*L615</f>
        <v>160.60020361453067</v>
      </c>
      <c r="O615" s="135">
        <f t="shared" si="57"/>
        <v>43.680885416177944</v>
      </c>
      <c r="P615" s="135">
        <f t="shared" si="58"/>
        <v>116.91931819835273</v>
      </c>
      <c r="R615" s="133">
        <f>+B615</f>
        <v>43132</v>
      </c>
      <c r="S615" s="136">
        <v>4.95</v>
      </c>
      <c r="T615" s="136">
        <f>P615*10^3*$F$8/(3600*24*30)</f>
        <v>7.7585350039030363</v>
      </c>
    </row>
    <row r="616" spans="2:20" x14ac:dyDescent="0.25">
      <c r="B616" s="144">
        <v>43160</v>
      </c>
      <c r="C616" s="135">
        <v>112.09</v>
      </c>
      <c r="D616" s="135"/>
      <c r="E616" s="145">
        <f>IF(S616="",NA(),(S616*3600*24*30)/($F$8*1000))</f>
        <v>109.25581395348837</v>
      </c>
      <c r="F616" s="135">
        <f>(I615+$J$11*TANH(C616/$J$11))/(1+I615/$J$11*TANH(C616/$J$11))</f>
        <v>417.83675787584758</v>
      </c>
      <c r="G616" s="135">
        <f t="shared" si="53"/>
        <v>58.242987896307852</v>
      </c>
      <c r="H616" s="135">
        <f>F616*(1-TANH(D616/$J$11))/(1+(1-F616/$J$11)*TANH(D616/$J$11))</f>
        <v>417.83675787584758</v>
      </c>
      <c r="I616" s="135">
        <f>H616/(1+(H616/$J$11)^3)^(1/3)</f>
        <v>369.01774927798482</v>
      </c>
      <c r="J616" s="135">
        <f t="shared" si="54"/>
        <v>48.819008597862762</v>
      </c>
      <c r="K616" s="135">
        <f t="shared" si="55"/>
        <v>107.06199649417061</v>
      </c>
      <c r="L616" s="135">
        <f t="shared" si="56"/>
        <v>150.74288191034856</v>
      </c>
      <c r="M616" s="135">
        <f>($J$12-1)*L616</f>
        <v>22.611432286552269</v>
      </c>
      <c r="N616" s="135">
        <f>$J$12*L616</f>
        <v>173.35431419690082</v>
      </c>
      <c r="O616" s="135">
        <f t="shared" si="57"/>
        <v>44.572815752776819</v>
      </c>
      <c r="P616" s="135">
        <f t="shared" si="58"/>
        <v>128.781498444124</v>
      </c>
      <c r="R616" s="133">
        <f>+B616</f>
        <v>43160</v>
      </c>
      <c r="S616" s="136">
        <v>7.25</v>
      </c>
      <c r="T616" s="136">
        <f>P616*10^3*$F$8/(3600*24*30)</f>
        <v>8.5456858535452653</v>
      </c>
    </row>
    <row r="617" spans="2:20" x14ac:dyDescent="0.25">
      <c r="B617" s="144">
        <v>43191</v>
      </c>
      <c r="C617" s="135">
        <v>87.2</v>
      </c>
      <c r="D617" s="135"/>
      <c r="E617" s="145">
        <f>IF(S617="",NA(),(S617*3600*24*30)/($F$8*1000))</f>
        <v>137.88837209302326</v>
      </c>
      <c r="F617" s="135">
        <f>(I616+$J$11*TANH(C617/$J$11))/(1+I616/$J$11*TANH(C617/$J$11))</f>
        <v>411.23601070496301</v>
      </c>
      <c r="G617" s="135">
        <f t="shared" si="53"/>
        <v>44.981738573021801</v>
      </c>
      <c r="H617" s="135">
        <f>F617*(1-TANH(D617/$J$11))/(1+(1-F617/$J$11)*TANH(D617/$J$11))</f>
        <v>411.23601070496301</v>
      </c>
      <c r="I617" s="135">
        <f>H617/(1+(H617/$J$11)^3)^(1/3)</f>
        <v>364.96259126547494</v>
      </c>
      <c r="J617" s="135">
        <f t="shared" si="54"/>
        <v>46.273419439488066</v>
      </c>
      <c r="K617" s="135">
        <f t="shared" si="55"/>
        <v>91.255158012509867</v>
      </c>
      <c r="L617" s="135">
        <f t="shared" si="56"/>
        <v>135.82797376528669</v>
      </c>
      <c r="M617" s="135">
        <f>($J$12-1)*L617</f>
        <v>20.37419606479299</v>
      </c>
      <c r="N617" s="135">
        <f>$J$12*L617</f>
        <v>156.20216983007967</v>
      </c>
      <c r="O617" s="135">
        <f t="shared" si="57"/>
        <v>43.348918270203498</v>
      </c>
      <c r="P617" s="135">
        <f t="shared" si="58"/>
        <v>112.85325155987617</v>
      </c>
      <c r="R617" s="133">
        <f>+B617</f>
        <v>43191</v>
      </c>
      <c r="S617" s="136">
        <v>9.15</v>
      </c>
      <c r="T617" s="136">
        <f>P617*10^3*$F$8/(3600*24*30)</f>
        <v>7.4887188535103011</v>
      </c>
    </row>
    <row r="618" spans="2:20" x14ac:dyDescent="0.25">
      <c r="B618" s="144">
        <v>43221</v>
      </c>
      <c r="C618" s="135">
        <v>25.45</v>
      </c>
      <c r="D618" s="135"/>
      <c r="E618" s="145">
        <f>IF(S618="",NA(),(S618*3600*24*30)/($F$8*1000))</f>
        <v>88.459534883720934</v>
      </c>
      <c r="F618" s="135">
        <f>(I617+$J$11*TANH(C618/$J$11))/(1+I617/$J$11*TANH(C618/$J$11))</f>
        <v>378.5465195124882</v>
      </c>
      <c r="G618" s="135">
        <f t="shared" si="53"/>
        <v>11.866071752986727</v>
      </c>
      <c r="H618" s="135">
        <f>F618*(1-TANH(D618/$J$11))/(1+(1-F618/$J$11)*TANH(D618/$J$11))</f>
        <v>378.5465195124882</v>
      </c>
      <c r="I618" s="135">
        <f>H618/(1+(H618/$J$11)^3)^(1/3)</f>
        <v>343.71312079667405</v>
      </c>
      <c r="J618" s="135">
        <f t="shared" si="54"/>
        <v>34.833398715814155</v>
      </c>
      <c r="K618" s="135">
        <f t="shared" si="55"/>
        <v>46.699470468800882</v>
      </c>
      <c r="L618" s="135">
        <f t="shared" si="56"/>
        <v>90.04838873900438</v>
      </c>
      <c r="M618" s="135">
        <f>($J$12-1)*L618</f>
        <v>13.507258310850649</v>
      </c>
      <c r="N618" s="135">
        <f>$J$12*L618</f>
        <v>103.55564704985503</v>
      </c>
      <c r="O618" s="135">
        <f t="shared" si="57"/>
        <v>37.989142747834023</v>
      </c>
      <c r="P618" s="135">
        <f t="shared" si="58"/>
        <v>65.566504302021002</v>
      </c>
      <c r="R618" s="133">
        <f>+B618</f>
        <v>43221</v>
      </c>
      <c r="S618" s="136">
        <v>5.87</v>
      </c>
      <c r="T618" s="136">
        <f>P618*10^3*$F$8/(3600*24*30)</f>
        <v>4.3508637113995414</v>
      </c>
    </row>
    <row r="619" spans="2:20" x14ac:dyDescent="0.25">
      <c r="B619" s="144">
        <v>43252</v>
      </c>
      <c r="C619" s="135">
        <v>3.8</v>
      </c>
      <c r="D619" s="135"/>
      <c r="E619" s="145">
        <f>IF(S619="",NA(),(S619*3600*24*30)/($F$8*1000))</f>
        <v>53.346976744186044</v>
      </c>
      <c r="F619" s="135">
        <f>(I618+$J$11*TANH(C619/$J$11))/(1+I618/$J$11*TANH(C619/$J$11))</f>
        <v>345.98927017959619</v>
      </c>
      <c r="G619" s="135">
        <f t="shared" si="53"/>
        <v>1.5238506170778692</v>
      </c>
      <c r="H619" s="135">
        <f>F619*(1-TANH(D619/$J$11))/(1+(1-F619/$J$11)*TANH(D619/$J$11))</f>
        <v>345.98927017959619</v>
      </c>
      <c r="I619" s="135">
        <f>H619/(1+(H619/$J$11)^3)^(1/3)</f>
        <v>320.63645754339336</v>
      </c>
      <c r="J619" s="135">
        <f t="shared" si="54"/>
        <v>25.352812636202827</v>
      </c>
      <c r="K619" s="135">
        <f t="shared" si="55"/>
        <v>26.876663253280697</v>
      </c>
      <c r="L619" s="135">
        <f t="shared" si="56"/>
        <v>64.86580600111472</v>
      </c>
      <c r="M619" s="135">
        <f>($J$12-1)*L619</f>
        <v>9.729870900167203</v>
      </c>
      <c r="N619" s="135">
        <f>$J$12*L619</f>
        <v>74.595676901281919</v>
      </c>
      <c r="O619" s="135">
        <f t="shared" si="57"/>
        <v>33.253227125263543</v>
      </c>
      <c r="P619" s="135">
        <f t="shared" si="58"/>
        <v>41.342449776018377</v>
      </c>
      <c r="R619" s="133">
        <f>+B619</f>
        <v>43252</v>
      </c>
      <c r="S619" s="136">
        <v>3.54</v>
      </c>
      <c r="T619" s="136">
        <f>P619*10^3*$F$8/(3600*24*30)</f>
        <v>2.7434033030382565</v>
      </c>
    </row>
    <row r="620" spans="2:20" x14ac:dyDescent="0.25">
      <c r="B620" s="144">
        <v>43282</v>
      </c>
      <c r="C620" s="135">
        <v>1.2</v>
      </c>
      <c r="D620" s="135"/>
      <c r="E620" s="145">
        <f>IF(S620="",NA(),(S620*3600*24*30)/($F$8*1000))</f>
        <v>45.36</v>
      </c>
      <c r="F620" s="135">
        <f>(I619+$J$11*TANH(C620/$J$11))/(1+I619/$J$11*TANH(C620/$J$11))</f>
        <v>321.41943730517647</v>
      </c>
      <c r="G620" s="135">
        <f t="shared" si="53"/>
        <v>0.41702023821687817</v>
      </c>
      <c r="H620" s="135">
        <f>F620*(1-TANH(D620/$J$11))/(1+(1-F620/$J$11)*TANH(D620/$J$11))</f>
        <v>321.41943730517647</v>
      </c>
      <c r="I620" s="135">
        <f>H620/(1+(H620/$J$11)^3)^(1/3)</f>
        <v>301.99713406139387</v>
      </c>
      <c r="J620" s="135">
        <f t="shared" si="54"/>
        <v>19.422303243782608</v>
      </c>
      <c r="K620" s="135">
        <f t="shared" si="55"/>
        <v>19.839323481999486</v>
      </c>
      <c r="L620" s="135">
        <f t="shared" si="56"/>
        <v>53.092550607263028</v>
      </c>
      <c r="M620" s="135">
        <f>($J$12-1)*L620</f>
        <v>7.9638825910894493</v>
      </c>
      <c r="N620" s="135">
        <f>$J$12*L620</f>
        <v>61.05643319835248</v>
      </c>
      <c r="O620" s="135">
        <f t="shared" si="57"/>
        <v>30.261803483823492</v>
      </c>
      <c r="P620" s="135">
        <f t="shared" si="58"/>
        <v>30.794629714528988</v>
      </c>
      <c r="R620" s="133">
        <f>+B620</f>
        <v>43282</v>
      </c>
      <c r="S620" s="136">
        <v>3.01</v>
      </c>
      <c r="T620" s="136">
        <f>P620*10^3*$F$8/(3600*24*30)</f>
        <v>2.0434707989579421</v>
      </c>
    </row>
    <row r="621" spans="2:20" x14ac:dyDescent="0.25">
      <c r="B621" s="144">
        <v>43313</v>
      </c>
      <c r="C621" s="135">
        <v>0.2</v>
      </c>
      <c r="D621" s="135"/>
      <c r="E621" s="145">
        <f>IF(S621="",NA(),(S621*3600*24*30)/($F$8*1000))</f>
        <v>42.494359740332733</v>
      </c>
      <c r="F621" s="135">
        <f>(I620+$J$11*TANH(C621/$J$11))/(1+I620/$J$11*TANH(C621/$J$11))</f>
        <v>302.13559876628983</v>
      </c>
      <c r="G621" s="135">
        <f t="shared" si="53"/>
        <v>6.1535295104022225E-2</v>
      </c>
      <c r="H621" s="135">
        <f>F621*(1-TANH(D621/$J$11))/(1+(1-F621/$J$11)*TANH(D621/$J$11))</f>
        <v>302.13559876628983</v>
      </c>
      <c r="I621" s="135">
        <f>H621/(1+(H621/$J$11)^3)^(1/3)</f>
        <v>286.66630947760018</v>
      </c>
      <c r="J621" s="135">
        <f t="shared" si="54"/>
        <v>15.469289288689652</v>
      </c>
      <c r="K621" s="135">
        <f t="shared" si="55"/>
        <v>15.530824583793674</v>
      </c>
      <c r="L621" s="135">
        <f t="shared" si="56"/>
        <v>45.792628067617166</v>
      </c>
      <c r="M621" s="135">
        <f>($J$12-1)*L621</f>
        <v>6.868894210142571</v>
      </c>
      <c r="N621" s="135">
        <f>$J$12*L621</f>
        <v>52.661522277759737</v>
      </c>
      <c r="O621" s="135">
        <f t="shared" si="57"/>
        <v>28.045878244708682</v>
      </c>
      <c r="P621" s="135">
        <f t="shared" si="58"/>
        <v>24.615644033051055</v>
      </c>
      <c r="R621" s="133">
        <f>+B621</f>
        <v>43313</v>
      </c>
      <c r="S621" s="136">
        <v>2.8198417728924499</v>
      </c>
      <c r="T621" s="136">
        <f>P621*10^3*$F$8/(3600*24*30)</f>
        <v>1.633445514538882</v>
      </c>
    </row>
    <row r="622" spans="2:20" x14ac:dyDescent="0.25">
      <c r="B622" s="144">
        <v>43344</v>
      </c>
      <c r="C622" s="135">
        <v>38.4</v>
      </c>
      <c r="D622" s="135"/>
      <c r="E622" s="145">
        <f>IF(S622="",NA(),(S622*3600*24*30)/($F$8*1000))</f>
        <v>39.784186046511628</v>
      </c>
      <c r="F622" s="135">
        <f>(I621+$J$11*TANH(C622/$J$11))/(1+I621/$J$11*TANH(C622/$J$11))</f>
        <v>313.38930496445681</v>
      </c>
      <c r="G622" s="135">
        <f t="shared" si="53"/>
        <v>11.677004513143345</v>
      </c>
      <c r="H622" s="135">
        <f>F622*(1-TANH(D622/$J$11))/(1+(1-F622/$J$11)*TANH(D622/$J$11))</f>
        <v>313.38930496445681</v>
      </c>
      <c r="I622" s="135">
        <f>H622/(1+(H622/$J$11)^3)^(1/3)</f>
        <v>295.68602863135908</v>
      </c>
      <c r="J622" s="135">
        <f t="shared" si="54"/>
        <v>17.703276333097733</v>
      </c>
      <c r="K622" s="135">
        <f t="shared" si="55"/>
        <v>29.380280846241078</v>
      </c>
      <c r="L622" s="135">
        <f t="shared" si="56"/>
        <v>57.42615909094976</v>
      </c>
      <c r="M622" s="135">
        <f>($J$12-1)*L622</f>
        <v>8.6139238636424587</v>
      </c>
      <c r="N622" s="135">
        <f>$J$12*L622</f>
        <v>66.040082954592222</v>
      </c>
      <c r="O622" s="135">
        <f t="shared" si="57"/>
        <v>31.437657643426398</v>
      </c>
      <c r="P622" s="135">
        <f t="shared" si="58"/>
        <v>34.602425311165824</v>
      </c>
      <c r="R622" s="133">
        <f>+B622</f>
        <v>43344</v>
      </c>
      <c r="S622" s="136">
        <v>2.64</v>
      </c>
      <c r="T622" s="136">
        <f>P622*10^3*$F$8/(3600*24*30)</f>
        <v>2.2961485931792138</v>
      </c>
    </row>
    <row r="623" spans="2:20" x14ac:dyDescent="0.25">
      <c r="B623" s="144">
        <v>43374</v>
      </c>
      <c r="C623" s="135">
        <v>73.2</v>
      </c>
      <c r="D623" s="135"/>
      <c r="E623" s="145">
        <f>IF(S623="",NA(),(S623*3600*24*30)/($F$8*1000))</f>
        <v>69.019534883720937</v>
      </c>
      <c r="F623" s="135">
        <f>(I622+$J$11*TANH(C623/$J$11))/(1+I622/$J$11*TANH(C623/$J$11))</f>
        <v>343.52612202438257</v>
      </c>
      <c r="G623" s="135">
        <f t="shared" si="53"/>
        <v>25.359906606976494</v>
      </c>
      <c r="H623" s="135">
        <f>F623*(1-TANH(D623/$J$11))/(1+(1-F623/$J$11)*TANH(D623/$J$11))</f>
        <v>343.52612202438257</v>
      </c>
      <c r="I623" s="135">
        <f>H623/(1+(H623/$J$11)^3)^(1/3)</f>
        <v>318.81444976991037</v>
      </c>
      <c r="J623" s="135">
        <f t="shared" si="54"/>
        <v>24.711672254472205</v>
      </c>
      <c r="K623" s="135">
        <f t="shared" si="55"/>
        <v>50.0715788614487</v>
      </c>
      <c r="L623" s="135">
        <f t="shared" si="56"/>
        <v>81.509236504875105</v>
      </c>
      <c r="M623" s="135">
        <f>($J$12-1)*L623</f>
        <v>12.226385475731259</v>
      </c>
      <c r="N623" s="135">
        <f>$J$12*L623</f>
        <v>93.735621980606368</v>
      </c>
      <c r="O623" s="135">
        <f t="shared" si="57"/>
        <v>36.583176015938996</v>
      </c>
      <c r="P623" s="135">
        <f t="shared" si="58"/>
        <v>57.152445964667372</v>
      </c>
      <c r="R623" s="133">
        <f>+B623</f>
        <v>43374</v>
      </c>
      <c r="S623" s="136">
        <v>4.58</v>
      </c>
      <c r="T623" s="136">
        <f>P623*10^3*$F$8/(3600*24*30)</f>
        <v>3.792523420494903</v>
      </c>
    </row>
    <row r="624" spans="2:20" x14ac:dyDescent="0.25">
      <c r="B624" s="144">
        <v>43405</v>
      </c>
      <c r="C624" s="135">
        <v>82.4</v>
      </c>
      <c r="D624" s="135"/>
      <c r="E624" s="145">
        <f>IF(S624="",NA(),(S624*3600*24*30)/($F$8*1000))</f>
        <v>95.865283926606466</v>
      </c>
      <c r="F624" s="135">
        <f>(I623+$J$11*TANH(C624/$J$11))/(1+I623/$J$11*TANH(C624/$J$11))</f>
        <v>368.21964907776254</v>
      </c>
      <c r="G624" s="135">
        <f t="shared" si="53"/>
        <v>32.994800692147862</v>
      </c>
      <c r="H624" s="135">
        <f>F624*(1-TANH(D624/$J$11))/(1+(1-F624/$J$11)*TANH(D624/$J$11))</f>
        <v>368.21964907776254</v>
      </c>
      <c r="I624" s="135">
        <f>H624/(1+(H624/$J$11)^3)^(1/3)</f>
        <v>336.59805181532272</v>
      </c>
      <c r="J624" s="135">
        <f t="shared" si="54"/>
        <v>31.62159726243982</v>
      </c>
      <c r="K624" s="135">
        <f t="shared" si="55"/>
        <v>64.616397954587683</v>
      </c>
      <c r="L624" s="135">
        <f t="shared" si="56"/>
        <v>101.19957397052667</v>
      </c>
      <c r="M624" s="135">
        <f>($J$12-1)*L624</f>
        <v>15.179936095578991</v>
      </c>
      <c r="N624" s="135">
        <f>$J$12*L624</f>
        <v>116.37951006610567</v>
      </c>
      <c r="O624" s="135">
        <f t="shared" si="57"/>
        <v>39.589465926905305</v>
      </c>
      <c r="P624" s="135">
        <f t="shared" si="58"/>
        <v>76.790044139200361</v>
      </c>
      <c r="R624" s="133">
        <f>+B624</f>
        <v>43405</v>
      </c>
      <c r="S624" s="136">
        <v>6.3614308778458</v>
      </c>
      <c r="T624" s="136">
        <f>P624*10^3*$F$8/(3600*24*30)</f>
        <v>5.0956356450395299</v>
      </c>
    </row>
    <row r="625" spans="2:20" x14ac:dyDescent="0.25">
      <c r="B625" s="144">
        <v>43435</v>
      </c>
      <c r="C625" s="135">
        <v>39</v>
      </c>
      <c r="D625" s="135"/>
      <c r="E625" s="145">
        <f>IF(S625="",NA(),(S625*3600*24*30)/($F$8*1000))</f>
        <v>102.62511627906977</v>
      </c>
      <c r="F625" s="135">
        <f>(I624+$J$11*TANH(C625/$J$11))/(1+I624/$J$11*TANH(C625/$J$11))</f>
        <v>359.63905821520166</v>
      </c>
      <c r="G625" s="135">
        <f t="shared" si="53"/>
        <v>15.958993600121062</v>
      </c>
      <c r="H625" s="135">
        <f>F625*(1-TANH(D625/$J$11))/(1+(1-F625/$J$11)*TANH(D625/$J$11))</f>
        <v>359.63905821520166</v>
      </c>
      <c r="I625" s="135">
        <f>H625/(1+(H625/$J$11)^3)^(1/3)</f>
        <v>330.5407996115278</v>
      </c>
      <c r="J625" s="135">
        <f t="shared" si="54"/>
        <v>29.098258603673855</v>
      </c>
      <c r="K625" s="135">
        <f t="shared" si="55"/>
        <v>45.057252203794917</v>
      </c>
      <c r="L625" s="135">
        <f t="shared" si="56"/>
        <v>84.646718130700222</v>
      </c>
      <c r="M625" s="135">
        <f>($J$12-1)*L625</f>
        <v>12.697007719605025</v>
      </c>
      <c r="N625" s="135">
        <f>$J$12*L625</f>
        <v>97.343725850305248</v>
      </c>
      <c r="O625" s="135">
        <f t="shared" si="57"/>
        <v>37.120155376103192</v>
      </c>
      <c r="P625" s="135">
        <f t="shared" si="58"/>
        <v>60.223570474202056</v>
      </c>
      <c r="R625" s="133">
        <f>+B625</f>
        <v>43435</v>
      </c>
      <c r="S625" s="136">
        <v>6.81</v>
      </c>
      <c r="T625" s="136">
        <f>P625*10^3*$F$8/(3600*24*30)</f>
        <v>3.9963171765288399</v>
      </c>
    </row>
    <row r="626" spans="2:20" x14ac:dyDescent="0.25">
      <c r="B626" s="144">
        <v>43466</v>
      </c>
      <c r="C626" s="135">
        <v>61.6</v>
      </c>
      <c r="D626" s="135"/>
      <c r="E626" s="145">
        <f>IF(S626="",NA(),(S626*3600*24*30)/($F$8*1000))</f>
        <v>112.87255813953489</v>
      </c>
      <c r="F626" s="135">
        <f>(I625+$J$11*TANH(C626/$J$11))/(1+I625/$J$11*TANH(C626/$J$11))</f>
        <v>366.80213077451708</v>
      </c>
      <c r="G626" s="135">
        <f t="shared" si="53"/>
        <v>25.338668837010744</v>
      </c>
      <c r="H626" s="135">
        <f>F626*(1-TANH(D626/$J$11))/(1+(1-F626/$J$11)*TANH(D626/$J$11))</f>
        <v>366.80213077451708</v>
      </c>
      <c r="I626" s="135">
        <f>H626/(1+(H626/$J$11)^3)^(1/3)</f>
        <v>335.60645356283783</v>
      </c>
      <c r="J626" s="135">
        <f t="shared" si="54"/>
        <v>31.195677211679254</v>
      </c>
      <c r="K626" s="135">
        <f t="shared" si="55"/>
        <v>56.534346048689997</v>
      </c>
      <c r="L626" s="135">
        <f t="shared" si="56"/>
        <v>93.654501424793182</v>
      </c>
      <c r="M626" s="135">
        <f>($J$12-1)*L626</f>
        <v>14.048175213718968</v>
      </c>
      <c r="N626" s="135">
        <f>$J$12*L626</f>
        <v>107.70267663851214</v>
      </c>
      <c r="O626" s="135">
        <f t="shared" si="57"/>
        <v>38.533437437257476</v>
      </c>
      <c r="P626" s="135">
        <f t="shared" si="58"/>
        <v>69.169239201254669</v>
      </c>
      <c r="R626" s="133">
        <f>+B626</f>
        <v>43466</v>
      </c>
      <c r="S626" s="136">
        <v>7.49</v>
      </c>
      <c r="T626" s="136">
        <f>P626*10^3*$F$8/(3600*24*30)</f>
        <v>4.5899340827993065</v>
      </c>
    </row>
    <row r="627" spans="2:20" x14ac:dyDescent="0.25">
      <c r="B627" s="144">
        <v>43497</v>
      </c>
      <c r="C627" s="135">
        <v>152.4</v>
      </c>
      <c r="D627" s="135"/>
      <c r="E627" s="145">
        <f>IF(S627="",NA(),(S627*3600*24*30)/($F$8*1000))</f>
        <v>154.31441860465117</v>
      </c>
      <c r="F627" s="135">
        <f>(I626+$J$11*TANH(C627/$J$11))/(1+I626/$J$11*TANH(C627/$J$11))</f>
        <v>414.47510953574965</v>
      </c>
      <c r="G627" s="135">
        <f t="shared" ref="G627:G673" si="59">C627+I626-F627</f>
        <v>73.531344027088153</v>
      </c>
      <c r="H627" s="135">
        <f>F627*(1-TANH(D627/$J$11))/(1+(1-F627/$J$11)*TANH(D627/$J$11))</f>
        <v>414.47510953574965</v>
      </c>
      <c r="I627" s="135">
        <f>H627/(1+(H627/$J$11)^3)^(1/3)</f>
        <v>366.96240455910532</v>
      </c>
      <c r="J627" s="135">
        <f t="shared" si="54"/>
        <v>47.512704976644329</v>
      </c>
      <c r="K627" s="135">
        <f t="shared" si="55"/>
        <v>121.04404900373248</v>
      </c>
      <c r="L627" s="135">
        <f t="shared" si="56"/>
        <v>159.57748644098996</v>
      </c>
      <c r="M627" s="135">
        <f>($J$12-1)*L627</f>
        <v>23.93662296614848</v>
      </c>
      <c r="N627" s="135">
        <f>$J$12*L627</f>
        <v>183.51410940713845</v>
      </c>
      <c r="O627" s="135">
        <f t="shared" si="57"/>
        <v>45.216462369410152</v>
      </c>
      <c r="P627" s="135">
        <f t="shared" si="58"/>
        <v>138.2976470377283</v>
      </c>
      <c r="R627" s="133">
        <f>+B627</f>
        <v>43497</v>
      </c>
      <c r="S627" s="136">
        <v>10.24</v>
      </c>
      <c r="T627" s="136">
        <f>P627*10^3*$F$8/(3600*24*30)</f>
        <v>9.1771586768862896</v>
      </c>
    </row>
    <row r="628" spans="2:20" x14ac:dyDescent="0.25">
      <c r="B628" s="144">
        <v>43525</v>
      </c>
      <c r="C628" s="135">
        <v>155.4</v>
      </c>
      <c r="D628" s="135"/>
      <c r="E628" s="145">
        <f>IF(S628="",NA(),(S628*3600*24*30)/($F$8*1000))</f>
        <v>138.6692477675636</v>
      </c>
      <c r="F628" s="135">
        <f>(I627+$J$11*TANH(C628/$J$11))/(1+I627/$J$11*TANH(C628/$J$11))</f>
        <v>436.54053815696597</v>
      </c>
      <c r="G628" s="135">
        <f t="shared" si="59"/>
        <v>85.821866402139392</v>
      </c>
      <c r="H628" s="135">
        <f>F628*(1-TANH(D628/$J$11))/(1+(1-F628/$J$11)*TANH(D628/$J$11))</f>
        <v>436.54053815696597</v>
      </c>
      <c r="I628" s="135">
        <f>H628/(1+(H628/$J$11)^3)^(1/3)</f>
        <v>380.08052070863943</v>
      </c>
      <c r="J628" s="135">
        <f t="shared" si="54"/>
        <v>56.460017448326539</v>
      </c>
      <c r="K628" s="135">
        <f t="shared" si="55"/>
        <v>142.28188385046593</v>
      </c>
      <c r="L628" s="135">
        <f t="shared" si="56"/>
        <v>187.49834621987608</v>
      </c>
      <c r="M628" s="135">
        <f>($J$12-1)*L628</f>
        <v>28.124751932981397</v>
      </c>
      <c r="N628" s="135">
        <f>$J$12*L628</f>
        <v>215.62309815285747</v>
      </c>
      <c r="O628" s="135">
        <f t="shared" si="57"/>
        <v>46.938685385491596</v>
      </c>
      <c r="P628" s="135">
        <f t="shared" si="58"/>
        <v>168.68441276736587</v>
      </c>
      <c r="R628" s="133">
        <f>+B628</f>
        <v>43525</v>
      </c>
      <c r="S628" s="136">
        <v>9.2018173672920298</v>
      </c>
      <c r="T628" s="136">
        <f>P628*10^3*$F$8/(3600*24*30)</f>
        <v>11.193564427464093</v>
      </c>
    </row>
    <row r="629" spans="2:20" x14ac:dyDescent="0.25">
      <c r="B629" s="144">
        <v>43556</v>
      </c>
      <c r="C629" s="135">
        <v>67.8</v>
      </c>
      <c r="D629" s="135"/>
      <c r="E629" s="145">
        <f>IF(S629="",NA(),(S629*3600*24*30)/($F$8*1000))</f>
        <v>68.602754808596245</v>
      </c>
      <c r="F629" s="135">
        <f>(I628+$J$11*TANH(C629/$J$11))/(1+I628/$J$11*TANH(C629/$J$11))</f>
        <v>411.92218643422859</v>
      </c>
      <c r="G629" s="135">
        <f t="shared" si="59"/>
        <v>35.958334274410845</v>
      </c>
      <c r="H629" s="135">
        <f>F629*(1-TANH(D629/$J$11))/(1+(1-F629/$J$11)*TANH(D629/$J$11))</f>
        <v>411.92218643422859</v>
      </c>
      <c r="I629" s="135">
        <f>H629/(1+(H629/$J$11)^3)^(1/3)</f>
        <v>365.38782505146349</v>
      </c>
      <c r="J629" s="135">
        <f t="shared" si="54"/>
        <v>46.534361382765098</v>
      </c>
      <c r="K629" s="135">
        <f t="shared" si="55"/>
        <v>82.492695657175943</v>
      </c>
      <c r="L629" s="135">
        <f t="shared" si="56"/>
        <v>129.43138104266754</v>
      </c>
      <c r="M629" s="135">
        <f>($J$12-1)*L629</f>
        <v>19.414707156400119</v>
      </c>
      <c r="N629" s="135">
        <f>$J$12*L629</f>
        <v>148.84608819906765</v>
      </c>
      <c r="O629" s="135">
        <f t="shared" si="57"/>
        <v>42.76242552090055</v>
      </c>
      <c r="P629" s="135">
        <f t="shared" si="58"/>
        <v>106.0836626781671</v>
      </c>
      <c r="R629" s="133">
        <f>+B629</f>
        <v>43556</v>
      </c>
      <c r="S629" s="136">
        <v>4.5523432974840103</v>
      </c>
      <c r="T629" s="136">
        <f>P629*10^3*$F$8/(3600*24*30)</f>
        <v>7.0395023073475089</v>
      </c>
    </row>
    <row r="630" spans="2:20" x14ac:dyDescent="0.25">
      <c r="B630" s="144">
        <v>43586</v>
      </c>
      <c r="C630" s="135">
        <v>25.6</v>
      </c>
      <c r="D630" s="135"/>
      <c r="E630" s="145">
        <f>IF(S630="",NA(),(S630*3600*24*30)/($F$8*1000))</f>
        <v>92.552533084609095</v>
      </c>
      <c r="F630" s="135">
        <f>(I629+$J$11*TANH(C630/$J$11))/(1+I629/$J$11*TANH(C630/$J$11))</f>
        <v>379.02280128271633</v>
      </c>
      <c r="G630" s="135">
        <f t="shared" si="59"/>
        <v>11.965023768747187</v>
      </c>
      <c r="H630" s="135">
        <f>F630*(1-TANH(D630/$J$11))/(1+(1-F630/$J$11)*TANH(D630/$J$11))</f>
        <v>379.02280128271633</v>
      </c>
      <c r="I630" s="135">
        <f>H630/(1+(H630/$J$11)^3)^(1/3)</f>
        <v>344.03663733074438</v>
      </c>
      <c r="J630" s="135">
        <f t="shared" si="54"/>
        <v>34.986163951971946</v>
      </c>
      <c r="K630" s="135">
        <f t="shared" si="55"/>
        <v>46.951187720719133</v>
      </c>
      <c r="L630" s="135">
        <f t="shared" si="56"/>
        <v>89.713613241619683</v>
      </c>
      <c r="M630" s="135">
        <f>($J$12-1)*L630</f>
        <v>13.457041986242945</v>
      </c>
      <c r="N630" s="135">
        <f>$J$12*L630</f>
        <v>103.17065522786262</v>
      </c>
      <c r="O630" s="135">
        <f t="shared" si="57"/>
        <v>37.937209389931567</v>
      </c>
      <c r="P630" s="135">
        <f t="shared" si="58"/>
        <v>65.233445837931058</v>
      </c>
      <c r="R630" s="133">
        <f>+B630</f>
        <v>43586</v>
      </c>
      <c r="S630" s="136">
        <v>6.1416032756762204</v>
      </c>
      <c r="T630" s="136">
        <f>P630*10^3*$F$8/(3600*24*30)</f>
        <v>4.3287626096157954</v>
      </c>
    </row>
    <row r="631" spans="2:20" x14ac:dyDescent="0.25">
      <c r="B631" s="144">
        <v>43617</v>
      </c>
      <c r="C631" s="135">
        <v>2</v>
      </c>
      <c r="D631" s="135"/>
      <c r="E631" s="145">
        <f>IF(S631="",NA(),(S631*3600*24*30)/($F$8*1000))</f>
        <v>45.416443222115191</v>
      </c>
      <c r="F631" s="135">
        <f>(I630+$J$11*TANH(C631/$J$11))/(1+I630/$J$11*TANH(C631/$J$11))</f>
        <v>345.23561847991976</v>
      </c>
      <c r="G631" s="135">
        <f t="shared" si="59"/>
        <v>0.80101885082461877</v>
      </c>
      <c r="H631" s="135">
        <f>F631*(1-TANH(D631/$J$11))/(1+(1-F631/$J$11)*TANH(D631/$J$11))</f>
        <v>345.23561847991976</v>
      </c>
      <c r="I631" s="135">
        <f>H631/(1+(H631/$J$11)^3)^(1/3)</f>
        <v>320.08009533811907</v>
      </c>
      <c r="J631" s="135">
        <f t="shared" si="54"/>
        <v>25.1555231418007</v>
      </c>
      <c r="K631" s="135">
        <f t="shared" si="55"/>
        <v>25.956541992625318</v>
      </c>
      <c r="L631" s="135">
        <f t="shared" si="56"/>
        <v>63.893751382556886</v>
      </c>
      <c r="M631" s="135">
        <f>($J$12-1)*L631</f>
        <v>9.5840627073835272</v>
      </c>
      <c r="N631" s="135">
        <f>$J$12*L631</f>
        <v>73.477814089940409</v>
      </c>
      <c r="O631" s="135">
        <f t="shared" si="57"/>
        <v>33.029225684095806</v>
      </c>
      <c r="P631" s="135">
        <f t="shared" si="58"/>
        <v>40.448588405844603</v>
      </c>
      <c r="R631" s="133">
        <f>+B631</f>
        <v>43617</v>
      </c>
      <c r="S631" s="136">
        <v>3.01374546072678</v>
      </c>
      <c r="T631" s="136">
        <f>P631*10^3*$F$8/(3600*24*30)</f>
        <v>2.6840884281656141</v>
      </c>
    </row>
    <row r="632" spans="2:20" x14ac:dyDescent="0.25">
      <c r="B632" s="144">
        <v>43647</v>
      </c>
      <c r="C632" s="135">
        <v>7.6</v>
      </c>
      <c r="D632" s="135"/>
      <c r="E632" s="145">
        <f>IF(S632="",NA(),(S632*3600*24*30)/($F$8*1000))</f>
        <v>37.377687035957635</v>
      </c>
      <c r="F632" s="135">
        <f>(I631+$J$11*TANH(C632/$J$11))/(1+I631/$J$11*TANH(C632/$J$11))</f>
        <v>325.01375426788672</v>
      </c>
      <c r="G632" s="135">
        <f t="shared" si="59"/>
        <v>2.6663410702323631</v>
      </c>
      <c r="H632" s="135">
        <f>F632*(1-TANH(D632/$J$11))/(1+(1-F632/$J$11)*TANH(D632/$J$11))</f>
        <v>325.01375426788672</v>
      </c>
      <c r="I632" s="135">
        <f>H632/(1+(H632/$J$11)^3)^(1/3)</f>
        <v>304.78758547497017</v>
      </c>
      <c r="J632" s="135">
        <f t="shared" si="54"/>
        <v>20.226168792916553</v>
      </c>
      <c r="K632" s="135">
        <f t="shared" si="55"/>
        <v>22.892509863148916</v>
      </c>
      <c r="L632" s="135">
        <f t="shared" si="56"/>
        <v>55.921735547244722</v>
      </c>
      <c r="M632" s="135">
        <f>($J$12-1)*L632</f>
        <v>8.3882603320867037</v>
      </c>
      <c r="N632" s="135">
        <f>$J$12*L632</f>
        <v>64.309995879331424</v>
      </c>
      <c r="O632" s="135">
        <f t="shared" si="57"/>
        <v>31.040140621559146</v>
      </c>
      <c r="P632" s="135">
        <f t="shared" si="58"/>
        <v>33.269855257772278</v>
      </c>
      <c r="R632" s="133">
        <f>+B632</f>
        <v>43647</v>
      </c>
      <c r="S632" s="136">
        <v>2.4803094792379299</v>
      </c>
      <c r="T632" s="136">
        <f>P632*10^3*$F$8/(3600*24*30)</f>
        <v>2.2077218766731606</v>
      </c>
    </row>
    <row r="633" spans="2:20" x14ac:dyDescent="0.25">
      <c r="B633" s="144">
        <v>43678</v>
      </c>
      <c r="C633" s="135">
        <v>0</v>
      </c>
      <c r="D633" s="135"/>
      <c r="E633" s="145">
        <f>IF(S633="",NA(),(S633*3600*24*30)/($F$8*1000))</f>
        <v>34.710108138064335</v>
      </c>
      <c r="F633" s="135">
        <f>(I632+$J$11*TANH(C633/$J$11))/(1+I632/$J$11*TANH(C633/$J$11))</f>
        <v>304.78758547497017</v>
      </c>
      <c r="G633" s="135">
        <f t="shared" si="59"/>
        <v>0</v>
      </c>
      <c r="H633" s="135">
        <f>F633*(1-TANH(D633/$J$11))/(1+(1-F633/$J$11)*TANH(D633/$J$11))</f>
        <v>304.78758547497017</v>
      </c>
      <c r="I633" s="135">
        <f>H633/(1+(H633/$J$11)^3)^(1/3)</f>
        <v>288.80995839584733</v>
      </c>
      <c r="J633" s="135">
        <f t="shared" si="54"/>
        <v>15.97762707912284</v>
      </c>
      <c r="K633" s="135">
        <f t="shared" si="55"/>
        <v>15.97762707912284</v>
      </c>
      <c r="L633" s="135">
        <f t="shared" si="56"/>
        <v>47.017767700681986</v>
      </c>
      <c r="M633" s="135">
        <f>($J$12-1)*L633</f>
        <v>7.0526651551022939</v>
      </c>
      <c r="N633" s="135">
        <f>$J$12*L633</f>
        <v>54.070432855784283</v>
      </c>
      <c r="O633" s="135">
        <f t="shared" si="57"/>
        <v>28.440551071184512</v>
      </c>
      <c r="P633" s="135">
        <f t="shared" si="58"/>
        <v>25.629881784599771</v>
      </c>
      <c r="R633" s="133">
        <f>+B633</f>
        <v>43678</v>
      </c>
      <c r="S633" s="136">
        <v>2.3032942128653802</v>
      </c>
      <c r="T633" s="136">
        <f>P633*10^3*$F$8/(3600*24*30)</f>
        <v>1.700748328299059</v>
      </c>
    </row>
    <row r="634" spans="2:20" x14ac:dyDescent="0.25">
      <c r="B634" s="144">
        <v>43709</v>
      </c>
      <c r="C634" s="135">
        <v>15</v>
      </c>
      <c r="D634" s="135"/>
      <c r="E634" s="145">
        <f>IF(S634="",NA(),(S634*3600*24*30)/($F$8*1000))</f>
        <v>38.772723145565891</v>
      </c>
      <c r="F634" s="135">
        <f>(I633+$J$11*TANH(C634/$J$11))/(1+I633/$J$11*TANH(C634/$J$11))</f>
        <v>299.43313068044392</v>
      </c>
      <c r="G634" s="135">
        <f t="shared" si="59"/>
        <v>4.3768277154034081</v>
      </c>
      <c r="H634" s="135">
        <f>F634*(1-TANH(D634/$J$11))/(1+(1-F634/$J$11)*TANH(D634/$J$11))</f>
        <v>299.43313068044392</v>
      </c>
      <c r="I634" s="135">
        <f>H634/(1+(H634/$J$11)^3)^(1/3)</f>
        <v>284.47053321128868</v>
      </c>
      <c r="J634" s="135">
        <f t="shared" si="54"/>
        <v>14.962597469155241</v>
      </c>
      <c r="K634" s="135">
        <f t="shared" si="55"/>
        <v>19.33942518455865</v>
      </c>
      <c r="L634" s="135">
        <f t="shared" si="56"/>
        <v>47.779976255743165</v>
      </c>
      <c r="M634" s="135">
        <f>($J$12-1)*L634</f>
        <v>7.1669964383614708</v>
      </c>
      <c r="N634" s="135">
        <f>$J$12*L634</f>
        <v>54.946972694104637</v>
      </c>
      <c r="O634" s="135">
        <f t="shared" si="57"/>
        <v>28.681210860765578</v>
      </c>
      <c r="P634" s="135">
        <f t="shared" si="58"/>
        <v>26.265761833339059</v>
      </c>
      <c r="R634" s="133">
        <f>+B634</f>
        <v>43709</v>
      </c>
      <c r="S634" s="136">
        <v>2.5728813198446501</v>
      </c>
      <c r="T634" s="136">
        <f>P634*10^3*$F$8/(3600*24*30)</f>
        <v>1.7429440722740424</v>
      </c>
    </row>
    <row r="635" spans="2:20" x14ac:dyDescent="0.25">
      <c r="B635" s="144">
        <v>43739</v>
      </c>
      <c r="C635" s="135">
        <v>51.8</v>
      </c>
      <c r="D635" s="135"/>
      <c r="E635" s="145">
        <f>IF(S635="",NA(),(S635*3600*24*30)/($F$8*1000))</f>
        <v>50.174042506852729</v>
      </c>
      <c r="F635" s="135">
        <f>(I634+$J$11*TANH(C635/$J$11))/(1+I634/$J$11*TANH(C635/$J$11))</f>
        <v>320.24992487536508</v>
      </c>
      <c r="G635" s="135">
        <f t="shared" si="59"/>
        <v>16.020608335923612</v>
      </c>
      <c r="H635" s="135">
        <f>F635*(1-TANH(D635/$J$11))/(1+(1-F635/$J$11)*TANH(D635/$J$11))</f>
        <v>320.24992487536508</v>
      </c>
      <c r="I635" s="135">
        <f>H635/(1+(H635/$J$11)^3)^(1/3)</f>
        <v>301.08456504161887</v>
      </c>
      <c r="J635" s="135">
        <f t="shared" si="54"/>
        <v>19.165359833746209</v>
      </c>
      <c r="K635" s="135">
        <f t="shared" si="55"/>
        <v>35.18596816966982</v>
      </c>
      <c r="L635" s="135">
        <f t="shared" si="56"/>
        <v>63.867179030435395</v>
      </c>
      <c r="M635" s="135">
        <f>($J$12-1)*L635</f>
        <v>9.5800768545653039</v>
      </c>
      <c r="N635" s="135">
        <f>$J$12*L635</f>
        <v>73.4472558850007</v>
      </c>
      <c r="O635" s="135">
        <f t="shared" si="57"/>
        <v>33.023049622673909</v>
      </c>
      <c r="P635" s="135">
        <f t="shared" si="58"/>
        <v>40.424206262326791</v>
      </c>
      <c r="R635" s="133">
        <f>+B635</f>
        <v>43739</v>
      </c>
      <c r="S635" s="136">
        <v>3.3294503515349798</v>
      </c>
      <c r="T635" s="136">
        <f>P635*10^3*$F$8/(3600*24*30)</f>
        <v>2.6824704772840309</v>
      </c>
    </row>
    <row r="636" spans="2:20" x14ac:dyDescent="0.25">
      <c r="B636" s="144">
        <v>43770</v>
      </c>
      <c r="C636" s="135">
        <v>60.8</v>
      </c>
      <c r="D636" s="135"/>
      <c r="E636" s="145">
        <f>IF(S636="",NA(),(S636*3600*24*30)/($F$8*1000))</f>
        <v>76.403087530273851</v>
      </c>
      <c r="F636" s="135">
        <f>(I635+$J$11*TANH(C636/$J$11))/(1+I635/$J$11*TANH(C636/$J$11))</f>
        <v>340.69005294186394</v>
      </c>
      <c r="G636" s="135">
        <f t="shared" si="59"/>
        <v>21.194512099754945</v>
      </c>
      <c r="H636" s="135">
        <f>F636*(1-TANH(D636/$J$11))/(1+(1-F636/$J$11)*TANH(D636/$J$11))</f>
        <v>340.69005294186394</v>
      </c>
      <c r="I636" s="135">
        <f>H636/(1+(H636/$J$11)^3)^(1/3)</f>
        <v>316.70356837573684</v>
      </c>
      <c r="J636" s="135">
        <f t="shared" si="54"/>
        <v>23.986484566127103</v>
      </c>
      <c r="K636" s="135">
        <f t="shared" si="55"/>
        <v>45.180996665882049</v>
      </c>
      <c r="L636" s="135">
        <f t="shared" si="56"/>
        <v>78.204046288555958</v>
      </c>
      <c r="M636" s="135">
        <f>($J$12-1)*L636</f>
        <v>11.730606943283387</v>
      </c>
      <c r="N636" s="135">
        <f>$J$12*L636</f>
        <v>89.934653231839349</v>
      </c>
      <c r="O636" s="135">
        <f t="shared" si="57"/>
        <v>35.989539960229003</v>
      </c>
      <c r="P636" s="135">
        <f t="shared" si="58"/>
        <v>53.945113271610346</v>
      </c>
      <c r="R636" s="133">
        <f>+B636</f>
        <v>43770</v>
      </c>
      <c r="S636" s="136">
        <v>5.0699579688299004</v>
      </c>
      <c r="T636" s="136">
        <f>P636*10^3*$F$8/(3600*24*30)</f>
        <v>3.5796911584556246</v>
      </c>
    </row>
    <row r="637" spans="2:20" x14ac:dyDescent="0.25">
      <c r="B637" s="144">
        <v>43800</v>
      </c>
      <c r="C637" s="135">
        <v>133.6</v>
      </c>
      <c r="D637" s="135"/>
      <c r="E637" s="145">
        <f>IF(S637="",NA(),(S637*3600*24*30)/($F$8*1000))</f>
        <v>153.49019676936163</v>
      </c>
      <c r="F637" s="135">
        <f>(I636+$J$11*TANH(C637/$J$11))/(1+I636/$J$11*TANH(C637/$J$11))</f>
        <v>392.74848965024574</v>
      </c>
      <c r="G637" s="135">
        <f t="shared" si="59"/>
        <v>57.555078725491114</v>
      </c>
      <c r="H637" s="135">
        <f>F637*(1-TANH(D637/$J$11))/(1+(1-F637/$J$11)*TANH(D637/$J$11))</f>
        <v>392.74848965024574</v>
      </c>
      <c r="I637" s="135">
        <f>H637/(1+(H637/$J$11)^3)^(1/3)</f>
        <v>353.18341030245995</v>
      </c>
      <c r="J637" s="135">
        <f t="shared" si="54"/>
        <v>39.565079347785797</v>
      </c>
      <c r="K637" s="135">
        <f t="shared" si="55"/>
        <v>97.120158073276912</v>
      </c>
      <c r="L637" s="135">
        <f t="shared" si="56"/>
        <v>133.10969803350591</v>
      </c>
      <c r="M637" s="135">
        <f>($J$12-1)*L637</f>
        <v>19.966454705025875</v>
      </c>
      <c r="N637" s="135">
        <f>$J$12*L637</f>
        <v>153.07615273853179</v>
      </c>
      <c r="O637" s="135">
        <f t="shared" si="57"/>
        <v>43.10463205886019</v>
      </c>
      <c r="P637" s="135">
        <f t="shared" si="58"/>
        <v>109.9715206796716</v>
      </c>
      <c r="R637" s="133">
        <f>+B637</f>
        <v>43800</v>
      </c>
      <c r="S637" s="136">
        <v>10.1853062671027</v>
      </c>
      <c r="T637" s="136">
        <f>P637*10^3*$F$8/(3600*24*30)</f>
        <v>7.2974928846078377</v>
      </c>
    </row>
    <row r="638" spans="2:20" x14ac:dyDescent="0.25">
      <c r="B638" s="144">
        <v>43831</v>
      </c>
      <c r="C638" s="135">
        <v>84.2</v>
      </c>
      <c r="D638" s="135"/>
      <c r="E638" s="145">
        <f>IF(S638="",NA(),(S638*3600*24*30)/($F$8*1000))</f>
        <v>99.629903713427566</v>
      </c>
      <c r="F638" s="135">
        <f>(I637+$J$11*TANH(C638/$J$11))/(1+I637/$J$11*TANH(C638/$J$11))</f>
        <v>397.20282540161634</v>
      </c>
      <c r="G638" s="135">
        <f t="shared" si="59"/>
        <v>40.180584900843598</v>
      </c>
      <c r="H638" s="135">
        <f>F638*(1-TANH(D638/$J$11))/(1+(1-F638/$J$11)*TANH(D638/$J$11))</f>
        <v>397.20282540161634</v>
      </c>
      <c r="I638" s="135">
        <f>H638/(1+(H638/$J$11)^3)^(1/3)</f>
        <v>356.07828370897073</v>
      </c>
      <c r="J638" s="135">
        <f t="shared" ref="J638:J673" si="60">H638-I638</f>
        <v>41.124541692645607</v>
      </c>
      <c r="K638" s="135">
        <f t="shared" ref="K638:K673" si="61">G638+J638</f>
        <v>81.305126593489206</v>
      </c>
      <c r="L638" s="135">
        <f t="shared" ref="L638:L673" si="62">O637+K638</f>
        <v>124.4097586523494</v>
      </c>
      <c r="M638" s="135">
        <f>($J$12-1)*L638</f>
        <v>18.661463797852399</v>
      </c>
      <c r="N638" s="135">
        <f>$J$12*L638</f>
        <v>143.07122245020179</v>
      </c>
      <c r="O638" s="135">
        <f t="shared" ref="O638:O673" si="63">N638-P638</f>
        <v>42.272229631735186</v>
      </c>
      <c r="P638" s="135">
        <f t="shared" ref="P638:P673" si="64">N638*N638/(N638+60)</f>
        <v>100.7989928184666</v>
      </c>
      <c r="R638" s="133">
        <f>+B638</f>
        <v>43831</v>
      </c>
      <c r="S638" s="136">
        <v>6.6112436106132497</v>
      </c>
      <c r="T638" s="136">
        <f>P638*10^3*$F$8/(3600*24*30)</f>
        <v>6.6888220543118271</v>
      </c>
    </row>
    <row r="639" spans="2:20" x14ac:dyDescent="0.25">
      <c r="B639" s="144">
        <v>43862</v>
      </c>
      <c r="C639" s="135">
        <v>21.2</v>
      </c>
      <c r="D639" s="135"/>
      <c r="E639" s="145">
        <f>IF(S639="",NA(),(S639*3600*24*30)/($F$8*1000))</f>
        <v>84.712214012491572</v>
      </c>
      <c r="F639" s="135">
        <f>(I638+$J$11*TANH(C639/$J$11))/(1+I638/$J$11*TANH(C639/$J$11))</f>
        <v>367.90727686144976</v>
      </c>
      <c r="G639" s="135">
        <f t="shared" si="59"/>
        <v>9.3710068475209596</v>
      </c>
      <c r="H639" s="135">
        <f>F639*(1-TANH(D639/$J$11))/(1+(1-F639/$J$11)*TANH(D639/$J$11))</f>
        <v>367.90727686144976</v>
      </c>
      <c r="I639" s="135">
        <f>H639/(1+(H639/$J$11)^3)^(1/3)</f>
        <v>336.37984671388978</v>
      </c>
      <c r="J639" s="135">
        <f t="shared" si="60"/>
        <v>31.527430147559983</v>
      </c>
      <c r="K639" s="135">
        <f t="shared" si="61"/>
        <v>40.898436995080942</v>
      </c>
      <c r="L639" s="135">
        <f t="shared" si="62"/>
        <v>83.170666626816129</v>
      </c>
      <c r="M639" s="135">
        <f>($J$12-1)*L639</f>
        <v>12.475599994022412</v>
      </c>
      <c r="N639" s="135">
        <f>$J$12*L639</f>
        <v>95.646266620838546</v>
      </c>
      <c r="O639" s="135">
        <f t="shared" si="63"/>
        <v>36.87063057689803</v>
      </c>
      <c r="P639" s="135">
        <f t="shared" si="64"/>
        <v>58.775636043940516</v>
      </c>
      <c r="R639" s="133">
        <f>+B639</f>
        <v>43862</v>
      </c>
      <c r="S639" s="136">
        <v>5.6213351891005203</v>
      </c>
      <c r="T639" s="136">
        <f>P639*10^3*$F$8/(3600*24*30)</f>
        <v>3.9002351078540776</v>
      </c>
    </row>
    <row r="640" spans="2:20" x14ac:dyDescent="0.25">
      <c r="B640" s="144">
        <v>43891</v>
      </c>
      <c r="C640" s="135">
        <v>130.80000000000001</v>
      </c>
      <c r="D640" s="135"/>
      <c r="E640" s="145">
        <f>IF(S640="",NA(),(S640*3600*24*30)/($F$8*1000))</f>
        <v>95.623970276328478</v>
      </c>
      <c r="F640" s="135">
        <f>(I639+$J$11*TANH(C640/$J$11))/(1+I639/$J$11*TANH(C640/$J$11))</f>
        <v>405.66643295547209</v>
      </c>
      <c r="G640" s="135">
        <f t="shared" si="59"/>
        <v>61.513413758417698</v>
      </c>
      <c r="H640" s="135">
        <f>F640*(1-TANH(D640/$J$11))/(1+(1-F640/$J$11)*TANH(D640/$J$11))</f>
        <v>405.66643295547209</v>
      </c>
      <c r="I640" s="135">
        <f>H640/(1+(H640/$J$11)^3)^(1/3)</f>
        <v>361.47938474016087</v>
      </c>
      <c r="J640" s="135">
        <f t="shared" si="60"/>
        <v>44.187048215311222</v>
      </c>
      <c r="K640" s="135">
        <f t="shared" si="61"/>
        <v>105.70046197372892</v>
      </c>
      <c r="L640" s="135">
        <f t="shared" si="62"/>
        <v>142.57109255062696</v>
      </c>
      <c r="M640" s="135">
        <f>($J$12-1)*L640</f>
        <v>21.385663882594031</v>
      </c>
      <c r="N640" s="135">
        <f>$J$12*L640</f>
        <v>163.95675643322099</v>
      </c>
      <c r="O640" s="135">
        <f t="shared" si="63"/>
        <v>43.925468213889587</v>
      </c>
      <c r="P640" s="135">
        <f t="shared" si="64"/>
        <v>120.0312882193314</v>
      </c>
      <c r="R640" s="133">
        <f>+B640</f>
        <v>43891</v>
      </c>
      <c r="S640" s="136">
        <v>6.3454177806822898</v>
      </c>
      <c r="T640" s="136">
        <f>P640*10^3*$F$8/(3600*24*30)</f>
        <v>7.9650391873939039</v>
      </c>
    </row>
    <row r="641" spans="2:20" x14ac:dyDescent="0.25">
      <c r="B641" s="144">
        <v>43922</v>
      </c>
      <c r="C641" s="135">
        <v>41.8</v>
      </c>
      <c r="D641" s="135"/>
      <c r="E641" s="145" t="e">
        <f>IF(S641="",NA(),(S641*3600*24*30)/($F$8*1000))</f>
        <v>#N/A</v>
      </c>
      <c r="F641" s="135">
        <f>(I640+$J$11*TANH(C641/$J$11))/(1+I640/$J$11*TANH(C641/$J$11))</f>
        <v>383.68671834965426</v>
      </c>
      <c r="G641" s="135">
        <f t="shared" si="59"/>
        <v>19.592666390506622</v>
      </c>
      <c r="H641" s="135">
        <f>F641*(1-TANH(D641/$J$11))/(1+(1-F641/$J$11)*TANH(D641/$J$11))</f>
        <v>383.68671834965426</v>
      </c>
      <c r="I641" s="135">
        <f>H641/(1+(H641/$J$11)^3)^(1/3)</f>
        <v>347.18295409798787</v>
      </c>
      <c r="J641" s="135">
        <f t="shared" si="60"/>
        <v>36.503764251666382</v>
      </c>
      <c r="K641" s="135">
        <f t="shared" si="61"/>
        <v>56.096430642173004</v>
      </c>
      <c r="L641" s="135">
        <f t="shared" si="62"/>
        <v>100.02189885606259</v>
      </c>
      <c r="M641" s="135">
        <f>($J$12-1)*L641</f>
        <v>15.003284828409379</v>
      </c>
      <c r="N641" s="135">
        <f>$J$12*L641</f>
        <v>115.02518368447197</v>
      </c>
      <c r="O641" s="135">
        <f t="shared" si="63"/>
        <v>39.431531370423087</v>
      </c>
      <c r="P641" s="135">
        <f t="shared" si="64"/>
        <v>75.593652314048882</v>
      </c>
      <c r="R641" s="133">
        <f>+B641</f>
        <v>43922</v>
      </c>
      <c r="S641" s="136"/>
      <c r="T641" s="136">
        <f>P641*10^3*$F$8/(3600*24*30)</f>
        <v>5.0162454467655895</v>
      </c>
    </row>
    <row r="642" spans="2:20" x14ac:dyDescent="0.25">
      <c r="B642" s="144">
        <v>43952</v>
      </c>
      <c r="C642" s="135">
        <v>7.8</v>
      </c>
      <c r="D642" s="135"/>
      <c r="E642" s="145" t="e">
        <f>IF(S642="",NA(),(S642*3600*24*30)/($F$8*1000))</f>
        <v>#N/A</v>
      </c>
      <c r="F642" s="135">
        <f>(I641+$J$11*TANH(C642/$J$11))/(1+I641/$J$11*TANH(C642/$J$11))</f>
        <v>351.77044559621658</v>
      </c>
      <c r="G642" s="135">
        <f t="shared" si="59"/>
        <v>3.2125085017713104</v>
      </c>
      <c r="H642" s="135">
        <f>F642*(1-TANH(D642/$J$11))/(1+(1-F642/$J$11)*TANH(D642/$J$11))</f>
        <v>351.77044559621658</v>
      </c>
      <c r="I642" s="135">
        <f>H642/(1+(H642/$J$11)^3)^(1/3)</f>
        <v>324.87128252245299</v>
      </c>
      <c r="J642" s="135">
        <f t="shared" si="60"/>
        <v>26.899163073763589</v>
      </c>
      <c r="K642" s="135">
        <f t="shared" si="61"/>
        <v>30.111671575534899</v>
      </c>
      <c r="L642" s="135">
        <f t="shared" si="62"/>
        <v>69.543202945957987</v>
      </c>
      <c r="M642" s="135">
        <f>($J$12-1)*L642</f>
        <v>10.431480441893692</v>
      </c>
      <c r="N642" s="135">
        <f>$J$12*L642</f>
        <v>79.974683387851684</v>
      </c>
      <c r="O642" s="135">
        <f t="shared" si="63"/>
        <v>34.281063454704395</v>
      </c>
      <c r="P642" s="135">
        <f t="shared" si="64"/>
        <v>45.693619933147289</v>
      </c>
      <c r="R642" s="133">
        <f>+B642</f>
        <v>43952</v>
      </c>
      <c r="S642" s="136"/>
      <c r="T642" s="136">
        <f>P642*10^3*$F$8/(3600*24*30)</f>
        <v>3.032138359761317</v>
      </c>
    </row>
    <row r="643" spans="2:20" x14ac:dyDescent="0.25">
      <c r="B643" s="144">
        <v>43983</v>
      </c>
      <c r="C643" s="135">
        <v>9.6</v>
      </c>
      <c r="D643" s="135"/>
      <c r="E643" s="145" t="e">
        <f>IF(S643="",NA(),(S643*3600*24*30)/($F$8*1000))</f>
        <v>#N/A</v>
      </c>
      <c r="F643" s="135">
        <f>(I642+$J$11*TANH(C643/$J$11))/(1+I642/$J$11*TANH(C643/$J$11))</f>
        <v>330.98978775161072</v>
      </c>
      <c r="G643" s="135">
        <f t="shared" si="59"/>
        <v>3.4814947708422892</v>
      </c>
      <c r="H643" s="135">
        <f>F643*(1-TANH(D643/$J$11))/(1+(1-F643/$J$11)*TANH(D643/$J$11))</f>
        <v>330.98978775161072</v>
      </c>
      <c r="I643" s="135">
        <f>H643/(1+(H643/$J$11)^3)^(1/3)</f>
        <v>309.37928054237744</v>
      </c>
      <c r="J643" s="135">
        <f t="shared" si="60"/>
        <v>21.610507209233276</v>
      </c>
      <c r="K643" s="135">
        <f t="shared" si="61"/>
        <v>25.092001980075565</v>
      </c>
      <c r="L643" s="135">
        <f t="shared" si="62"/>
        <v>59.37306543477996</v>
      </c>
      <c r="M643" s="135">
        <f>($J$12-1)*L643</f>
        <v>8.9059598152169883</v>
      </c>
      <c r="N643" s="135">
        <f>$J$12*L643</f>
        <v>68.279025249996948</v>
      </c>
      <c r="O643" s="135">
        <f t="shared" si="63"/>
        <v>31.936175902614401</v>
      </c>
      <c r="P643" s="135">
        <f t="shared" si="64"/>
        <v>36.342849347382547</v>
      </c>
      <c r="R643" s="133">
        <f>+B643</f>
        <v>43983</v>
      </c>
      <c r="S643" s="136"/>
      <c r="T643" s="136">
        <f>P643*10^3*$F$8/(3600*24*30)</f>
        <v>2.4116396943479157</v>
      </c>
    </row>
    <row r="644" spans="2:20" x14ac:dyDescent="0.25">
      <c r="B644" s="144">
        <v>44013</v>
      </c>
      <c r="C644" s="135">
        <v>43</v>
      </c>
      <c r="D644" s="135"/>
      <c r="E644" s="145" t="e">
        <f>IF(S644="",NA(),(S644*3600*24*30)/($F$8*1000))</f>
        <v>#N/A</v>
      </c>
      <c r="F644" s="135">
        <f>(I643+$J$11*TANH(C644/$J$11))/(1+I643/$J$11*TANH(C644/$J$11))</f>
        <v>337.19526578289231</v>
      </c>
      <c r="G644" s="135">
        <f t="shared" si="59"/>
        <v>15.184014759485137</v>
      </c>
      <c r="H644" s="135">
        <f>F644*(1-TANH(D644/$J$11))/(1+(1-F644/$J$11)*TANH(D644/$J$11))</f>
        <v>337.19526578289231</v>
      </c>
      <c r="I644" s="135">
        <f>H644/(1+(H644/$J$11)^3)^(1/3)</f>
        <v>314.08333492730088</v>
      </c>
      <c r="J644" s="135">
        <f t="shared" si="60"/>
        <v>23.111930855591424</v>
      </c>
      <c r="K644" s="135">
        <f t="shared" si="61"/>
        <v>38.295945615076562</v>
      </c>
      <c r="L644" s="135">
        <f t="shared" si="62"/>
        <v>70.232121517690956</v>
      </c>
      <c r="M644" s="135">
        <f>($J$12-1)*L644</f>
        <v>10.534818227653638</v>
      </c>
      <c r="N644" s="135">
        <f>$J$12*L644</f>
        <v>80.766939745344587</v>
      </c>
      <c r="O644" s="135">
        <f t="shared" si="63"/>
        <v>34.425813287462205</v>
      </c>
      <c r="P644" s="135">
        <f t="shared" si="64"/>
        <v>46.341126457882382</v>
      </c>
      <c r="R644" s="133">
        <f>+B644</f>
        <v>44013</v>
      </c>
      <c r="S644" s="136"/>
      <c r="T644" s="136">
        <f>P644*10^3*$F$8/(3600*24*30)</f>
        <v>3.0751056137175041</v>
      </c>
    </row>
    <row r="645" spans="2:20" x14ac:dyDescent="0.25">
      <c r="B645" s="144">
        <v>44044</v>
      </c>
      <c r="C645" s="135">
        <v>0</v>
      </c>
      <c r="D645" s="135"/>
      <c r="E645" s="145" t="e">
        <f>IF(S645="",NA(),(S645*3600*24*30)/($F$8*1000))</f>
        <v>#N/A</v>
      </c>
      <c r="F645" s="135">
        <f>(I644+$J$11*TANH(C645/$J$11))/(1+I644/$J$11*TANH(C645/$J$11))</f>
        <v>314.08333492730088</v>
      </c>
      <c r="G645" s="135">
        <f t="shared" si="59"/>
        <v>0</v>
      </c>
      <c r="H645" s="135">
        <f>F645*(1-TANH(D645/$J$11))/(1+(1-F645/$J$11)*TANH(D645/$J$11))</f>
        <v>314.08333492730088</v>
      </c>
      <c r="I645" s="135">
        <f>H645/(1+(H645/$J$11)^3)^(1/3)</f>
        <v>296.23564103558033</v>
      </c>
      <c r="J645" s="135">
        <f t="shared" si="60"/>
        <v>17.847693891720553</v>
      </c>
      <c r="K645" s="135">
        <f t="shared" si="61"/>
        <v>17.847693891720553</v>
      </c>
      <c r="L645" s="135">
        <f t="shared" si="62"/>
        <v>52.273507179182758</v>
      </c>
      <c r="M645" s="135">
        <f>($J$12-1)*L645</f>
        <v>7.8410260768774087</v>
      </c>
      <c r="N645" s="135">
        <f>$J$12*L645</f>
        <v>60.11453325606017</v>
      </c>
      <c r="O645" s="135">
        <f t="shared" si="63"/>
        <v>30.028606011185012</v>
      </c>
      <c r="P645" s="135">
        <f t="shared" si="64"/>
        <v>30.085927244875158</v>
      </c>
      <c r="R645" s="133">
        <f>+B645</f>
        <v>44044</v>
      </c>
      <c r="S645" s="136"/>
      <c r="T645" s="136">
        <f>P645*10^3*$F$8/(3600*24*30)</f>
        <v>1.9964427029778269</v>
      </c>
    </row>
    <row r="646" spans="2:20" x14ac:dyDescent="0.25">
      <c r="B646" s="144">
        <v>44075</v>
      </c>
      <c r="C646" s="135">
        <v>16.8</v>
      </c>
      <c r="D646" s="135"/>
      <c r="E646" s="145" t="e">
        <f>IF(S646="",NA(),(S646*3600*24*30)/($F$8*1000))</f>
        <v>#N/A</v>
      </c>
      <c r="F646" s="135">
        <f>(I645+$J$11*TANH(C646/$J$11))/(1+I645/$J$11*TANH(C646/$J$11))</f>
        <v>307.86544434648579</v>
      </c>
      <c r="G646" s="135">
        <f t="shared" si="59"/>
        <v>5.1701966890945528</v>
      </c>
      <c r="H646" s="135">
        <f>F646*(1-TANH(D646/$J$11))/(1+(1-F646/$J$11)*TANH(D646/$J$11))</f>
        <v>307.86544434648579</v>
      </c>
      <c r="I646" s="135">
        <f>H646/(1+(H646/$J$11)^3)^(1/3)</f>
        <v>291.28392429748124</v>
      </c>
      <c r="J646" s="135">
        <f t="shared" si="60"/>
        <v>16.581520049004553</v>
      </c>
      <c r="K646" s="135">
        <f t="shared" si="61"/>
        <v>21.751716738099105</v>
      </c>
      <c r="L646" s="135">
        <f t="shared" si="62"/>
        <v>51.780322749284117</v>
      </c>
      <c r="M646" s="135">
        <f>($J$12-1)*L646</f>
        <v>7.7670484123926133</v>
      </c>
      <c r="N646" s="135">
        <f>$J$12*L646</f>
        <v>59.547371161676729</v>
      </c>
      <c r="O646" s="135">
        <f t="shared" si="63"/>
        <v>29.886414355934821</v>
      </c>
      <c r="P646" s="135">
        <f t="shared" si="64"/>
        <v>29.660956805741908</v>
      </c>
      <c r="R646" s="133">
        <f>+B646</f>
        <v>44075</v>
      </c>
      <c r="S646" s="136"/>
      <c r="T646" s="136">
        <f>P646*10^3*$F$8/(3600*24*30)</f>
        <v>1.9682425040847253</v>
      </c>
    </row>
    <row r="647" spans="2:20" x14ac:dyDescent="0.25">
      <c r="B647" s="144">
        <v>44105</v>
      </c>
      <c r="C647" s="135">
        <v>16.399999999999999</v>
      </c>
      <c r="D647" s="135"/>
      <c r="E647" s="145" t="e">
        <f>IF(S647="",NA(),(S647*3600*24*30)/($F$8*1000))</f>
        <v>#N/A</v>
      </c>
      <c r="F647" s="135">
        <f>(I646+$J$11*TANH(C647/$J$11))/(1+I646/$J$11*TANH(C647/$J$11))</f>
        <v>302.80280177300881</v>
      </c>
      <c r="G647" s="135">
        <f t="shared" si="59"/>
        <v>4.8811225244724028</v>
      </c>
      <c r="H647" s="135">
        <f>F647*(1-TANH(D647/$J$11))/(1+(1-F647/$J$11)*TANH(D647/$J$11))</f>
        <v>302.80280177300881</v>
      </c>
      <c r="I647" s="135">
        <f>H647/(1+(H647/$J$11)^3)^(1/3)</f>
        <v>287.20666169632301</v>
      </c>
      <c r="J647" s="135">
        <f t="shared" si="60"/>
        <v>15.596140076685799</v>
      </c>
      <c r="K647" s="135">
        <f t="shared" si="61"/>
        <v>20.477262601158202</v>
      </c>
      <c r="L647" s="135">
        <f t="shared" si="62"/>
        <v>50.36367695709302</v>
      </c>
      <c r="M647" s="135">
        <f>($J$12-1)*L647</f>
        <v>7.5545515435639485</v>
      </c>
      <c r="N647" s="135">
        <f>$J$12*L647</f>
        <v>57.918228500656966</v>
      </c>
      <c r="O647" s="135">
        <f t="shared" si="63"/>
        <v>29.470369036455267</v>
      </c>
      <c r="P647" s="135">
        <f t="shared" si="64"/>
        <v>28.447859464201699</v>
      </c>
      <c r="R647" s="133">
        <f>+B647</f>
        <v>44105</v>
      </c>
      <c r="S647" s="136"/>
      <c r="T647" s="136">
        <f>P647*10^3*$F$8/(3600*24*30)</f>
        <v>1.8877437607417793</v>
      </c>
    </row>
    <row r="648" spans="2:20" x14ac:dyDescent="0.25">
      <c r="B648" s="144">
        <v>44136</v>
      </c>
      <c r="C648" s="135">
        <v>70.2</v>
      </c>
      <c r="D648" s="135"/>
      <c r="E648" s="145" t="e">
        <f>IF(S648="",NA(),(S648*3600*24*30)/($F$8*1000))</f>
        <v>#N/A</v>
      </c>
      <c r="F648" s="135">
        <f>(I647+$J$11*TANH(C648/$J$11))/(1+I647/$J$11*TANH(C648/$J$11))</f>
        <v>334.41018610053766</v>
      </c>
      <c r="G648" s="135">
        <f t="shared" si="59"/>
        <v>22.996475595785341</v>
      </c>
      <c r="H648" s="135">
        <f>F648*(1-TANH(D648/$J$11))/(1+(1-F648/$J$11)*TANH(D648/$J$11))</f>
        <v>334.41018610053766</v>
      </c>
      <c r="I648" s="135">
        <f>H648/(1+(H648/$J$11)^3)^(1/3)</f>
        <v>311.98021991521966</v>
      </c>
      <c r="J648" s="135">
        <f t="shared" si="60"/>
        <v>22.429966185317994</v>
      </c>
      <c r="K648" s="135">
        <f t="shared" si="61"/>
        <v>45.426441781103335</v>
      </c>
      <c r="L648" s="135">
        <f t="shared" si="62"/>
        <v>74.896810817558602</v>
      </c>
      <c r="M648" s="135">
        <f>($J$12-1)*L648</f>
        <v>11.234521622633784</v>
      </c>
      <c r="N648" s="135">
        <f>$J$12*L648</f>
        <v>86.131332440192381</v>
      </c>
      <c r="O648" s="135">
        <f t="shared" si="63"/>
        <v>35.364626190119878</v>
      </c>
      <c r="P648" s="135">
        <f t="shared" si="64"/>
        <v>50.766706250072502</v>
      </c>
      <c r="R648" s="133">
        <f>+B648</f>
        <v>44136</v>
      </c>
      <c r="S648" s="136"/>
      <c r="T648" s="136">
        <f>P648*10^3*$F$8/(3600*24*30)</f>
        <v>3.3687783468412307</v>
      </c>
    </row>
    <row r="649" spans="2:20" x14ac:dyDescent="0.25">
      <c r="B649" s="144">
        <v>44166</v>
      </c>
      <c r="C649" s="135">
        <v>179.2</v>
      </c>
      <c r="D649" s="135"/>
      <c r="E649" s="145" t="e">
        <f>IF(S649="",NA(),(S649*3600*24*30)/($F$8*1000))</f>
        <v>#N/A</v>
      </c>
      <c r="F649" s="135">
        <f>(I648+$J$11*TANH(C649/$J$11))/(1+I648/$J$11*TANH(C649/$J$11))</f>
        <v>410.30612316237165</v>
      </c>
      <c r="G649" s="135">
        <f t="shared" si="59"/>
        <v>80.874096752848004</v>
      </c>
      <c r="H649" s="135">
        <f>F649*(1-TANH(D649/$J$11))/(1+(1-F649/$J$11)*TANH(D649/$J$11))</f>
        <v>410.30612316237165</v>
      </c>
      <c r="I649" s="135">
        <f>H649/(1+(H649/$J$11)^3)^(1/3)</f>
        <v>364.38496075054849</v>
      </c>
      <c r="J649" s="135">
        <f t="shared" si="60"/>
        <v>45.921162411823161</v>
      </c>
      <c r="K649" s="135">
        <f t="shared" si="61"/>
        <v>126.79525916467117</v>
      </c>
      <c r="L649" s="135">
        <f t="shared" si="62"/>
        <v>162.15988535479104</v>
      </c>
      <c r="M649" s="135">
        <f>($J$12-1)*L649</f>
        <v>24.323982803218641</v>
      </c>
      <c r="N649" s="135">
        <f>$J$12*L649</f>
        <v>186.4838681580097</v>
      </c>
      <c r="O649" s="135">
        <f t="shared" si="63"/>
        <v>45.394581694522088</v>
      </c>
      <c r="P649" s="135">
        <f t="shared" si="64"/>
        <v>141.08928646348761</v>
      </c>
      <c r="R649" s="133">
        <f>+B649</f>
        <v>44166</v>
      </c>
      <c r="S649" s="136"/>
      <c r="T649" s="136">
        <f>P649*10^3*$F$8/(3600*24*30)</f>
        <v>9.3624063548301972</v>
      </c>
    </row>
    <row r="650" spans="2:20" x14ac:dyDescent="0.25">
      <c r="B650" s="144">
        <v>44197</v>
      </c>
      <c r="C650" s="135">
        <v>46.6</v>
      </c>
      <c r="D650" s="135"/>
      <c r="E650" s="145" t="e">
        <f>IF(S650="",NA(),(S650*3600*24*30)/($F$8*1000))</f>
        <v>#N/A</v>
      </c>
      <c r="F650" s="135">
        <f>(I649+$J$11*TANH(C650/$J$11))/(1+I649/$J$11*TANH(C650/$J$11))</f>
        <v>388.67119036867052</v>
      </c>
      <c r="G650" s="135">
        <f t="shared" si="59"/>
        <v>22.313770381877987</v>
      </c>
      <c r="H650" s="135">
        <f>F650*(1-TANH(D650/$J$11))/(1+(1-F650/$J$11)*TANH(D650/$J$11))</f>
        <v>388.67119036867052</v>
      </c>
      <c r="I650" s="135">
        <f>H650/(1+(H650/$J$11)^3)^(1/3)</f>
        <v>350.50197252278446</v>
      </c>
      <c r="J650" s="135">
        <f t="shared" si="60"/>
        <v>38.169217845886067</v>
      </c>
      <c r="K650" s="135">
        <f t="shared" si="61"/>
        <v>60.482988227764054</v>
      </c>
      <c r="L650" s="135">
        <f t="shared" si="62"/>
        <v>105.87756992228614</v>
      </c>
      <c r="M650" s="135">
        <f>($J$12-1)*L650</f>
        <v>15.881635488342912</v>
      </c>
      <c r="N650" s="135">
        <f>$J$12*L650</f>
        <v>121.75920541062905</v>
      </c>
      <c r="O650" s="135">
        <f t="shared" si="63"/>
        <v>40.193575385263671</v>
      </c>
      <c r="P650" s="135">
        <f t="shared" si="64"/>
        <v>81.56563002536538</v>
      </c>
      <c r="R650" s="133">
        <f>+B650</f>
        <v>44197</v>
      </c>
      <c r="S650" s="136"/>
      <c r="T650" s="136">
        <f>P650*10^3*$F$8/(3600*24*30)</f>
        <v>5.4125340911893689</v>
      </c>
    </row>
    <row r="651" spans="2:20" x14ac:dyDescent="0.25">
      <c r="B651" s="144">
        <v>44228</v>
      </c>
      <c r="C651" s="135">
        <v>34.6</v>
      </c>
      <c r="D651" s="135"/>
      <c r="E651" s="145" t="e">
        <f>IF(S651="",NA(),(S651*3600*24*30)/($F$8*1000))</f>
        <v>#N/A</v>
      </c>
      <c r="F651" s="135">
        <f>(I650+$J$11*TANH(C651/$J$11))/(1+I650/$J$11*TANH(C651/$J$11))</f>
        <v>369.94731024236194</v>
      </c>
      <c r="G651" s="135">
        <f t="shared" si="59"/>
        <v>15.154662280422542</v>
      </c>
      <c r="H651" s="135">
        <f>F651*(1-TANH(D651/$J$11))/(1+(1-F651/$J$11)*TANH(D651/$J$11))</f>
        <v>369.94731024236194</v>
      </c>
      <c r="I651" s="135">
        <f>H651/(1+(H651/$J$11)^3)^(1/3)</f>
        <v>337.8017377492182</v>
      </c>
      <c r="J651" s="135">
        <f t="shared" si="60"/>
        <v>32.145572493143732</v>
      </c>
      <c r="K651" s="135">
        <f t="shared" si="61"/>
        <v>47.300234773566274</v>
      </c>
      <c r="L651" s="135">
        <f t="shared" si="62"/>
        <v>87.493810158829945</v>
      </c>
      <c r="M651" s="135">
        <f>($J$12-1)*L651</f>
        <v>13.124071523824483</v>
      </c>
      <c r="N651" s="135">
        <f>$J$12*L651</f>
        <v>100.61788168265443</v>
      </c>
      <c r="O651" s="135">
        <f t="shared" si="63"/>
        <v>37.586555355568649</v>
      </c>
      <c r="P651" s="135">
        <f t="shared" si="64"/>
        <v>63.031326327085779</v>
      </c>
      <c r="R651" s="133">
        <f>+B651</f>
        <v>44228</v>
      </c>
      <c r="S651" s="136"/>
      <c r="T651" s="136">
        <f>P651*10^3*$F$8/(3600*24*30)</f>
        <v>4.182634308741803</v>
      </c>
    </row>
    <row r="652" spans="2:20" x14ac:dyDescent="0.25">
      <c r="B652" s="144">
        <v>44256</v>
      </c>
      <c r="C652" s="135">
        <v>107.2</v>
      </c>
      <c r="D652" s="135"/>
      <c r="E652" s="145" t="e">
        <f>IF(S652="",NA(),(S652*3600*24*30)/($F$8*1000))</f>
        <v>#N/A</v>
      </c>
      <c r="F652" s="135">
        <f>(I651+$J$11*TANH(C652/$J$11))/(1+I651/$J$11*TANH(C652/$J$11))</f>
        <v>395.90919170032691</v>
      </c>
      <c r="G652" s="135">
        <f t="shared" si="59"/>
        <v>49.092546048891279</v>
      </c>
      <c r="H652" s="135">
        <f>F652*(1-TANH(D652/$J$11))/(1+(1-F652/$J$11)*TANH(D652/$J$11))</f>
        <v>395.90919170032691</v>
      </c>
      <c r="I652" s="135">
        <f>H652/(1+(H652/$J$11)^3)^(1/3)</f>
        <v>355.24126718951464</v>
      </c>
      <c r="J652" s="135">
        <f t="shared" si="60"/>
        <v>40.66792451081227</v>
      </c>
      <c r="K652" s="135">
        <f t="shared" si="61"/>
        <v>89.760470559703549</v>
      </c>
      <c r="L652" s="135">
        <f t="shared" si="62"/>
        <v>127.3470259152722</v>
      </c>
      <c r="M652" s="135">
        <f>($J$12-1)*L652</f>
        <v>19.102053887290818</v>
      </c>
      <c r="N652" s="135">
        <f>$J$12*L652</f>
        <v>146.44907980256301</v>
      </c>
      <c r="O652" s="135">
        <f t="shared" si="63"/>
        <v>42.562286044370609</v>
      </c>
      <c r="P652" s="135">
        <f t="shared" si="64"/>
        <v>103.8867937581924</v>
      </c>
      <c r="R652" s="133">
        <f>+B652</f>
        <v>44256</v>
      </c>
      <c r="S652" s="136"/>
      <c r="T652" s="136">
        <f>P652*10^3*$F$8/(3600*24*30)</f>
        <v>6.8937224253121485</v>
      </c>
    </row>
    <row r="653" spans="2:20" x14ac:dyDescent="0.25">
      <c r="B653" s="144">
        <v>44287</v>
      </c>
      <c r="C653" s="135">
        <v>79.8</v>
      </c>
      <c r="D653" s="135"/>
      <c r="E653" s="145" t="e">
        <f>IF(S653="",NA(),(S653*3600*24*30)/($F$8*1000))</f>
        <v>#N/A</v>
      </c>
      <c r="F653" s="135">
        <f>(I652+$J$11*TANH(C653/$J$11))/(1+I652/$J$11*TANH(C653/$J$11))</f>
        <v>396.81253302318629</v>
      </c>
      <c r="G653" s="135">
        <f t="shared" si="59"/>
        <v>38.228734166328366</v>
      </c>
      <c r="H653" s="135">
        <f>F653*(1-TANH(D653/$J$11))/(1+(1-F653/$J$11)*TANH(D653/$J$11))</f>
        <v>396.81253302318629</v>
      </c>
      <c r="I653" s="135">
        <f>H653/(1+(H653/$J$11)^3)^(1/3)</f>
        <v>355.82607432985088</v>
      </c>
      <c r="J653" s="135">
        <f t="shared" si="60"/>
        <v>40.986458693335408</v>
      </c>
      <c r="K653" s="135">
        <f t="shared" si="61"/>
        <v>79.215192859663773</v>
      </c>
      <c r="L653" s="135">
        <f t="shared" si="62"/>
        <v>121.77747890403438</v>
      </c>
      <c r="M653" s="135">
        <f>($J$12-1)*L653</f>
        <v>18.266621835605147</v>
      </c>
      <c r="N653" s="135">
        <f>$J$12*L653</f>
        <v>140.04410073963953</v>
      </c>
      <c r="O653" s="135">
        <f t="shared" si="63"/>
        <v>42.003968191566656</v>
      </c>
      <c r="P653" s="135">
        <f t="shared" si="64"/>
        <v>98.040132548072876</v>
      </c>
      <c r="R653" s="133">
        <f>+B653</f>
        <v>44287</v>
      </c>
      <c r="S653" s="136"/>
      <c r="T653" s="136">
        <f>P653*10^3*$F$8/(3600*24*30)</f>
        <v>6.5057495363690334</v>
      </c>
    </row>
    <row r="654" spans="2:20" x14ac:dyDescent="0.25">
      <c r="B654" s="144">
        <v>44317</v>
      </c>
      <c r="C654" s="135">
        <v>9</v>
      </c>
      <c r="D654" s="135"/>
      <c r="E654" s="145" t="e">
        <f>IF(S654="",NA(),(S654*3600*24*30)/($F$8*1000))</f>
        <v>#N/A</v>
      </c>
      <c r="F654" s="135">
        <f>(I653+$J$11*TANH(C654/$J$11))/(1+I653/$J$11*TANH(C654/$J$11))</f>
        <v>360.92807085340303</v>
      </c>
      <c r="G654" s="135">
        <f t="shared" si="59"/>
        <v>3.8980034764478546</v>
      </c>
      <c r="H654" s="135">
        <f>F654*(1-TANH(D654/$J$11))/(1+(1-F654/$J$11)*TANH(D654/$J$11))</f>
        <v>360.92807085340303</v>
      </c>
      <c r="I654" s="135">
        <f>H654/(1+(H654/$J$11)^3)^(1/3)</f>
        <v>331.45911735588959</v>
      </c>
      <c r="J654" s="135">
        <f t="shared" si="60"/>
        <v>29.468953497513439</v>
      </c>
      <c r="K654" s="135">
        <f t="shared" si="61"/>
        <v>33.366956973961294</v>
      </c>
      <c r="L654" s="135">
        <f t="shared" si="62"/>
        <v>75.37092516552795</v>
      </c>
      <c r="M654" s="135">
        <f>($J$12-1)*L654</f>
        <v>11.305638774829186</v>
      </c>
      <c r="N654" s="135">
        <f>$J$12*L654</f>
        <v>86.676563940357141</v>
      </c>
      <c r="O654" s="135">
        <f t="shared" si="63"/>
        <v>35.456201704698636</v>
      </c>
      <c r="P654" s="135">
        <f t="shared" si="64"/>
        <v>51.220362235658506</v>
      </c>
      <c r="R654" s="133">
        <f>+B654</f>
        <v>44317</v>
      </c>
      <c r="S654" s="136"/>
      <c r="T654" s="136">
        <f>P654*10^3*$F$8/(3600*24*30)</f>
        <v>3.3988820619341289</v>
      </c>
    </row>
    <row r="655" spans="2:20" x14ac:dyDescent="0.25">
      <c r="B655" s="144">
        <v>44348</v>
      </c>
      <c r="C655" s="135">
        <v>29.2</v>
      </c>
      <c r="D655" s="135"/>
      <c r="E655" s="145" t="e">
        <f>IF(S655="",NA(),(S655*3600*24*30)/($F$8*1000))</f>
        <v>#N/A</v>
      </c>
      <c r="F655" s="135">
        <f>(I654+$J$11*TANH(C655/$J$11))/(1+I654/$J$11*TANH(C655/$J$11))</f>
        <v>349.24400633076823</v>
      </c>
      <c r="G655" s="135">
        <f t="shared" si="59"/>
        <v>11.415111025121348</v>
      </c>
      <c r="H655" s="135">
        <f>F655*(1-TANH(D655/$J$11))/(1+(1-F655/$J$11)*TANH(D655/$J$11))</f>
        <v>349.24400633076823</v>
      </c>
      <c r="I655" s="135">
        <f>H655/(1+(H655/$J$11)^3)^(1/3)</f>
        <v>323.02780631465777</v>
      </c>
      <c r="J655" s="135">
        <f t="shared" si="60"/>
        <v>26.216200016110463</v>
      </c>
      <c r="K655" s="135">
        <f t="shared" si="61"/>
        <v>37.631311041231811</v>
      </c>
      <c r="L655" s="135">
        <f t="shared" si="62"/>
        <v>73.087512745930439</v>
      </c>
      <c r="M655" s="135">
        <f>($J$12-1)*L655</f>
        <v>10.96312691188956</v>
      </c>
      <c r="N655" s="135">
        <f>$J$12*L655</f>
        <v>84.05063965782</v>
      </c>
      <c r="O655" s="135">
        <f t="shared" si="63"/>
        <v>35.008788516652942</v>
      </c>
      <c r="P655" s="135">
        <f t="shared" si="64"/>
        <v>49.041851141167058</v>
      </c>
      <c r="R655" s="133">
        <f>+B655</f>
        <v>44348</v>
      </c>
      <c r="S655" s="136"/>
      <c r="T655" s="136">
        <f>P655*10^3*$F$8/(3600*24*30)</f>
        <v>3.2543203689354683</v>
      </c>
    </row>
    <row r="656" spans="2:20" x14ac:dyDescent="0.25">
      <c r="B656" s="144">
        <v>44378</v>
      </c>
      <c r="C656" s="135">
        <v>3.4</v>
      </c>
      <c r="D656" s="135"/>
      <c r="E656" s="145" t="e">
        <f>IF(S656="",NA(),(S656*3600*24*30)/($F$8*1000))</f>
        <v>#N/A</v>
      </c>
      <c r="F656" s="135">
        <f>(I655+$J$11*TANH(C656/$J$11))/(1+I655/$J$11*TANH(C656/$J$11))</f>
        <v>325.22332428762473</v>
      </c>
      <c r="G656" s="135">
        <f t="shared" si="59"/>
        <v>1.2044820270330092</v>
      </c>
      <c r="H656" s="135">
        <f>F656*(1-TANH(D656/$J$11))/(1+(1-F656/$J$11)*TANH(D656/$J$11))</f>
        <v>325.22332428762473</v>
      </c>
      <c r="I656" s="135">
        <f>H656/(1+(H656/$J$11)^3)^(1/3)</f>
        <v>304.9496220554235</v>
      </c>
      <c r="J656" s="135">
        <f t="shared" si="60"/>
        <v>20.273702232201231</v>
      </c>
      <c r="K656" s="135">
        <f t="shared" si="61"/>
        <v>21.47818425923424</v>
      </c>
      <c r="L656" s="135">
        <f t="shared" si="62"/>
        <v>56.486972775887182</v>
      </c>
      <c r="M656" s="135">
        <f>($J$12-1)*L656</f>
        <v>8.4730459163830716</v>
      </c>
      <c r="N656" s="135">
        <f>$J$12*L656</f>
        <v>64.960018692270253</v>
      </c>
      <c r="O656" s="135">
        <f t="shared" si="63"/>
        <v>31.190785359392009</v>
      </c>
      <c r="P656" s="135">
        <f t="shared" si="64"/>
        <v>33.769233332878244</v>
      </c>
      <c r="R656" s="133">
        <f>+B656</f>
        <v>44378</v>
      </c>
      <c r="S656" s="136"/>
      <c r="T656" s="136">
        <f>P656*10^3*$F$8/(3600*24*30)</f>
        <v>2.2408596193113648</v>
      </c>
    </row>
    <row r="657" spans="2:20" x14ac:dyDescent="0.25">
      <c r="B657" s="144">
        <v>44409</v>
      </c>
      <c r="C657" s="135">
        <v>21.2</v>
      </c>
      <c r="D657" s="135"/>
      <c r="E657" s="145" t="e">
        <f>IF(S657="",NA(),(S657*3600*24*30)/($F$8*1000))</f>
        <v>#N/A</v>
      </c>
      <c r="F657" s="135">
        <f>(I656+$J$11*TANH(C657/$J$11))/(1+I656/$J$11*TANH(C657/$J$11))</f>
        <v>319.18426304249834</v>
      </c>
      <c r="G657" s="135">
        <f t="shared" si="59"/>
        <v>6.9653590129251484</v>
      </c>
      <c r="H657" s="135">
        <f>F657*(1-TANH(D657/$J$11))/(1+(1-F657/$J$11)*TANH(D657/$J$11))</f>
        <v>319.18426304249834</v>
      </c>
      <c r="I657" s="135">
        <f>H657/(1+(H657/$J$11)^3)^(1/3)</f>
        <v>300.25106621359419</v>
      </c>
      <c r="J657" s="135">
        <f t="shared" si="60"/>
        <v>18.933196828904158</v>
      </c>
      <c r="K657" s="135">
        <f t="shared" si="61"/>
        <v>25.898555841829307</v>
      </c>
      <c r="L657" s="135">
        <f t="shared" si="62"/>
        <v>57.089341201221316</v>
      </c>
      <c r="M657" s="135">
        <f>($J$12-1)*L657</f>
        <v>8.5634011801831917</v>
      </c>
      <c r="N657" s="135">
        <f>$J$12*L657</f>
        <v>65.652742381404508</v>
      </c>
      <c r="O657" s="135">
        <f t="shared" si="63"/>
        <v>31.349610587307261</v>
      </c>
      <c r="P657" s="135">
        <f t="shared" si="64"/>
        <v>34.303131794097247</v>
      </c>
      <c r="R657" s="133">
        <f>+B657</f>
        <v>44409</v>
      </c>
      <c r="S657" s="136"/>
      <c r="T657" s="136">
        <f>P657*10^3*$F$8/(3600*24*30)</f>
        <v>2.2762880665836134</v>
      </c>
    </row>
    <row r="658" spans="2:20" x14ac:dyDescent="0.25">
      <c r="B658" s="144">
        <v>44440</v>
      </c>
      <c r="C658" s="135">
        <v>17.600000000000001</v>
      </c>
      <c r="D658" s="135"/>
      <c r="E658" s="145" t="e">
        <f>IF(S658="",NA(),(S658*3600*24*30)/($F$8*1000))</f>
        <v>#N/A</v>
      </c>
      <c r="F658" s="135">
        <f>(I657+$J$11*TANH(C658/$J$11))/(1+I657/$J$11*TANH(C658/$J$11))</f>
        <v>312.28227580389802</v>
      </c>
      <c r="G658" s="135">
        <f t="shared" si="59"/>
        <v>5.5687904096961915</v>
      </c>
      <c r="H658" s="135">
        <f>F658*(1-TANH(D658/$J$11))/(1+(1-F658/$J$11)*TANH(D658/$J$11))</f>
        <v>312.28227580389802</v>
      </c>
      <c r="I658" s="135">
        <f>H658/(1+(H658/$J$11)^3)^(1/3)</f>
        <v>294.80774263530333</v>
      </c>
      <c r="J658" s="135">
        <f t="shared" si="60"/>
        <v>17.474533168594689</v>
      </c>
      <c r="K658" s="135">
        <f t="shared" si="61"/>
        <v>23.043323578290881</v>
      </c>
      <c r="L658" s="135">
        <f t="shared" si="62"/>
        <v>54.392934165598142</v>
      </c>
      <c r="M658" s="135">
        <f>($J$12-1)*L658</f>
        <v>8.1589401248397166</v>
      </c>
      <c r="N658" s="135">
        <f>$J$12*L658</f>
        <v>62.551874290437858</v>
      </c>
      <c r="O658" s="135">
        <f t="shared" si="63"/>
        <v>30.624684274772523</v>
      </c>
      <c r="P658" s="135">
        <f t="shared" si="64"/>
        <v>31.927190015665335</v>
      </c>
      <c r="R658" s="133">
        <f>+B658</f>
        <v>44440</v>
      </c>
      <c r="S658" s="136"/>
      <c r="T658" s="136">
        <f>P658*10^3*$F$8/(3600*24*30)</f>
        <v>2.1186252633851996</v>
      </c>
    </row>
    <row r="659" spans="2:20" x14ac:dyDescent="0.25">
      <c r="B659" s="144">
        <v>44470</v>
      </c>
      <c r="C659" s="135">
        <v>94</v>
      </c>
      <c r="D659" s="135"/>
      <c r="E659" s="145" t="e">
        <f>IF(S659="",NA(),(S659*3600*24*30)/($F$8*1000))</f>
        <v>#N/A</v>
      </c>
      <c r="F659" s="135">
        <f>(I658+$J$11*TANH(C659/$J$11))/(1+I658/$J$11*TANH(C659/$J$11))</f>
        <v>355.03455326301327</v>
      </c>
      <c r="G659" s="135">
        <f t="shared" si="59"/>
        <v>33.773189372290062</v>
      </c>
      <c r="H659" s="135">
        <f>F659*(1-TANH(D659/$J$11))/(1+(1-F659/$J$11)*TANH(D659/$J$11))</f>
        <v>355.03455326301327</v>
      </c>
      <c r="I659" s="135">
        <f>H659/(1+(H659/$J$11)^3)^(1/3)</f>
        <v>327.23641329882236</v>
      </c>
      <c r="J659" s="135">
        <f t="shared" si="60"/>
        <v>27.798139964190909</v>
      </c>
      <c r="K659" s="135">
        <f t="shared" si="61"/>
        <v>61.571329336480972</v>
      </c>
      <c r="L659" s="135">
        <f t="shared" si="62"/>
        <v>92.196013611253491</v>
      </c>
      <c r="M659" s="135">
        <f>($J$12-1)*L659</f>
        <v>13.829402041688015</v>
      </c>
      <c r="N659" s="135">
        <f>$J$12*L659</f>
        <v>106.0254156529415</v>
      </c>
      <c r="O659" s="135">
        <f t="shared" si="63"/>
        <v>38.316572882278351</v>
      </c>
      <c r="P659" s="135">
        <f t="shared" si="64"/>
        <v>67.708842770663153</v>
      </c>
      <c r="R659" s="133">
        <f>+B659</f>
        <v>44470</v>
      </c>
      <c r="S659" s="136"/>
      <c r="T659" s="136">
        <f>P659*10^3*$F$8/(3600*24*30)</f>
        <v>4.493025060398943</v>
      </c>
    </row>
    <row r="660" spans="2:20" x14ac:dyDescent="0.25">
      <c r="B660" s="144">
        <v>44501</v>
      </c>
      <c r="C660" s="135">
        <v>152.80000000000001</v>
      </c>
      <c r="D660" s="135"/>
      <c r="E660" s="145" t="e">
        <f>IF(S660="",NA(),(S660*3600*24*30)/($F$8*1000))</f>
        <v>#N/A</v>
      </c>
      <c r="F660" s="135">
        <f>(I659+$J$11*TANH(C660/$J$11))/(1+I659/$J$11*TANH(C660/$J$11))</f>
        <v>408.95126299643806</v>
      </c>
      <c r="G660" s="135">
        <f t="shared" si="59"/>
        <v>71.085150302384307</v>
      </c>
      <c r="H660" s="135">
        <f>F660*(1-TANH(D660/$J$11))/(1+(1-F660/$J$11)*TANH(D660/$J$11))</f>
        <v>408.95126299643806</v>
      </c>
      <c r="I660" s="135">
        <f>H660/(1+(H660/$J$11)^3)^(1/3)</f>
        <v>363.54053252577313</v>
      </c>
      <c r="J660" s="135">
        <f t="shared" si="60"/>
        <v>45.41073047066493</v>
      </c>
      <c r="K660" s="135">
        <f t="shared" si="61"/>
        <v>116.49588077304924</v>
      </c>
      <c r="L660" s="135">
        <f t="shared" si="62"/>
        <v>154.8124536553276</v>
      </c>
      <c r="M660" s="135">
        <f>($J$12-1)*L660</f>
        <v>23.221868048299125</v>
      </c>
      <c r="N660" s="135">
        <f>$J$12*L660</f>
        <v>178.03432170362672</v>
      </c>
      <c r="O660" s="135">
        <f t="shared" si="63"/>
        <v>44.876130575479323</v>
      </c>
      <c r="P660" s="135">
        <f t="shared" si="64"/>
        <v>133.15819112814739</v>
      </c>
      <c r="R660" s="133">
        <f>+B660</f>
        <v>44501</v>
      </c>
      <c r="S660" s="136"/>
      <c r="T660" s="136">
        <f>P660*10^3*$F$8/(3600*24*30)</f>
        <v>8.8361145347381758</v>
      </c>
    </row>
    <row r="661" spans="2:20" x14ac:dyDescent="0.25">
      <c r="B661" s="144">
        <v>44531</v>
      </c>
      <c r="C661" s="135">
        <v>80.599999999999994</v>
      </c>
      <c r="D661" s="135"/>
      <c r="E661" s="145" t="e">
        <f>IF(S661="",NA(),(S661*3600*24*30)/($F$8*1000))</f>
        <v>#N/A</v>
      </c>
      <c r="F661" s="135">
        <f>(I660+$J$11*TANH(C661/$J$11))/(1+I660/$J$11*TANH(C661/$J$11))</f>
        <v>403.93531259721868</v>
      </c>
      <c r="G661" s="135">
        <f t="shared" si="59"/>
        <v>40.205219928554413</v>
      </c>
      <c r="H661" s="135">
        <f>F661*(1-TANH(D661/$J$11))/(1+(1-F661/$J$11)*TANH(D661/$J$11))</f>
        <v>403.93531259721868</v>
      </c>
      <c r="I661" s="135">
        <f>H661/(1+(H661/$J$11)^3)^(1/3)</f>
        <v>360.38525734216205</v>
      </c>
      <c r="J661" s="135">
        <f t="shared" si="60"/>
        <v>43.550055255056634</v>
      </c>
      <c r="K661" s="135">
        <f t="shared" si="61"/>
        <v>83.755275183611047</v>
      </c>
      <c r="L661" s="135">
        <f t="shared" si="62"/>
        <v>128.63140575909037</v>
      </c>
      <c r="M661" s="135">
        <f>($J$12-1)*L661</f>
        <v>19.294710863863543</v>
      </c>
      <c r="N661" s="135">
        <f>$J$12*L661</f>
        <v>147.92611662295391</v>
      </c>
      <c r="O661" s="135">
        <f t="shared" si="63"/>
        <v>42.686157667590564</v>
      </c>
      <c r="P661" s="135">
        <f t="shared" si="64"/>
        <v>105.23995895536335</v>
      </c>
      <c r="R661" s="133">
        <f>+B661</f>
        <v>44531</v>
      </c>
      <c r="S661" s="136"/>
      <c r="T661" s="136">
        <f>P661*10^3*$F$8/(3600*24*30)</f>
        <v>6.9835157948775057</v>
      </c>
    </row>
    <row r="662" spans="2:20" x14ac:dyDescent="0.25">
      <c r="B662" s="144">
        <v>44562</v>
      </c>
      <c r="C662" s="135">
        <v>88.8</v>
      </c>
      <c r="D662" s="135"/>
      <c r="E662" s="145" t="e">
        <f>IF(S662="",NA(),(S662*3600*24*30)/($F$8*1000))</f>
        <v>#N/A</v>
      </c>
      <c r="F662" s="135">
        <f>(I661+$J$11*TANH(C662/$J$11))/(1+I661/$J$11*TANH(C662/$J$11))</f>
        <v>405.07717606012437</v>
      </c>
      <c r="G662" s="135">
        <f t="shared" si="59"/>
        <v>44.108081282037688</v>
      </c>
      <c r="H662" s="135">
        <f>F662*(1-TANH(D662/$J$11))/(1+(1-F662/$J$11)*TANH(D662/$J$11))</f>
        <v>405.07717606012437</v>
      </c>
      <c r="I662" s="135">
        <f>H662/(1+(H662/$J$11)^3)^(1/3)</f>
        <v>361.10756591325872</v>
      </c>
      <c r="J662" s="135">
        <f t="shared" si="60"/>
        <v>43.969610146865648</v>
      </c>
      <c r="K662" s="135">
        <f t="shared" si="61"/>
        <v>88.077691428903336</v>
      </c>
      <c r="L662" s="135">
        <f t="shared" si="62"/>
        <v>130.76384909649391</v>
      </c>
      <c r="M662" s="135">
        <f>($J$12-1)*L662</f>
        <v>19.614577364474076</v>
      </c>
      <c r="N662" s="135">
        <f>$J$12*L662</f>
        <v>150.378426460968</v>
      </c>
      <c r="O662" s="135">
        <f t="shared" si="63"/>
        <v>42.88797924502056</v>
      </c>
      <c r="P662" s="135">
        <f t="shared" si="64"/>
        <v>107.49044721594744</v>
      </c>
      <c r="R662" s="133">
        <f>+B662</f>
        <v>44562</v>
      </c>
      <c r="S662" s="136"/>
      <c r="T662" s="136">
        <f>P662*10^3*$F$8/(3600*24*30)</f>
        <v>7.1328537504409564</v>
      </c>
    </row>
    <row r="663" spans="2:20" x14ac:dyDescent="0.25">
      <c r="B663" s="144">
        <v>44593</v>
      </c>
      <c r="C663" s="135">
        <v>200.8</v>
      </c>
      <c r="D663" s="135"/>
      <c r="E663" s="145" t="e">
        <f>IF(S663="",NA(),(S663*3600*24*30)/($F$8*1000))</f>
        <v>#N/A</v>
      </c>
      <c r="F663" s="135">
        <f>(I662+$J$11*TANH(C663/$J$11))/(1+I662/$J$11*TANH(C663/$J$11))</f>
        <v>448.36141985152409</v>
      </c>
      <c r="G663" s="135">
        <f t="shared" si="59"/>
        <v>113.54614606173465</v>
      </c>
      <c r="H663" s="135">
        <f>F663*(1-TANH(D663/$J$11))/(1+(1-F663/$J$11)*TANH(D663/$J$11))</f>
        <v>448.36141985152409</v>
      </c>
      <c r="I663" s="135">
        <f>H663/(1+(H663/$J$11)^3)^(1/3)</f>
        <v>386.74878699568183</v>
      </c>
      <c r="J663" s="135">
        <f t="shared" si="60"/>
        <v>61.612632855842264</v>
      </c>
      <c r="K663" s="135">
        <f t="shared" si="61"/>
        <v>175.15877891757691</v>
      </c>
      <c r="L663" s="135">
        <f t="shared" si="62"/>
        <v>218.04675816259748</v>
      </c>
      <c r="M663" s="135">
        <f>($J$12-1)*L663</f>
        <v>32.707013724389604</v>
      </c>
      <c r="N663" s="135">
        <f>$J$12*L663</f>
        <v>250.7537718869871</v>
      </c>
      <c r="O663" s="135">
        <f t="shared" si="63"/>
        <v>48.415265313950158</v>
      </c>
      <c r="P663" s="135">
        <f t="shared" si="64"/>
        <v>202.33850657303694</v>
      </c>
      <c r="R663" s="133">
        <f>+B663</f>
        <v>44593</v>
      </c>
      <c r="S663" s="136"/>
      <c r="T663" s="136">
        <f>P663*10^3*$F$8/(3600*24*30)</f>
        <v>13.426783615186093</v>
      </c>
    </row>
    <row r="664" spans="2:20" x14ac:dyDescent="0.25">
      <c r="B664" s="144">
        <v>44621</v>
      </c>
      <c r="C664" s="135">
        <v>114.4</v>
      </c>
      <c r="D664" s="135"/>
      <c r="E664" s="145" t="e">
        <f>IF(S664="",NA(),(S664*3600*24*30)/($F$8*1000))</f>
        <v>#N/A</v>
      </c>
      <c r="F664" s="135">
        <f>(I663+$J$11*TANH(C664/$J$11))/(1+I663/$J$11*TANH(C664/$J$11))</f>
        <v>435.46630359687254</v>
      </c>
      <c r="G664" s="135">
        <f t="shared" si="59"/>
        <v>65.682483398809268</v>
      </c>
      <c r="H664" s="135">
        <f>F664*(1-TANH(D664/$J$11))/(1+(1-F664/$J$11)*TANH(D664/$J$11))</f>
        <v>435.46630359687254</v>
      </c>
      <c r="I664" s="135">
        <f>H664/(1+(H664/$J$11)^3)^(1/3)</f>
        <v>379.46217754949441</v>
      </c>
      <c r="J664" s="135">
        <f t="shared" si="60"/>
        <v>56.004126047378122</v>
      </c>
      <c r="K664" s="135">
        <f t="shared" si="61"/>
        <v>121.68660944618739</v>
      </c>
      <c r="L664" s="135">
        <f t="shared" si="62"/>
        <v>170.10187476013755</v>
      </c>
      <c r="M664" s="135">
        <f>($J$12-1)*L664</f>
        <v>25.515281214020618</v>
      </c>
      <c r="N664" s="135">
        <f>$J$12*L664</f>
        <v>195.61715597415815</v>
      </c>
      <c r="O664" s="135">
        <f t="shared" si="63"/>
        <v>45.91643825203991</v>
      </c>
      <c r="P664" s="135">
        <f t="shared" si="64"/>
        <v>149.70071772211824</v>
      </c>
      <c r="R664" s="133">
        <f>+B664</f>
        <v>44621</v>
      </c>
      <c r="S664" s="136"/>
      <c r="T664" s="136">
        <f>P664*10^3*$F$8/(3600*24*30)</f>
        <v>9.9338439229183404</v>
      </c>
    </row>
    <row r="665" spans="2:20" x14ac:dyDescent="0.25">
      <c r="B665" s="144">
        <v>44652</v>
      </c>
      <c r="C665" s="135">
        <v>76</v>
      </c>
      <c r="D665" s="135"/>
      <c r="E665" s="145" t="e">
        <f>IF(S665="",NA(),(S665*3600*24*30)/($F$8*1000))</f>
        <v>#N/A</v>
      </c>
      <c r="F665" s="135">
        <f>(I664+$J$11*TANH(C665/$J$11))/(1+I664/$J$11*TANH(C665/$J$11))</f>
        <v>414.88645615057851</v>
      </c>
      <c r="G665" s="135">
        <f t="shared" si="59"/>
        <v>40.575721398915903</v>
      </c>
      <c r="H665" s="135">
        <f>F665*(1-TANH(D665/$J$11))/(1+(1-F665/$J$11)*TANH(D665/$J$11))</f>
        <v>414.88645615057851</v>
      </c>
      <c r="I665" s="135">
        <f>H665/(1+(H665/$J$11)^3)^(1/3)</f>
        <v>367.21500643019726</v>
      </c>
      <c r="J665" s="135">
        <f t="shared" si="60"/>
        <v>47.671449720381247</v>
      </c>
      <c r="K665" s="135">
        <f t="shared" si="61"/>
        <v>88.24717111929715</v>
      </c>
      <c r="L665" s="135">
        <f t="shared" si="62"/>
        <v>134.16360937133706</v>
      </c>
      <c r="M665" s="135">
        <f>($J$12-1)*L665</f>
        <v>20.124541405700548</v>
      </c>
      <c r="N665" s="135">
        <f>$J$12*L665</f>
        <v>154.2881507770376</v>
      </c>
      <c r="O665" s="135">
        <f t="shared" si="63"/>
        <v>43.200191018747802</v>
      </c>
      <c r="P665" s="135">
        <f t="shared" si="64"/>
        <v>111.0879597582898</v>
      </c>
      <c r="R665" s="133">
        <f>+B665</f>
        <v>44652</v>
      </c>
      <c r="S665" s="136"/>
      <c r="T665" s="136">
        <f>P665*10^3*$F$8/(3600*24*30)</f>
        <v>7.3715775765531815</v>
      </c>
    </row>
    <row r="666" spans="2:20" x14ac:dyDescent="0.25">
      <c r="B666" s="144">
        <v>44682</v>
      </c>
      <c r="C666" s="135">
        <v>5.6</v>
      </c>
      <c r="D666" s="135"/>
      <c r="E666" s="145" t="e">
        <f>IF(S666="",NA(),(S666*3600*24*30)/($F$8*1000))</f>
        <v>#N/A</v>
      </c>
      <c r="F666" s="135">
        <f>(I665+$J$11*TANH(C666/$J$11))/(1+I665/$J$11*TANH(C666/$J$11))</f>
        <v>370.24751965863538</v>
      </c>
      <c r="G666" s="135">
        <f t="shared" si="59"/>
        <v>2.567486771561903</v>
      </c>
      <c r="H666" s="135">
        <f>F666*(1-TANH(D666/$J$11))/(1+(1-F666/$J$11)*TANH(D666/$J$11))</f>
        <v>370.24751965863538</v>
      </c>
      <c r="I666" s="135">
        <f>H666/(1+(H666/$J$11)^3)^(1/3)</f>
        <v>338.01035203621393</v>
      </c>
      <c r="J666" s="135">
        <f t="shared" si="60"/>
        <v>32.237167622421453</v>
      </c>
      <c r="K666" s="135">
        <f t="shared" si="61"/>
        <v>34.804654393983355</v>
      </c>
      <c r="L666" s="135">
        <f t="shared" si="62"/>
        <v>78.004845412731157</v>
      </c>
      <c r="M666" s="135">
        <f>($J$12-1)*L666</f>
        <v>11.700726811909666</v>
      </c>
      <c r="N666" s="135">
        <f>$J$12*L666</f>
        <v>89.705572224640818</v>
      </c>
      <c r="O666" s="135">
        <f t="shared" si="63"/>
        <v>35.952798907190868</v>
      </c>
      <c r="P666" s="135">
        <f t="shared" si="64"/>
        <v>53.75277331744995</v>
      </c>
      <c r="R666" s="133">
        <f>+B666</f>
        <v>44682</v>
      </c>
      <c r="S666" s="136"/>
      <c r="T666" s="136">
        <f>P666*10^3*$F$8/(3600*24*30)</f>
        <v>3.5669278590283149</v>
      </c>
    </row>
    <row r="667" spans="2:20" x14ac:dyDescent="0.25">
      <c r="B667" s="144">
        <v>44713</v>
      </c>
      <c r="C667" s="135">
        <v>24.8</v>
      </c>
      <c r="D667" s="135"/>
      <c r="E667" s="145" t="e">
        <f>IF(S667="",NA(),(S667*3600*24*30)/($F$8*1000))</f>
        <v>#N/A</v>
      </c>
      <c r="F667" s="135">
        <f>(I666+$J$11*TANH(C667/$J$11))/(1+I666/$J$11*TANH(C667/$J$11))</f>
        <v>352.82694671403254</v>
      </c>
      <c r="G667" s="135">
        <f t="shared" si="59"/>
        <v>9.9834053221813974</v>
      </c>
      <c r="H667" s="135">
        <f>F667*(1-TANH(D667/$J$11))/(1+(1-F667/$J$11)*TANH(D667/$J$11))</f>
        <v>352.82694671403254</v>
      </c>
      <c r="I667" s="135">
        <f>H667/(1+(H667/$J$11)^3)^(1/3)</f>
        <v>325.63886202459764</v>
      </c>
      <c r="J667" s="135">
        <f t="shared" si="60"/>
        <v>27.188084689434902</v>
      </c>
      <c r="K667" s="135">
        <f t="shared" si="61"/>
        <v>37.171490011616299</v>
      </c>
      <c r="L667" s="135">
        <f t="shared" si="62"/>
        <v>73.124288918807167</v>
      </c>
      <c r="M667" s="135">
        <f>($J$12-1)*L667</f>
        <v>10.968643337821069</v>
      </c>
      <c r="N667" s="135">
        <f>$J$12*L667</f>
        <v>84.092932256628231</v>
      </c>
      <c r="O667" s="135">
        <f t="shared" si="63"/>
        <v>35.016123666715089</v>
      </c>
      <c r="P667" s="135">
        <f t="shared" si="64"/>
        <v>49.076808589913142</v>
      </c>
      <c r="R667" s="133">
        <f>+B667</f>
        <v>44713</v>
      </c>
      <c r="S667" s="136"/>
      <c r="T667" s="136">
        <f>P667*10^3*$F$8/(3600*24*30)</f>
        <v>3.2566400761825074</v>
      </c>
    </row>
    <row r="668" spans="2:20" x14ac:dyDescent="0.25">
      <c r="B668" s="144">
        <v>44743</v>
      </c>
      <c r="C668" s="135">
        <v>8.1999999999999993</v>
      </c>
      <c r="D668" s="135"/>
      <c r="E668" s="145" t="e">
        <f>IF(S668="",NA(),(S668*3600*24*30)/($F$8*1000))</f>
        <v>#N/A</v>
      </c>
      <c r="F668" s="135">
        <f>(I667+$J$11*TANH(C668/$J$11))/(1+I667/$J$11*TANH(C668/$J$11))</f>
        <v>330.85938132584238</v>
      </c>
      <c r="G668" s="135">
        <f t="shared" si="59"/>
        <v>2.9794806987552533</v>
      </c>
      <c r="H668" s="135">
        <f>F668*(1-TANH(D668/$J$11))/(1+(1-F668/$J$11)*TANH(D668/$J$11))</f>
        <v>330.85938132584238</v>
      </c>
      <c r="I668" s="135">
        <f>H668/(1+(H668/$J$11)^3)^(1/3)</f>
        <v>309.27972435569922</v>
      </c>
      <c r="J668" s="135">
        <f t="shared" si="60"/>
        <v>21.579656970143162</v>
      </c>
      <c r="K668" s="135">
        <f t="shared" si="61"/>
        <v>24.559137668898416</v>
      </c>
      <c r="L668" s="135">
        <f t="shared" si="62"/>
        <v>59.575261335613504</v>
      </c>
      <c r="M668" s="135">
        <f>($J$12-1)*L668</f>
        <v>8.9362892003420207</v>
      </c>
      <c r="N668" s="135">
        <f>$J$12*L668</f>
        <v>68.511550535955521</v>
      </c>
      <c r="O668" s="135">
        <f t="shared" si="63"/>
        <v>31.98695381865479</v>
      </c>
      <c r="P668" s="135">
        <f t="shared" si="64"/>
        <v>36.524596717300732</v>
      </c>
      <c r="R668" s="133">
        <f>+B668</f>
        <v>44743</v>
      </c>
      <c r="S668" s="136"/>
      <c r="T668" s="136">
        <f>P668*10^3*$F$8/(3600*24*30)</f>
        <v>2.4237000908085364</v>
      </c>
    </row>
    <row r="669" spans="2:20" x14ac:dyDescent="0.25">
      <c r="B669" s="144">
        <v>44774</v>
      </c>
      <c r="C669" s="135">
        <v>4</v>
      </c>
      <c r="D669" s="135"/>
      <c r="E669" s="145" t="e">
        <f>IF(S669="",NA(),(S669*3600*24*30)/($F$8*1000))</f>
        <v>#N/A</v>
      </c>
      <c r="F669" s="135">
        <f>(I668+$J$11*TANH(C669/$J$11))/(1+I668/$J$11*TANH(C669/$J$11))</f>
        <v>311.97823249486731</v>
      </c>
      <c r="G669" s="135">
        <f t="shared" si="59"/>
        <v>1.3014918608319022</v>
      </c>
      <c r="H669" s="135">
        <f>F669*(1-TANH(D669/$J$11))/(1+(1-F669/$J$11)*TANH(D669/$J$11))</f>
        <v>311.97823249486731</v>
      </c>
      <c r="I669" s="135">
        <f>H669/(1+(H669/$J$11)^3)^(1/3)</f>
        <v>294.56617666254562</v>
      </c>
      <c r="J669" s="135">
        <f t="shared" si="60"/>
        <v>17.412055832321698</v>
      </c>
      <c r="K669" s="135">
        <f t="shared" si="61"/>
        <v>18.7135476931536</v>
      </c>
      <c r="L669" s="135">
        <f t="shared" si="62"/>
        <v>50.70050151180839</v>
      </c>
      <c r="M669" s="135">
        <f>($J$12-1)*L669</f>
        <v>7.6050752267712545</v>
      </c>
      <c r="N669" s="135">
        <f>$J$12*L669</f>
        <v>58.305576738579646</v>
      </c>
      <c r="O669" s="135">
        <f t="shared" si="63"/>
        <v>29.570327120293445</v>
      </c>
      <c r="P669" s="135">
        <f t="shared" si="64"/>
        <v>28.735249618286201</v>
      </c>
      <c r="R669" s="133">
        <f>+B669</f>
        <v>44774</v>
      </c>
      <c r="S669" s="136"/>
      <c r="T669" s="136">
        <f>P669*10^3*$F$8/(3600*24*30)</f>
        <v>1.906814403682572</v>
      </c>
    </row>
    <row r="670" spans="2:20" x14ac:dyDescent="0.25">
      <c r="B670" s="144">
        <v>44805</v>
      </c>
      <c r="C670" s="135">
        <v>4.2</v>
      </c>
      <c r="D670" s="135"/>
      <c r="E670" s="145" t="e">
        <f>IF(S670="",NA(),(S670*3600*24*30)/($F$8*1000))</f>
        <v>#N/A</v>
      </c>
      <c r="F670" s="135">
        <f>(I669+$J$11*TANH(C670/$J$11))/(1+I669/$J$11*TANH(C670/$J$11))</f>
        <v>297.52490868191319</v>
      </c>
      <c r="G670" s="135">
        <f t="shared" si="59"/>
        <v>1.2412679806324149</v>
      </c>
      <c r="H670" s="135">
        <f>F670*(1-TANH(D670/$J$11))/(1+(1-F670/$J$11)*TANH(D670/$J$11))</f>
        <v>297.52490868191319</v>
      </c>
      <c r="I670" s="135">
        <f>H670/(1+(H670/$J$11)^3)^(1/3)</f>
        <v>282.91325837997505</v>
      </c>
      <c r="J670" s="135">
        <f t="shared" si="60"/>
        <v>14.611650301938141</v>
      </c>
      <c r="K670" s="135">
        <f t="shared" si="61"/>
        <v>15.852918282570556</v>
      </c>
      <c r="L670" s="135">
        <f t="shared" si="62"/>
        <v>45.423245402863998</v>
      </c>
      <c r="M670" s="135">
        <f>($J$12-1)*L670</f>
        <v>6.8134868104295956</v>
      </c>
      <c r="N670" s="135">
        <f>$J$12*L670</f>
        <v>52.236732213293593</v>
      </c>
      <c r="O670" s="135">
        <f t="shared" si="63"/>
        <v>27.924939286733732</v>
      </c>
      <c r="P670" s="135">
        <f t="shared" si="64"/>
        <v>24.31179292655986</v>
      </c>
      <c r="R670" s="133">
        <f>+B670</f>
        <v>44805</v>
      </c>
      <c r="S670" s="136"/>
      <c r="T670" s="136">
        <f>P670*10^3*$F$8/(3600*24*30)</f>
        <v>1.6132825553118426</v>
      </c>
    </row>
    <row r="671" spans="2:20" x14ac:dyDescent="0.25">
      <c r="B671" s="144">
        <v>44835</v>
      </c>
      <c r="C671" s="135">
        <v>57.4</v>
      </c>
      <c r="D671" s="135"/>
      <c r="E671" s="145" t="e">
        <f>IF(S671="",NA(),(S671*3600*24*30)/($F$8*1000))</f>
        <v>#N/A</v>
      </c>
      <c r="F671" s="135">
        <f>(I670+$J$11*TANH(C671/$J$11))/(1+I670/$J$11*TANH(C671/$J$11))</f>
        <v>322.50663107357548</v>
      </c>
      <c r="G671" s="135">
        <f t="shared" si="59"/>
        <v>17.806627306399548</v>
      </c>
      <c r="H671" s="135">
        <f>F671*(1-TANH(D671/$J$11))/(1+(1-F671/$J$11)*TANH(D671/$J$11))</f>
        <v>322.50663107357548</v>
      </c>
      <c r="I671" s="135">
        <f>H671/(1+(H671/$J$11)^3)^(1/3)</f>
        <v>302.8434409747054</v>
      </c>
      <c r="J671" s="135">
        <f t="shared" si="60"/>
        <v>19.663190098870075</v>
      </c>
      <c r="K671" s="135">
        <f t="shared" si="61"/>
        <v>37.469817405269623</v>
      </c>
      <c r="L671" s="135">
        <f t="shared" si="62"/>
        <v>65.394756692003355</v>
      </c>
      <c r="M671" s="135">
        <f>($J$12-1)*L671</f>
        <v>9.8092135038004979</v>
      </c>
      <c r="N671" s="135">
        <f>$J$12*L671</f>
        <v>75.203970195803848</v>
      </c>
      <c r="O671" s="135">
        <f t="shared" si="63"/>
        <v>33.373562959826984</v>
      </c>
      <c r="P671" s="135">
        <f t="shared" si="64"/>
        <v>41.830407235976864</v>
      </c>
      <c r="R671" s="133">
        <f>+B671</f>
        <v>44835</v>
      </c>
      <c r="S671" s="136"/>
      <c r="T671" s="136">
        <f>P671*10^3*$F$8/(3600*24*30)</f>
        <v>2.7757831962145141</v>
      </c>
    </row>
    <row r="672" spans="2:20" x14ac:dyDescent="0.25">
      <c r="B672" s="144">
        <v>44866</v>
      </c>
      <c r="C672" s="135">
        <v>13.8</v>
      </c>
      <c r="D672" s="135"/>
      <c r="E672" s="145" t="e">
        <f>IF(S672="",NA(),(S672*3600*24*30)/($F$8*1000))</f>
        <v>#N/A</v>
      </c>
      <c r="F672" s="135">
        <f>(I671+$J$11*TANH(C672/$J$11))/(1+I671/$J$11*TANH(C672/$J$11))</f>
        <v>312.24118328240615</v>
      </c>
      <c r="G672" s="135">
        <f t="shared" si="59"/>
        <v>4.4022576922992585</v>
      </c>
      <c r="H672" s="135">
        <f>F672*(1-TANH(D672/$J$11))/(1+(1-F672/$J$11)*TANH(D672/$J$11))</f>
        <v>312.24118328240615</v>
      </c>
      <c r="I672" s="135">
        <f>H672/(1+(H672/$J$11)^3)^(1/3)</f>
        <v>294.77510286288077</v>
      </c>
      <c r="J672" s="135">
        <f t="shared" si="60"/>
        <v>17.466080419525383</v>
      </c>
      <c r="K672" s="135">
        <f t="shared" si="61"/>
        <v>21.868338111824642</v>
      </c>
      <c r="L672" s="135">
        <f t="shared" si="62"/>
        <v>55.241901071651625</v>
      </c>
      <c r="M672" s="135">
        <f>($J$12-1)*L672</f>
        <v>8.2862851607477381</v>
      </c>
      <c r="N672" s="135">
        <f>$J$12*L672</f>
        <v>63.528186232399364</v>
      </c>
      <c r="O672" s="135">
        <f t="shared" si="63"/>
        <v>30.856853728693537</v>
      </c>
      <c r="P672" s="135">
        <f t="shared" si="64"/>
        <v>32.671332503705827</v>
      </c>
      <c r="R672" s="133">
        <f>+B672</f>
        <v>44866</v>
      </c>
      <c r="S672" s="136"/>
      <c r="T672" s="136">
        <f>P672*10^3*$F$8/(3600*24*30)</f>
        <v>2.1680050889804794</v>
      </c>
    </row>
    <row r="673" spans="2:20" x14ac:dyDescent="0.25">
      <c r="B673" s="144">
        <v>44896</v>
      </c>
      <c r="C673" s="135">
        <v>46.2</v>
      </c>
      <c r="D673" s="135"/>
      <c r="E673" s="145" t="e">
        <f>IF(S673="",NA(),(S673*3600*24*30)/($F$8*1000))</f>
        <v>#N/A</v>
      </c>
      <c r="F673" s="135">
        <f>(I672+$J$11*TANH(C673/$J$11))/(1+I672/$J$11*TANH(C673/$J$11))</f>
        <v>325.93284727830053</v>
      </c>
      <c r="G673" s="135">
        <f t="shared" si="59"/>
        <v>15.042255584580232</v>
      </c>
      <c r="H673" s="135">
        <f>F673*(1-TANH(D673/$J$11))/(1+(1-F673/$J$11)*TANH(D673/$J$11))</f>
        <v>325.93284727830053</v>
      </c>
      <c r="I673" s="135">
        <f>H673/(1+(H673/$J$11)^3)^(1/3)</f>
        <v>305.4976706496393</v>
      </c>
      <c r="J673" s="135">
        <f t="shared" si="60"/>
        <v>20.435176628661225</v>
      </c>
      <c r="K673" s="135">
        <f t="shared" si="61"/>
        <v>35.477432213241457</v>
      </c>
      <c r="L673" s="135">
        <f t="shared" si="62"/>
        <v>66.334285941934994</v>
      </c>
      <c r="M673" s="135">
        <f>($J$12-1)*L673</f>
        <v>9.950142891290243</v>
      </c>
      <c r="N673" s="135">
        <f>$J$12*L673</f>
        <v>76.284428833225235</v>
      </c>
      <c r="O673" s="135">
        <f t="shared" si="63"/>
        <v>33.584656509765964</v>
      </c>
      <c r="P673" s="135">
        <f t="shared" si="64"/>
        <v>42.699772323459271</v>
      </c>
      <c r="R673" s="133">
        <f>+B673</f>
        <v>44896</v>
      </c>
      <c r="S673" s="136"/>
      <c r="T673" s="136">
        <f>P673*10^3*$F$8/(3600*24*30)</f>
        <v>2.8334725461554759</v>
      </c>
    </row>
  </sheetData>
  <mergeCells count="5">
    <mergeCell ref="B48:E48"/>
    <mergeCell ref="F48:O48"/>
    <mergeCell ref="J11:K11"/>
    <mergeCell ref="J12:K12"/>
    <mergeCell ref="J10:K10"/>
  </mergeCells>
  <pageMargins left="0.7" right="0.7" top="0.75" bottom="0.75" header="0.3" footer="0.3"/>
  <pageSetup paperSize="9" scale="69" orientation="portrait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97347-796E-4719-A2BB-90F62C9BF8D0}">
  <dimension ref="C2"/>
  <sheetViews>
    <sheetView view="pageBreakPreview" zoomScale="60" zoomScaleNormal="100" workbookViewId="0">
      <selection activeCell="C2" sqref="C2"/>
    </sheetView>
  </sheetViews>
  <sheetFormatPr baseColWidth="10" defaultRowHeight="14.4" x14ac:dyDescent="0.3"/>
  <sheetData>
    <row r="2" spans="3:3" ht="18" x14ac:dyDescent="0.3">
      <c r="C2" s="174" t="s">
        <v>259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W629"/>
  <sheetViews>
    <sheetView topLeftCell="F1" zoomScaleNormal="100" workbookViewId="0">
      <selection activeCell="J77" sqref="J77:V79"/>
    </sheetView>
  </sheetViews>
  <sheetFormatPr baseColWidth="10" defaultRowHeight="13.8" x14ac:dyDescent="0.3"/>
  <cols>
    <col min="1" max="1" width="9.5546875" style="100" bestFit="1" customWidth="1"/>
    <col min="2" max="2" width="14.88671875" style="101" bestFit="1" customWidth="1"/>
    <col min="3" max="3" width="10.88671875" style="102" bestFit="1" customWidth="1"/>
    <col min="4" max="4" width="5.5546875" style="102" bestFit="1" customWidth="1"/>
    <col min="5" max="6" width="11.5546875" style="102"/>
    <col min="7" max="7" width="14.109375" style="102" bestFit="1" customWidth="1"/>
    <col min="8" max="8" width="12.88671875" style="102" bestFit="1" customWidth="1"/>
    <col min="9" max="9" width="20.21875" style="102" bestFit="1" customWidth="1"/>
    <col min="10" max="10" width="17.21875" style="102" bestFit="1" customWidth="1"/>
    <col min="11" max="11" width="10.88671875" style="103" bestFit="1" customWidth="1"/>
    <col min="12" max="12" width="10" style="103" bestFit="1" customWidth="1"/>
    <col min="13" max="13" width="8" style="103" bestFit="1" customWidth="1"/>
    <col min="14" max="14" width="7.5546875" style="103" bestFit="1" customWidth="1"/>
    <col min="15" max="17" width="9.5546875" style="103" bestFit="1" customWidth="1"/>
    <col min="18" max="18" width="10.5546875" style="103" bestFit="1" customWidth="1"/>
    <col min="19" max="20" width="9.5546875" style="103" bestFit="1" customWidth="1"/>
    <col min="21" max="22" width="8.5546875" style="103" bestFit="1" customWidth="1"/>
    <col min="23" max="23" width="10.6640625" style="104" bestFit="1" customWidth="1"/>
    <col min="24" max="24" width="7.77734375" style="102" bestFit="1" customWidth="1"/>
    <col min="25" max="25" width="5.109375" style="102" bestFit="1" customWidth="1"/>
    <col min="26" max="26" width="4.44140625" style="102" bestFit="1" customWidth="1"/>
    <col min="27" max="27" width="3.88671875" style="102" bestFit="1" customWidth="1"/>
    <col min="28" max="28" width="5" style="102" bestFit="1" customWidth="1"/>
    <col min="29" max="29" width="4" style="102" bestFit="1" customWidth="1"/>
    <col min="30" max="30" width="4.44140625" style="102" bestFit="1" customWidth="1"/>
    <col min="31" max="31" width="5" style="102" bestFit="1" customWidth="1"/>
    <col min="32" max="32" width="4.5546875" style="102" bestFit="1" customWidth="1"/>
    <col min="33" max="16384" width="11.5546875" style="102"/>
  </cols>
  <sheetData>
    <row r="2" spans="1:22" x14ac:dyDescent="0.3">
      <c r="B2" s="101" t="s">
        <v>204</v>
      </c>
    </row>
    <row r="3" spans="1:22" x14ac:dyDescent="0.3">
      <c r="B3" s="101" t="str">
        <f>+'[1]5QL'!A57</f>
        <v>Caudal al 5%</v>
      </c>
      <c r="C3" s="101">
        <f>+'[1]5QL'!B57</f>
        <v>10.142951999999999</v>
      </c>
    </row>
    <row r="4" spans="1:22" x14ac:dyDescent="0.3">
      <c r="B4" s="101">
        <f>+'[1]5QL'!A59</f>
        <v>25</v>
      </c>
      <c r="C4" s="101">
        <f>+'[1]5QL'!B59</f>
        <v>6.3947630000000002</v>
      </c>
    </row>
    <row r="5" spans="1:22" x14ac:dyDescent="0.3">
      <c r="B5" s="101" t="s">
        <v>205</v>
      </c>
      <c r="C5" s="101"/>
    </row>
    <row r="6" spans="1:22" x14ac:dyDescent="0.3">
      <c r="B6" s="101">
        <f>+'[1]5QL'!A64</f>
        <v>75</v>
      </c>
      <c r="C6" s="101">
        <f>+'[1]5QL'!B64</f>
        <v>2.4637739999999999</v>
      </c>
    </row>
    <row r="7" spans="1:22" x14ac:dyDescent="0.3">
      <c r="B7" s="101">
        <f>+'[1]5QL'!A67</f>
        <v>95</v>
      </c>
      <c r="C7" s="101">
        <f>+'[1]5QL'!B67</f>
        <v>1.6977390000000001</v>
      </c>
    </row>
    <row r="8" spans="1:22" x14ac:dyDescent="0.3">
      <c r="B8" s="101" t="s">
        <v>206</v>
      </c>
    </row>
    <row r="10" spans="1:22" x14ac:dyDescent="0.3">
      <c r="A10" s="100" t="s">
        <v>0</v>
      </c>
      <c r="B10" s="101" t="s">
        <v>207</v>
      </c>
      <c r="C10" s="102" t="s">
        <v>208</v>
      </c>
      <c r="D10" s="102" t="s">
        <v>209</v>
      </c>
    </row>
    <row r="11" spans="1:22" x14ac:dyDescent="0.3">
      <c r="A11" s="100">
        <v>36192</v>
      </c>
      <c r="B11" s="101">
        <v>16.811224127716521</v>
      </c>
      <c r="C11" s="102">
        <v>1</v>
      </c>
      <c r="D11" s="105">
        <f t="shared" ref="D11:D42" si="0">+C11/$C$629</f>
        <v>1.6025641025641025E-3</v>
      </c>
      <c r="J11" s="162" t="s">
        <v>210</v>
      </c>
      <c r="K11" s="162" t="s">
        <v>231</v>
      </c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</row>
    <row r="12" spans="1:22" x14ac:dyDescent="0.3">
      <c r="A12" s="100">
        <v>30713</v>
      </c>
      <c r="B12" s="101">
        <v>14.86143111859128</v>
      </c>
      <c r="C12" s="102">
        <v>2</v>
      </c>
      <c r="D12" s="105">
        <f t="shared" si="0"/>
        <v>3.205128205128205E-3</v>
      </c>
      <c r="G12" s="106" t="s">
        <v>213</v>
      </c>
      <c r="H12" s="106" t="s">
        <v>214</v>
      </c>
      <c r="I12" s="103"/>
      <c r="J12" s="162"/>
      <c r="K12" s="106" t="s">
        <v>187</v>
      </c>
      <c r="L12" s="106" t="s">
        <v>188</v>
      </c>
      <c r="M12" s="106" t="s">
        <v>189</v>
      </c>
      <c r="N12" s="106" t="s">
        <v>190</v>
      </c>
      <c r="O12" s="106" t="s">
        <v>191</v>
      </c>
      <c r="P12" s="106" t="s">
        <v>192</v>
      </c>
      <c r="Q12" s="106" t="s">
        <v>193</v>
      </c>
      <c r="R12" s="106" t="s">
        <v>194</v>
      </c>
      <c r="S12" s="106" t="s">
        <v>195</v>
      </c>
      <c r="T12" s="106" t="s">
        <v>196</v>
      </c>
      <c r="U12" s="106" t="s">
        <v>197</v>
      </c>
      <c r="V12" s="106" t="s">
        <v>198</v>
      </c>
    </row>
    <row r="13" spans="1:22" x14ac:dyDescent="0.3">
      <c r="A13" s="100">
        <v>34029</v>
      </c>
      <c r="B13" s="101">
        <v>14.669731171705516</v>
      </c>
      <c r="C13" s="102">
        <v>3</v>
      </c>
      <c r="D13" s="105">
        <f t="shared" si="0"/>
        <v>4.807692307692308E-3</v>
      </c>
      <c r="G13" s="107">
        <v>1</v>
      </c>
      <c r="H13" s="108">
        <v>13.926767</v>
      </c>
      <c r="J13" s="107">
        <v>1</v>
      </c>
      <c r="K13" s="109">
        <v>11.09</v>
      </c>
      <c r="L13" s="109">
        <v>16.809999999999999</v>
      </c>
      <c r="M13" s="109">
        <v>14.67</v>
      </c>
      <c r="N13" s="109">
        <v>11.31</v>
      </c>
      <c r="O13" s="109">
        <v>7.18</v>
      </c>
      <c r="P13" s="109">
        <v>4.58</v>
      </c>
      <c r="Q13" s="109">
        <v>4.42</v>
      </c>
      <c r="R13" s="109">
        <v>2.73</v>
      </c>
      <c r="S13" s="109">
        <v>2.84</v>
      </c>
      <c r="T13" s="109">
        <v>5.98</v>
      </c>
      <c r="U13" s="109">
        <v>8.84</v>
      </c>
      <c r="V13" s="109">
        <v>10.8</v>
      </c>
    </row>
    <row r="14" spans="1:22" x14ac:dyDescent="0.3">
      <c r="A14" s="100">
        <v>38412</v>
      </c>
      <c r="B14" s="101">
        <v>14.427397684586671</v>
      </c>
      <c r="C14" s="102">
        <v>4</v>
      </c>
      <c r="D14" s="105">
        <f t="shared" si="0"/>
        <v>6.41025641025641E-3</v>
      </c>
      <c r="G14" s="107" t="s">
        <v>215</v>
      </c>
      <c r="H14" s="108">
        <v>10.142951999999999</v>
      </c>
      <c r="J14" s="107">
        <v>5</v>
      </c>
      <c r="K14" s="109">
        <v>9.51</v>
      </c>
      <c r="L14" s="109">
        <v>13.93</v>
      </c>
      <c r="M14" s="109">
        <v>14.4</v>
      </c>
      <c r="N14" s="109">
        <v>9.73</v>
      </c>
      <c r="O14" s="109">
        <v>5.66</v>
      </c>
      <c r="P14" s="109">
        <v>3.79</v>
      </c>
      <c r="Q14" s="109">
        <v>3.32</v>
      </c>
      <c r="R14" s="109">
        <v>2.4500000000000002</v>
      </c>
      <c r="S14" s="109">
        <v>2.65</v>
      </c>
      <c r="T14" s="109">
        <v>4.83</v>
      </c>
      <c r="U14" s="109">
        <v>7.82</v>
      </c>
      <c r="V14" s="109">
        <v>9.61</v>
      </c>
    </row>
    <row r="15" spans="1:22" x14ac:dyDescent="0.3">
      <c r="A15" s="100">
        <v>36951</v>
      </c>
      <c r="B15" s="101">
        <v>14.397571743059892</v>
      </c>
      <c r="C15" s="102">
        <v>5</v>
      </c>
      <c r="D15" s="105">
        <f t="shared" si="0"/>
        <v>8.0128205128205121E-3</v>
      </c>
      <c r="G15" s="107">
        <v>10</v>
      </c>
      <c r="H15" s="108">
        <v>8.4128729999999994</v>
      </c>
      <c r="J15" s="107">
        <v>10</v>
      </c>
      <c r="K15" s="109">
        <v>8.41</v>
      </c>
      <c r="L15" s="109">
        <v>11.35</v>
      </c>
      <c r="M15" s="109">
        <v>13.16</v>
      </c>
      <c r="N15" s="109">
        <v>8.58</v>
      </c>
      <c r="O15" s="109">
        <v>5.54</v>
      </c>
      <c r="P15" s="109">
        <v>3.61</v>
      </c>
      <c r="Q15" s="109">
        <v>3.08</v>
      </c>
      <c r="R15" s="109">
        <v>2.2799999999999998</v>
      </c>
      <c r="S15" s="109">
        <v>2.5099999999999998</v>
      </c>
      <c r="T15" s="109">
        <v>4.63</v>
      </c>
      <c r="U15" s="109">
        <v>6.95</v>
      </c>
      <c r="V15" s="109">
        <v>9.3699999999999992</v>
      </c>
    </row>
    <row r="16" spans="1:22" x14ac:dyDescent="0.3">
      <c r="A16" s="100">
        <v>34366</v>
      </c>
      <c r="B16" s="101">
        <v>13.926766913116404</v>
      </c>
      <c r="C16" s="102">
        <v>6</v>
      </c>
      <c r="D16" s="105">
        <f t="shared" si="0"/>
        <v>9.6153846153846159E-3</v>
      </c>
      <c r="G16" s="107">
        <v>25</v>
      </c>
      <c r="H16" s="108">
        <v>6.3947630000000002</v>
      </c>
      <c r="J16" s="107">
        <v>25</v>
      </c>
      <c r="K16" s="109">
        <v>7.27</v>
      </c>
      <c r="L16" s="109">
        <v>8.3000000000000007</v>
      </c>
      <c r="M16" s="109">
        <v>10.94</v>
      </c>
      <c r="N16" s="109">
        <v>7.84</v>
      </c>
      <c r="O16" s="109">
        <v>4.1900000000000004</v>
      </c>
      <c r="P16" s="109">
        <v>3.26</v>
      </c>
      <c r="Q16" s="109">
        <v>2.61</v>
      </c>
      <c r="R16" s="109">
        <v>2.06</v>
      </c>
      <c r="S16" s="109">
        <v>2.2599999999999998</v>
      </c>
      <c r="T16" s="109">
        <v>3.77</v>
      </c>
      <c r="U16" s="109">
        <v>5.4</v>
      </c>
      <c r="V16" s="109">
        <v>7.28</v>
      </c>
    </row>
    <row r="17" spans="1:22" x14ac:dyDescent="0.3">
      <c r="A17" s="100">
        <v>38777</v>
      </c>
      <c r="B17" s="101">
        <v>13.789224895766816</v>
      </c>
      <c r="C17" s="102">
        <v>7</v>
      </c>
      <c r="D17" s="105">
        <f t="shared" si="0"/>
        <v>1.1217948717948718E-2</v>
      </c>
      <c r="G17" s="107">
        <v>30</v>
      </c>
      <c r="H17" s="108">
        <v>5.6612819999999999</v>
      </c>
      <c r="J17" s="107">
        <v>30</v>
      </c>
      <c r="K17" s="109">
        <v>6.88</v>
      </c>
      <c r="L17" s="109">
        <v>8.2100000000000009</v>
      </c>
      <c r="M17" s="109">
        <v>10.23</v>
      </c>
      <c r="N17" s="109">
        <v>7.52</v>
      </c>
      <c r="O17" s="109">
        <v>4.0199999999999996</v>
      </c>
      <c r="P17" s="109">
        <v>3.13</v>
      </c>
      <c r="Q17" s="109">
        <v>2.54</v>
      </c>
      <c r="R17" s="109">
        <v>2.0099999999999998</v>
      </c>
      <c r="S17" s="109">
        <v>2.19</v>
      </c>
      <c r="T17" s="109">
        <v>3.44</v>
      </c>
      <c r="U17" s="109">
        <v>5.1100000000000003</v>
      </c>
      <c r="V17" s="109">
        <v>7.1</v>
      </c>
    </row>
    <row r="18" spans="1:22" x14ac:dyDescent="0.3">
      <c r="A18" s="100">
        <v>44593</v>
      </c>
      <c r="B18" s="101">
        <v>13.439273646456032</v>
      </c>
      <c r="C18" s="102">
        <v>8</v>
      </c>
      <c r="D18" s="105">
        <f t="shared" si="0"/>
        <v>1.282051282051282E-2</v>
      </c>
      <c r="G18" s="107">
        <v>40</v>
      </c>
      <c r="H18" s="108">
        <v>4.6571059999999997</v>
      </c>
      <c r="J18" s="107">
        <v>40</v>
      </c>
      <c r="K18" s="109">
        <v>6.46</v>
      </c>
      <c r="L18" s="109">
        <v>7.64</v>
      </c>
      <c r="M18" s="109">
        <v>9.8800000000000008</v>
      </c>
      <c r="N18" s="109">
        <v>7.33</v>
      </c>
      <c r="O18" s="109">
        <v>3.96</v>
      </c>
      <c r="P18" s="109">
        <v>3.01</v>
      </c>
      <c r="Q18" s="109">
        <v>2.39</v>
      </c>
      <c r="R18" s="109">
        <v>1.93</v>
      </c>
      <c r="S18" s="109">
        <v>2.1</v>
      </c>
      <c r="T18" s="109">
        <v>3.27</v>
      </c>
      <c r="U18" s="109">
        <v>4.92</v>
      </c>
      <c r="V18" s="109">
        <v>6.38</v>
      </c>
    </row>
    <row r="19" spans="1:22" x14ac:dyDescent="0.3">
      <c r="A19" s="100">
        <v>41699</v>
      </c>
      <c r="B19" s="101">
        <v>13.163430203468717</v>
      </c>
      <c r="C19" s="102">
        <v>9</v>
      </c>
      <c r="D19" s="105">
        <f t="shared" si="0"/>
        <v>1.4423076923076924E-2</v>
      </c>
      <c r="G19" s="107">
        <v>50</v>
      </c>
      <c r="H19" s="108">
        <v>3.8992209999999998</v>
      </c>
      <c r="J19" s="107">
        <v>50</v>
      </c>
      <c r="K19" s="109">
        <v>5.59</v>
      </c>
      <c r="L19" s="109">
        <v>6.66</v>
      </c>
      <c r="M19" s="109">
        <v>9.4499999999999993</v>
      </c>
      <c r="N19" s="109">
        <v>6.94</v>
      </c>
      <c r="O19" s="109">
        <v>3.83</v>
      </c>
      <c r="P19" s="109">
        <v>2.9</v>
      </c>
      <c r="Q19" s="109">
        <v>2.31</v>
      </c>
      <c r="R19" s="109">
        <v>1.84</v>
      </c>
      <c r="S19" s="109">
        <v>1.93</v>
      </c>
      <c r="T19" s="109">
        <v>2.96</v>
      </c>
      <c r="U19" s="109">
        <v>4.45</v>
      </c>
      <c r="V19" s="109">
        <v>5.82</v>
      </c>
    </row>
    <row r="20" spans="1:22" x14ac:dyDescent="0.3">
      <c r="A20" s="100">
        <v>42064</v>
      </c>
      <c r="B20" s="101">
        <v>12.678317222339308</v>
      </c>
      <c r="C20" s="102">
        <v>10</v>
      </c>
      <c r="D20" s="105">
        <f t="shared" si="0"/>
        <v>1.6025641025641024E-2</v>
      </c>
      <c r="G20" s="107">
        <v>60</v>
      </c>
      <c r="H20" s="108">
        <v>3.1451220000000002</v>
      </c>
      <c r="J20" s="107">
        <v>60</v>
      </c>
      <c r="K20" s="109">
        <v>5.32</v>
      </c>
      <c r="L20" s="109">
        <v>6.3</v>
      </c>
      <c r="M20" s="109">
        <v>8.3000000000000007</v>
      </c>
      <c r="N20" s="109">
        <v>6.51</v>
      </c>
      <c r="O20" s="109">
        <v>3.63</v>
      </c>
      <c r="P20" s="109">
        <v>2.69</v>
      </c>
      <c r="Q20" s="109">
        <v>2.21</v>
      </c>
      <c r="R20" s="109">
        <v>1.78</v>
      </c>
      <c r="S20" s="109">
        <v>1.78</v>
      </c>
      <c r="T20" s="109">
        <v>2.78</v>
      </c>
      <c r="U20" s="109">
        <v>3.97</v>
      </c>
      <c r="V20" s="109">
        <v>5.42</v>
      </c>
    </row>
    <row r="21" spans="1:22" x14ac:dyDescent="0.3">
      <c r="A21" s="100">
        <v>26359</v>
      </c>
      <c r="B21" s="101">
        <v>12.469162700087463</v>
      </c>
      <c r="C21" s="102">
        <v>11</v>
      </c>
      <c r="D21" s="105">
        <f t="shared" si="0"/>
        <v>1.7628205128205128E-2</v>
      </c>
      <c r="G21" s="107">
        <v>75</v>
      </c>
      <c r="H21" s="108">
        <v>2.4637739999999999</v>
      </c>
      <c r="J21" s="107">
        <v>75</v>
      </c>
      <c r="K21" s="109">
        <v>4.67</v>
      </c>
      <c r="L21" s="109">
        <v>5.8</v>
      </c>
      <c r="M21" s="109">
        <v>7.13</v>
      </c>
      <c r="N21" s="109">
        <v>5.44</v>
      </c>
      <c r="O21" s="109">
        <v>3.42</v>
      </c>
      <c r="P21" s="109">
        <v>2.57</v>
      </c>
      <c r="Q21" s="109">
        <v>2.09</v>
      </c>
      <c r="R21" s="109">
        <v>1.7</v>
      </c>
      <c r="S21" s="109">
        <v>1.68</v>
      </c>
      <c r="T21" s="109">
        <v>2.2400000000000002</v>
      </c>
      <c r="U21" s="109">
        <v>3.21</v>
      </c>
      <c r="V21" s="109">
        <v>4.76</v>
      </c>
    </row>
    <row r="22" spans="1:22" x14ac:dyDescent="0.3">
      <c r="A22" s="100">
        <v>30742</v>
      </c>
      <c r="B22" s="101">
        <v>12.444001569209346</v>
      </c>
      <c r="C22" s="102">
        <v>12</v>
      </c>
      <c r="D22" s="105">
        <f t="shared" si="0"/>
        <v>1.9230769230769232E-2</v>
      </c>
      <c r="G22" s="107">
        <v>80</v>
      </c>
      <c r="H22" s="108">
        <v>2.2358120000000001</v>
      </c>
      <c r="J22" s="107">
        <v>80</v>
      </c>
      <c r="K22" s="109">
        <v>4.51</v>
      </c>
      <c r="L22" s="109">
        <v>5.27</v>
      </c>
      <c r="M22" s="109">
        <v>6.42</v>
      </c>
      <c r="N22" s="109">
        <v>5.35</v>
      </c>
      <c r="O22" s="109">
        <v>3.15</v>
      </c>
      <c r="P22" s="109">
        <v>2.5299999999999998</v>
      </c>
      <c r="Q22" s="109">
        <v>2.0499999999999998</v>
      </c>
      <c r="R22" s="109">
        <v>1.7</v>
      </c>
      <c r="S22" s="109">
        <v>1.65</v>
      </c>
      <c r="T22" s="109">
        <v>2.2200000000000002</v>
      </c>
      <c r="U22" s="109">
        <v>3.02</v>
      </c>
      <c r="V22" s="109">
        <v>4.13</v>
      </c>
    </row>
    <row r="23" spans="1:22" x14ac:dyDescent="0.3">
      <c r="A23" s="100">
        <v>39873</v>
      </c>
      <c r="B23" s="101">
        <v>11.946854615703026</v>
      </c>
      <c r="C23" s="102">
        <v>13</v>
      </c>
      <c r="D23" s="105">
        <f t="shared" si="0"/>
        <v>2.0833333333333332E-2</v>
      </c>
      <c r="G23" s="107">
        <v>90</v>
      </c>
      <c r="H23" s="108">
        <v>1.898021</v>
      </c>
      <c r="J23" s="107">
        <v>90</v>
      </c>
      <c r="K23" s="109">
        <v>4.08</v>
      </c>
      <c r="L23" s="109">
        <v>4.57</v>
      </c>
      <c r="M23" s="109">
        <v>5.33</v>
      </c>
      <c r="N23" s="109">
        <v>4.59</v>
      </c>
      <c r="O23" s="109">
        <v>3.03</v>
      </c>
      <c r="P23" s="109">
        <v>2.41</v>
      </c>
      <c r="Q23" s="109">
        <v>1.87</v>
      </c>
      <c r="R23" s="109">
        <v>1.63</v>
      </c>
      <c r="S23" s="109">
        <v>1.56</v>
      </c>
      <c r="T23" s="109">
        <v>1.92</v>
      </c>
      <c r="U23" s="109">
        <v>2.76</v>
      </c>
      <c r="V23" s="109">
        <v>3.22</v>
      </c>
    </row>
    <row r="24" spans="1:22" x14ac:dyDescent="0.3">
      <c r="A24" s="100">
        <v>39142</v>
      </c>
      <c r="B24" s="101">
        <v>11.470632286806145</v>
      </c>
      <c r="C24" s="102">
        <v>14</v>
      </c>
      <c r="D24" s="105">
        <f t="shared" si="0"/>
        <v>2.2435897435897436E-2</v>
      </c>
      <c r="G24" s="107">
        <v>95</v>
      </c>
      <c r="H24" s="108">
        <v>1.6977390000000001</v>
      </c>
      <c r="J24" s="107">
        <v>95</v>
      </c>
      <c r="K24" s="109">
        <v>3.69</v>
      </c>
      <c r="L24" s="109">
        <v>4.1900000000000004</v>
      </c>
      <c r="M24" s="109">
        <v>4.49</v>
      </c>
      <c r="N24" s="109">
        <v>4.3099999999999996</v>
      </c>
      <c r="O24" s="109">
        <v>3</v>
      </c>
      <c r="P24" s="109">
        <v>2.29</v>
      </c>
      <c r="Q24" s="109">
        <v>1.82</v>
      </c>
      <c r="R24" s="109">
        <v>1.5</v>
      </c>
      <c r="S24" s="109">
        <v>1.46</v>
      </c>
      <c r="T24" s="109">
        <v>1.9</v>
      </c>
      <c r="U24" s="109">
        <v>2.4700000000000002</v>
      </c>
      <c r="V24" s="109">
        <v>3.1</v>
      </c>
    </row>
    <row r="25" spans="1:22" x14ac:dyDescent="0.3">
      <c r="A25" s="100">
        <v>35855</v>
      </c>
      <c r="B25" s="101">
        <v>11.459293431351986</v>
      </c>
      <c r="C25" s="102">
        <v>15</v>
      </c>
      <c r="D25" s="105">
        <f t="shared" si="0"/>
        <v>2.403846153846154E-2</v>
      </c>
      <c r="G25" s="107">
        <v>99</v>
      </c>
      <c r="H25" s="108">
        <v>1.4984960000000001</v>
      </c>
      <c r="J25" s="107">
        <v>99</v>
      </c>
      <c r="K25" s="109">
        <v>3.1</v>
      </c>
      <c r="L25" s="109">
        <v>3.96</v>
      </c>
      <c r="M25" s="109">
        <v>4.2699999999999996</v>
      </c>
      <c r="N25" s="109">
        <v>4.1100000000000003</v>
      </c>
      <c r="O25" s="109">
        <v>2.5499999999999998</v>
      </c>
      <c r="P25" s="109">
        <v>2.08</v>
      </c>
      <c r="Q25" s="109">
        <v>1.63</v>
      </c>
      <c r="R25" s="109">
        <v>1.36</v>
      </c>
      <c r="S25" s="109">
        <v>1.41</v>
      </c>
      <c r="T25" s="109">
        <v>1.81</v>
      </c>
      <c r="U25" s="109">
        <v>2.17</v>
      </c>
      <c r="V25" s="109">
        <v>2.84</v>
      </c>
    </row>
    <row r="26" spans="1:22" x14ac:dyDescent="0.3">
      <c r="A26" s="100">
        <v>27426</v>
      </c>
      <c r="B26" s="101">
        <v>11.349962718198521</v>
      </c>
      <c r="C26" s="102">
        <v>16</v>
      </c>
      <c r="D26" s="105">
        <f t="shared" si="0"/>
        <v>2.564102564102564E-2</v>
      </c>
    </row>
    <row r="27" spans="1:22" x14ac:dyDescent="0.3">
      <c r="A27" s="100">
        <v>39904</v>
      </c>
      <c r="B27" s="101">
        <v>11.310231152033856</v>
      </c>
      <c r="C27" s="102">
        <v>17</v>
      </c>
      <c r="D27" s="105">
        <f t="shared" si="0"/>
        <v>2.7243589743589744E-2</v>
      </c>
    </row>
    <row r="28" spans="1:22" x14ac:dyDescent="0.3">
      <c r="A28" s="100">
        <v>26755</v>
      </c>
      <c r="B28" s="101">
        <v>11.282629351679258</v>
      </c>
      <c r="C28" s="102">
        <v>18</v>
      </c>
      <c r="D28" s="105">
        <f t="shared" si="0"/>
        <v>2.8846153846153848E-2</v>
      </c>
    </row>
    <row r="29" spans="1:22" x14ac:dyDescent="0.3">
      <c r="A29" s="100">
        <v>43525</v>
      </c>
      <c r="B29" s="101">
        <v>11.203977045536153</v>
      </c>
      <c r="C29" s="102">
        <v>19</v>
      </c>
      <c r="D29" s="105">
        <f t="shared" si="0"/>
        <v>3.0448717948717948E-2</v>
      </c>
    </row>
    <row r="30" spans="1:22" x14ac:dyDescent="0.3">
      <c r="A30" s="100">
        <v>40909</v>
      </c>
      <c r="B30" s="101">
        <v>11.089196678814183</v>
      </c>
      <c r="C30" s="102">
        <v>20</v>
      </c>
      <c r="D30" s="105">
        <f t="shared" si="0"/>
        <v>3.2051282051282048E-2</v>
      </c>
    </row>
    <row r="31" spans="1:22" x14ac:dyDescent="0.3">
      <c r="A31" s="100">
        <v>35827</v>
      </c>
      <c r="B31" s="101">
        <v>11.016720566339693</v>
      </c>
      <c r="C31" s="102">
        <v>21</v>
      </c>
      <c r="D31" s="105">
        <f t="shared" si="0"/>
        <v>3.3653846153846152E-2</v>
      </c>
    </row>
    <row r="32" spans="1:22" x14ac:dyDescent="0.3">
      <c r="A32" s="100">
        <v>40238</v>
      </c>
      <c r="B32" s="101">
        <v>10.937078629927845</v>
      </c>
      <c r="C32" s="102">
        <v>22</v>
      </c>
      <c r="D32" s="105">
        <f t="shared" si="0"/>
        <v>3.5256410256410256E-2</v>
      </c>
    </row>
    <row r="33" spans="1:22" x14ac:dyDescent="0.3">
      <c r="A33" s="100">
        <v>27089</v>
      </c>
      <c r="B33" s="101">
        <v>10.873649614732706</v>
      </c>
      <c r="C33" s="102">
        <v>23</v>
      </c>
      <c r="D33" s="105">
        <f t="shared" si="0"/>
        <v>3.685897435897436E-2</v>
      </c>
    </row>
    <row r="34" spans="1:22" x14ac:dyDescent="0.3">
      <c r="A34" s="100">
        <v>30286</v>
      </c>
      <c r="B34" s="101">
        <v>10.798341039552865</v>
      </c>
      <c r="C34" s="102">
        <v>24</v>
      </c>
      <c r="D34" s="105">
        <f t="shared" si="0"/>
        <v>3.8461538461538464E-2</v>
      </c>
    </row>
    <row r="35" spans="1:22" x14ac:dyDescent="0.3">
      <c r="A35" s="100">
        <v>34304</v>
      </c>
      <c r="B35" s="101">
        <v>10.793685900124316</v>
      </c>
      <c r="C35" s="102">
        <v>25</v>
      </c>
      <c r="D35" s="105">
        <f t="shared" si="0"/>
        <v>4.0064102564102567E-2</v>
      </c>
    </row>
    <row r="36" spans="1:22" x14ac:dyDescent="0.3">
      <c r="A36" s="100">
        <v>27061</v>
      </c>
      <c r="B36" s="101">
        <v>10.581812936195794</v>
      </c>
      <c r="C36" s="102">
        <v>26</v>
      </c>
      <c r="D36" s="105">
        <f t="shared" si="0"/>
        <v>4.1666666666666664E-2</v>
      </c>
    </row>
    <row r="37" spans="1:22" x14ac:dyDescent="0.3">
      <c r="A37" s="100">
        <v>25993</v>
      </c>
      <c r="B37" s="101">
        <v>10.332867736515849</v>
      </c>
      <c r="C37" s="102">
        <v>27</v>
      </c>
      <c r="D37" s="105">
        <f t="shared" si="0"/>
        <v>4.3269230769230768E-2</v>
      </c>
      <c r="K37" s="103">
        <v>31</v>
      </c>
      <c r="L37" s="103">
        <v>28</v>
      </c>
      <c r="M37" s="103">
        <v>31</v>
      </c>
      <c r="N37" s="103">
        <v>30</v>
      </c>
      <c r="O37" s="103">
        <v>31</v>
      </c>
      <c r="P37" s="103">
        <v>30</v>
      </c>
      <c r="Q37" s="103">
        <v>31</v>
      </c>
      <c r="R37" s="103">
        <v>31</v>
      </c>
      <c r="S37" s="103">
        <v>30</v>
      </c>
      <c r="T37" s="103">
        <v>31</v>
      </c>
      <c r="U37" s="103">
        <v>30</v>
      </c>
      <c r="V37" s="103">
        <v>31</v>
      </c>
    </row>
    <row r="38" spans="1:22" x14ac:dyDescent="0.3">
      <c r="A38" s="100">
        <v>28915</v>
      </c>
      <c r="B38" s="101">
        <v>10.229092542457467</v>
      </c>
      <c r="C38" s="102">
        <v>28</v>
      </c>
      <c r="D38" s="105">
        <f t="shared" si="0"/>
        <v>4.4871794871794872E-2</v>
      </c>
      <c r="J38" s="162" t="s">
        <v>210</v>
      </c>
      <c r="K38" s="162" t="s">
        <v>231</v>
      </c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</row>
    <row r="39" spans="1:22" x14ac:dyDescent="0.3">
      <c r="A39" s="100">
        <v>36586</v>
      </c>
      <c r="B39" s="101">
        <v>10.227936591003607</v>
      </c>
      <c r="C39" s="102">
        <v>29</v>
      </c>
      <c r="D39" s="105">
        <f t="shared" si="0"/>
        <v>4.6474358974358976E-2</v>
      </c>
      <c r="G39" s="106" t="s">
        <v>210</v>
      </c>
      <c r="H39" s="106" t="s">
        <v>211</v>
      </c>
      <c r="J39" s="162"/>
      <c r="K39" s="106" t="s">
        <v>150</v>
      </c>
      <c r="L39" s="106" t="s">
        <v>151</v>
      </c>
      <c r="M39" s="106" t="s">
        <v>152</v>
      </c>
      <c r="N39" s="106" t="s">
        <v>153</v>
      </c>
      <c r="O39" s="106" t="s">
        <v>154</v>
      </c>
      <c r="P39" s="106" t="s">
        <v>155</v>
      </c>
      <c r="Q39" s="106" t="s">
        <v>156</v>
      </c>
      <c r="R39" s="106" t="s">
        <v>157</v>
      </c>
      <c r="S39" s="106" t="s">
        <v>158</v>
      </c>
      <c r="T39" s="106" t="s">
        <v>159</v>
      </c>
      <c r="U39" s="106" t="s">
        <v>160</v>
      </c>
      <c r="V39" s="106" t="s">
        <v>161</v>
      </c>
    </row>
    <row r="40" spans="1:22" x14ac:dyDescent="0.3">
      <c r="A40" s="100">
        <v>40940</v>
      </c>
      <c r="B40" s="101">
        <v>10.224822235677854</v>
      </c>
      <c r="C40" s="102">
        <v>30</v>
      </c>
      <c r="D40" s="105">
        <f t="shared" si="0"/>
        <v>4.807692307692308E-2</v>
      </c>
      <c r="G40" s="110">
        <v>5</v>
      </c>
      <c r="H40" s="108">
        <f>+H14</f>
        <v>10.142951999999999</v>
      </c>
      <c r="J40" s="107">
        <v>5</v>
      </c>
      <c r="K40" s="108">
        <f>+K14</f>
        <v>9.51</v>
      </c>
      <c r="L40" s="108">
        <f t="shared" ref="L40:V40" si="1">+L14</f>
        <v>13.93</v>
      </c>
      <c r="M40" s="108">
        <f t="shared" si="1"/>
        <v>14.4</v>
      </c>
      <c r="N40" s="108">
        <f t="shared" si="1"/>
        <v>9.73</v>
      </c>
      <c r="O40" s="108">
        <f t="shared" si="1"/>
        <v>5.66</v>
      </c>
      <c r="P40" s="108">
        <f t="shared" si="1"/>
        <v>3.79</v>
      </c>
      <c r="Q40" s="108">
        <f t="shared" si="1"/>
        <v>3.32</v>
      </c>
      <c r="R40" s="108">
        <f t="shared" si="1"/>
        <v>2.4500000000000002</v>
      </c>
      <c r="S40" s="108">
        <f t="shared" si="1"/>
        <v>2.65</v>
      </c>
      <c r="T40" s="108">
        <f t="shared" si="1"/>
        <v>4.83</v>
      </c>
      <c r="U40" s="108">
        <f t="shared" si="1"/>
        <v>7.82</v>
      </c>
      <c r="V40" s="108">
        <f t="shared" si="1"/>
        <v>9.61</v>
      </c>
    </row>
    <row r="41" spans="1:22" x14ac:dyDescent="0.3">
      <c r="A41" s="100">
        <v>30376</v>
      </c>
      <c r="B41" s="101">
        <v>10.142952088556548</v>
      </c>
      <c r="C41" s="102">
        <v>31</v>
      </c>
      <c r="D41" s="105">
        <f t="shared" si="0"/>
        <v>4.9679487179487176E-2</v>
      </c>
      <c r="G41" s="110">
        <v>10</v>
      </c>
      <c r="H41" s="108">
        <f>+H15</f>
        <v>8.4128729999999994</v>
      </c>
      <c r="J41" s="107">
        <v>10</v>
      </c>
      <c r="K41" s="108">
        <f>+K15</f>
        <v>8.41</v>
      </c>
      <c r="L41" s="108">
        <f t="shared" ref="L41:V41" si="2">+L15</f>
        <v>11.35</v>
      </c>
      <c r="M41" s="108">
        <f t="shared" si="2"/>
        <v>13.16</v>
      </c>
      <c r="N41" s="108">
        <f t="shared" si="2"/>
        <v>8.58</v>
      </c>
      <c r="O41" s="108">
        <f t="shared" si="2"/>
        <v>5.54</v>
      </c>
      <c r="P41" s="108">
        <f t="shared" si="2"/>
        <v>3.61</v>
      </c>
      <c r="Q41" s="108">
        <f t="shared" si="2"/>
        <v>3.08</v>
      </c>
      <c r="R41" s="108">
        <f t="shared" si="2"/>
        <v>2.2799999999999998</v>
      </c>
      <c r="S41" s="108">
        <f t="shared" si="2"/>
        <v>2.5099999999999998</v>
      </c>
      <c r="T41" s="108">
        <f t="shared" si="2"/>
        <v>4.63</v>
      </c>
      <c r="U41" s="108">
        <f t="shared" si="2"/>
        <v>6.95</v>
      </c>
      <c r="V41" s="108">
        <f t="shared" si="2"/>
        <v>9.3699999999999992</v>
      </c>
    </row>
    <row r="42" spans="1:22" x14ac:dyDescent="0.3">
      <c r="A42" s="100">
        <v>41671</v>
      </c>
      <c r="B42" s="101">
        <v>10.007961335560383</v>
      </c>
      <c r="C42" s="102">
        <v>32</v>
      </c>
      <c r="D42" s="105">
        <f t="shared" si="0"/>
        <v>5.128205128205128E-2</v>
      </c>
      <c r="G42" s="110">
        <v>25</v>
      </c>
      <c r="H42" s="108">
        <f>+H16</f>
        <v>6.3947630000000002</v>
      </c>
      <c r="J42" s="107">
        <v>25</v>
      </c>
      <c r="K42" s="108">
        <f>+K16</f>
        <v>7.27</v>
      </c>
      <c r="L42" s="108">
        <f t="shared" ref="L42:V42" si="3">+L16</f>
        <v>8.3000000000000007</v>
      </c>
      <c r="M42" s="108">
        <f t="shared" si="3"/>
        <v>10.94</v>
      </c>
      <c r="N42" s="108">
        <f t="shared" si="3"/>
        <v>7.84</v>
      </c>
      <c r="O42" s="108">
        <f t="shared" si="3"/>
        <v>4.1900000000000004</v>
      </c>
      <c r="P42" s="108">
        <f t="shared" si="3"/>
        <v>3.26</v>
      </c>
      <c r="Q42" s="108">
        <f t="shared" si="3"/>
        <v>2.61</v>
      </c>
      <c r="R42" s="108">
        <f t="shared" si="3"/>
        <v>2.06</v>
      </c>
      <c r="S42" s="108">
        <f t="shared" si="3"/>
        <v>2.2599999999999998</v>
      </c>
      <c r="T42" s="108">
        <f t="shared" si="3"/>
        <v>3.77</v>
      </c>
      <c r="U42" s="108">
        <f t="shared" si="3"/>
        <v>5.4</v>
      </c>
      <c r="V42" s="108">
        <f t="shared" si="3"/>
        <v>7.28</v>
      </c>
    </row>
    <row r="43" spans="1:22" x14ac:dyDescent="0.3">
      <c r="A43" s="100">
        <v>41334</v>
      </c>
      <c r="B43" s="101">
        <v>9.9505385754122173</v>
      </c>
      <c r="C43" s="102">
        <v>33</v>
      </c>
      <c r="D43" s="105">
        <f t="shared" ref="D43:D74" si="4">+C43/$C$629</f>
        <v>5.2884615384615384E-2</v>
      </c>
      <c r="G43" s="110">
        <v>40</v>
      </c>
      <c r="H43" s="108">
        <f>+H18</f>
        <v>4.6571059999999997</v>
      </c>
      <c r="J43" s="107">
        <v>40</v>
      </c>
      <c r="K43" s="108">
        <f>+K18</f>
        <v>6.46</v>
      </c>
      <c r="L43" s="108">
        <f t="shared" ref="L43:V43" si="5">+L18</f>
        <v>7.64</v>
      </c>
      <c r="M43" s="108">
        <f t="shared" si="5"/>
        <v>9.8800000000000008</v>
      </c>
      <c r="N43" s="108">
        <f t="shared" si="5"/>
        <v>7.33</v>
      </c>
      <c r="O43" s="108">
        <f t="shared" si="5"/>
        <v>3.96</v>
      </c>
      <c r="P43" s="108">
        <f t="shared" si="5"/>
        <v>3.01</v>
      </c>
      <c r="Q43" s="108">
        <f t="shared" si="5"/>
        <v>2.39</v>
      </c>
      <c r="R43" s="108">
        <f t="shared" si="5"/>
        <v>1.93</v>
      </c>
      <c r="S43" s="108">
        <f t="shared" si="5"/>
        <v>2.1</v>
      </c>
      <c r="T43" s="108">
        <f t="shared" si="5"/>
        <v>3.27</v>
      </c>
      <c r="U43" s="108">
        <f t="shared" si="5"/>
        <v>4.92</v>
      </c>
      <c r="V43" s="108">
        <f t="shared" si="5"/>
        <v>6.38</v>
      </c>
    </row>
    <row r="44" spans="1:22" x14ac:dyDescent="0.3">
      <c r="A44" s="100">
        <v>44621</v>
      </c>
      <c r="B44" s="101">
        <v>9.9430847079629157</v>
      </c>
      <c r="C44" s="102">
        <v>34</v>
      </c>
      <c r="D44" s="105">
        <f t="shared" si="4"/>
        <v>5.4487179487179488E-2</v>
      </c>
      <c r="G44" s="110">
        <v>50</v>
      </c>
      <c r="H44" s="108">
        <f>+H19</f>
        <v>3.8992209999999998</v>
      </c>
      <c r="J44" s="107">
        <v>50</v>
      </c>
      <c r="K44" s="108">
        <f>+K19</f>
        <v>5.59</v>
      </c>
      <c r="L44" s="108">
        <f t="shared" ref="L44:V44" si="6">+L19</f>
        <v>6.66</v>
      </c>
      <c r="M44" s="108">
        <f t="shared" si="6"/>
        <v>9.4499999999999993</v>
      </c>
      <c r="N44" s="108">
        <f t="shared" si="6"/>
        <v>6.94</v>
      </c>
      <c r="O44" s="108">
        <f t="shared" si="6"/>
        <v>3.83</v>
      </c>
      <c r="P44" s="108">
        <f t="shared" si="6"/>
        <v>2.9</v>
      </c>
      <c r="Q44" s="108">
        <f t="shared" si="6"/>
        <v>2.31</v>
      </c>
      <c r="R44" s="108">
        <f t="shared" si="6"/>
        <v>1.84</v>
      </c>
      <c r="S44" s="108">
        <f t="shared" si="6"/>
        <v>1.93</v>
      </c>
      <c r="T44" s="108">
        <f t="shared" si="6"/>
        <v>2.96</v>
      </c>
      <c r="U44" s="108">
        <f t="shared" si="6"/>
        <v>4.45</v>
      </c>
      <c r="V44" s="108">
        <f t="shared" si="6"/>
        <v>5.82</v>
      </c>
    </row>
    <row r="45" spans="1:22" x14ac:dyDescent="0.3">
      <c r="A45" s="100">
        <v>35125</v>
      </c>
      <c r="B45" s="101">
        <v>9.8760901856322043</v>
      </c>
      <c r="C45" s="102">
        <v>35</v>
      </c>
      <c r="D45" s="105">
        <f t="shared" si="4"/>
        <v>5.6089743589743592E-2</v>
      </c>
      <c r="G45" s="110">
        <v>60</v>
      </c>
      <c r="H45" s="108">
        <f>+H20</f>
        <v>3.1451220000000002</v>
      </c>
      <c r="J45" s="107">
        <v>60</v>
      </c>
      <c r="K45" s="108">
        <f>+K20</f>
        <v>5.32</v>
      </c>
      <c r="L45" s="108">
        <f t="shared" ref="L45:V45" si="7">+L20</f>
        <v>6.3</v>
      </c>
      <c r="M45" s="108">
        <f t="shared" si="7"/>
        <v>8.3000000000000007</v>
      </c>
      <c r="N45" s="108">
        <f t="shared" si="7"/>
        <v>6.51</v>
      </c>
      <c r="O45" s="108">
        <f t="shared" si="7"/>
        <v>3.63</v>
      </c>
      <c r="P45" s="108">
        <f t="shared" si="7"/>
        <v>2.69</v>
      </c>
      <c r="Q45" s="108">
        <f t="shared" si="7"/>
        <v>2.21</v>
      </c>
      <c r="R45" s="108">
        <f t="shared" si="7"/>
        <v>1.78</v>
      </c>
      <c r="S45" s="108">
        <f t="shared" si="7"/>
        <v>1.78</v>
      </c>
      <c r="T45" s="108">
        <f t="shared" si="7"/>
        <v>2.78</v>
      </c>
      <c r="U45" s="108">
        <f t="shared" si="7"/>
        <v>3.97</v>
      </c>
      <c r="V45" s="108">
        <f t="shared" si="7"/>
        <v>5.42</v>
      </c>
    </row>
    <row r="46" spans="1:22" x14ac:dyDescent="0.3">
      <c r="A46" s="100">
        <v>38808</v>
      </c>
      <c r="B46" s="101">
        <v>9.7286942276610944</v>
      </c>
      <c r="C46" s="102">
        <v>36</v>
      </c>
      <c r="D46" s="105">
        <f t="shared" si="4"/>
        <v>5.7692307692307696E-2</v>
      </c>
      <c r="G46" s="110">
        <v>75</v>
      </c>
      <c r="H46" s="108">
        <f>+H21</f>
        <v>2.4637739999999999</v>
      </c>
      <c r="J46" s="107">
        <v>75</v>
      </c>
      <c r="K46" s="108">
        <f>+K21</f>
        <v>4.67</v>
      </c>
      <c r="L46" s="108">
        <f t="shared" ref="L46:V46" si="8">+L21</f>
        <v>5.8</v>
      </c>
      <c r="M46" s="108">
        <f t="shared" si="8"/>
        <v>7.13</v>
      </c>
      <c r="N46" s="108">
        <f t="shared" si="8"/>
        <v>5.44</v>
      </c>
      <c r="O46" s="108">
        <f t="shared" si="8"/>
        <v>3.42</v>
      </c>
      <c r="P46" s="108">
        <f t="shared" si="8"/>
        <v>2.57</v>
      </c>
      <c r="Q46" s="108">
        <f t="shared" si="8"/>
        <v>2.09</v>
      </c>
      <c r="R46" s="108">
        <f t="shared" si="8"/>
        <v>1.7</v>
      </c>
      <c r="S46" s="108">
        <f t="shared" si="8"/>
        <v>1.68</v>
      </c>
      <c r="T46" s="108">
        <f t="shared" si="8"/>
        <v>2.2400000000000002</v>
      </c>
      <c r="U46" s="108">
        <f t="shared" si="8"/>
        <v>3.21</v>
      </c>
      <c r="V46" s="108">
        <f t="shared" si="8"/>
        <v>4.76</v>
      </c>
    </row>
    <row r="47" spans="1:22" x14ac:dyDescent="0.3">
      <c r="A47" s="100">
        <v>34394</v>
      </c>
      <c r="B47" s="101">
        <v>9.7197474750885959</v>
      </c>
      <c r="C47" s="102">
        <v>37</v>
      </c>
      <c r="D47" s="105">
        <f t="shared" si="4"/>
        <v>5.9294871794871792E-2</v>
      </c>
      <c r="G47" s="110">
        <v>90</v>
      </c>
      <c r="H47" s="108">
        <f>+H23</f>
        <v>1.898021</v>
      </c>
      <c r="J47" s="107">
        <v>90</v>
      </c>
      <c r="K47" s="108">
        <f>+K23</f>
        <v>4.08</v>
      </c>
      <c r="L47" s="108">
        <f t="shared" ref="L47:V47" si="9">+L23</f>
        <v>4.57</v>
      </c>
      <c r="M47" s="108">
        <f t="shared" si="9"/>
        <v>5.33</v>
      </c>
      <c r="N47" s="108">
        <f t="shared" si="9"/>
        <v>4.59</v>
      </c>
      <c r="O47" s="108">
        <f t="shared" si="9"/>
        <v>3.03</v>
      </c>
      <c r="P47" s="108">
        <f t="shared" si="9"/>
        <v>2.41</v>
      </c>
      <c r="Q47" s="108">
        <f t="shared" si="9"/>
        <v>1.87</v>
      </c>
      <c r="R47" s="108">
        <f t="shared" si="9"/>
        <v>1.63</v>
      </c>
      <c r="S47" s="108">
        <f t="shared" si="9"/>
        <v>1.56</v>
      </c>
      <c r="T47" s="108">
        <f t="shared" si="9"/>
        <v>1.92</v>
      </c>
      <c r="U47" s="108">
        <f t="shared" si="9"/>
        <v>2.76</v>
      </c>
      <c r="V47" s="108">
        <f t="shared" si="9"/>
        <v>3.22</v>
      </c>
    </row>
    <row r="48" spans="1:22" x14ac:dyDescent="0.3">
      <c r="A48" s="100">
        <v>42795</v>
      </c>
      <c r="B48" s="101">
        <v>9.6938623173791427</v>
      </c>
      <c r="C48" s="102">
        <v>38</v>
      </c>
      <c r="D48" s="105">
        <f t="shared" si="4"/>
        <v>6.0897435897435896E-2</v>
      </c>
      <c r="G48" s="110">
        <v>95</v>
      </c>
      <c r="H48" s="108">
        <f>+H24</f>
        <v>1.6977390000000001</v>
      </c>
      <c r="J48" s="107">
        <v>95</v>
      </c>
      <c r="K48" s="108">
        <f>+K24</f>
        <v>3.69</v>
      </c>
      <c r="L48" s="108">
        <f t="shared" ref="L48:V48" si="10">+L24</f>
        <v>4.1900000000000004</v>
      </c>
      <c r="M48" s="108">
        <f t="shared" si="10"/>
        <v>4.49</v>
      </c>
      <c r="N48" s="108">
        <f t="shared" si="10"/>
        <v>4.3099999999999996</v>
      </c>
      <c r="O48" s="108">
        <f t="shared" si="10"/>
        <v>3</v>
      </c>
      <c r="P48" s="108">
        <f t="shared" si="10"/>
        <v>2.29</v>
      </c>
      <c r="Q48" s="108">
        <f t="shared" si="10"/>
        <v>1.82</v>
      </c>
      <c r="R48" s="108">
        <f t="shared" si="10"/>
        <v>1.5</v>
      </c>
      <c r="S48" s="108">
        <f t="shared" si="10"/>
        <v>1.46</v>
      </c>
      <c r="T48" s="108">
        <f t="shared" si="10"/>
        <v>1.9</v>
      </c>
      <c r="U48" s="108">
        <f t="shared" si="10"/>
        <v>2.4700000000000002</v>
      </c>
      <c r="V48" s="108">
        <f t="shared" si="10"/>
        <v>3.1</v>
      </c>
    </row>
    <row r="49" spans="1:22" x14ac:dyDescent="0.3">
      <c r="A49" s="100">
        <v>32568</v>
      </c>
      <c r="B49" s="101">
        <v>9.6489109710425236</v>
      </c>
      <c r="C49" s="102">
        <v>39</v>
      </c>
      <c r="D49" s="105">
        <f t="shared" si="4"/>
        <v>6.25E-2</v>
      </c>
    </row>
    <row r="50" spans="1:22" x14ac:dyDescent="0.3">
      <c r="A50" s="100">
        <v>31778</v>
      </c>
      <c r="B50" s="101">
        <v>9.6213244101294961</v>
      </c>
      <c r="C50" s="102">
        <v>40</v>
      </c>
      <c r="D50" s="105">
        <f t="shared" si="4"/>
        <v>6.4102564102564097E-2</v>
      </c>
    </row>
    <row r="51" spans="1:22" x14ac:dyDescent="0.3">
      <c r="A51" s="100">
        <v>37591</v>
      </c>
      <c r="B51" s="101">
        <v>9.6128381109607091</v>
      </c>
      <c r="C51" s="102">
        <v>41</v>
      </c>
      <c r="D51" s="105">
        <f t="shared" si="4"/>
        <v>6.5705128205128208E-2</v>
      </c>
      <c r="J51" s="162" t="s">
        <v>210</v>
      </c>
      <c r="K51" s="162" t="s">
        <v>232</v>
      </c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</row>
    <row r="52" spans="1:22" x14ac:dyDescent="0.3">
      <c r="A52" s="100">
        <v>36892</v>
      </c>
      <c r="B52" s="101">
        <v>9.5060497328820563</v>
      </c>
      <c r="C52" s="102">
        <v>42</v>
      </c>
      <c r="D52" s="105">
        <f t="shared" si="4"/>
        <v>6.7307692307692304E-2</v>
      </c>
      <c r="J52" s="162"/>
      <c r="K52" s="106" t="s">
        <v>150</v>
      </c>
      <c r="L52" s="106" t="s">
        <v>151</v>
      </c>
      <c r="M52" s="106" t="s">
        <v>152</v>
      </c>
      <c r="N52" s="106" t="s">
        <v>153</v>
      </c>
      <c r="O52" s="106" t="s">
        <v>154</v>
      </c>
      <c r="P52" s="106" t="s">
        <v>155</v>
      </c>
      <c r="Q52" s="106" t="s">
        <v>156</v>
      </c>
      <c r="R52" s="106" t="s">
        <v>157</v>
      </c>
      <c r="S52" s="106" t="s">
        <v>158</v>
      </c>
      <c r="T52" s="106" t="s">
        <v>159</v>
      </c>
      <c r="U52" s="106" t="s">
        <v>160</v>
      </c>
      <c r="V52" s="106" t="s">
        <v>161</v>
      </c>
    </row>
    <row r="53" spans="1:22" x14ac:dyDescent="0.3">
      <c r="A53" s="100">
        <v>37316</v>
      </c>
      <c r="B53" s="101">
        <v>9.4769181142001546</v>
      </c>
      <c r="C53" s="102">
        <v>43</v>
      </c>
      <c r="D53" s="105">
        <f t="shared" si="4"/>
        <v>6.8910256410256415E-2</v>
      </c>
      <c r="J53" s="107">
        <v>5</v>
      </c>
      <c r="K53" s="111">
        <f t="shared" ref="K53:V53" si="11">+K40*3600*24*K$37/1000000</f>
        <v>25.471584</v>
      </c>
      <c r="L53" s="111">
        <f t="shared" si="11"/>
        <v>33.699455999999998</v>
      </c>
      <c r="M53" s="111">
        <f t="shared" si="11"/>
        <v>38.568959999999997</v>
      </c>
      <c r="N53" s="111">
        <f t="shared" si="11"/>
        <v>25.22016</v>
      </c>
      <c r="O53" s="111">
        <f t="shared" si="11"/>
        <v>15.159744</v>
      </c>
      <c r="P53" s="111">
        <f t="shared" si="11"/>
        <v>9.8236799999999995</v>
      </c>
      <c r="Q53" s="111">
        <f t="shared" si="11"/>
        <v>8.8922880000000006</v>
      </c>
      <c r="R53" s="111">
        <f t="shared" si="11"/>
        <v>6.5620799999999999</v>
      </c>
      <c r="S53" s="111">
        <f t="shared" si="11"/>
        <v>6.8688000000000002</v>
      </c>
      <c r="T53" s="111">
        <f t="shared" si="11"/>
        <v>12.936672</v>
      </c>
      <c r="U53" s="111">
        <f t="shared" si="11"/>
        <v>20.269439999999999</v>
      </c>
      <c r="V53" s="111">
        <f t="shared" si="11"/>
        <v>25.739424</v>
      </c>
    </row>
    <row r="54" spans="1:22" x14ac:dyDescent="0.3">
      <c r="A54" s="100">
        <v>36220</v>
      </c>
      <c r="B54" s="101">
        <v>9.4528259654647222</v>
      </c>
      <c r="C54" s="102">
        <v>44</v>
      </c>
      <c r="D54" s="105">
        <f t="shared" si="4"/>
        <v>7.0512820512820512E-2</v>
      </c>
      <c r="J54" s="107">
        <v>10</v>
      </c>
      <c r="K54" s="111">
        <f t="shared" ref="K54:V54" si="12">+K41*3600*24*K$37/1000000</f>
        <v>22.525344</v>
      </c>
      <c r="L54" s="111">
        <f t="shared" si="12"/>
        <v>27.457920000000001</v>
      </c>
      <c r="M54" s="111">
        <f t="shared" si="12"/>
        <v>35.247743999999997</v>
      </c>
      <c r="N54" s="111">
        <f t="shared" si="12"/>
        <v>22.239360000000001</v>
      </c>
      <c r="O54" s="111">
        <f t="shared" si="12"/>
        <v>14.838336</v>
      </c>
      <c r="P54" s="111">
        <f t="shared" si="12"/>
        <v>9.3571200000000001</v>
      </c>
      <c r="Q54" s="111">
        <f t="shared" si="12"/>
        <v>8.2494720000000008</v>
      </c>
      <c r="R54" s="111">
        <f t="shared" si="12"/>
        <v>6.1067520000000002</v>
      </c>
      <c r="S54" s="111">
        <f t="shared" si="12"/>
        <v>6.5059199999999997</v>
      </c>
      <c r="T54" s="111">
        <f t="shared" si="12"/>
        <v>12.400992</v>
      </c>
      <c r="U54" s="111">
        <f t="shared" si="12"/>
        <v>18.014399999999998</v>
      </c>
      <c r="V54" s="111">
        <f t="shared" si="12"/>
        <v>25.096608</v>
      </c>
    </row>
    <row r="55" spans="1:22" x14ac:dyDescent="0.3">
      <c r="A55" s="100">
        <v>29618</v>
      </c>
      <c r="B55" s="101">
        <v>9.4409501351712954</v>
      </c>
      <c r="C55" s="102">
        <v>45</v>
      </c>
      <c r="D55" s="105">
        <f t="shared" si="4"/>
        <v>7.2115384615384609E-2</v>
      </c>
      <c r="J55" s="107">
        <v>25</v>
      </c>
      <c r="K55" s="111">
        <f t="shared" ref="K55:V55" si="13">+K42*3600*24*K$37/1000000</f>
        <v>19.471968</v>
      </c>
      <c r="L55" s="111">
        <f t="shared" si="13"/>
        <v>20.079360000000005</v>
      </c>
      <c r="M55" s="111">
        <f t="shared" si="13"/>
        <v>29.301696</v>
      </c>
      <c r="N55" s="111">
        <f t="shared" si="13"/>
        <v>20.321280000000002</v>
      </c>
      <c r="O55" s="111">
        <f t="shared" si="13"/>
        <v>11.222496000000001</v>
      </c>
      <c r="P55" s="111">
        <f t="shared" si="13"/>
        <v>8.4499200000000005</v>
      </c>
      <c r="Q55" s="111">
        <f t="shared" si="13"/>
        <v>6.9906240000000004</v>
      </c>
      <c r="R55" s="111">
        <f t="shared" si="13"/>
        <v>5.5175039999999997</v>
      </c>
      <c r="S55" s="111">
        <f t="shared" si="13"/>
        <v>5.8579199999999991</v>
      </c>
      <c r="T55" s="111">
        <f t="shared" si="13"/>
        <v>10.097568000000001</v>
      </c>
      <c r="U55" s="111">
        <f t="shared" si="13"/>
        <v>13.9968</v>
      </c>
      <c r="V55" s="111">
        <f t="shared" si="13"/>
        <v>19.498752</v>
      </c>
    </row>
    <row r="56" spans="1:22" x14ac:dyDescent="0.3">
      <c r="A56" s="100">
        <v>37226</v>
      </c>
      <c r="B56" s="101">
        <v>9.4289863416843378</v>
      </c>
      <c r="C56" s="102">
        <v>46</v>
      </c>
      <c r="D56" s="105">
        <f t="shared" si="4"/>
        <v>7.371794871794872E-2</v>
      </c>
      <c r="J56" s="107">
        <v>40</v>
      </c>
      <c r="K56" s="111">
        <f t="shared" ref="K56:V56" si="14">+K43*3600*24*K$37/1000000</f>
        <v>17.302464000000001</v>
      </c>
      <c r="L56" s="111">
        <f t="shared" si="14"/>
        <v>18.482688</v>
      </c>
      <c r="M56" s="111">
        <f t="shared" si="14"/>
        <v>26.462592000000001</v>
      </c>
      <c r="N56" s="111">
        <f t="shared" si="14"/>
        <v>18.999359999999999</v>
      </c>
      <c r="O56" s="111">
        <f t="shared" si="14"/>
        <v>10.606464000000001</v>
      </c>
      <c r="P56" s="111">
        <f t="shared" si="14"/>
        <v>7.80192</v>
      </c>
      <c r="Q56" s="111">
        <f t="shared" si="14"/>
        <v>6.401376</v>
      </c>
      <c r="R56" s="111">
        <f t="shared" si="14"/>
        <v>5.1693119999999997</v>
      </c>
      <c r="S56" s="111">
        <f t="shared" si="14"/>
        <v>5.4432</v>
      </c>
      <c r="T56" s="111">
        <f t="shared" si="14"/>
        <v>8.7583680000000008</v>
      </c>
      <c r="U56" s="111">
        <f t="shared" si="14"/>
        <v>12.75264</v>
      </c>
      <c r="V56" s="111">
        <f t="shared" si="14"/>
        <v>17.088191999999999</v>
      </c>
    </row>
    <row r="57" spans="1:22" x14ac:dyDescent="0.3">
      <c r="A57" s="100">
        <v>44166</v>
      </c>
      <c r="B57" s="101">
        <v>9.3711155700439903</v>
      </c>
      <c r="C57" s="102">
        <v>47</v>
      </c>
      <c r="D57" s="105">
        <f t="shared" si="4"/>
        <v>7.5320512820512817E-2</v>
      </c>
      <c r="J57" s="107">
        <v>50</v>
      </c>
      <c r="K57" s="111">
        <f t="shared" ref="K57:V57" si="15">+K44*3600*24*K$37/1000000</f>
        <v>14.972256</v>
      </c>
      <c r="L57" s="111">
        <f t="shared" si="15"/>
        <v>16.111872000000002</v>
      </c>
      <c r="M57" s="111">
        <f t="shared" si="15"/>
        <v>25.310880000000001</v>
      </c>
      <c r="N57" s="111">
        <f t="shared" si="15"/>
        <v>17.988479999999999</v>
      </c>
      <c r="O57" s="111">
        <f t="shared" si="15"/>
        <v>10.258272</v>
      </c>
      <c r="P57" s="111">
        <f t="shared" si="15"/>
        <v>7.5167999999999999</v>
      </c>
      <c r="Q57" s="111">
        <f t="shared" si="15"/>
        <v>6.1871039999999997</v>
      </c>
      <c r="R57" s="111">
        <f t="shared" si="15"/>
        <v>4.9282560000000002</v>
      </c>
      <c r="S57" s="111">
        <f t="shared" si="15"/>
        <v>5.0025599999999999</v>
      </c>
      <c r="T57" s="111">
        <f t="shared" si="15"/>
        <v>7.928064</v>
      </c>
      <c r="U57" s="111">
        <f t="shared" si="15"/>
        <v>11.5344</v>
      </c>
      <c r="V57" s="111">
        <f t="shared" si="15"/>
        <v>15.588288</v>
      </c>
    </row>
    <row r="58" spans="1:22" x14ac:dyDescent="0.3">
      <c r="A58" s="100">
        <v>27454</v>
      </c>
      <c r="B58" s="101">
        <v>9.3265058294241747</v>
      </c>
      <c r="C58" s="102">
        <v>48</v>
      </c>
      <c r="D58" s="105">
        <f t="shared" si="4"/>
        <v>7.6923076923076927E-2</v>
      </c>
      <c r="J58" s="107">
        <v>60</v>
      </c>
      <c r="K58" s="111">
        <f t="shared" ref="K58:V58" si="16">+K45*3600*24*K$37/1000000</f>
        <v>14.249088</v>
      </c>
      <c r="L58" s="111">
        <f t="shared" si="16"/>
        <v>15.240959999999999</v>
      </c>
      <c r="M58" s="111">
        <f t="shared" si="16"/>
        <v>22.230720000000005</v>
      </c>
      <c r="N58" s="111">
        <f t="shared" si="16"/>
        <v>16.873919999999998</v>
      </c>
      <c r="O58" s="111">
        <f t="shared" si="16"/>
        <v>9.7225920000000006</v>
      </c>
      <c r="P58" s="111">
        <f t="shared" si="16"/>
        <v>6.97248</v>
      </c>
      <c r="Q58" s="111">
        <f t="shared" si="16"/>
        <v>5.9192640000000001</v>
      </c>
      <c r="R58" s="111">
        <f t="shared" si="16"/>
        <v>4.7675520000000002</v>
      </c>
      <c r="S58" s="111">
        <f t="shared" si="16"/>
        <v>4.6137600000000001</v>
      </c>
      <c r="T58" s="111">
        <f t="shared" si="16"/>
        <v>7.4459520000000001</v>
      </c>
      <c r="U58" s="111">
        <f t="shared" si="16"/>
        <v>10.290240000000001</v>
      </c>
      <c r="V58" s="111">
        <f t="shared" si="16"/>
        <v>14.516928</v>
      </c>
    </row>
    <row r="59" spans="1:22" x14ac:dyDescent="0.3">
      <c r="A59" s="100">
        <v>40878</v>
      </c>
      <c r="B59" s="101">
        <v>9.2976296802223981</v>
      </c>
      <c r="C59" s="102">
        <v>49</v>
      </c>
      <c r="D59" s="105">
        <f t="shared" si="4"/>
        <v>7.8525641025641024E-2</v>
      </c>
      <c r="J59" s="107">
        <v>75</v>
      </c>
      <c r="K59" s="111">
        <f t="shared" ref="K59:V59" si="17">+K46*3600*24*K$37/1000000</f>
        <v>12.508127999999999</v>
      </c>
      <c r="L59" s="111">
        <f t="shared" si="17"/>
        <v>14.031359999999999</v>
      </c>
      <c r="M59" s="111">
        <f t="shared" si="17"/>
        <v>19.096992</v>
      </c>
      <c r="N59" s="111">
        <f t="shared" si="17"/>
        <v>14.100479999999999</v>
      </c>
      <c r="O59" s="111">
        <f t="shared" si="17"/>
        <v>9.1601280000000003</v>
      </c>
      <c r="P59" s="111">
        <f t="shared" si="17"/>
        <v>6.6614399999999998</v>
      </c>
      <c r="Q59" s="111">
        <f t="shared" si="17"/>
        <v>5.5978559999999993</v>
      </c>
      <c r="R59" s="111">
        <f t="shared" si="17"/>
        <v>4.55328</v>
      </c>
      <c r="S59" s="111">
        <f t="shared" si="17"/>
        <v>4.3545600000000002</v>
      </c>
      <c r="T59" s="111">
        <f t="shared" si="17"/>
        <v>5.9996160000000005</v>
      </c>
      <c r="U59" s="111">
        <f t="shared" si="17"/>
        <v>8.3203200000000006</v>
      </c>
      <c r="V59" s="111">
        <f t="shared" si="17"/>
        <v>12.749184</v>
      </c>
    </row>
    <row r="60" spans="1:22" x14ac:dyDescent="0.3">
      <c r="A60" s="100">
        <v>27820</v>
      </c>
      <c r="B60" s="101">
        <v>9.1918459673975317</v>
      </c>
      <c r="C60" s="102">
        <v>50</v>
      </c>
      <c r="D60" s="105">
        <f t="shared" si="4"/>
        <v>8.0128205128205135E-2</v>
      </c>
      <c r="J60" s="107">
        <v>90</v>
      </c>
      <c r="K60" s="111">
        <f t="shared" ref="K60:V60" si="18">+K47*3600*24*K$37/1000000</f>
        <v>10.927872000000001</v>
      </c>
      <c r="L60" s="111">
        <f t="shared" si="18"/>
        <v>11.055744000000001</v>
      </c>
      <c r="M60" s="111">
        <f t="shared" si="18"/>
        <v>14.275872</v>
      </c>
      <c r="N60" s="111">
        <f t="shared" si="18"/>
        <v>11.89728</v>
      </c>
      <c r="O60" s="111">
        <f t="shared" si="18"/>
        <v>8.1155519999999992</v>
      </c>
      <c r="P60" s="111">
        <f t="shared" si="18"/>
        <v>6.2467199999999998</v>
      </c>
      <c r="Q60" s="111">
        <f t="shared" si="18"/>
        <v>5.0086079999999997</v>
      </c>
      <c r="R60" s="111">
        <f t="shared" si="18"/>
        <v>4.3657919999999999</v>
      </c>
      <c r="S60" s="111">
        <f t="shared" si="18"/>
        <v>4.04352</v>
      </c>
      <c r="T60" s="111">
        <f t="shared" si="18"/>
        <v>5.1425280000000004</v>
      </c>
      <c r="U60" s="111">
        <f t="shared" si="18"/>
        <v>7.1539200000000003</v>
      </c>
      <c r="V60" s="111">
        <f t="shared" si="18"/>
        <v>8.6244479999999992</v>
      </c>
    </row>
    <row r="61" spans="1:22" x14ac:dyDescent="0.3">
      <c r="A61" s="100">
        <v>43497</v>
      </c>
      <c r="B61" s="101">
        <v>9.1856955686787423</v>
      </c>
      <c r="C61" s="102">
        <v>51</v>
      </c>
      <c r="D61" s="105">
        <f t="shared" si="4"/>
        <v>8.1730769230769232E-2</v>
      </c>
      <c r="J61" s="107">
        <v>95</v>
      </c>
      <c r="K61" s="111">
        <f t="shared" ref="K61:V61" si="19">+K48*3600*24*K$37/1000000</f>
        <v>9.8832959999999996</v>
      </c>
      <c r="L61" s="111">
        <f t="shared" si="19"/>
        <v>10.136448000000001</v>
      </c>
      <c r="M61" s="111">
        <f t="shared" si="19"/>
        <v>12.026016</v>
      </c>
      <c r="N61" s="111">
        <f t="shared" si="19"/>
        <v>11.171519999999997</v>
      </c>
      <c r="O61" s="111">
        <f t="shared" si="19"/>
        <v>8.0351999999999997</v>
      </c>
      <c r="P61" s="111">
        <f t="shared" si="19"/>
        <v>5.9356799999999996</v>
      </c>
      <c r="Q61" s="111">
        <f t="shared" si="19"/>
        <v>4.8746879999999999</v>
      </c>
      <c r="R61" s="111">
        <f t="shared" si="19"/>
        <v>4.0175999999999998</v>
      </c>
      <c r="S61" s="111">
        <f t="shared" si="19"/>
        <v>3.7843200000000001</v>
      </c>
      <c r="T61" s="111">
        <f t="shared" si="19"/>
        <v>5.0889600000000002</v>
      </c>
      <c r="U61" s="111">
        <f t="shared" si="19"/>
        <v>6.4022399999999999</v>
      </c>
      <c r="V61" s="111">
        <f t="shared" si="19"/>
        <v>8.3030399999999993</v>
      </c>
    </row>
    <row r="62" spans="1:22" x14ac:dyDescent="0.3">
      <c r="A62" s="100">
        <v>29556</v>
      </c>
      <c r="B62" s="101">
        <v>9.1619582631949168</v>
      </c>
      <c r="C62" s="102">
        <v>52</v>
      </c>
      <c r="D62" s="105">
        <f t="shared" si="4"/>
        <v>8.3333333333333329E-2</v>
      </c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</row>
    <row r="63" spans="1:22" x14ac:dyDescent="0.3">
      <c r="A63" s="100">
        <v>35765</v>
      </c>
      <c r="B63" s="101">
        <v>9.132801756016212</v>
      </c>
      <c r="C63" s="102">
        <v>53</v>
      </c>
      <c r="D63" s="105">
        <f t="shared" si="4"/>
        <v>8.4935897435897439E-2</v>
      </c>
      <c r="J63" s="102" t="s">
        <v>235</v>
      </c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</row>
    <row r="64" spans="1:22" x14ac:dyDescent="0.3">
      <c r="A64" s="100">
        <v>32540</v>
      </c>
      <c r="B64" s="101">
        <v>8.9203784774642045</v>
      </c>
      <c r="C64" s="102">
        <v>54</v>
      </c>
      <c r="D64" s="105">
        <f t="shared" si="4"/>
        <v>8.6538461538461536E-2</v>
      </c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</row>
    <row r="65" spans="1:23" ht="27.6" x14ac:dyDescent="0.3">
      <c r="A65" s="100">
        <v>44501</v>
      </c>
      <c r="B65" s="101">
        <v>8.8443341761658392</v>
      </c>
      <c r="C65" s="102">
        <v>55</v>
      </c>
      <c r="D65" s="105">
        <f t="shared" si="4"/>
        <v>8.8141025641025647E-2</v>
      </c>
      <c r="J65" s="113" t="s">
        <v>243</v>
      </c>
      <c r="K65" s="114" t="s">
        <v>150</v>
      </c>
      <c r="L65" s="114" t="s">
        <v>151</v>
      </c>
      <c r="M65" s="114" t="s">
        <v>152</v>
      </c>
      <c r="N65" s="114" t="s">
        <v>153</v>
      </c>
      <c r="O65" s="114" t="s">
        <v>154</v>
      </c>
      <c r="P65" s="114" t="s">
        <v>155</v>
      </c>
      <c r="Q65" s="114" t="s">
        <v>156</v>
      </c>
      <c r="R65" s="114" t="s">
        <v>157</v>
      </c>
      <c r="S65" s="114" t="s">
        <v>158</v>
      </c>
      <c r="T65" s="114" t="s">
        <v>159</v>
      </c>
      <c r="U65" s="114" t="s">
        <v>160</v>
      </c>
      <c r="V65" s="114" t="s">
        <v>161</v>
      </c>
      <c r="W65" s="115" t="s">
        <v>239</v>
      </c>
    </row>
    <row r="66" spans="1:23" x14ac:dyDescent="0.3">
      <c r="A66" s="100">
        <v>32599</v>
      </c>
      <c r="B66" s="101">
        <v>8.76055418216996</v>
      </c>
      <c r="C66" s="102">
        <v>56</v>
      </c>
      <c r="D66" s="105">
        <f t="shared" si="4"/>
        <v>8.9743589743589744E-2</v>
      </c>
      <c r="J66" s="116" t="s">
        <v>211</v>
      </c>
      <c r="K66" s="117">
        <f t="shared" ref="K66:V66" si="20">+K46</f>
        <v>4.67</v>
      </c>
      <c r="L66" s="117">
        <f t="shared" si="20"/>
        <v>5.8</v>
      </c>
      <c r="M66" s="117">
        <f t="shared" si="20"/>
        <v>7.13</v>
      </c>
      <c r="N66" s="117">
        <f t="shared" si="20"/>
        <v>5.44</v>
      </c>
      <c r="O66" s="117">
        <f t="shared" si="20"/>
        <v>3.42</v>
      </c>
      <c r="P66" s="117">
        <f t="shared" si="20"/>
        <v>2.57</v>
      </c>
      <c r="Q66" s="117">
        <f t="shared" si="20"/>
        <v>2.09</v>
      </c>
      <c r="R66" s="117">
        <f t="shared" si="20"/>
        <v>1.7</v>
      </c>
      <c r="S66" s="117">
        <f t="shared" si="20"/>
        <v>1.68</v>
      </c>
      <c r="T66" s="117">
        <f t="shared" si="20"/>
        <v>2.2400000000000002</v>
      </c>
      <c r="U66" s="117">
        <f t="shared" si="20"/>
        <v>3.21</v>
      </c>
      <c r="V66" s="117">
        <f t="shared" si="20"/>
        <v>4.76</v>
      </c>
      <c r="W66" s="118">
        <f>+AVERAGE(K66:V66)</f>
        <v>3.7258333333333336</v>
      </c>
    </row>
    <row r="67" spans="1:23" ht="28.2" customHeight="1" x14ac:dyDescent="0.3">
      <c r="A67" s="100">
        <v>28946</v>
      </c>
      <c r="B67" s="101">
        <v>8.580295773798106</v>
      </c>
      <c r="C67" s="102">
        <v>57</v>
      </c>
      <c r="D67" s="105">
        <f t="shared" si="4"/>
        <v>9.1346153846153841E-2</v>
      </c>
      <c r="J67" s="116" t="s">
        <v>212</v>
      </c>
      <c r="K67" s="117">
        <f t="shared" ref="K67:V67" si="21">+K59</f>
        <v>12.508127999999999</v>
      </c>
      <c r="L67" s="117">
        <f t="shared" si="21"/>
        <v>14.031359999999999</v>
      </c>
      <c r="M67" s="117">
        <f t="shared" si="21"/>
        <v>19.096992</v>
      </c>
      <c r="N67" s="117">
        <f t="shared" si="21"/>
        <v>14.100479999999999</v>
      </c>
      <c r="O67" s="117">
        <f t="shared" si="21"/>
        <v>9.1601280000000003</v>
      </c>
      <c r="P67" s="117">
        <f t="shared" si="21"/>
        <v>6.6614399999999998</v>
      </c>
      <c r="Q67" s="117">
        <f t="shared" si="21"/>
        <v>5.5978559999999993</v>
      </c>
      <c r="R67" s="117">
        <f t="shared" si="21"/>
        <v>4.55328</v>
      </c>
      <c r="S67" s="117">
        <f t="shared" si="21"/>
        <v>4.3545600000000002</v>
      </c>
      <c r="T67" s="117">
        <f t="shared" si="21"/>
        <v>5.9996160000000005</v>
      </c>
      <c r="U67" s="117">
        <f t="shared" si="21"/>
        <v>8.3203200000000006</v>
      </c>
      <c r="V67" s="117">
        <f t="shared" si="21"/>
        <v>12.749184</v>
      </c>
      <c r="W67" s="118">
        <f>+SUM(K67:V67)</f>
        <v>117.13334399999999</v>
      </c>
    </row>
    <row r="68" spans="1:23" x14ac:dyDescent="0.3">
      <c r="A68" s="100">
        <v>41365</v>
      </c>
      <c r="B68" s="101">
        <v>8.5598642346130411</v>
      </c>
      <c r="C68" s="102">
        <v>58</v>
      </c>
      <c r="D68" s="105">
        <f t="shared" si="4"/>
        <v>9.2948717948717952E-2</v>
      </c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</row>
    <row r="69" spans="1:23" x14ac:dyDescent="0.3">
      <c r="A69" s="100">
        <v>43160</v>
      </c>
      <c r="B69" s="101">
        <v>8.5536353287578653</v>
      </c>
      <c r="C69" s="102">
        <v>59</v>
      </c>
      <c r="D69" s="105">
        <f t="shared" si="4"/>
        <v>9.4551282051282048E-2</v>
      </c>
      <c r="J69" s="102" t="s">
        <v>234</v>
      </c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</row>
    <row r="70" spans="1:23" x14ac:dyDescent="0.3">
      <c r="A70" s="100">
        <v>40634</v>
      </c>
      <c r="B70" s="101">
        <v>8.4785936189293363</v>
      </c>
      <c r="C70" s="102">
        <v>60</v>
      </c>
      <c r="D70" s="105">
        <f t="shared" si="4"/>
        <v>9.6153846153846159E-2</v>
      </c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</row>
    <row r="71" spans="1:23" ht="27.6" x14ac:dyDescent="0.3">
      <c r="A71" s="100">
        <v>39814</v>
      </c>
      <c r="B71" s="101">
        <v>8.4602688828775072</v>
      </c>
      <c r="C71" s="102">
        <v>61</v>
      </c>
      <c r="D71" s="105">
        <f t="shared" si="4"/>
        <v>9.7756410256410256E-2</v>
      </c>
      <c r="J71" s="113" t="s">
        <v>247</v>
      </c>
      <c r="K71" s="114" t="s">
        <v>150</v>
      </c>
      <c r="L71" s="114" t="s">
        <v>151</v>
      </c>
      <c r="M71" s="114" t="s">
        <v>152</v>
      </c>
      <c r="N71" s="114" t="s">
        <v>153</v>
      </c>
      <c r="O71" s="114" t="s">
        <v>154</v>
      </c>
      <c r="P71" s="114" t="s">
        <v>155</v>
      </c>
      <c r="Q71" s="114" t="s">
        <v>156</v>
      </c>
      <c r="R71" s="114" t="s">
        <v>157</v>
      </c>
      <c r="S71" s="114" t="s">
        <v>158</v>
      </c>
      <c r="T71" s="114" t="s">
        <v>159</v>
      </c>
      <c r="U71" s="114" t="s">
        <v>160</v>
      </c>
      <c r="V71" s="114" t="s">
        <v>161</v>
      </c>
      <c r="W71" s="115" t="s">
        <v>239</v>
      </c>
    </row>
    <row r="72" spans="1:23" x14ac:dyDescent="0.3">
      <c r="A72" s="100">
        <v>35796</v>
      </c>
      <c r="B72" s="101">
        <v>8.4128728135130686</v>
      </c>
      <c r="C72" s="102">
        <v>62</v>
      </c>
      <c r="D72" s="105">
        <f t="shared" si="4"/>
        <v>9.9358974358974353E-2</v>
      </c>
      <c r="J72" s="116" t="s">
        <v>219</v>
      </c>
      <c r="K72" s="124">
        <f t="shared" ref="K72:V72" si="22">+K73/(3.6*24*31)</f>
        <v>0.36577807646356036</v>
      </c>
      <c r="L72" s="124">
        <f t="shared" si="22"/>
        <v>0</v>
      </c>
      <c r="M72" s="124">
        <f t="shared" si="22"/>
        <v>0</v>
      </c>
      <c r="N72" s="124">
        <f t="shared" si="22"/>
        <v>0</v>
      </c>
      <c r="O72" s="124">
        <f t="shared" si="22"/>
        <v>1.7029383213859017</v>
      </c>
      <c r="P72" s="124">
        <f t="shared" si="22"/>
        <v>3.2544802867383509</v>
      </c>
      <c r="Q72" s="124">
        <f t="shared" si="22"/>
        <v>3.6972072879330944</v>
      </c>
      <c r="R72" s="124">
        <f t="shared" si="22"/>
        <v>4.012768817204301</v>
      </c>
      <c r="S72" s="124">
        <f t="shared" si="22"/>
        <v>2.5029831242532854</v>
      </c>
      <c r="T72" s="124">
        <f t="shared" si="22"/>
        <v>0.46040173237753884</v>
      </c>
      <c r="U72" s="124">
        <f t="shared" si="22"/>
        <v>0.24550851254480288</v>
      </c>
      <c r="V72" s="124">
        <f t="shared" si="22"/>
        <v>0.19258139187574669</v>
      </c>
      <c r="W72" s="119">
        <f>+AVERAGE(K72:V72)</f>
        <v>1.3695539625647155</v>
      </c>
    </row>
    <row r="73" spans="1:23" x14ac:dyDescent="0.3">
      <c r="A73" s="100">
        <v>38292</v>
      </c>
      <c r="B73" s="101">
        <v>8.4082024860910742</v>
      </c>
      <c r="C73" s="102">
        <v>63</v>
      </c>
      <c r="D73" s="105">
        <f t="shared" si="4"/>
        <v>0.10096153846153846</v>
      </c>
      <c r="J73" s="116" t="s">
        <v>233</v>
      </c>
      <c r="K73" s="124">
        <v>979.7</v>
      </c>
      <c r="L73" s="124">
        <v>0</v>
      </c>
      <c r="M73" s="124">
        <v>0</v>
      </c>
      <c r="N73" s="124">
        <v>0</v>
      </c>
      <c r="O73" s="124">
        <v>4561.1499999999996</v>
      </c>
      <c r="P73" s="124">
        <v>8716.7999999999993</v>
      </c>
      <c r="Q73" s="124">
        <v>9902.6</v>
      </c>
      <c r="R73" s="124">
        <v>10747.8</v>
      </c>
      <c r="S73" s="124">
        <v>6703.99</v>
      </c>
      <c r="T73" s="124">
        <v>1233.1400000000001</v>
      </c>
      <c r="U73" s="124">
        <v>657.57</v>
      </c>
      <c r="V73" s="124">
        <v>515.80999999999995</v>
      </c>
      <c r="W73" s="119">
        <f>+SUM(K73:V73)</f>
        <v>44018.559999999998</v>
      </c>
    </row>
    <row r="74" spans="1:23" ht="27.6" x14ac:dyDescent="0.3">
      <c r="A74" s="100">
        <v>35886</v>
      </c>
      <c r="B74" s="101">
        <v>8.3245240302685879</v>
      </c>
      <c r="C74" s="102">
        <v>65</v>
      </c>
      <c r="D74" s="105">
        <f t="shared" si="4"/>
        <v>0.10416666666666667</v>
      </c>
      <c r="J74" s="106" t="s">
        <v>247</v>
      </c>
      <c r="K74" s="114" t="s">
        <v>150</v>
      </c>
      <c r="L74" s="114" t="s">
        <v>151</v>
      </c>
      <c r="M74" s="114" t="s">
        <v>152</v>
      </c>
      <c r="N74" s="114" t="s">
        <v>153</v>
      </c>
      <c r="O74" s="114" t="s">
        <v>154</v>
      </c>
      <c r="P74" s="114" t="s">
        <v>155</v>
      </c>
      <c r="Q74" s="114" t="s">
        <v>156</v>
      </c>
      <c r="R74" s="114" t="s">
        <v>157</v>
      </c>
      <c r="S74" s="114" t="s">
        <v>158</v>
      </c>
      <c r="T74" s="114" t="s">
        <v>159</v>
      </c>
      <c r="U74" s="114" t="s">
        <v>160</v>
      </c>
      <c r="V74" s="114" t="s">
        <v>161</v>
      </c>
      <c r="W74" s="115" t="s">
        <v>239</v>
      </c>
    </row>
    <row r="75" spans="1:23" x14ac:dyDescent="0.3">
      <c r="A75" s="100">
        <v>40603</v>
      </c>
      <c r="B75" s="101">
        <v>8.3125325380881954</v>
      </c>
      <c r="C75" s="102">
        <v>66</v>
      </c>
      <c r="D75" s="105">
        <f t="shared" ref="D75:D76" si="23">+C75/$C$629</f>
        <v>0.10576923076923077</v>
      </c>
      <c r="J75" s="125" t="s">
        <v>211</v>
      </c>
      <c r="K75" s="111">
        <f t="shared" ref="K75:V75" si="24">+K72/1000</f>
        <v>3.6577807646356034E-4</v>
      </c>
      <c r="L75" s="111">
        <f t="shared" si="24"/>
        <v>0</v>
      </c>
      <c r="M75" s="111">
        <f t="shared" si="24"/>
        <v>0</v>
      </c>
      <c r="N75" s="111">
        <f t="shared" si="24"/>
        <v>0</v>
      </c>
      <c r="O75" s="111">
        <f t="shared" si="24"/>
        <v>1.7029383213859018E-3</v>
      </c>
      <c r="P75" s="111">
        <f t="shared" si="24"/>
        <v>3.2544802867383511E-3</v>
      </c>
      <c r="Q75" s="111">
        <f t="shared" si="24"/>
        <v>3.6972072879330946E-3</v>
      </c>
      <c r="R75" s="111">
        <f t="shared" si="24"/>
        <v>4.0127688172043006E-3</v>
      </c>
      <c r="S75" s="111">
        <f t="shared" si="24"/>
        <v>2.5029831242532855E-3</v>
      </c>
      <c r="T75" s="111">
        <f t="shared" si="24"/>
        <v>4.6040173237753886E-4</v>
      </c>
      <c r="U75" s="111">
        <f t="shared" si="24"/>
        <v>2.455085125448029E-4</v>
      </c>
      <c r="V75" s="111">
        <f t="shared" si="24"/>
        <v>1.9258139187574669E-4</v>
      </c>
      <c r="W75" s="118">
        <f>+AVERAGE(K75:V75)</f>
        <v>1.3695539625647154E-3</v>
      </c>
    </row>
    <row r="76" spans="1:23" x14ac:dyDescent="0.3">
      <c r="A76" s="100">
        <v>33298</v>
      </c>
      <c r="B76" s="101">
        <v>8.3041424855752748</v>
      </c>
      <c r="C76" s="102">
        <v>67</v>
      </c>
      <c r="D76" s="105">
        <f t="shared" si="23"/>
        <v>0.10737179487179487</v>
      </c>
      <c r="J76" s="125" t="s">
        <v>212</v>
      </c>
      <c r="K76" s="111">
        <f t="shared" ref="K76:V76" si="25">+K73/1000000</f>
        <v>9.7970000000000002E-4</v>
      </c>
      <c r="L76" s="111">
        <f t="shared" si="25"/>
        <v>0</v>
      </c>
      <c r="M76" s="111">
        <f t="shared" si="25"/>
        <v>0</v>
      </c>
      <c r="N76" s="111">
        <f t="shared" si="25"/>
        <v>0</v>
      </c>
      <c r="O76" s="111">
        <f t="shared" si="25"/>
        <v>4.5611499999999999E-3</v>
      </c>
      <c r="P76" s="111">
        <f t="shared" si="25"/>
        <v>8.7167999999999985E-3</v>
      </c>
      <c r="Q76" s="111">
        <f t="shared" si="25"/>
        <v>9.902600000000001E-3</v>
      </c>
      <c r="R76" s="111">
        <f t="shared" si="25"/>
        <v>1.07478E-2</v>
      </c>
      <c r="S76" s="111">
        <f t="shared" si="25"/>
        <v>6.7039899999999999E-3</v>
      </c>
      <c r="T76" s="111">
        <f t="shared" si="25"/>
        <v>1.2331400000000002E-3</v>
      </c>
      <c r="U76" s="111">
        <f t="shared" si="25"/>
        <v>6.5757000000000001E-4</v>
      </c>
      <c r="V76" s="111">
        <f t="shared" si="25"/>
        <v>5.158099999999999E-4</v>
      </c>
      <c r="W76" s="118">
        <f>+SUM(K76:V76)</f>
        <v>4.4018560000000005E-2</v>
      </c>
    </row>
    <row r="77" spans="1:23" ht="27.6" x14ac:dyDescent="0.3">
      <c r="D77" s="105"/>
      <c r="J77" s="106" t="s">
        <v>246</v>
      </c>
      <c r="K77" s="114" t="s">
        <v>150</v>
      </c>
      <c r="L77" s="114" t="s">
        <v>151</v>
      </c>
      <c r="M77" s="114" t="s">
        <v>152</v>
      </c>
      <c r="N77" s="114" t="s">
        <v>153</v>
      </c>
      <c r="O77" s="114" t="s">
        <v>154</v>
      </c>
      <c r="P77" s="114" t="s">
        <v>155</v>
      </c>
      <c r="Q77" s="114" t="s">
        <v>156</v>
      </c>
      <c r="R77" s="114" t="s">
        <v>157</v>
      </c>
      <c r="S77" s="114" t="s">
        <v>158</v>
      </c>
      <c r="T77" s="114" t="s">
        <v>159</v>
      </c>
      <c r="U77" s="114" t="s">
        <v>160</v>
      </c>
      <c r="V77" s="114" t="s">
        <v>161</v>
      </c>
      <c r="W77" s="115" t="s">
        <v>239</v>
      </c>
    </row>
    <row r="78" spans="1:23" x14ac:dyDescent="0.3">
      <c r="D78" s="105"/>
      <c r="J78" s="125" t="s">
        <v>211</v>
      </c>
      <c r="K78" s="111">
        <f>+K75*2</f>
        <v>7.3155615292712069E-4</v>
      </c>
      <c r="L78" s="111">
        <f t="shared" ref="L78:V79" si="26">+L75*2</f>
        <v>0</v>
      </c>
      <c r="M78" s="111">
        <f t="shared" si="26"/>
        <v>0</v>
      </c>
      <c r="N78" s="111">
        <f t="shared" si="26"/>
        <v>0</v>
      </c>
      <c r="O78" s="111">
        <f t="shared" si="26"/>
        <v>3.4058766427718036E-3</v>
      </c>
      <c r="P78" s="111">
        <f t="shared" si="26"/>
        <v>6.5089605734767022E-3</v>
      </c>
      <c r="Q78" s="111">
        <f t="shared" si="26"/>
        <v>7.3944145758661891E-3</v>
      </c>
      <c r="R78" s="111">
        <f t="shared" si="26"/>
        <v>8.0255376344086013E-3</v>
      </c>
      <c r="S78" s="111">
        <f t="shared" si="26"/>
        <v>5.0059662485065709E-3</v>
      </c>
      <c r="T78" s="111">
        <f t="shared" si="26"/>
        <v>9.2080346475507772E-4</v>
      </c>
      <c r="U78" s="111">
        <f t="shared" si="26"/>
        <v>4.910170250896058E-4</v>
      </c>
      <c r="V78" s="111">
        <f t="shared" si="26"/>
        <v>3.8516278375149338E-4</v>
      </c>
      <c r="W78" s="118">
        <f>+AVERAGE(K78:V78)</f>
        <v>2.7391079251294307E-3</v>
      </c>
    </row>
    <row r="79" spans="1:23" x14ac:dyDescent="0.3">
      <c r="A79" s="100">
        <v>29983</v>
      </c>
      <c r="B79" s="101">
        <v>8.3017823381899518</v>
      </c>
      <c r="C79" s="102">
        <v>68</v>
      </c>
      <c r="D79" s="105">
        <f t="shared" ref="D79:D110" si="27">+C79/$C$629</f>
        <v>0.10897435897435898</v>
      </c>
      <c r="J79" s="125" t="s">
        <v>212</v>
      </c>
      <c r="K79" s="111">
        <f>+K76*2</f>
        <v>1.9594E-3</v>
      </c>
      <c r="L79" s="111">
        <f t="shared" si="26"/>
        <v>0</v>
      </c>
      <c r="M79" s="111">
        <f t="shared" si="26"/>
        <v>0</v>
      </c>
      <c r="N79" s="111">
        <f t="shared" si="26"/>
        <v>0</v>
      </c>
      <c r="O79" s="111">
        <f t="shared" si="26"/>
        <v>9.1222999999999999E-3</v>
      </c>
      <c r="P79" s="111">
        <f t="shared" si="26"/>
        <v>1.7433599999999997E-2</v>
      </c>
      <c r="Q79" s="111">
        <f t="shared" si="26"/>
        <v>1.9805200000000002E-2</v>
      </c>
      <c r="R79" s="111">
        <f t="shared" si="26"/>
        <v>2.14956E-2</v>
      </c>
      <c r="S79" s="111">
        <f t="shared" si="26"/>
        <v>1.340798E-2</v>
      </c>
      <c r="T79" s="111">
        <f t="shared" si="26"/>
        <v>2.4662800000000004E-3</v>
      </c>
      <c r="U79" s="111">
        <f t="shared" si="26"/>
        <v>1.31514E-3</v>
      </c>
      <c r="V79" s="111">
        <f t="shared" si="26"/>
        <v>1.0316199999999998E-3</v>
      </c>
      <c r="W79" s="118">
        <f>+SUM(K79:V79)</f>
        <v>8.803712000000001E-2</v>
      </c>
    </row>
    <row r="80" spans="1:23" x14ac:dyDescent="0.3">
      <c r="A80" s="100">
        <v>28126</v>
      </c>
      <c r="B80" s="101">
        <v>8.2986612742784338</v>
      </c>
      <c r="C80" s="102">
        <v>69</v>
      </c>
      <c r="D80" s="105">
        <f t="shared" si="27"/>
        <v>0.11057692307692307</v>
      </c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</row>
    <row r="81" spans="1:23" ht="27.6" x14ac:dyDescent="0.3">
      <c r="A81" s="100">
        <v>28887</v>
      </c>
      <c r="B81" s="101">
        <v>8.2972737249170798</v>
      </c>
      <c r="C81" s="102">
        <v>70</v>
      </c>
      <c r="D81" s="105">
        <f t="shared" si="27"/>
        <v>0.11217948717948718</v>
      </c>
      <c r="J81" s="113" t="s">
        <v>203</v>
      </c>
      <c r="K81" s="120" t="s">
        <v>150</v>
      </c>
      <c r="L81" s="120" t="s">
        <v>151</v>
      </c>
      <c r="M81" s="120" t="s">
        <v>152</v>
      </c>
      <c r="N81" s="120" t="s">
        <v>153</v>
      </c>
      <c r="O81" s="120" t="s">
        <v>154</v>
      </c>
      <c r="P81" s="120" t="s">
        <v>155</v>
      </c>
      <c r="Q81" s="120" t="s">
        <v>156</v>
      </c>
      <c r="R81" s="120" t="s">
        <v>157</v>
      </c>
      <c r="S81" s="120" t="s">
        <v>158</v>
      </c>
      <c r="T81" s="120" t="s">
        <v>159</v>
      </c>
      <c r="U81" s="120" t="s">
        <v>160</v>
      </c>
      <c r="V81" s="120" t="s">
        <v>161</v>
      </c>
      <c r="W81" s="115" t="s">
        <v>239</v>
      </c>
    </row>
    <row r="82" spans="1:23" x14ac:dyDescent="0.3">
      <c r="A82" s="100">
        <v>36557</v>
      </c>
      <c r="B82" s="101">
        <v>8.2166914867464786</v>
      </c>
      <c r="C82" s="102">
        <v>71</v>
      </c>
      <c r="D82" s="105">
        <f t="shared" si="27"/>
        <v>0.11378205128205128</v>
      </c>
      <c r="J82" s="116" t="s">
        <v>211</v>
      </c>
      <c r="K82" s="108">
        <f>+'Q CHN1 MES'!C57*0.15</f>
        <v>0.89482154473290831</v>
      </c>
      <c r="L82" s="108">
        <f>+'Q CHN1 MES'!D57*0.15</f>
        <v>1.1233334790024398</v>
      </c>
      <c r="M82" s="108">
        <f>+'Q CHN1 MES'!E57*0.15</f>
        <v>1.3586891021941712</v>
      </c>
      <c r="N82" s="108">
        <f>+'Q CHN1 MES'!F57*0.15</f>
        <v>1.0196772068903983</v>
      </c>
      <c r="O82" s="108">
        <f>+'Q CHN1 MES'!G57*0.15</f>
        <v>0.58122162051577075</v>
      </c>
      <c r="P82" s="108">
        <f>+'Q CHN1 MES'!H57*0.15</f>
        <v>0.43616948833074359</v>
      </c>
      <c r="Q82" s="108">
        <f>+'Q CHN1 MES'!I57*0.15</f>
        <v>0.36049081133941746</v>
      </c>
      <c r="R82" s="108">
        <f>+'Q CHN1 MES'!J57*0.15</f>
        <v>0.28377946016739147</v>
      </c>
      <c r="S82" s="108">
        <f>+'Q CHN1 MES'!K57*0.15</f>
        <v>0.29470133478606969</v>
      </c>
      <c r="T82" s="108">
        <f>+'Q CHN1 MES'!L57*0.15</f>
        <v>0.46377962427049613</v>
      </c>
      <c r="U82" s="108">
        <f>+'Q CHN1 MES'!M57*0.15</f>
        <v>0.68480640599720088</v>
      </c>
      <c r="V82" s="108">
        <f>+'Q CHN1 MES'!N57*0.15</f>
        <v>0.90924500467893399</v>
      </c>
      <c r="W82" s="118">
        <f>+AVERAGE(K82:V82)</f>
        <v>0.70089292357549515</v>
      </c>
    </row>
    <row r="83" spans="1:23" x14ac:dyDescent="0.3">
      <c r="A83" s="100">
        <v>38384</v>
      </c>
      <c r="B83" s="101">
        <v>8.205912157666452</v>
      </c>
      <c r="C83" s="102">
        <v>72</v>
      </c>
      <c r="D83" s="105">
        <f t="shared" si="27"/>
        <v>0.11538461538461539</v>
      </c>
      <c r="J83" s="116" t="s">
        <v>212</v>
      </c>
      <c r="K83" s="108">
        <f t="shared" ref="K83:V83" si="28">+K82*3600*24*K$37/1000000</f>
        <v>2.3966900254126213</v>
      </c>
      <c r="L83" s="108">
        <f t="shared" si="28"/>
        <v>2.7175683524027021</v>
      </c>
      <c r="M83" s="108">
        <f t="shared" si="28"/>
        <v>3.6391128913168682</v>
      </c>
      <c r="N83" s="108">
        <f t="shared" si="28"/>
        <v>2.6430033202599126</v>
      </c>
      <c r="O83" s="108">
        <f t="shared" si="28"/>
        <v>1.5567439883894405</v>
      </c>
      <c r="P83" s="108">
        <f t="shared" si="28"/>
        <v>1.1305513137532872</v>
      </c>
      <c r="Q83" s="108">
        <f t="shared" si="28"/>
        <v>0.9655385890914957</v>
      </c>
      <c r="R83" s="108">
        <f t="shared" si="28"/>
        <v>0.7600749061123413</v>
      </c>
      <c r="S83" s="108">
        <f t="shared" si="28"/>
        <v>0.76386585976549259</v>
      </c>
      <c r="T83" s="108">
        <f t="shared" si="28"/>
        <v>1.2421873456460966</v>
      </c>
      <c r="U83" s="108">
        <f t="shared" si="28"/>
        <v>1.7750182043447449</v>
      </c>
      <c r="V83" s="108">
        <f t="shared" si="28"/>
        <v>2.435321820532057</v>
      </c>
      <c r="W83" s="118">
        <f>+SUM(K83:V83)</f>
        <v>22.025676617027063</v>
      </c>
    </row>
    <row r="84" spans="1:23" x14ac:dyDescent="0.3">
      <c r="A84" s="100">
        <v>28157</v>
      </c>
      <c r="B84" s="101">
        <v>8.1842828288064329</v>
      </c>
      <c r="C84" s="102">
        <v>73</v>
      </c>
      <c r="D84" s="105">
        <f t="shared" si="27"/>
        <v>0.11698717948717949</v>
      </c>
    </row>
    <row r="85" spans="1:23" x14ac:dyDescent="0.3">
      <c r="A85" s="100">
        <v>32143</v>
      </c>
      <c r="B85" s="101">
        <v>8.1683733813557229</v>
      </c>
      <c r="C85" s="102">
        <v>74</v>
      </c>
      <c r="D85" s="105">
        <f t="shared" si="27"/>
        <v>0.11858974358974358</v>
      </c>
    </row>
    <row r="86" spans="1:23" x14ac:dyDescent="0.3">
      <c r="A86" s="100">
        <v>39508</v>
      </c>
      <c r="B86" s="101">
        <v>8.1043067077478348</v>
      </c>
      <c r="C86" s="102">
        <v>75</v>
      </c>
      <c r="D86" s="105">
        <f t="shared" si="27"/>
        <v>0.1201923076923077</v>
      </c>
    </row>
    <row r="87" spans="1:23" x14ac:dyDescent="0.3">
      <c r="A87" s="100">
        <v>39448</v>
      </c>
      <c r="B87" s="101">
        <v>8.083059503363268</v>
      </c>
      <c r="C87" s="102">
        <v>76</v>
      </c>
      <c r="D87" s="105">
        <f t="shared" si="27"/>
        <v>0.12179487179487179</v>
      </c>
    </row>
    <row r="88" spans="1:23" x14ac:dyDescent="0.3">
      <c r="A88" s="100">
        <v>37347</v>
      </c>
      <c r="B88" s="101">
        <v>8.0823367721280626</v>
      </c>
      <c r="C88" s="102">
        <v>77</v>
      </c>
      <c r="D88" s="105">
        <f t="shared" si="27"/>
        <v>0.1233974358974359</v>
      </c>
    </row>
    <row r="89" spans="1:23" x14ac:dyDescent="0.3">
      <c r="A89" s="100">
        <v>29921</v>
      </c>
      <c r="B89" s="101">
        <v>7.976880224902283</v>
      </c>
      <c r="C89" s="102">
        <v>78</v>
      </c>
      <c r="D89" s="105">
        <f t="shared" si="27"/>
        <v>0.125</v>
      </c>
    </row>
    <row r="90" spans="1:23" x14ac:dyDescent="0.3">
      <c r="A90" s="100">
        <v>43891</v>
      </c>
      <c r="B90" s="101">
        <v>7.9724485261728759</v>
      </c>
      <c r="C90" s="102">
        <v>79</v>
      </c>
      <c r="D90" s="105">
        <f t="shared" si="27"/>
        <v>0.1266025641025641</v>
      </c>
    </row>
    <row r="91" spans="1:23" x14ac:dyDescent="0.3">
      <c r="A91" s="100">
        <v>30773</v>
      </c>
      <c r="B91" s="101">
        <v>7.9480425044968621</v>
      </c>
      <c r="C91" s="102">
        <v>80</v>
      </c>
      <c r="D91" s="105">
        <f t="shared" si="27"/>
        <v>0.12820512820512819</v>
      </c>
    </row>
    <row r="92" spans="1:23" x14ac:dyDescent="0.3">
      <c r="A92" s="100">
        <v>26724</v>
      </c>
      <c r="B92" s="101">
        <v>7.9327814323783663</v>
      </c>
      <c r="C92" s="102">
        <v>81</v>
      </c>
      <c r="D92" s="105">
        <f t="shared" si="27"/>
        <v>0.12980769230769232</v>
      </c>
    </row>
    <row r="93" spans="1:23" x14ac:dyDescent="0.3">
      <c r="A93" s="100">
        <v>39052</v>
      </c>
      <c r="B93" s="101">
        <v>7.9154521839582239</v>
      </c>
      <c r="C93" s="102">
        <v>82</v>
      </c>
      <c r="D93" s="105">
        <f t="shared" si="27"/>
        <v>0.13141025641025642</v>
      </c>
    </row>
    <row r="94" spans="1:23" x14ac:dyDescent="0.3">
      <c r="A94" s="100">
        <v>42430</v>
      </c>
      <c r="B94" s="101">
        <v>7.9095837546572989</v>
      </c>
      <c r="C94" s="102">
        <v>83</v>
      </c>
      <c r="D94" s="105">
        <f t="shared" si="27"/>
        <v>0.13301282051282051</v>
      </c>
    </row>
    <row r="95" spans="1:23" x14ac:dyDescent="0.3">
      <c r="A95" s="100">
        <v>39173</v>
      </c>
      <c r="B95" s="101">
        <v>7.8880887379521534</v>
      </c>
      <c r="C95" s="102">
        <v>84</v>
      </c>
      <c r="D95" s="105">
        <f t="shared" si="27"/>
        <v>0.13461538461538461</v>
      </c>
    </row>
    <row r="96" spans="1:23" x14ac:dyDescent="0.3">
      <c r="A96" s="100">
        <v>32174</v>
      </c>
      <c r="B96" s="101">
        <v>7.8587329425503194</v>
      </c>
      <c r="C96" s="102">
        <v>85</v>
      </c>
      <c r="D96" s="105">
        <f t="shared" si="27"/>
        <v>0.13621794871794871</v>
      </c>
    </row>
    <row r="97" spans="1:22" x14ac:dyDescent="0.3">
      <c r="A97" s="100">
        <v>30407</v>
      </c>
      <c r="B97" s="101">
        <v>7.8444628761373636</v>
      </c>
      <c r="C97" s="102">
        <v>86</v>
      </c>
      <c r="D97" s="105">
        <f t="shared" si="27"/>
        <v>0.13782051282051283</v>
      </c>
    </row>
    <row r="98" spans="1:22" x14ac:dyDescent="0.3">
      <c r="A98" s="100">
        <v>34335</v>
      </c>
      <c r="B98" s="101">
        <v>7.6418452689841843</v>
      </c>
      <c r="C98" s="102">
        <v>93</v>
      </c>
      <c r="D98" s="105">
        <f t="shared" si="27"/>
        <v>0.14903846153846154</v>
      </c>
    </row>
    <row r="99" spans="1:22" x14ac:dyDescent="0.3">
      <c r="A99" s="100">
        <v>34001</v>
      </c>
      <c r="B99" s="101">
        <v>7.6375077764951351</v>
      </c>
      <c r="C99" s="102">
        <v>94</v>
      </c>
      <c r="D99" s="105">
        <f t="shared" si="27"/>
        <v>0.15064102564102563</v>
      </c>
    </row>
    <row r="100" spans="1:22" x14ac:dyDescent="0.3">
      <c r="A100" s="100">
        <v>42826</v>
      </c>
      <c r="B100" s="101">
        <v>7.5191240677314415</v>
      </c>
      <c r="C100" s="102">
        <v>95</v>
      </c>
      <c r="D100" s="105">
        <f t="shared" si="27"/>
        <v>0.15224358974358973</v>
      </c>
    </row>
    <row r="101" spans="1:22" x14ac:dyDescent="0.3">
      <c r="A101" s="100">
        <v>43191</v>
      </c>
      <c r="B101" s="101">
        <v>7.495685103606589</v>
      </c>
      <c r="C101" s="102">
        <v>96</v>
      </c>
      <c r="D101" s="105">
        <f t="shared" si="27"/>
        <v>0.15384615384615385</v>
      </c>
    </row>
    <row r="102" spans="1:22" x14ac:dyDescent="0.3">
      <c r="A102" s="100">
        <v>26390</v>
      </c>
      <c r="B102" s="101">
        <v>7.4821605078160722</v>
      </c>
      <c r="C102" s="102">
        <v>97</v>
      </c>
      <c r="D102" s="105">
        <f t="shared" si="27"/>
        <v>0.15544871794871795</v>
      </c>
    </row>
    <row r="103" spans="1:22" x14ac:dyDescent="0.3">
      <c r="A103" s="100">
        <v>37681</v>
      </c>
      <c r="B103" s="101">
        <v>7.4805836481879551</v>
      </c>
      <c r="C103" s="102">
        <v>98</v>
      </c>
      <c r="D103" s="105">
        <f t="shared" si="27"/>
        <v>0.15705128205128205</v>
      </c>
    </row>
    <row r="104" spans="1:22" x14ac:dyDescent="0.3">
      <c r="A104" s="100">
        <v>32509</v>
      </c>
      <c r="B104" s="101">
        <v>7.4615376846046999</v>
      </c>
      <c r="C104" s="102">
        <v>99</v>
      </c>
      <c r="D104" s="105">
        <f t="shared" si="27"/>
        <v>0.15865384615384615</v>
      </c>
    </row>
    <row r="105" spans="1:22" x14ac:dyDescent="0.3">
      <c r="A105" s="100">
        <v>39387</v>
      </c>
      <c r="B105" s="101">
        <v>7.4492790619613185</v>
      </c>
      <c r="C105" s="102">
        <v>100</v>
      </c>
      <c r="D105" s="105">
        <f t="shared" si="27"/>
        <v>0.16025641025641027</v>
      </c>
    </row>
    <row r="106" spans="1:22" x14ac:dyDescent="0.3">
      <c r="A106" s="100">
        <v>35096</v>
      </c>
      <c r="B106" s="101">
        <v>7.4426336550843715</v>
      </c>
      <c r="C106" s="102">
        <v>101</v>
      </c>
      <c r="D106" s="105">
        <f t="shared" si="27"/>
        <v>0.16185897435897437</v>
      </c>
    </row>
    <row r="107" spans="1:22" x14ac:dyDescent="0.3">
      <c r="A107" s="100">
        <v>31837</v>
      </c>
      <c r="B107" s="101">
        <v>7.4372220186014921</v>
      </c>
      <c r="C107" s="102">
        <v>102</v>
      </c>
      <c r="D107" s="105">
        <f t="shared" si="27"/>
        <v>0.16346153846153846</v>
      </c>
    </row>
    <row r="108" spans="1:22" x14ac:dyDescent="0.3">
      <c r="A108" s="100">
        <v>31809</v>
      </c>
      <c r="B108" s="101">
        <v>7.3841163005403496</v>
      </c>
      <c r="C108" s="102">
        <v>103</v>
      </c>
      <c r="D108" s="105">
        <f t="shared" si="27"/>
        <v>0.16506410256410256</v>
      </c>
    </row>
    <row r="109" spans="1:22" x14ac:dyDescent="0.3">
      <c r="A109" s="100">
        <v>32234</v>
      </c>
      <c r="B109" s="101">
        <v>7.3815652557004752</v>
      </c>
      <c r="C109" s="102">
        <v>104</v>
      </c>
      <c r="D109" s="105">
        <f t="shared" si="27"/>
        <v>0.16666666666666666</v>
      </c>
    </row>
    <row r="110" spans="1:22" x14ac:dyDescent="0.3">
      <c r="A110" s="100">
        <v>44652</v>
      </c>
      <c r="B110" s="101">
        <v>7.3784348580197427</v>
      </c>
      <c r="C110" s="102">
        <v>105</v>
      </c>
      <c r="D110" s="105">
        <f t="shared" si="27"/>
        <v>0.16826923076923078</v>
      </c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</row>
    <row r="111" spans="1:22" x14ac:dyDescent="0.3">
      <c r="A111" s="100">
        <v>31503</v>
      </c>
      <c r="B111" s="101">
        <v>7.3299764724851642</v>
      </c>
      <c r="C111" s="102">
        <v>106</v>
      </c>
      <c r="D111" s="105">
        <f t="shared" ref="D111:D134" si="29">+C111/$C$629</f>
        <v>0.16987179487179488</v>
      </c>
    </row>
    <row r="112" spans="1:22" x14ac:dyDescent="0.3">
      <c r="A112" s="100">
        <v>43800</v>
      </c>
      <c r="B112" s="101">
        <v>7.3042812500818899</v>
      </c>
      <c r="C112" s="102">
        <v>107</v>
      </c>
      <c r="D112" s="105">
        <f t="shared" si="29"/>
        <v>0.17147435897435898</v>
      </c>
    </row>
    <row r="113" spans="1:4" x14ac:dyDescent="0.3">
      <c r="A113" s="100">
        <v>31868</v>
      </c>
      <c r="B113" s="101">
        <v>7.3009443381351282</v>
      </c>
      <c r="C113" s="102">
        <v>108</v>
      </c>
      <c r="D113" s="105">
        <f t="shared" si="29"/>
        <v>0.17307692307692307</v>
      </c>
    </row>
    <row r="114" spans="1:4" x14ac:dyDescent="0.3">
      <c r="A114" s="100">
        <v>30317</v>
      </c>
      <c r="B114" s="101">
        <v>7.2971769383270884</v>
      </c>
      <c r="C114" s="102">
        <v>109</v>
      </c>
      <c r="D114" s="105">
        <f t="shared" si="29"/>
        <v>0.17467948717948717</v>
      </c>
    </row>
    <row r="115" spans="1:4" x14ac:dyDescent="0.3">
      <c r="A115" s="100">
        <v>43070</v>
      </c>
      <c r="B115" s="101">
        <v>7.2898369802296887</v>
      </c>
      <c r="C115" s="102">
        <v>110</v>
      </c>
      <c r="D115" s="105">
        <f t="shared" si="29"/>
        <v>0.17628205128205129</v>
      </c>
    </row>
    <row r="116" spans="1:4" x14ac:dyDescent="0.3">
      <c r="A116" s="100">
        <v>40148</v>
      </c>
      <c r="B116" s="101">
        <v>7.2826690206600952</v>
      </c>
      <c r="C116" s="102">
        <v>111</v>
      </c>
      <c r="D116" s="105">
        <f t="shared" si="29"/>
        <v>0.17788461538461539</v>
      </c>
    </row>
    <row r="117" spans="1:4" x14ac:dyDescent="0.3">
      <c r="A117" s="100">
        <v>43101</v>
      </c>
      <c r="B117" s="101">
        <v>7.2705872414621515</v>
      </c>
      <c r="C117" s="102">
        <v>112</v>
      </c>
      <c r="D117" s="105">
        <f t="shared" si="29"/>
        <v>0.17948717948717949</v>
      </c>
    </row>
    <row r="118" spans="1:4" x14ac:dyDescent="0.3">
      <c r="A118" s="100">
        <v>40513</v>
      </c>
      <c r="B118" s="101">
        <v>7.2649675551332304</v>
      </c>
      <c r="C118" s="102">
        <v>113</v>
      </c>
      <c r="D118" s="105">
        <f t="shared" si="29"/>
        <v>0.18108974358974358</v>
      </c>
    </row>
    <row r="119" spans="1:4" x14ac:dyDescent="0.3">
      <c r="A119" s="100">
        <v>28185</v>
      </c>
      <c r="B119" s="101">
        <v>7.2211849801043684</v>
      </c>
      <c r="C119" s="102">
        <v>114</v>
      </c>
      <c r="D119" s="105">
        <f t="shared" si="29"/>
        <v>0.18269230769230768</v>
      </c>
    </row>
    <row r="120" spans="1:4" x14ac:dyDescent="0.3">
      <c r="A120" s="100">
        <v>39934</v>
      </c>
      <c r="B120" s="101">
        <v>7.1785899088941303</v>
      </c>
      <c r="C120" s="102">
        <v>115</v>
      </c>
      <c r="D120" s="105">
        <f t="shared" si="29"/>
        <v>0.18429487179487181</v>
      </c>
    </row>
    <row r="121" spans="1:4" x14ac:dyDescent="0.3">
      <c r="A121" s="100">
        <v>38322</v>
      </c>
      <c r="B121" s="101">
        <v>7.1756305319706932</v>
      </c>
      <c r="C121" s="102">
        <v>116</v>
      </c>
      <c r="D121" s="105">
        <f t="shared" si="29"/>
        <v>0.1858974358974359</v>
      </c>
    </row>
    <row r="122" spans="1:4" x14ac:dyDescent="0.3">
      <c r="A122" s="100">
        <v>44562</v>
      </c>
      <c r="B122" s="101">
        <v>7.1394889632320639</v>
      </c>
      <c r="C122" s="102">
        <v>117</v>
      </c>
      <c r="D122" s="105">
        <f t="shared" si="29"/>
        <v>0.1875</v>
      </c>
    </row>
    <row r="123" spans="1:4" x14ac:dyDescent="0.3">
      <c r="A123" s="100">
        <v>35156</v>
      </c>
      <c r="B123" s="101">
        <v>7.1367327148576658</v>
      </c>
      <c r="C123" s="102">
        <v>118</v>
      </c>
      <c r="D123" s="105">
        <f t="shared" si="29"/>
        <v>0.1891025641025641</v>
      </c>
    </row>
    <row r="124" spans="1:4" x14ac:dyDescent="0.3">
      <c r="A124" s="100">
        <v>40969</v>
      </c>
      <c r="B124" s="101">
        <v>7.1325224438712667</v>
      </c>
      <c r="C124" s="102">
        <v>119</v>
      </c>
      <c r="D124" s="105">
        <f t="shared" si="29"/>
        <v>0.19070512820512819</v>
      </c>
    </row>
    <row r="125" spans="1:4" x14ac:dyDescent="0.3">
      <c r="A125" s="100">
        <v>41244</v>
      </c>
      <c r="B125" s="101">
        <v>7.1046247197316976</v>
      </c>
      <c r="C125" s="102">
        <v>120</v>
      </c>
      <c r="D125" s="105">
        <f t="shared" si="29"/>
        <v>0.19230769230769232</v>
      </c>
    </row>
    <row r="126" spans="1:4" x14ac:dyDescent="0.3">
      <c r="A126" s="100">
        <v>43556</v>
      </c>
      <c r="B126" s="101">
        <v>7.0460506815869017</v>
      </c>
      <c r="C126" s="102">
        <v>121</v>
      </c>
      <c r="D126" s="105">
        <f t="shared" si="29"/>
        <v>0.19391025641025642</v>
      </c>
    </row>
    <row r="127" spans="1:4" x14ac:dyDescent="0.3">
      <c r="A127" s="100">
        <v>39083</v>
      </c>
      <c r="B127" s="101">
        <v>7.0354852855828547</v>
      </c>
      <c r="C127" s="102">
        <v>122</v>
      </c>
      <c r="D127" s="105">
        <f t="shared" si="29"/>
        <v>0.19551282051282051</v>
      </c>
    </row>
    <row r="128" spans="1:4" x14ac:dyDescent="0.3">
      <c r="A128" s="100">
        <v>44531</v>
      </c>
      <c r="B128" s="101">
        <v>6.9900120886401833</v>
      </c>
      <c r="C128" s="102">
        <v>123</v>
      </c>
      <c r="D128" s="105">
        <f t="shared" si="29"/>
        <v>0.19711538461538461</v>
      </c>
    </row>
    <row r="129" spans="1:4" x14ac:dyDescent="0.3">
      <c r="A129" s="100">
        <v>41730</v>
      </c>
      <c r="B129" s="101">
        <v>6.9679353026792112</v>
      </c>
      <c r="C129" s="102">
        <v>124</v>
      </c>
      <c r="D129" s="105">
        <f t="shared" si="29"/>
        <v>0.19871794871794871</v>
      </c>
    </row>
    <row r="130" spans="1:4" x14ac:dyDescent="0.3">
      <c r="A130" s="100">
        <v>40118</v>
      </c>
      <c r="B130" s="101">
        <v>6.9476294861342689</v>
      </c>
      <c r="C130" s="102">
        <v>125</v>
      </c>
      <c r="D130" s="105">
        <f t="shared" si="29"/>
        <v>0.20032051282051283</v>
      </c>
    </row>
    <row r="131" spans="1:4" x14ac:dyDescent="0.3">
      <c r="A131" s="100">
        <v>39539</v>
      </c>
      <c r="B131" s="101">
        <v>6.9363817862880959</v>
      </c>
      <c r="C131" s="102">
        <v>126</v>
      </c>
      <c r="D131" s="105">
        <f t="shared" si="29"/>
        <v>0.20192307692307693</v>
      </c>
    </row>
    <row r="132" spans="1:4" x14ac:dyDescent="0.3">
      <c r="A132" s="100">
        <v>27791</v>
      </c>
      <c r="B132" s="101">
        <v>6.926679219866009</v>
      </c>
      <c r="C132" s="102">
        <v>127</v>
      </c>
      <c r="D132" s="105">
        <f t="shared" si="29"/>
        <v>0.20352564102564102</v>
      </c>
    </row>
    <row r="133" spans="1:4" x14ac:dyDescent="0.3">
      <c r="A133" s="100">
        <v>44256</v>
      </c>
      <c r="B133" s="101">
        <v>6.9001351903589514</v>
      </c>
      <c r="C133" s="102">
        <v>128</v>
      </c>
      <c r="D133" s="105">
        <f t="shared" si="29"/>
        <v>0.20512820512820512</v>
      </c>
    </row>
    <row r="134" spans="1:4" x14ac:dyDescent="0.3">
      <c r="A134" s="100">
        <v>26024</v>
      </c>
      <c r="B134" s="101">
        <v>6.8881674002042601</v>
      </c>
      <c r="C134" s="102">
        <v>129</v>
      </c>
      <c r="D134" s="105">
        <f t="shared" si="29"/>
        <v>0.20673076923076922</v>
      </c>
    </row>
    <row r="135" spans="1:4" x14ac:dyDescent="0.3">
      <c r="A135" s="100">
        <v>29952</v>
      </c>
      <c r="B135" s="101">
        <v>6.8790400499140434</v>
      </c>
      <c r="C135" s="102">
        <v>130</v>
      </c>
      <c r="D135" s="105">
        <f t="shared" ref="D135:D198" si="30">+C135/$C$629</f>
        <v>0.20833333333333334</v>
      </c>
    </row>
    <row r="136" spans="1:4" x14ac:dyDescent="0.3">
      <c r="A136" s="100">
        <v>28216</v>
      </c>
      <c r="B136" s="101">
        <v>6.8713433847526755</v>
      </c>
      <c r="C136" s="102">
        <v>131</v>
      </c>
      <c r="D136" s="105">
        <f t="shared" si="30"/>
        <v>0.20993589743589744</v>
      </c>
    </row>
    <row r="137" spans="1:4" x14ac:dyDescent="0.3">
      <c r="A137" s="100">
        <v>27485</v>
      </c>
      <c r="B137" s="101">
        <v>6.8689248303623716</v>
      </c>
      <c r="C137" s="102">
        <v>132</v>
      </c>
      <c r="D137" s="105">
        <f t="shared" si="30"/>
        <v>0.21153846153846154</v>
      </c>
    </row>
    <row r="138" spans="1:4" x14ac:dyDescent="0.3">
      <c r="A138" s="100">
        <v>42401</v>
      </c>
      <c r="B138" s="101">
        <v>6.8536943919181459</v>
      </c>
      <c r="C138" s="102">
        <v>133</v>
      </c>
      <c r="D138" s="105">
        <f t="shared" si="30"/>
        <v>0.21314102564102563</v>
      </c>
    </row>
    <row r="139" spans="1:4" x14ac:dyDescent="0.3">
      <c r="A139" s="100">
        <v>36161</v>
      </c>
      <c r="B139" s="101">
        <v>6.7763001158702671</v>
      </c>
      <c r="C139" s="102">
        <v>134</v>
      </c>
      <c r="D139" s="105">
        <f t="shared" si="30"/>
        <v>0.21474358974358973</v>
      </c>
    </row>
    <row r="140" spans="1:4" x14ac:dyDescent="0.3">
      <c r="A140" s="100">
        <v>38443</v>
      </c>
      <c r="B140" s="101">
        <v>6.7686170279172746</v>
      </c>
      <c r="C140" s="102">
        <v>135</v>
      </c>
      <c r="D140" s="105">
        <f t="shared" si="30"/>
        <v>0.21634615384615385</v>
      </c>
    </row>
    <row r="141" spans="1:4" x14ac:dyDescent="0.3">
      <c r="A141" s="100">
        <v>41214</v>
      </c>
      <c r="B141" s="101">
        <v>6.7514462850357271</v>
      </c>
      <c r="C141" s="102">
        <v>136</v>
      </c>
      <c r="D141" s="105">
        <f t="shared" si="30"/>
        <v>0.21794871794871795</v>
      </c>
    </row>
    <row r="142" spans="1:4" x14ac:dyDescent="0.3">
      <c r="A142" s="100">
        <v>39417</v>
      </c>
      <c r="B142" s="101">
        <v>6.7394156856306813</v>
      </c>
      <c r="C142" s="102">
        <v>137</v>
      </c>
      <c r="D142" s="105">
        <f t="shared" si="30"/>
        <v>0.21955128205128205</v>
      </c>
    </row>
    <row r="143" spans="1:4" x14ac:dyDescent="0.3">
      <c r="A143" s="100">
        <v>37956</v>
      </c>
      <c r="B143" s="101">
        <v>6.7231938037069074</v>
      </c>
      <c r="C143" s="102">
        <v>138</v>
      </c>
      <c r="D143" s="105">
        <f t="shared" si="30"/>
        <v>0.22115384615384615</v>
      </c>
    </row>
    <row r="144" spans="1:4" x14ac:dyDescent="0.3">
      <c r="A144" s="100">
        <v>43831</v>
      </c>
      <c r="B144" s="101">
        <v>6.6950442143623503</v>
      </c>
      <c r="C144" s="102">
        <v>139</v>
      </c>
      <c r="D144" s="105">
        <f t="shared" si="30"/>
        <v>0.22275641025641027</v>
      </c>
    </row>
    <row r="145" spans="1:4" x14ac:dyDescent="0.3">
      <c r="A145" s="100">
        <v>29526</v>
      </c>
      <c r="B145" s="101">
        <v>6.6727865175472667</v>
      </c>
      <c r="C145" s="102">
        <v>140</v>
      </c>
      <c r="D145" s="105">
        <f t="shared" si="30"/>
        <v>0.22435897435897437</v>
      </c>
    </row>
    <row r="146" spans="1:4" x14ac:dyDescent="0.3">
      <c r="A146" s="100">
        <v>38749</v>
      </c>
      <c r="B146" s="101">
        <v>6.6595300423480701</v>
      </c>
      <c r="C146" s="102">
        <v>141</v>
      </c>
      <c r="D146" s="105">
        <f t="shared" si="30"/>
        <v>0.22596153846153846</v>
      </c>
    </row>
    <row r="147" spans="1:4" x14ac:dyDescent="0.3">
      <c r="A147" s="100">
        <v>33208</v>
      </c>
      <c r="B147" s="101">
        <v>6.6018358868371871</v>
      </c>
      <c r="C147" s="102">
        <v>142</v>
      </c>
      <c r="D147" s="105">
        <f t="shared" si="30"/>
        <v>0.22756410256410256</v>
      </c>
    </row>
    <row r="148" spans="1:4" x14ac:dyDescent="0.3">
      <c r="A148" s="100">
        <v>26665</v>
      </c>
      <c r="B148" s="101">
        <v>6.5974289122164871</v>
      </c>
      <c r="C148" s="102">
        <v>143</v>
      </c>
      <c r="D148" s="105">
        <f t="shared" si="30"/>
        <v>0.22916666666666666</v>
      </c>
    </row>
    <row r="149" spans="1:4" x14ac:dyDescent="0.3">
      <c r="A149" s="100">
        <v>32905</v>
      </c>
      <c r="B149" s="101">
        <v>6.5847576579726734</v>
      </c>
      <c r="C149" s="102">
        <v>144</v>
      </c>
      <c r="D149" s="105">
        <f t="shared" si="30"/>
        <v>0.23076923076923078</v>
      </c>
    </row>
    <row r="150" spans="1:4" x14ac:dyDescent="0.3">
      <c r="A150" s="100">
        <v>29646</v>
      </c>
      <c r="B150" s="101">
        <v>6.5380548484145766</v>
      </c>
      <c r="C150" s="102">
        <v>145</v>
      </c>
      <c r="D150" s="105">
        <f t="shared" si="30"/>
        <v>0.23237179487179488</v>
      </c>
    </row>
    <row r="151" spans="1:4" x14ac:dyDescent="0.3">
      <c r="A151" s="100">
        <v>44287</v>
      </c>
      <c r="B151" s="101">
        <v>6.5118013964028654</v>
      </c>
      <c r="C151" s="102">
        <v>146</v>
      </c>
      <c r="D151" s="105">
        <f t="shared" si="30"/>
        <v>0.23397435897435898</v>
      </c>
    </row>
    <row r="152" spans="1:4" x14ac:dyDescent="0.3">
      <c r="A152" s="100">
        <v>41306</v>
      </c>
      <c r="B152" s="101">
        <v>6.5048029001393646</v>
      </c>
      <c r="C152" s="102">
        <v>147</v>
      </c>
      <c r="D152" s="105">
        <f t="shared" si="30"/>
        <v>0.23557692307692307</v>
      </c>
    </row>
    <row r="153" spans="1:4" x14ac:dyDescent="0.3">
      <c r="A153" s="100">
        <v>36617</v>
      </c>
      <c r="B153" s="101">
        <v>6.4892809445825019</v>
      </c>
      <c r="C153" s="102">
        <v>148</v>
      </c>
      <c r="D153" s="105">
        <f t="shared" si="30"/>
        <v>0.23717948717948717</v>
      </c>
    </row>
    <row r="154" spans="1:4" x14ac:dyDescent="0.3">
      <c r="A154" s="100">
        <v>40544</v>
      </c>
      <c r="B154" s="101">
        <v>6.4763475126999239</v>
      </c>
      <c r="C154" s="102">
        <v>149</v>
      </c>
      <c r="D154" s="105">
        <f t="shared" si="30"/>
        <v>0.23878205128205129</v>
      </c>
    </row>
    <row r="155" spans="1:4" x14ac:dyDescent="0.3">
      <c r="A155" s="100">
        <v>42736</v>
      </c>
      <c r="B155" s="101">
        <v>6.4599972760166615</v>
      </c>
      <c r="C155" s="102">
        <v>150</v>
      </c>
      <c r="D155" s="105">
        <f t="shared" si="30"/>
        <v>0.24038461538461539</v>
      </c>
    </row>
    <row r="156" spans="1:4" x14ac:dyDescent="0.3">
      <c r="A156" s="100">
        <v>42095</v>
      </c>
      <c r="B156" s="101">
        <v>6.4501609057772935</v>
      </c>
      <c r="C156" s="102">
        <v>151</v>
      </c>
      <c r="D156" s="105">
        <f t="shared" si="30"/>
        <v>0.24198717948717949</v>
      </c>
    </row>
    <row r="157" spans="1:4" x14ac:dyDescent="0.3">
      <c r="A157" s="100">
        <v>37196</v>
      </c>
      <c r="B157" s="101">
        <v>6.4192904350350846</v>
      </c>
      <c r="C157" s="102">
        <v>152</v>
      </c>
      <c r="D157" s="105">
        <f t="shared" si="30"/>
        <v>0.24358974358974358</v>
      </c>
    </row>
    <row r="158" spans="1:4" x14ac:dyDescent="0.3">
      <c r="A158" s="100">
        <v>34759</v>
      </c>
      <c r="B158" s="101">
        <v>6.4191153211935923</v>
      </c>
      <c r="C158" s="102">
        <v>153</v>
      </c>
      <c r="D158" s="105">
        <f t="shared" si="30"/>
        <v>0.24519230769230768</v>
      </c>
    </row>
    <row r="159" spans="1:4" x14ac:dyDescent="0.3">
      <c r="A159" s="100">
        <v>31472</v>
      </c>
      <c r="B159" s="101">
        <v>6.4162148076367771</v>
      </c>
      <c r="C159" s="102">
        <v>154</v>
      </c>
      <c r="D159" s="105">
        <f t="shared" si="30"/>
        <v>0.24679487179487181</v>
      </c>
    </row>
    <row r="160" spans="1:4" x14ac:dyDescent="0.3">
      <c r="A160" s="100">
        <v>37288</v>
      </c>
      <c r="B160" s="101">
        <v>6.40180116424761</v>
      </c>
      <c r="C160" s="102">
        <v>155</v>
      </c>
      <c r="D160" s="105">
        <f t="shared" si="30"/>
        <v>0.2483974358974359</v>
      </c>
    </row>
    <row r="161" spans="1:4" x14ac:dyDescent="0.3">
      <c r="A161" s="100">
        <v>37561</v>
      </c>
      <c r="B161" s="101">
        <v>6.3947625037913536</v>
      </c>
      <c r="C161" s="102">
        <v>156</v>
      </c>
      <c r="D161" s="105">
        <f t="shared" si="30"/>
        <v>0.25</v>
      </c>
    </row>
    <row r="162" spans="1:4" x14ac:dyDescent="0.3">
      <c r="A162" s="100">
        <v>32112</v>
      </c>
      <c r="B162" s="101">
        <v>6.3812286049053455</v>
      </c>
      <c r="C162" s="102">
        <v>157</v>
      </c>
      <c r="D162" s="105">
        <f t="shared" si="30"/>
        <v>0.2516025641025641</v>
      </c>
    </row>
    <row r="163" spans="1:4" x14ac:dyDescent="0.3">
      <c r="A163" s="100">
        <v>31413</v>
      </c>
      <c r="B163" s="101">
        <v>6.3468815307788429</v>
      </c>
      <c r="C163" s="102">
        <v>158</v>
      </c>
      <c r="D163" s="105">
        <f t="shared" si="30"/>
        <v>0.25320512820512819</v>
      </c>
    </row>
    <row r="164" spans="1:4" x14ac:dyDescent="0.3">
      <c r="A164" s="100">
        <v>42705</v>
      </c>
      <c r="B164" s="101">
        <v>6.3273200101212996</v>
      </c>
      <c r="C164" s="102">
        <v>159</v>
      </c>
      <c r="D164" s="105">
        <f t="shared" si="30"/>
        <v>0.25480769230769229</v>
      </c>
    </row>
    <row r="165" spans="1:4" x14ac:dyDescent="0.3">
      <c r="A165" s="100">
        <v>42005</v>
      </c>
      <c r="B165" s="101">
        <v>6.3213220301631337</v>
      </c>
      <c r="C165" s="102">
        <v>160</v>
      </c>
      <c r="D165" s="105">
        <f t="shared" si="30"/>
        <v>0.25641025641025639</v>
      </c>
    </row>
    <row r="166" spans="1:4" x14ac:dyDescent="0.3">
      <c r="A166" s="100">
        <v>34731</v>
      </c>
      <c r="B166" s="101">
        <v>6.3159125580361986</v>
      </c>
      <c r="C166" s="102">
        <v>161</v>
      </c>
      <c r="D166" s="105">
        <f t="shared" si="30"/>
        <v>0.25801282051282054</v>
      </c>
    </row>
    <row r="167" spans="1:4" x14ac:dyDescent="0.3">
      <c r="A167" s="100">
        <v>39845</v>
      </c>
      <c r="B167" s="101">
        <v>6.301680302572314</v>
      </c>
      <c r="C167" s="102">
        <v>162</v>
      </c>
      <c r="D167" s="105">
        <f t="shared" si="30"/>
        <v>0.25961538461538464</v>
      </c>
    </row>
    <row r="168" spans="1:4" x14ac:dyDescent="0.3">
      <c r="A168" s="100">
        <v>32203</v>
      </c>
      <c r="B168" s="101">
        <v>6.293980004920944</v>
      </c>
      <c r="C168" s="102">
        <v>163</v>
      </c>
      <c r="D168" s="105">
        <f t="shared" si="30"/>
        <v>0.26121794871794873</v>
      </c>
    </row>
    <row r="169" spans="1:4" x14ac:dyDescent="0.3">
      <c r="A169" s="100">
        <v>31017</v>
      </c>
      <c r="B169" s="101">
        <v>6.2885294715467905</v>
      </c>
      <c r="C169" s="102">
        <v>164</v>
      </c>
      <c r="D169" s="105">
        <f t="shared" si="30"/>
        <v>0.26282051282051283</v>
      </c>
    </row>
    <row r="170" spans="1:4" x14ac:dyDescent="0.3">
      <c r="A170" s="100">
        <v>34669</v>
      </c>
      <c r="B170" s="101">
        <v>6.2315421765154717</v>
      </c>
      <c r="C170" s="102">
        <v>165</v>
      </c>
      <c r="D170" s="105">
        <f t="shared" si="30"/>
        <v>0.26442307692307693</v>
      </c>
    </row>
    <row r="171" spans="1:4" x14ac:dyDescent="0.3">
      <c r="A171" s="100">
        <v>31444</v>
      </c>
      <c r="B171" s="101">
        <v>6.188530886225136</v>
      </c>
      <c r="C171" s="102">
        <v>166</v>
      </c>
      <c r="D171" s="105">
        <f t="shared" si="30"/>
        <v>0.26602564102564102</v>
      </c>
    </row>
    <row r="172" spans="1:4" x14ac:dyDescent="0.3">
      <c r="A172" s="100">
        <v>40210</v>
      </c>
      <c r="B172" s="101">
        <v>6.1417703077439532</v>
      </c>
      <c r="C172" s="102">
        <v>167</v>
      </c>
      <c r="D172" s="105">
        <f t="shared" si="30"/>
        <v>0.26762820512820512</v>
      </c>
    </row>
    <row r="173" spans="1:4" x14ac:dyDescent="0.3">
      <c r="A173" s="100">
        <v>39479</v>
      </c>
      <c r="B173" s="101">
        <v>6.0657706637585145</v>
      </c>
      <c r="C173" s="102">
        <v>168</v>
      </c>
      <c r="D173" s="105">
        <f t="shared" si="30"/>
        <v>0.26923076923076922</v>
      </c>
    </row>
    <row r="174" spans="1:4" x14ac:dyDescent="0.3">
      <c r="A174" s="100">
        <v>33178</v>
      </c>
      <c r="B174" s="101">
        <v>6.0346664404317094</v>
      </c>
      <c r="C174" s="102">
        <v>169</v>
      </c>
      <c r="D174" s="105">
        <f t="shared" si="30"/>
        <v>0.27083333333333331</v>
      </c>
    </row>
    <row r="175" spans="1:4" x14ac:dyDescent="0.3">
      <c r="A175" s="100">
        <v>26330</v>
      </c>
      <c r="B175" s="101">
        <v>6.0251410508386609</v>
      </c>
      <c r="C175" s="102">
        <v>170</v>
      </c>
      <c r="D175" s="105">
        <f t="shared" si="30"/>
        <v>0.27243589743589741</v>
      </c>
    </row>
    <row r="176" spans="1:4" x14ac:dyDescent="0.3">
      <c r="A176" s="100">
        <v>33147</v>
      </c>
      <c r="B176" s="101">
        <v>5.9753053543139494</v>
      </c>
      <c r="C176" s="102">
        <v>171</v>
      </c>
      <c r="D176" s="105">
        <f t="shared" si="30"/>
        <v>0.27403846153846156</v>
      </c>
    </row>
    <row r="177" spans="1:4" x14ac:dyDescent="0.3">
      <c r="A177" s="100">
        <v>30011</v>
      </c>
      <c r="B177" s="101">
        <v>5.9727876504353796</v>
      </c>
      <c r="C177" s="102">
        <v>172</v>
      </c>
      <c r="D177" s="105">
        <f t="shared" si="30"/>
        <v>0.27564102564102566</v>
      </c>
    </row>
    <row r="178" spans="1:4" x14ac:dyDescent="0.3">
      <c r="A178" s="100">
        <v>37653</v>
      </c>
      <c r="B178" s="101">
        <v>5.9593539356911105</v>
      </c>
      <c r="C178" s="102">
        <v>173</v>
      </c>
      <c r="D178" s="105">
        <f t="shared" si="30"/>
        <v>0.27724358974358976</v>
      </c>
    </row>
    <row r="179" spans="1:4" x14ac:dyDescent="0.3">
      <c r="A179" s="100">
        <v>28825</v>
      </c>
      <c r="B179" s="101">
        <v>5.9327922055782389</v>
      </c>
      <c r="C179" s="102">
        <v>174</v>
      </c>
      <c r="D179" s="105">
        <f t="shared" si="30"/>
        <v>0.27884615384615385</v>
      </c>
    </row>
    <row r="180" spans="1:4" x14ac:dyDescent="0.3">
      <c r="A180" s="100">
        <v>34639</v>
      </c>
      <c r="B180" s="101">
        <v>5.9324348437067052</v>
      </c>
      <c r="C180" s="102">
        <v>175</v>
      </c>
      <c r="D180" s="105">
        <f t="shared" si="30"/>
        <v>0.28044871794871795</v>
      </c>
    </row>
    <row r="181" spans="1:4" x14ac:dyDescent="0.3">
      <c r="A181" s="100">
        <v>42767</v>
      </c>
      <c r="B181" s="101">
        <v>5.9015898561592994</v>
      </c>
      <c r="C181" s="102">
        <v>176</v>
      </c>
      <c r="D181" s="105">
        <f t="shared" si="30"/>
        <v>0.28205128205128205</v>
      </c>
    </row>
    <row r="182" spans="1:4" x14ac:dyDescent="0.3">
      <c r="A182" s="100">
        <v>26696</v>
      </c>
      <c r="B182" s="101">
        <v>5.8810497946219744</v>
      </c>
      <c r="C182" s="102">
        <v>177</v>
      </c>
      <c r="D182" s="105">
        <f t="shared" si="30"/>
        <v>0.28365384615384615</v>
      </c>
    </row>
    <row r="183" spans="1:4" x14ac:dyDescent="0.3">
      <c r="A183" s="100">
        <v>40269</v>
      </c>
      <c r="B183" s="101">
        <v>5.8724443987566524</v>
      </c>
      <c r="C183" s="102">
        <v>178</v>
      </c>
      <c r="D183" s="105">
        <f t="shared" si="30"/>
        <v>0.28525641025641024</v>
      </c>
    </row>
    <row r="184" spans="1:4" x14ac:dyDescent="0.3">
      <c r="A184" s="100">
        <v>31747</v>
      </c>
      <c r="B184" s="101">
        <v>5.8245172101519298</v>
      </c>
      <c r="C184" s="102">
        <v>179</v>
      </c>
      <c r="D184" s="105">
        <f t="shared" si="30"/>
        <v>0.28685897435897434</v>
      </c>
    </row>
    <row r="185" spans="1:4" x14ac:dyDescent="0.3">
      <c r="A185" s="100">
        <v>38353</v>
      </c>
      <c r="B185" s="101">
        <v>5.813447863914055</v>
      </c>
      <c r="C185" s="102">
        <v>180</v>
      </c>
      <c r="D185" s="105">
        <f t="shared" si="30"/>
        <v>0.28846153846153844</v>
      </c>
    </row>
    <row r="186" spans="1:4" x14ac:dyDescent="0.3">
      <c r="A186" s="100">
        <v>34790</v>
      </c>
      <c r="B186" s="101">
        <v>5.8020341693879578</v>
      </c>
      <c r="C186" s="102">
        <v>181</v>
      </c>
      <c r="D186" s="105">
        <f t="shared" si="30"/>
        <v>0.29006410256410259</v>
      </c>
    </row>
    <row r="187" spans="1:4" x14ac:dyDescent="0.3">
      <c r="A187" s="100">
        <v>35462</v>
      </c>
      <c r="B187" s="101">
        <v>5.8016483120599824</v>
      </c>
      <c r="C187" s="102">
        <v>182</v>
      </c>
      <c r="D187" s="105">
        <f t="shared" si="30"/>
        <v>0.29166666666666669</v>
      </c>
    </row>
    <row r="188" spans="1:4" x14ac:dyDescent="0.3">
      <c r="A188" s="100">
        <v>42125</v>
      </c>
      <c r="B188" s="101">
        <v>5.7748370002856522</v>
      </c>
      <c r="C188" s="102">
        <v>183</v>
      </c>
      <c r="D188" s="105">
        <f t="shared" si="30"/>
        <v>0.29326923076923078</v>
      </c>
    </row>
    <row r="189" spans="1:4" x14ac:dyDescent="0.3">
      <c r="A189" s="100">
        <v>35490</v>
      </c>
      <c r="B189" s="101">
        <v>5.7269643301663962</v>
      </c>
      <c r="C189" s="102">
        <v>184</v>
      </c>
      <c r="D189" s="105">
        <f t="shared" si="30"/>
        <v>0.29487179487179488</v>
      </c>
    </row>
    <row r="190" spans="1:4" x14ac:dyDescent="0.3">
      <c r="A190" s="100">
        <v>37712</v>
      </c>
      <c r="B190" s="101">
        <v>5.7246542606436321</v>
      </c>
      <c r="C190" s="102">
        <v>185</v>
      </c>
      <c r="D190" s="105">
        <f t="shared" si="30"/>
        <v>0.29647435897435898</v>
      </c>
    </row>
    <row r="191" spans="1:4" x14ac:dyDescent="0.3">
      <c r="A191" s="100">
        <v>37257</v>
      </c>
      <c r="B191" s="101">
        <v>5.7185658261930419</v>
      </c>
      <c r="C191" s="102">
        <v>186</v>
      </c>
      <c r="D191" s="105">
        <f t="shared" si="30"/>
        <v>0.29807692307692307</v>
      </c>
    </row>
    <row r="192" spans="1:4" x14ac:dyDescent="0.3">
      <c r="A192" s="100">
        <v>41395</v>
      </c>
      <c r="B192" s="101">
        <v>5.66128172558708</v>
      </c>
      <c r="C192" s="102">
        <v>187</v>
      </c>
      <c r="D192" s="105">
        <f t="shared" si="30"/>
        <v>0.29967948717948717</v>
      </c>
    </row>
    <row r="193" spans="1:4" x14ac:dyDescent="0.3">
      <c r="A193" s="100">
        <v>32964</v>
      </c>
      <c r="B193" s="101">
        <v>5.6525491369478473</v>
      </c>
      <c r="C193" s="102">
        <v>188</v>
      </c>
      <c r="D193" s="105">
        <f t="shared" si="30"/>
        <v>0.30128205128205127</v>
      </c>
    </row>
    <row r="194" spans="1:4" x14ac:dyDescent="0.3">
      <c r="A194" s="100">
        <v>41760</v>
      </c>
      <c r="B194" s="101">
        <v>5.6400199201234829</v>
      </c>
      <c r="C194" s="102">
        <v>189</v>
      </c>
      <c r="D194" s="105">
        <f t="shared" si="30"/>
        <v>0.30288461538461536</v>
      </c>
    </row>
    <row r="195" spans="1:4" x14ac:dyDescent="0.3">
      <c r="A195" s="100">
        <v>36495</v>
      </c>
      <c r="B195" s="101">
        <v>5.6227966455274938</v>
      </c>
      <c r="C195" s="102">
        <v>190</v>
      </c>
      <c r="D195" s="105">
        <f t="shared" si="30"/>
        <v>0.30448717948717946</v>
      </c>
    </row>
    <row r="196" spans="1:4" x14ac:dyDescent="0.3">
      <c r="A196" s="100">
        <v>40575</v>
      </c>
      <c r="B196" s="101">
        <v>5.6016668987607288</v>
      </c>
      <c r="C196" s="102">
        <v>191</v>
      </c>
      <c r="D196" s="105">
        <f t="shared" si="30"/>
        <v>0.30608974358974361</v>
      </c>
    </row>
    <row r="197" spans="1:4" x14ac:dyDescent="0.3">
      <c r="A197" s="100">
        <v>40179</v>
      </c>
      <c r="B197" s="101">
        <v>5.5940813300186063</v>
      </c>
      <c r="C197" s="102">
        <v>192</v>
      </c>
      <c r="D197" s="105">
        <f t="shared" si="30"/>
        <v>0.30769230769230771</v>
      </c>
    </row>
    <row r="198" spans="1:4" x14ac:dyDescent="0.3">
      <c r="A198" s="100">
        <v>38687</v>
      </c>
      <c r="B198" s="101">
        <v>5.5618451357418364</v>
      </c>
      <c r="C198" s="102">
        <v>193</v>
      </c>
      <c r="D198" s="105">
        <f t="shared" si="30"/>
        <v>0.30929487179487181</v>
      </c>
    </row>
    <row r="199" spans="1:4" x14ac:dyDescent="0.3">
      <c r="A199" s="100">
        <v>42856</v>
      </c>
      <c r="B199" s="101">
        <v>5.5367412859050162</v>
      </c>
      <c r="C199" s="102">
        <v>194</v>
      </c>
      <c r="D199" s="105">
        <f t="shared" ref="D199:D262" si="31">+C199/$C$629</f>
        <v>0.3108974358974359</v>
      </c>
    </row>
    <row r="200" spans="1:4" x14ac:dyDescent="0.3">
      <c r="A200" s="100">
        <v>42036</v>
      </c>
      <c r="B200" s="101">
        <v>5.4928047676650893</v>
      </c>
      <c r="C200" s="102">
        <v>195</v>
      </c>
      <c r="D200" s="105">
        <f t="shared" si="31"/>
        <v>0.3125</v>
      </c>
    </row>
    <row r="201" spans="1:4" x14ac:dyDescent="0.3">
      <c r="A201" s="100">
        <v>29587</v>
      </c>
      <c r="B201" s="101">
        <v>5.490050769432556</v>
      </c>
      <c r="C201" s="102">
        <v>196</v>
      </c>
      <c r="D201" s="105">
        <f t="shared" si="31"/>
        <v>0.3141025641025641</v>
      </c>
    </row>
    <row r="202" spans="1:4" x14ac:dyDescent="0.3">
      <c r="A202" s="100">
        <v>36861</v>
      </c>
      <c r="B202" s="101">
        <v>5.4798740284523584</v>
      </c>
      <c r="C202" s="102">
        <v>197</v>
      </c>
      <c r="D202" s="105">
        <f t="shared" si="31"/>
        <v>0.31570512820512819</v>
      </c>
    </row>
    <row r="203" spans="1:4" x14ac:dyDescent="0.3">
      <c r="A203" s="100">
        <v>36526</v>
      </c>
      <c r="B203" s="101">
        <v>5.4613261548462466</v>
      </c>
      <c r="C203" s="102">
        <v>198</v>
      </c>
      <c r="D203" s="105">
        <f t="shared" si="31"/>
        <v>0.31730769230769229</v>
      </c>
    </row>
    <row r="204" spans="1:4" x14ac:dyDescent="0.3">
      <c r="A204" s="100">
        <v>26999</v>
      </c>
      <c r="B204" s="101">
        <v>5.4508459455182159</v>
      </c>
      <c r="C204" s="102">
        <v>199</v>
      </c>
      <c r="D204" s="105">
        <f t="shared" si="31"/>
        <v>0.31891025641025639</v>
      </c>
    </row>
    <row r="205" spans="1:4" x14ac:dyDescent="0.3">
      <c r="A205" s="100">
        <v>27120</v>
      </c>
      <c r="B205" s="101">
        <v>5.4448140205686499</v>
      </c>
      <c r="C205" s="102">
        <v>200</v>
      </c>
      <c r="D205" s="105">
        <f t="shared" si="31"/>
        <v>0.32051282051282054</v>
      </c>
    </row>
    <row r="206" spans="1:4" x14ac:dyDescent="0.3">
      <c r="A206" s="100">
        <v>30042</v>
      </c>
      <c r="B206" s="101">
        <v>5.4423142643660443</v>
      </c>
      <c r="C206" s="102">
        <v>201</v>
      </c>
      <c r="D206" s="105">
        <f t="shared" si="31"/>
        <v>0.32211538461538464</v>
      </c>
    </row>
    <row r="207" spans="1:4" x14ac:dyDescent="0.3">
      <c r="A207" s="100">
        <v>36251</v>
      </c>
      <c r="B207" s="101">
        <v>5.4235091874348198</v>
      </c>
      <c r="C207" s="102">
        <v>202</v>
      </c>
      <c r="D207" s="105">
        <f t="shared" si="31"/>
        <v>0.32371794871794873</v>
      </c>
    </row>
    <row r="208" spans="1:4" x14ac:dyDescent="0.3">
      <c r="A208" s="100">
        <v>39356</v>
      </c>
      <c r="B208" s="101">
        <v>5.421127455582293</v>
      </c>
      <c r="C208" s="102">
        <v>203</v>
      </c>
      <c r="D208" s="105">
        <f t="shared" si="31"/>
        <v>0.32532051282051283</v>
      </c>
    </row>
    <row r="209" spans="1:4" x14ac:dyDescent="0.3">
      <c r="A209" s="100">
        <v>41609</v>
      </c>
      <c r="B209" s="101">
        <v>5.4183695012138475</v>
      </c>
      <c r="C209" s="102">
        <v>204</v>
      </c>
      <c r="D209" s="105">
        <f t="shared" si="31"/>
        <v>0.32692307692307693</v>
      </c>
    </row>
    <row r="210" spans="1:4" x14ac:dyDescent="0.3">
      <c r="A210" s="100">
        <v>44197</v>
      </c>
      <c r="B210" s="101">
        <v>5.4175690066230331</v>
      </c>
      <c r="C210" s="102">
        <v>205</v>
      </c>
      <c r="D210" s="105">
        <f t="shared" si="31"/>
        <v>0.32852564102564102</v>
      </c>
    </row>
    <row r="211" spans="1:4" x14ac:dyDescent="0.3">
      <c r="A211" s="100">
        <v>32813</v>
      </c>
      <c r="B211" s="101">
        <v>5.4132715923097168</v>
      </c>
      <c r="C211" s="102">
        <v>206</v>
      </c>
      <c r="D211" s="105">
        <f t="shared" si="31"/>
        <v>0.33012820512820512</v>
      </c>
    </row>
    <row r="212" spans="1:4" x14ac:dyDescent="0.3">
      <c r="A212" s="100">
        <v>33543</v>
      </c>
      <c r="B212" s="101">
        <v>5.3960843681947148</v>
      </c>
      <c r="C212" s="102">
        <v>207</v>
      </c>
      <c r="D212" s="105">
        <f t="shared" si="31"/>
        <v>0.33173076923076922</v>
      </c>
    </row>
    <row r="213" spans="1:4" x14ac:dyDescent="0.3">
      <c r="A213" s="100">
        <v>33329</v>
      </c>
      <c r="B213" s="101">
        <v>5.3937610231724582</v>
      </c>
      <c r="C213" s="102">
        <v>208</v>
      </c>
      <c r="D213" s="105">
        <f t="shared" si="31"/>
        <v>0.33333333333333331</v>
      </c>
    </row>
    <row r="214" spans="1:4" x14ac:dyDescent="0.3">
      <c r="A214" s="100">
        <v>27851</v>
      </c>
      <c r="B214" s="101">
        <v>5.3515981383115365</v>
      </c>
      <c r="C214" s="102">
        <v>209</v>
      </c>
      <c r="D214" s="105">
        <f t="shared" si="31"/>
        <v>0.33493589743589741</v>
      </c>
    </row>
    <row r="215" spans="1:4" x14ac:dyDescent="0.3">
      <c r="A215" s="100">
        <v>37622</v>
      </c>
      <c r="B215" s="101">
        <v>5.3399126603170313</v>
      </c>
      <c r="C215" s="102">
        <v>210</v>
      </c>
      <c r="D215" s="105">
        <f t="shared" si="31"/>
        <v>0.33653846153846156</v>
      </c>
    </row>
    <row r="216" spans="1:4" x14ac:dyDescent="0.3">
      <c r="A216" s="100">
        <v>32933</v>
      </c>
      <c r="B216" s="101">
        <v>5.3261274213774437</v>
      </c>
      <c r="C216" s="102">
        <v>211</v>
      </c>
      <c r="D216" s="105">
        <f t="shared" si="31"/>
        <v>0.33814102564102566</v>
      </c>
    </row>
    <row r="217" spans="1:4" x14ac:dyDescent="0.3">
      <c r="A217" s="100">
        <v>27760</v>
      </c>
      <c r="B217" s="101">
        <v>5.3200289377019425</v>
      </c>
      <c r="C217" s="102">
        <v>212</v>
      </c>
      <c r="D217" s="105">
        <f t="shared" si="31"/>
        <v>0.33974358974358976</v>
      </c>
    </row>
    <row r="218" spans="1:4" x14ac:dyDescent="0.3">
      <c r="A218" s="100">
        <v>30651</v>
      </c>
      <c r="B218" s="101">
        <v>5.3038970245193608</v>
      </c>
      <c r="C218" s="102">
        <v>213</v>
      </c>
      <c r="D218" s="105">
        <f t="shared" si="31"/>
        <v>0.34134615384615385</v>
      </c>
    </row>
    <row r="219" spans="1:4" x14ac:dyDescent="0.3">
      <c r="A219" s="100">
        <v>41974</v>
      </c>
      <c r="B219" s="101">
        <v>5.2857135146165861</v>
      </c>
      <c r="C219" s="102">
        <v>214</v>
      </c>
      <c r="D219" s="105">
        <f t="shared" si="31"/>
        <v>0.34294871794871795</v>
      </c>
    </row>
    <row r="220" spans="1:4" x14ac:dyDescent="0.3">
      <c r="A220" s="100">
        <v>42461</v>
      </c>
      <c r="B220" s="101">
        <v>5.2704906675676702</v>
      </c>
      <c r="C220" s="102">
        <v>215</v>
      </c>
      <c r="D220" s="105">
        <f t="shared" si="31"/>
        <v>0.34455128205128205</v>
      </c>
    </row>
    <row r="221" spans="1:4" x14ac:dyDescent="0.3">
      <c r="A221" s="100">
        <v>39114</v>
      </c>
      <c r="B221" s="101">
        <v>5.2657495238928185</v>
      </c>
      <c r="C221" s="102">
        <v>216</v>
      </c>
      <c r="D221" s="105">
        <f t="shared" si="31"/>
        <v>0.34615384615384615</v>
      </c>
    </row>
    <row r="222" spans="1:4" x14ac:dyDescent="0.3">
      <c r="A222" s="100">
        <v>38018</v>
      </c>
      <c r="B222" s="101">
        <v>5.2622712703791246</v>
      </c>
      <c r="C222" s="102">
        <v>217</v>
      </c>
      <c r="D222" s="105">
        <f t="shared" si="31"/>
        <v>0.34775641025641024</v>
      </c>
    </row>
    <row r="223" spans="1:4" x14ac:dyDescent="0.3">
      <c r="A223" s="100">
        <v>36100</v>
      </c>
      <c r="B223" s="101">
        <v>5.2368479669505934</v>
      </c>
      <c r="C223" s="102">
        <v>218</v>
      </c>
      <c r="D223" s="105">
        <f t="shared" si="31"/>
        <v>0.34935897435897434</v>
      </c>
    </row>
    <row r="224" spans="1:4" x14ac:dyDescent="0.3">
      <c r="A224" s="100">
        <v>28522</v>
      </c>
      <c r="B224" s="101">
        <v>5.2145955483796715</v>
      </c>
      <c r="C224" s="102">
        <v>219</v>
      </c>
      <c r="D224" s="105">
        <f t="shared" si="31"/>
        <v>0.35096153846153844</v>
      </c>
    </row>
    <row r="225" spans="1:4" x14ac:dyDescent="0.3">
      <c r="A225" s="100">
        <v>25965</v>
      </c>
      <c r="B225" s="101">
        <v>5.1873929220882156</v>
      </c>
      <c r="C225" s="102">
        <v>220</v>
      </c>
      <c r="D225" s="105">
        <f t="shared" si="31"/>
        <v>0.35256410256410259</v>
      </c>
    </row>
    <row r="226" spans="1:4" x14ac:dyDescent="0.3">
      <c r="A226" s="100">
        <v>33270</v>
      </c>
      <c r="B226" s="101">
        <v>5.1834787454094364</v>
      </c>
      <c r="C226" s="102">
        <v>221</v>
      </c>
      <c r="D226" s="105">
        <f t="shared" si="31"/>
        <v>0.35416666666666669</v>
      </c>
    </row>
    <row r="227" spans="1:4" x14ac:dyDescent="0.3">
      <c r="A227" s="100">
        <v>36982</v>
      </c>
      <c r="B227" s="101">
        <v>5.1533354150013242</v>
      </c>
      <c r="C227" s="102">
        <v>222</v>
      </c>
      <c r="D227" s="105">
        <f t="shared" si="31"/>
        <v>0.35576923076923078</v>
      </c>
    </row>
    <row r="228" spans="1:4" x14ac:dyDescent="0.3">
      <c r="A228" s="100">
        <v>26268</v>
      </c>
      <c r="B228" s="101">
        <v>5.1515042116305629</v>
      </c>
      <c r="C228" s="102">
        <v>223</v>
      </c>
      <c r="D228" s="105">
        <f t="shared" si="31"/>
        <v>0.35737179487179488</v>
      </c>
    </row>
    <row r="229" spans="1:4" x14ac:dyDescent="0.3">
      <c r="A229" s="100">
        <v>35034</v>
      </c>
      <c r="B229" s="101">
        <v>5.1244172105992289</v>
      </c>
      <c r="C229" s="102">
        <v>224</v>
      </c>
      <c r="D229" s="105">
        <f t="shared" si="31"/>
        <v>0.35897435897435898</v>
      </c>
    </row>
    <row r="230" spans="1:4" x14ac:dyDescent="0.3">
      <c r="A230" s="100">
        <v>30256</v>
      </c>
      <c r="B230" s="101">
        <v>5.1189021497561429</v>
      </c>
      <c r="C230" s="102">
        <v>225</v>
      </c>
      <c r="D230" s="105">
        <f t="shared" si="31"/>
        <v>0.36057692307692307</v>
      </c>
    </row>
    <row r="231" spans="1:4" x14ac:dyDescent="0.3">
      <c r="A231" s="100">
        <v>30987</v>
      </c>
      <c r="B231" s="101">
        <v>5.1148236532690872</v>
      </c>
      <c r="C231" s="102">
        <v>226</v>
      </c>
      <c r="D231" s="105">
        <f t="shared" si="31"/>
        <v>0.36217948717948717</v>
      </c>
    </row>
    <row r="232" spans="1:4" x14ac:dyDescent="0.3">
      <c r="A232" s="100">
        <v>39022</v>
      </c>
      <c r="B232" s="101">
        <v>5.1102593103236318</v>
      </c>
      <c r="C232" s="102">
        <v>227</v>
      </c>
      <c r="D232" s="105">
        <f t="shared" si="31"/>
        <v>0.36378205128205127</v>
      </c>
    </row>
    <row r="233" spans="1:4" x14ac:dyDescent="0.3">
      <c r="A233" s="100">
        <v>43405</v>
      </c>
      <c r="B233" s="101">
        <v>5.1003757712209614</v>
      </c>
      <c r="C233" s="102">
        <v>228</v>
      </c>
      <c r="D233" s="105">
        <f t="shared" si="31"/>
        <v>0.36538461538461536</v>
      </c>
    </row>
    <row r="234" spans="1:4" x14ac:dyDescent="0.3">
      <c r="A234" s="100">
        <v>27030</v>
      </c>
      <c r="B234" s="101">
        <v>5.0495508633137147</v>
      </c>
      <c r="C234" s="102">
        <v>229</v>
      </c>
      <c r="D234" s="105">
        <f t="shared" si="31"/>
        <v>0.36698717948717946</v>
      </c>
    </row>
    <row r="235" spans="1:4" x14ac:dyDescent="0.3">
      <c r="A235" s="100">
        <v>33239</v>
      </c>
      <c r="B235" s="101">
        <v>5.0433535881328408</v>
      </c>
      <c r="C235" s="102">
        <v>230</v>
      </c>
      <c r="D235" s="105">
        <f t="shared" si="31"/>
        <v>0.36858974358974361</v>
      </c>
    </row>
    <row r="236" spans="1:4" x14ac:dyDescent="0.3">
      <c r="A236" s="100">
        <v>31382</v>
      </c>
      <c r="B236" s="101">
        <v>5.0372081556841577</v>
      </c>
      <c r="C236" s="102">
        <v>231</v>
      </c>
      <c r="D236" s="105">
        <f t="shared" si="31"/>
        <v>0.37019230769230771</v>
      </c>
    </row>
    <row r="237" spans="1:4" x14ac:dyDescent="0.3">
      <c r="A237" s="100">
        <v>32082</v>
      </c>
      <c r="B237" s="101">
        <v>5.0322824283859484</v>
      </c>
      <c r="C237" s="102">
        <v>232</v>
      </c>
      <c r="D237" s="105">
        <f t="shared" si="31"/>
        <v>0.37179487179487181</v>
      </c>
    </row>
    <row r="238" spans="1:4" x14ac:dyDescent="0.3">
      <c r="A238" s="100">
        <v>43922</v>
      </c>
      <c r="B238" s="101">
        <v>5.0209117215997896</v>
      </c>
      <c r="C238" s="102">
        <v>233</v>
      </c>
      <c r="D238" s="105">
        <f t="shared" si="31"/>
        <v>0.3733974358974359</v>
      </c>
    </row>
    <row r="239" spans="1:4" x14ac:dyDescent="0.3">
      <c r="A239" s="100">
        <v>33573</v>
      </c>
      <c r="B239" s="101">
        <v>4.9954419309556579</v>
      </c>
      <c r="C239" s="102">
        <v>234</v>
      </c>
      <c r="D239" s="105">
        <f t="shared" si="31"/>
        <v>0.375</v>
      </c>
    </row>
    <row r="240" spans="1:4" x14ac:dyDescent="0.3">
      <c r="A240" s="100">
        <v>32478</v>
      </c>
      <c r="B240" s="101">
        <v>4.9901619282675425</v>
      </c>
      <c r="C240" s="102">
        <v>235</v>
      </c>
      <c r="D240" s="105">
        <f t="shared" si="31"/>
        <v>0.3766025641025641</v>
      </c>
    </row>
    <row r="241" spans="1:4" x14ac:dyDescent="0.3">
      <c r="A241" s="100">
        <v>41640</v>
      </c>
      <c r="B241" s="101">
        <v>4.9739141005892558</v>
      </c>
      <c r="C241" s="102">
        <v>236</v>
      </c>
      <c r="D241" s="105">
        <f t="shared" si="31"/>
        <v>0.37820512820512819</v>
      </c>
    </row>
    <row r="242" spans="1:4" x14ac:dyDescent="0.3">
      <c r="A242" s="100">
        <v>28581</v>
      </c>
      <c r="B242" s="101">
        <v>4.9678269493686313</v>
      </c>
      <c r="C242" s="102">
        <v>237</v>
      </c>
      <c r="D242" s="105">
        <f t="shared" si="31"/>
        <v>0.37980769230769229</v>
      </c>
    </row>
    <row r="243" spans="1:4" x14ac:dyDescent="0.3">
      <c r="A243" s="100">
        <v>28430</v>
      </c>
      <c r="B243" s="101">
        <v>4.9310121174274579</v>
      </c>
      <c r="C243" s="102">
        <v>238</v>
      </c>
      <c r="D243" s="105">
        <f t="shared" si="31"/>
        <v>0.38141025641025639</v>
      </c>
    </row>
    <row r="244" spans="1:4" x14ac:dyDescent="0.3">
      <c r="A244" s="100">
        <v>40483</v>
      </c>
      <c r="B244" s="101">
        <v>4.9208540320504426</v>
      </c>
      <c r="C244" s="102">
        <v>239</v>
      </c>
      <c r="D244" s="105">
        <f t="shared" si="31"/>
        <v>0.38301282051282054</v>
      </c>
    </row>
    <row r="245" spans="1:4" x14ac:dyDescent="0.3">
      <c r="A245" s="100">
        <v>33970</v>
      </c>
      <c r="B245" s="101">
        <v>4.8824016444030107</v>
      </c>
      <c r="C245" s="102">
        <v>240</v>
      </c>
      <c r="D245" s="105">
        <f t="shared" si="31"/>
        <v>0.38461538461538464</v>
      </c>
    </row>
    <row r="246" spans="1:4" x14ac:dyDescent="0.3">
      <c r="A246" s="100">
        <v>26238</v>
      </c>
      <c r="B246" s="101">
        <v>4.8626172286590252</v>
      </c>
      <c r="C246" s="102">
        <v>241</v>
      </c>
      <c r="D246" s="105">
        <f t="shared" si="31"/>
        <v>0.38621794871794873</v>
      </c>
    </row>
    <row r="247" spans="1:4" x14ac:dyDescent="0.3">
      <c r="A247" s="100">
        <v>42370</v>
      </c>
      <c r="B247" s="101">
        <v>4.8443754370405614</v>
      </c>
      <c r="C247" s="102">
        <v>242</v>
      </c>
      <c r="D247" s="105">
        <f t="shared" si="31"/>
        <v>0.38782051282051283</v>
      </c>
    </row>
    <row r="248" spans="1:4" x14ac:dyDescent="0.3">
      <c r="A248" s="100">
        <v>40087</v>
      </c>
      <c r="B248" s="101">
        <v>4.8303775408293497</v>
      </c>
      <c r="C248" s="102">
        <v>243</v>
      </c>
      <c r="D248" s="105">
        <f t="shared" si="31"/>
        <v>0.38942307692307693</v>
      </c>
    </row>
    <row r="249" spans="1:4" x14ac:dyDescent="0.3">
      <c r="A249" s="100">
        <v>41275</v>
      </c>
      <c r="B249" s="101">
        <v>4.8259117559573514</v>
      </c>
      <c r="C249" s="102">
        <v>244</v>
      </c>
      <c r="D249" s="105">
        <f t="shared" si="31"/>
        <v>0.39102564102564102</v>
      </c>
    </row>
    <row r="250" spans="1:4" x14ac:dyDescent="0.3">
      <c r="A250" s="100">
        <v>30225</v>
      </c>
      <c r="B250" s="101">
        <v>4.7800530821358667</v>
      </c>
      <c r="C250" s="102">
        <v>245</v>
      </c>
      <c r="D250" s="105">
        <f t="shared" si="31"/>
        <v>0.39262820512820512</v>
      </c>
    </row>
    <row r="251" spans="1:4" x14ac:dyDescent="0.3">
      <c r="A251" s="100">
        <v>27395</v>
      </c>
      <c r="B251" s="101">
        <v>4.7780100963909646</v>
      </c>
      <c r="C251" s="102">
        <v>246</v>
      </c>
      <c r="D251" s="105">
        <f t="shared" si="31"/>
        <v>0.39423076923076922</v>
      </c>
    </row>
    <row r="252" spans="1:4" x14ac:dyDescent="0.3">
      <c r="A252" s="100">
        <v>28460</v>
      </c>
      <c r="B252" s="101">
        <v>4.7615284253937658</v>
      </c>
      <c r="C252" s="102">
        <v>247</v>
      </c>
      <c r="D252" s="105">
        <f t="shared" si="31"/>
        <v>0.39583333333333331</v>
      </c>
    </row>
    <row r="253" spans="1:4" x14ac:dyDescent="0.3">
      <c r="A253" s="100">
        <v>31107</v>
      </c>
      <c r="B253" s="101">
        <v>4.7040058008076384</v>
      </c>
      <c r="C253" s="102">
        <v>248</v>
      </c>
      <c r="D253" s="105">
        <f t="shared" si="31"/>
        <v>0.39743589743589741</v>
      </c>
    </row>
    <row r="254" spans="1:4" x14ac:dyDescent="0.3">
      <c r="A254" s="100">
        <v>28856</v>
      </c>
      <c r="B254" s="101">
        <v>4.6698463134053805</v>
      </c>
      <c r="C254" s="102">
        <v>249</v>
      </c>
      <c r="D254" s="105">
        <f t="shared" si="31"/>
        <v>0.39903846153846156</v>
      </c>
    </row>
    <row r="255" spans="1:4" x14ac:dyDescent="0.3">
      <c r="A255" s="100">
        <v>30803</v>
      </c>
      <c r="B255" s="101">
        <v>4.6571056859038809</v>
      </c>
      <c r="C255" s="102">
        <v>250</v>
      </c>
      <c r="D255" s="105">
        <f t="shared" si="31"/>
        <v>0.40064102564102566</v>
      </c>
    </row>
    <row r="256" spans="1:4" x14ac:dyDescent="0.3">
      <c r="A256" s="100">
        <v>26969</v>
      </c>
      <c r="B256" s="101">
        <v>4.6358389592778098</v>
      </c>
      <c r="C256" s="102">
        <v>251</v>
      </c>
      <c r="D256" s="105">
        <f t="shared" si="31"/>
        <v>0.40224358974358976</v>
      </c>
    </row>
    <row r="257" spans="1:4" x14ac:dyDescent="0.3">
      <c r="A257" s="100">
        <v>35431</v>
      </c>
      <c r="B257" s="101">
        <v>4.6275804455923604</v>
      </c>
      <c r="C257" s="102">
        <v>252</v>
      </c>
      <c r="D257" s="105">
        <f t="shared" si="31"/>
        <v>0.40384615384615385</v>
      </c>
    </row>
    <row r="258" spans="1:4" x14ac:dyDescent="0.3">
      <c r="A258" s="100">
        <v>34243</v>
      </c>
      <c r="B258" s="101">
        <v>4.6266171497965152</v>
      </c>
      <c r="C258" s="102">
        <v>253</v>
      </c>
      <c r="D258" s="105">
        <f t="shared" si="31"/>
        <v>0.40544871794871795</v>
      </c>
    </row>
    <row r="259" spans="1:4" x14ac:dyDescent="0.3">
      <c r="A259" s="100">
        <v>36465</v>
      </c>
      <c r="B259" s="101">
        <v>4.6165444787967358</v>
      </c>
      <c r="C259" s="102">
        <v>254</v>
      </c>
      <c r="D259" s="105">
        <f t="shared" si="31"/>
        <v>0.40705128205128205</v>
      </c>
    </row>
    <row r="260" spans="1:4" x14ac:dyDescent="0.3">
      <c r="A260" s="100">
        <v>43466</v>
      </c>
      <c r="B260" s="101">
        <v>4.5942037889228402</v>
      </c>
      <c r="C260" s="102">
        <v>255</v>
      </c>
      <c r="D260" s="105">
        <f t="shared" si="31"/>
        <v>0.40865384615384615</v>
      </c>
    </row>
    <row r="261" spans="1:4" x14ac:dyDescent="0.3">
      <c r="A261" s="100">
        <v>31138</v>
      </c>
      <c r="B261" s="101">
        <v>4.5851294931599762</v>
      </c>
      <c r="C261" s="102">
        <v>256</v>
      </c>
      <c r="D261" s="105">
        <f t="shared" si="31"/>
        <v>0.41025641025641024</v>
      </c>
    </row>
    <row r="262" spans="1:4" x14ac:dyDescent="0.3">
      <c r="A262" s="100">
        <v>39965</v>
      </c>
      <c r="B262" s="101">
        <v>4.5830327480911821</v>
      </c>
      <c r="C262" s="102">
        <v>257</v>
      </c>
      <c r="D262" s="105">
        <f t="shared" si="31"/>
        <v>0.41185897435897434</v>
      </c>
    </row>
    <row r="263" spans="1:4" x14ac:dyDescent="0.3">
      <c r="A263" s="100">
        <v>29252</v>
      </c>
      <c r="B263" s="101">
        <v>4.5672342600129339</v>
      </c>
      <c r="C263" s="102">
        <v>258</v>
      </c>
      <c r="D263" s="105">
        <f t="shared" ref="D263:D326" si="32">+C263/$C$629</f>
        <v>0.41346153846153844</v>
      </c>
    </row>
    <row r="264" spans="1:4" x14ac:dyDescent="0.3">
      <c r="A264" s="100">
        <v>27699</v>
      </c>
      <c r="B264" s="101">
        <v>4.5189166667452998</v>
      </c>
      <c r="C264" s="102">
        <v>259</v>
      </c>
      <c r="D264" s="105">
        <f t="shared" si="32"/>
        <v>0.41506410256410259</v>
      </c>
    </row>
    <row r="265" spans="1:4" x14ac:dyDescent="0.3">
      <c r="A265" s="100">
        <v>35065</v>
      </c>
      <c r="B265" s="101">
        <v>4.5142176195706369</v>
      </c>
      <c r="C265" s="102">
        <v>260</v>
      </c>
      <c r="D265" s="105">
        <f t="shared" si="32"/>
        <v>0.41666666666666669</v>
      </c>
    </row>
    <row r="266" spans="1:4" x14ac:dyDescent="0.3">
      <c r="A266" s="100">
        <v>38718</v>
      </c>
      <c r="B266" s="101">
        <v>4.5037126615133758</v>
      </c>
      <c r="C266" s="102">
        <v>261</v>
      </c>
      <c r="D266" s="105">
        <f t="shared" si="32"/>
        <v>0.41826923076923078</v>
      </c>
    </row>
    <row r="267" spans="1:4" x14ac:dyDescent="0.3">
      <c r="A267" s="100">
        <v>44470</v>
      </c>
      <c r="B267" s="101">
        <v>4.4972046185946635</v>
      </c>
      <c r="C267" s="102">
        <v>262</v>
      </c>
      <c r="D267" s="105">
        <f t="shared" si="32"/>
        <v>0.41987179487179488</v>
      </c>
    </row>
    <row r="268" spans="1:4" x14ac:dyDescent="0.3">
      <c r="A268" s="100">
        <v>38047</v>
      </c>
      <c r="B268" s="101">
        <v>4.4904366797191626</v>
      </c>
      <c r="C268" s="102">
        <v>263</v>
      </c>
      <c r="D268" s="105">
        <f t="shared" si="32"/>
        <v>0.42147435897435898</v>
      </c>
    </row>
    <row r="269" spans="1:4" x14ac:dyDescent="0.3">
      <c r="A269" s="100">
        <v>29281</v>
      </c>
      <c r="B269" s="101">
        <v>4.4549333658888717</v>
      </c>
      <c r="C269" s="102">
        <v>264</v>
      </c>
      <c r="D269" s="105">
        <f t="shared" si="32"/>
        <v>0.42307692307692307</v>
      </c>
    </row>
    <row r="270" spans="1:4" x14ac:dyDescent="0.3">
      <c r="A270" s="100">
        <v>35004</v>
      </c>
      <c r="B270" s="101">
        <v>4.4542386946183514</v>
      </c>
      <c r="C270" s="102">
        <v>265</v>
      </c>
      <c r="D270" s="105">
        <f t="shared" si="32"/>
        <v>0.42467948717948717</v>
      </c>
    </row>
    <row r="271" spans="1:4" x14ac:dyDescent="0.3">
      <c r="A271" s="100">
        <v>39995</v>
      </c>
      <c r="B271" s="101">
        <v>4.419518048007764</v>
      </c>
      <c r="C271" s="102">
        <v>266</v>
      </c>
      <c r="D271" s="105">
        <f t="shared" si="32"/>
        <v>0.42628205128205127</v>
      </c>
    </row>
    <row r="272" spans="1:4" x14ac:dyDescent="0.3">
      <c r="A272" s="100">
        <v>26299</v>
      </c>
      <c r="B272" s="101">
        <v>4.4189257353682887</v>
      </c>
      <c r="C272" s="102">
        <v>267</v>
      </c>
      <c r="D272" s="105">
        <f t="shared" si="32"/>
        <v>0.42788461538461536</v>
      </c>
    </row>
    <row r="273" spans="1:4" x14ac:dyDescent="0.3">
      <c r="A273" s="100">
        <v>39753</v>
      </c>
      <c r="B273" s="101">
        <v>4.4181750444290397</v>
      </c>
      <c r="C273" s="102">
        <v>268</v>
      </c>
      <c r="D273" s="105">
        <f t="shared" si="32"/>
        <v>0.42948717948717946</v>
      </c>
    </row>
    <row r="274" spans="1:4" x14ac:dyDescent="0.3">
      <c r="A274" s="100">
        <v>35521</v>
      </c>
      <c r="B274" s="101">
        <v>4.4064727468999481</v>
      </c>
      <c r="C274" s="102">
        <v>269</v>
      </c>
      <c r="D274" s="105">
        <f t="shared" si="32"/>
        <v>0.43108974358974361</v>
      </c>
    </row>
    <row r="275" spans="1:4" x14ac:dyDescent="0.3">
      <c r="A275" s="100">
        <v>40299</v>
      </c>
      <c r="B275" s="101">
        <v>4.3844757288370451</v>
      </c>
      <c r="C275" s="102">
        <v>270</v>
      </c>
      <c r="D275" s="105">
        <f t="shared" si="32"/>
        <v>0.43269230769230771</v>
      </c>
    </row>
    <row r="276" spans="1:4" x14ac:dyDescent="0.3">
      <c r="A276" s="100">
        <v>29891</v>
      </c>
      <c r="B276" s="101">
        <v>4.3706668291299806</v>
      </c>
      <c r="C276" s="102">
        <v>271</v>
      </c>
      <c r="D276" s="105">
        <f t="shared" si="32"/>
        <v>0.43429487179487181</v>
      </c>
    </row>
    <row r="277" spans="1:4" x14ac:dyDescent="0.3">
      <c r="A277" s="100">
        <v>30348</v>
      </c>
      <c r="B277" s="101">
        <v>4.357462392336803</v>
      </c>
      <c r="C277" s="102">
        <v>272</v>
      </c>
      <c r="D277" s="105">
        <f t="shared" si="32"/>
        <v>0.4358974358974359</v>
      </c>
    </row>
    <row r="278" spans="1:4" x14ac:dyDescent="0.3">
      <c r="A278" s="100">
        <v>43221</v>
      </c>
      <c r="B278" s="101">
        <v>4.3549110264799138</v>
      </c>
      <c r="C278" s="102">
        <v>273</v>
      </c>
      <c r="D278" s="105">
        <f t="shared" si="32"/>
        <v>0.4375</v>
      </c>
    </row>
    <row r="279" spans="1:4" x14ac:dyDescent="0.3">
      <c r="A279" s="100">
        <v>26115</v>
      </c>
      <c r="B279" s="101">
        <v>4.349959052655672</v>
      </c>
      <c r="C279" s="102">
        <v>274</v>
      </c>
      <c r="D279" s="105">
        <f t="shared" si="32"/>
        <v>0.4391025641025641</v>
      </c>
    </row>
    <row r="280" spans="1:4" x14ac:dyDescent="0.3">
      <c r="A280" s="100">
        <v>42491</v>
      </c>
      <c r="B280" s="101">
        <v>4.3381610559125505</v>
      </c>
      <c r="C280" s="102">
        <v>275</v>
      </c>
      <c r="D280" s="105">
        <f t="shared" si="32"/>
        <v>0.44070512820512819</v>
      </c>
    </row>
    <row r="281" spans="1:4" x14ac:dyDescent="0.3">
      <c r="A281" s="100">
        <v>43586</v>
      </c>
      <c r="B281" s="101">
        <v>4.3327893655317169</v>
      </c>
      <c r="C281" s="102">
        <v>276</v>
      </c>
      <c r="D281" s="105">
        <f t="shared" si="32"/>
        <v>0.44230769230769229</v>
      </c>
    </row>
    <row r="282" spans="1:4" x14ac:dyDescent="0.3">
      <c r="A282" s="100">
        <v>26785</v>
      </c>
      <c r="B282" s="101">
        <v>4.3201841711516931</v>
      </c>
      <c r="C282" s="102">
        <v>277</v>
      </c>
      <c r="D282" s="105">
        <f t="shared" si="32"/>
        <v>0.44391025641025639</v>
      </c>
    </row>
    <row r="283" spans="1:4" x14ac:dyDescent="0.3">
      <c r="A283" s="100">
        <v>34700</v>
      </c>
      <c r="B283" s="101">
        <v>4.3179693452871559</v>
      </c>
      <c r="C283" s="102">
        <v>278</v>
      </c>
      <c r="D283" s="105">
        <f t="shared" si="32"/>
        <v>0.44551282051282054</v>
      </c>
    </row>
    <row r="284" spans="1:4" x14ac:dyDescent="0.3">
      <c r="A284" s="100">
        <v>29312</v>
      </c>
      <c r="B284" s="101">
        <v>4.3062154815203648</v>
      </c>
      <c r="C284" s="102">
        <v>279</v>
      </c>
      <c r="D284" s="105">
        <f t="shared" si="32"/>
        <v>0.44711538461538464</v>
      </c>
    </row>
    <row r="285" spans="1:4" x14ac:dyDescent="0.3">
      <c r="A285" s="100">
        <v>39203</v>
      </c>
      <c r="B285" s="101">
        <v>4.2873980018552977</v>
      </c>
      <c r="C285" s="102">
        <v>280</v>
      </c>
      <c r="D285" s="105">
        <f t="shared" si="32"/>
        <v>0.44871794871794873</v>
      </c>
    </row>
    <row r="286" spans="1:4" x14ac:dyDescent="0.3">
      <c r="A286" s="100">
        <v>28550</v>
      </c>
      <c r="B286" s="101">
        <v>4.2669766946612109</v>
      </c>
      <c r="C286" s="102">
        <v>281</v>
      </c>
      <c r="D286" s="105">
        <f t="shared" si="32"/>
        <v>0.45032051282051283</v>
      </c>
    </row>
    <row r="287" spans="1:4" x14ac:dyDescent="0.3">
      <c r="A287" s="100">
        <v>35735</v>
      </c>
      <c r="B287" s="101">
        <v>4.2449907740571433</v>
      </c>
      <c r="C287" s="102">
        <v>282</v>
      </c>
      <c r="D287" s="105">
        <f t="shared" si="32"/>
        <v>0.45192307692307693</v>
      </c>
    </row>
    <row r="288" spans="1:4" x14ac:dyDescent="0.3">
      <c r="A288" s="100">
        <v>39783</v>
      </c>
      <c r="B288" s="101">
        <v>4.2382441198920819</v>
      </c>
      <c r="C288" s="102">
        <v>283</v>
      </c>
      <c r="D288" s="105">
        <f t="shared" si="32"/>
        <v>0.45352564102564102</v>
      </c>
    </row>
    <row r="289" spans="1:4" x14ac:dyDescent="0.3">
      <c r="A289" s="100">
        <v>37987</v>
      </c>
      <c r="B289" s="101">
        <v>4.1987653032190693</v>
      </c>
      <c r="C289" s="102">
        <v>284</v>
      </c>
      <c r="D289" s="105">
        <f t="shared" si="32"/>
        <v>0.45512820512820512</v>
      </c>
    </row>
    <row r="290" spans="1:4" x14ac:dyDescent="0.3">
      <c r="A290" s="100">
        <v>38078</v>
      </c>
      <c r="B290" s="101">
        <v>4.1979161178677398</v>
      </c>
      <c r="C290" s="102">
        <v>285</v>
      </c>
      <c r="D290" s="105">
        <f t="shared" si="32"/>
        <v>0.45673076923076922</v>
      </c>
    </row>
    <row r="291" spans="1:4" x14ac:dyDescent="0.3">
      <c r="A291" s="100">
        <v>44228</v>
      </c>
      <c r="B291" s="101">
        <v>4.1865251313545864</v>
      </c>
      <c r="C291" s="102">
        <v>286</v>
      </c>
      <c r="D291" s="105">
        <f t="shared" si="32"/>
        <v>0.45833333333333331</v>
      </c>
    </row>
    <row r="292" spans="1:4" x14ac:dyDescent="0.3">
      <c r="A292" s="100">
        <v>27515</v>
      </c>
      <c r="B292" s="101">
        <v>4.1854502266877152</v>
      </c>
      <c r="C292" s="102">
        <v>287</v>
      </c>
      <c r="D292" s="105">
        <f t="shared" si="32"/>
        <v>0.45993589743589741</v>
      </c>
    </row>
    <row r="293" spans="1:4" x14ac:dyDescent="0.3">
      <c r="A293" s="100">
        <v>36130</v>
      </c>
      <c r="B293" s="101">
        <v>4.1590930424350878</v>
      </c>
      <c r="C293" s="102">
        <v>288</v>
      </c>
      <c r="D293" s="105">
        <f t="shared" si="32"/>
        <v>0.46153846153846156</v>
      </c>
    </row>
    <row r="294" spans="1:4" x14ac:dyDescent="0.3">
      <c r="A294" s="100">
        <v>39722</v>
      </c>
      <c r="B294" s="101">
        <v>4.1538910506718496</v>
      </c>
      <c r="C294" s="102">
        <v>289</v>
      </c>
      <c r="D294" s="105">
        <f t="shared" si="32"/>
        <v>0.46314102564102566</v>
      </c>
    </row>
    <row r="295" spans="1:4" x14ac:dyDescent="0.3">
      <c r="A295" s="100">
        <v>27364</v>
      </c>
      <c r="B295" s="101">
        <v>4.1346774899020522</v>
      </c>
      <c r="C295" s="102">
        <v>290</v>
      </c>
      <c r="D295" s="105">
        <f t="shared" si="32"/>
        <v>0.46474358974358976</v>
      </c>
    </row>
    <row r="296" spans="1:4" x14ac:dyDescent="0.3">
      <c r="A296" s="100">
        <v>29677</v>
      </c>
      <c r="B296" s="101">
        <v>4.110971685513519</v>
      </c>
      <c r="C296" s="102">
        <v>291</v>
      </c>
      <c r="D296" s="105">
        <f t="shared" si="32"/>
        <v>0.46634615384615385</v>
      </c>
    </row>
    <row r="297" spans="1:4" x14ac:dyDescent="0.3">
      <c r="A297" s="100">
        <v>42339</v>
      </c>
      <c r="B297" s="101">
        <v>4.0973743384919974</v>
      </c>
      <c r="C297" s="102">
        <v>292</v>
      </c>
      <c r="D297" s="105">
        <f t="shared" si="32"/>
        <v>0.46794871794871795</v>
      </c>
    </row>
    <row r="298" spans="1:4" x14ac:dyDescent="0.3">
      <c r="A298" s="100">
        <v>30682</v>
      </c>
      <c r="B298" s="101">
        <v>4.0821412641175732</v>
      </c>
      <c r="C298" s="102">
        <v>293</v>
      </c>
      <c r="D298" s="105">
        <f t="shared" si="32"/>
        <v>0.46955128205128205</v>
      </c>
    </row>
    <row r="299" spans="1:4" x14ac:dyDescent="0.3">
      <c r="A299" s="100">
        <v>35370</v>
      </c>
      <c r="B299" s="101">
        <v>4.0520827669976285</v>
      </c>
      <c r="C299" s="102">
        <v>294</v>
      </c>
      <c r="D299" s="105">
        <f t="shared" si="32"/>
        <v>0.47115384615384615</v>
      </c>
    </row>
    <row r="300" spans="1:4" x14ac:dyDescent="0.3">
      <c r="A300" s="100">
        <v>28976</v>
      </c>
      <c r="B300" s="101">
        <v>4.0392727079331534</v>
      </c>
      <c r="C300" s="102">
        <v>295</v>
      </c>
      <c r="D300" s="105">
        <f t="shared" si="32"/>
        <v>0.47275641025641024</v>
      </c>
    </row>
    <row r="301" spans="1:4" x14ac:dyDescent="0.3">
      <c r="A301" s="100">
        <v>38838</v>
      </c>
      <c r="B301" s="101">
        <v>4.0276649529996016</v>
      </c>
      <c r="C301" s="102">
        <v>296</v>
      </c>
      <c r="D301" s="105">
        <f t="shared" si="32"/>
        <v>0.47435897435897434</v>
      </c>
    </row>
    <row r="302" spans="1:4" x14ac:dyDescent="0.3">
      <c r="A302" s="100">
        <v>36647</v>
      </c>
      <c r="B302" s="101">
        <v>4.0231784321150457</v>
      </c>
      <c r="C302" s="102">
        <v>297</v>
      </c>
      <c r="D302" s="105">
        <f t="shared" si="32"/>
        <v>0.47596153846153844</v>
      </c>
    </row>
    <row r="303" spans="1:4" x14ac:dyDescent="0.3">
      <c r="A303" s="100">
        <v>34455</v>
      </c>
      <c r="B303" s="101">
        <v>4.0144126329196492</v>
      </c>
      <c r="C303" s="102">
        <v>298</v>
      </c>
      <c r="D303" s="105">
        <f t="shared" si="32"/>
        <v>0.47756410256410259</v>
      </c>
    </row>
    <row r="304" spans="1:4" x14ac:dyDescent="0.3">
      <c r="A304" s="100">
        <v>40664</v>
      </c>
      <c r="B304" s="101">
        <v>4.0030906040122689</v>
      </c>
      <c r="C304" s="102">
        <v>299</v>
      </c>
      <c r="D304" s="105">
        <f t="shared" si="32"/>
        <v>0.47916666666666669</v>
      </c>
    </row>
    <row r="305" spans="1:4" x14ac:dyDescent="0.3">
      <c r="A305" s="100">
        <v>43435</v>
      </c>
      <c r="B305" s="101">
        <v>4.0000346808790992</v>
      </c>
      <c r="C305" s="102">
        <v>300</v>
      </c>
      <c r="D305" s="105">
        <f t="shared" si="32"/>
        <v>0.48076923076923078</v>
      </c>
    </row>
    <row r="306" spans="1:4" x14ac:dyDescent="0.3">
      <c r="A306" s="100">
        <v>33664</v>
      </c>
      <c r="B306" s="101">
        <v>3.9980442324364938</v>
      </c>
      <c r="C306" s="102">
        <v>301</v>
      </c>
      <c r="D306" s="105">
        <f t="shared" si="32"/>
        <v>0.48237179487179488</v>
      </c>
    </row>
    <row r="307" spans="1:4" x14ac:dyDescent="0.3">
      <c r="A307" s="100">
        <v>31079</v>
      </c>
      <c r="B307" s="101">
        <v>3.9936824719468191</v>
      </c>
      <c r="C307" s="102">
        <v>302</v>
      </c>
      <c r="D307" s="105">
        <f t="shared" si="32"/>
        <v>0.48397435897435898</v>
      </c>
    </row>
    <row r="308" spans="1:4" x14ac:dyDescent="0.3">
      <c r="A308" s="100">
        <v>34090</v>
      </c>
      <c r="B308" s="101">
        <v>3.9901837609857616</v>
      </c>
      <c r="C308" s="102">
        <v>303</v>
      </c>
      <c r="D308" s="105">
        <f t="shared" si="32"/>
        <v>0.48557692307692307</v>
      </c>
    </row>
    <row r="309" spans="1:4" x14ac:dyDescent="0.3">
      <c r="A309" s="100">
        <v>41030</v>
      </c>
      <c r="B309" s="101">
        <v>3.9782159310191307</v>
      </c>
      <c r="C309" s="102">
        <v>304</v>
      </c>
      <c r="D309" s="105">
        <f t="shared" si="32"/>
        <v>0.48717948717948717</v>
      </c>
    </row>
    <row r="310" spans="1:4" x14ac:dyDescent="0.3">
      <c r="A310" s="100">
        <v>40848</v>
      </c>
      <c r="B310" s="101">
        <v>3.9745567135137958</v>
      </c>
      <c r="C310" s="102">
        <v>305</v>
      </c>
      <c r="D310" s="105">
        <f t="shared" si="32"/>
        <v>0.48878205128205127</v>
      </c>
    </row>
    <row r="311" spans="1:4" x14ac:dyDescent="0.3">
      <c r="A311" s="100">
        <v>37012</v>
      </c>
      <c r="B311" s="101">
        <v>3.9626132816455253</v>
      </c>
      <c r="C311" s="102">
        <v>306</v>
      </c>
      <c r="D311" s="105">
        <f t="shared" si="32"/>
        <v>0.49038461538461536</v>
      </c>
    </row>
    <row r="312" spans="1:4" x14ac:dyDescent="0.3">
      <c r="A312" s="100">
        <v>33635</v>
      </c>
      <c r="B312" s="101">
        <v>3.960732735589207</v>
      </c>
      <c r="C312" s="102">
        <v>307</v>
      </c>
      <c r="D312" s="105">
        <f t="shared" si="32"/>
        <v>0.49198717948717946</v>
      </c>
    </row>
    <row r="313" spans="1:4" x14ac:dyDescent="0.3">
      <c r="A313" s="100">
        <v>37926</v>
      </c>
      <c r="B313" s="101">
        <v>3.9584978283295391</v>
      </c>
      <c r="C313" s="102">
        <v>308</v>
      </c>
      <c r="D313" s="105">
        <f t="shared" si="32"/>
        <v>0.49358974358974361</v>
      </c>
    </row>
    <row r="314" spans="1:4" x14ac:dyDescent="0.3">
      <c r="A314" s="100">
        <v>26054</v>
      </c>
      <c r="B314" s="101">
        <v>3.9576383048213293</v>
      </c>
      <c r="C314" s="102">
        <v>309</v>
      </c>
      <c r="D314" s="105">
        <f t="shared" si="32"/>
        <v>0.49519230769230771</v>
      </c>
    </row>
    <row r="315" spans="1:4" x14ac:dyDescent="0.3">
      <c r="A315" s="100">
        <v>35339</v>
      </c>
      <c r="B315" s="101">
        <v>3.9276527379736641</v>
      </c>
      <c r="C315" s="102">
        <v>310</v>
      </c>
      <c r="D315" s="105">
        <f t="shared" si="32"/>
        <v>0.49679487179487181</v>
      </c>
    </row>
    <row r="316" spans="1:4" x14ac:dyDescent="0.3">
      <c r="A316" s="100">
        <v>43862</v>
      </c>
      <c r="B316" s="101">
        <v>3.9038632335358021</v>
      </c>
      <c r="C316" s="102">
        <v>311</v>
      </c>
      <c r="D316" s="105">
        <f t="shared" si="32"/>
        <v>0.4983974358974359</v>
      </c>
    </row>
    <row r="317" spans="1:4" x14ac:dyDescent="0.3">
      <c r="A317" s="100">
        <v>38626</v>
      </c>
      <c r="B317" s="101">
        <v>3.8992208143839164</v>
      </c>
      <c r="C317" s="102">
        <v>312</v>
      </c>
      <c r="D317" s="105">
        <f t="shared" si="32"/>
        <v>0.5</v>
      </c>
    </row>
    <row r="318" spans="1:4" x14ac:dyDescent="0.3">
      <c r="A318" s="100">
        <v>32782</v>
      </c>
      <c r="B318" s="101">
        <v>3.8951324555346827</v>
      </c>
      <c r="C318" s="102">
        <v>313</v>
      </c>
      <c r="D318" s="105">
        <f t="shared" si="32"/>
        <v>0.5016025641025641</v>
      </c>
    </row>
    <row r="319" spans="1:4" x14ac:dyDescent="0.3">
      <c r="A319" s="100">
        <v>26816</v>
      </c>
      <c r="B319" s="101">
        <v>3.8923229134647093</v>
      </c>
      <c r="C319" s="102">
        <v>314</v>
      </c>
      <c r="D319" s="105">
        <f t="shared" si="32"/>
        <v>0.50320512820512819</v>
      </c>
    </row>
    <row r="320" spans="1:4" x14ac:dyDescent="0.3">
      <c r="A320" s="100">
        <v>32629</v>
      </c>
      <c r="B320" s="101">
        <v>3.88850590220106</v>
      </c>
      <c r="C320" s="102">
        <v>315</v>
      </c>
      <c r="D320" s="105">
        <f t="shared" si="32"/>
        <v>0.50480769230769229</v>
      </c>
    </row>
    <row r="321" spans="1:4" x14ac:dyDescent="0.3">
      <c r="A321" s="100">
        <v>27334</v>
      </c>
      <c r="B321" s="101">
        <v>3.8831698951149867</v>
      </c>
      <c r="C321" s="102">
        <v>316</v>
      </c>
      <c r="D321" s="105">
        <f t="shared" si="32"/>
        <v>0.50641025641025639</v>
      </c>
    </row>
    <row r="322" spans="1:4" x14ac:dyDescent="0.3">
      <c r="A322" s="100">
        <v>33604</v>
      </c>
      <c r="B322" s="101">
        <v>3.8699078559474307</v>
      </c>
      <c r="C322" s="102">
        <v>317</v>
      </c>
      <c r="D322" s="105">
        <f t="shared" si="32"/>
        <v>0.50801282051282048</v>
      </c>
    </row>
    <row r="323" spans="1:4" x14ac:dyDescent="0.3">
      <c r="A323" s="100">
        <v>26420</v>
      </c>
      <c r="B323" s="101">
        <v>3.8549068482623845</v>
      </c>
      <c r="C323" s="102">
        <v>318</v>
      </c>
      <c r="D323" s="105">
        <f t="shared" si="32"/>
        <v>0.50961538461538458</v>
      </c>
    </row>
    <row r="324" spans="1:4" x14ac:dyDescent="0.3">
      <c r="A324" s="100">
        <v>39569</v>
      </c>
      <c r="B324" s="101">
        <v>3.8460228974396897</v>
      </c>
      <c r="C324" s="102">
        <v>319</v>
      </c>
      <c r="D324" s="105">
        <f t="shared" si="32"/>
        <v>0.51121794871794868</v>
      </c>
    </row>
    <row r="325" spans="1:4" x14ac:dyDescent="0.3">
      <c r="A325" s="100">
        <v>30437</v>
      </c>
      <c r="B325" s="101">
        <v>3.8327494125149464</v>
      </c>
      <c r="C325" s="102">
        <v>320</v>
      </c>
      <c r="D325" s="105">
        <f t="shared" si="32"/>
        <v>0.51282051282051277</v>
      </c>
    </row>
    <row r="326" spans="1:4" x14ac:dyDescent="0.3">
      <c r="A326" s="100">
        <v>31717</v>
      </c>
      <c r="B326" s="101">
        <v>3.8133006474764231</v>
      </c>
      <c r="C326" s="102">
        <v>321</v>
      </c>
      <c r="D326" s="105">
        <f t="shared" si="32"/>
        <v>0.51442307692307687</v>
      </c>
    </row>
    <row r="327" spans="1:4" x14ac:dyDescent="0.3">
      <c r="A327" s="100">
        <v>38991</v>
      </c>
      <c r="B327" s="101">
        <v>3.8092080688153818</v>
      </c>
      <c r="C327" s="102">
        <v>322</v>
      </c>
      <c r="D327" s="105">
        <f t="shared" ref="D327:D390" si="33">+C327/$C$629</f>
        <v>0.51602564102564108</v>
      </c>
    </row>
    <row r="328" spans="1:4" x14ac:dyDescent="0.3">
      <c r="A328" s="100">
        <v>32264</v>
      </c>
      <c r="B328" s="101">
        <v>3.7970451302498658</v>
      </c>
      <c r="C328" s="102">
        <v>323</v>
      </c>
      <c r="D328" s="105">
        <f t="shared" si="33"/>
        <v>0.51762820512820518</v>
      </c>
    </row>
    <row r="329" spans="1:4" x14ac:dyDescent="0.3">
      <c r="A329" s="100">
        <v>43374</v>
      </c>
      <c r="B329" s="101">
        <v>3.7960513492581538</v>
      </c>
      <c r="C329" s="102">
        <v>324</v>
      </c>
      <c r="D329" s="105">
        <f t="shared" si="33"/>
        <v>0.51923076923076927</v>
      </c>
    </row>
    <row r="330" spans="1:4" x14ac:dyDescent="0.3">
      <c r="A330" s="100">
        <v>38869</v>
      </c>
      <c r="B330" s="101">
        <v>3.7920956933901531</v>
      </c>
      <c r="C330" s="102">
        <v>325</v>
      </c>
      <c r="D330" s="105">
        <f t="shared" si="33"/>
        <v>0.52083333333333337</v>
      </c>
    </row>
    <row r="331" spans="1:4" x14ac:dyDescent="0.3">
      <c r="A331" s="100">
        <v>35916</v>
      </c>
      <c r="B331" s="101">
        <v>3.7866624507766633</v>
      </c>
      <c r="C331" s="102">
        <v>326</v>
      </c>
      <c r="D331" s="105">
        <f t="shared" si="33"/>
        <v>0.52243589743589747</v>
      </c>
    </row>
    <row r="332" spans="1:4" x14ac:dyDescent="0.3">
      <c r="A332" s="100">
        <v>41183</v>
      </c>
      <c r="B332" s="101">
        <v>3.7657229596452457</v>
      </c>
      <c r="C332" s="102">
        <v>327</v>
      </c>
      <c r="D332" s="105">
        <f t="shared" si="33"/>
        <v>0.52403846153846156</v>
      </c>
    </row>
    <row r="333" spans="1:4" x14ac:dyDescent="0.3">
      <c r="A333" s="100">
        <v>33695</v>
      </c>
      <c r="B333" s="101">
        <v>3.7398558980852736</v>
      </c>
      <c r="C333" s="102">
        <v>328</v>
      </c>
      <c r="D333" s="105">
        <f t="shared" si="33"/>
        <v>0.52564102564102566</v>
      </c>
    </row>
    <row r="334" spans="1:4" x14ac:dyDescent="0.3">
      <c r="A334" s="100">
        <v>36678</v>
      </c>
      <c r="B334" s="101">
        <v>3.7193398743820962</v>
      </c>
      <c r="C334" s="102">
        <v>329</v>
      </c>
      <c r="D334" s="105">
        <f t="shared" si="33"/>
        <v>0.52724358974358976</v>
      </c>
    </row>
    <row r="335" spans="1:4" x14ac:dyDescent="0.3">
      <c r="A335" s="100">
        <v>35400</v>
      </c>
      <c r="B335" s="101">
        <v>3.7178009021339173</v>
      </c>
      <c r="C335" s="102">
        <v>330</v>
      </c>
      <c r="D335" s="105">
        <f t="shared" si="33"/>
        <v>0.52884615384615385</v>
      </c>
    </row>
    <row r="336" spans="1:4" x14ac:dyDescent="0.3">
      <c r="A336" s="100">
        <v>28491</v>
      </c>
      <c r="B336" s="101">
        <v>3.6933838204662748</v>
      </c>
      <c r="C336" s="102">
        <v>331</v>
      </c>
      <c r="D336" s="105">
        <f t="shared" si="33"/>
        <v>0.53044871794871795</v>
      </c>
    </row>
    <row r="337" spans="1:4" x14ac:dyDescent="0.3">
      <c r="A337" s="100">
        <v>38261</v>
      </c>
      <c r="B337" s="101">
        <v>3.6825505442531767</v>
      </c>
      <c r="C337" s="102">
        <v>332</v>
      </c>
      <c r="D337" s="105">
        <f t="shared" si="33"/>
        <v>0.53205128205128205</v>
      </c>
    </row>
    <row r="338" spans="1:4" x14ac:dyDescent="0.3">
      <c r="A338" s="100">
        <v>35186</v>
      </c>
      <c r="B338" s="101">
        <v>3.6700403700890822</v>
      </c>
      <c r="C338" s="102">
        <v>333</v>
      </c>
      <c r="D338" s="105">
        <f t="shared" si="33"/>
        <v>0.53365384615384615</v>
      </c>
    </row>
    <row r="339" spans="1:4" x14ac:dyDescent="0.3">
      <c r="A339" s="100">
        <v>37377</v>
      </c>
      <c r="B339" s="101">
        <v>3.6650086862731879</v>
      </c>
      <c r="C339" s="102">
        <v>334</v>
      </c>
      <c r="D339" s="105">
        <f t="shared" si="33"/>
        <v>0.53525641025641024</v>
      </c>
    </row>
    <row r="340" spans="1:4" x14ac:dyDescent="0.3">
      <c r="A340" s="100">
        <v>29190</v>
      </c>
      <c r="B340" s="101">
        <v>3.6369376020800765</v>
      </c>
      <c r="C340" s="102">
        <v>335</v>
      </c>
      <c r="D340" s="105">
        <f t="shared" si="33"/>
        <v>0.53685897435897434</v>
      </c>
    </row>
    <row r="341" spans="1:4" x14ac:dyDescent="0.3">
      <c r="A341" s="100">
        <v>34820</v>
      </c>
      <c r="B341" s="101">
        <v>3.6261861412666665</v>
      </c>
      <c r="C341" s="102">
        <v>336</v>
      </c>
      <c r="D341" s="105">
        <f t="shared" si="33"/>
        <v>0.53846153846153844</v>
      </c>
    </row>
    <row r="342" spans="1:4" x14ac:dyDescent="0.3">
      <c r="A342" s="100">
        <v>41548</v>
      </c>
      <c r="B342" s="101">
        <v>3.6260642151185269</v>
      </c>
      <c r="C342" s="102">
        <v>337</v>
      </c>
      <c r="D342" s="105">
        <f t="shared" si="33"/>
        <v>0.54006410256410253</v>
      </c>
    </row>
    <row r="343" spans="1:4" x14ac:dyDescent="0.3">
      <c r="A343" s="100">
        <v>36312</v>
      </c>
      <c r="B343" s="101">
        <v>3.6147946647721807</v>
      </c>
      <c r="C343" s="102">
        <v>338</v>
      </c>
      <c r="D343" s="105">
        <f t="shared" si="33"/>
        <v>0.54166666666666663</v>
      </c>
    </row>
    <row r="344" spans="1:4" x14ac:dyDescent="0.3">
      <c r="A344" s="100">
        <v>43770</v>
      </c>
      <c r="B344" s="101">
        <v>3.5830211037193047</v>
      </c>
      <c r="C344" s="102">
        <v>339</v>
      </c>
      <c r="D344" s="105">
        <f t="shared" si="33"/>
        <v>0.54326923076923073</v>
      </c>
    </row>
    <row r="345" spans="1:4" x14ac:dyDescent="0.3">
      <c r="A345" s="100">
        <v>44682</v>
      </c>
      <c r="B345" s="101">
        <v>3.5702459314553181</v>
      </c>
      <c r="C345" s="102">
        <v>340</v>
      </c>
      <c r="D345" s="105">
        <f t="shared" si="33"/>
        <v>0.54487179487179482</v>
      </c>
    </row>
    <row r="346" spans="1:4" x14ac:dyDescent="0.3">
      <c r="A346" s="100">
        <v>42309</v>
      </c>
      <c r="B346" s="101">
        <v>3.5666828530239303</v>
      </c>
      <c r="C346" s="102">
        <v>341</v>
      </c>
      <c r="D346" s="105">
        <f t="shared" si="33"/>
        <v>0.54647435897435892</v>
      </c>
    </row>
    <row r="347" spans="1:4" x14ac:dyDescent="0.3">
      <c r="A347" s="100">
        <v>31533</v>
      </c>
      <c r="B347" s="101">
        <v>3.5611951415033838</v>
      </c>
      <c r="C347" s="102">
        <v>342</v>
      </c>
      <c r="D347" s="105">
        <f t="shared" si="33"/>
        <v>0.54807692307692313</v>
      </c>
    </row>
    <row r="348" spans="1:4" x14ac:dyDescent="0.3">
      <c r="A348" s="100">
        <v>28611</v>
      </c>
      <c r="B348" s="101">
        <v>3.5586306359374049</v>
      </c>
      <c r="C348" s="102">
        <v>343</v>
      </c>
      <c r="D348" s="105">
        <f t="shared" si="33"/>
        <v>0.54967948717948723</v>
      </c>
    </row>
    <row r="349" spans="1:4" x14ac:dyDescent="0.3">
      <c r="A349" s="100">
        <v>26085</v>
      </c>
      <c r="B349" s="101">
        <v>3.5557124959831192</v>
      </c>
      <c r="C349" s="102">
        <v>344</v>
      </c>
      <c r="D349" s="105">
        <f t="shared" si="33"/>
        <v>0.55128205128205132</v>
      </c>
    </row>
    <row r="350" spans="1:4" x14ac:dyDescent="0.3">
      <c r="A350" s="100">
        <v>38473</v>
      </c>
      <c r="B350" s="101">
        <v>3.5552030564546979</v>
      </c>
      <c r="C350" s="102">
        <v>345</v>
      </c>
      <c r="D350" s="105">
        <f t="shared" si="33"/>
        <v>0.55288461538461542</v>
      </c>
    </row>
    <row r="351" spans="1:4" x14ac:dyDescent="0.3">
      <c r="A351" s="100">
        <v>28246</v>
      </c>
      <c r="B351" s="101">
        <v>3.5401323975334607</v>
      </c>
      <c r="C351" s="102">
        <v>346</v>
      </c>
      <c r="D351" s="105">
        <f t="shared" si="33"/>
        <v>0.55448717948717952</v>
      </c>
    </row>
    <row r="352" spans="1:4" x14ac:dyDescent="0.3">
      <c r="A352" s="100">
        <v>42887</v>
      </c>
      <c r="B352" s="101">
        <v>3.5002382350757029</v>
      </c>
      <c r="C352" s="102">
        <v>347</v>
      </c>
      <c r="D352" s="105">
        <f t="shared" si="33"/>
        <v>0.55608974358974361</v>
      </c>
    </row>
    <row r="353" spans="1:4" x14ac:dyDescent="0.3">
      <c r="A353" s="100">
        <v>30072</v>
      </c>
      <c r="B353" s="101">
        <v>3.4866363681380474</v>
      </c>
      <c r="C353" s="102">
        <v>348</v>
      </c>
      <c r="D353" s="105">
        <f t="shared" si="33"/>
        <v>0.55769230769230771</v>
      </c>
    </row>
    <row r="354" spans="1:4" x14ac:dyDescent="0.3">
      <c r="A354" s="100">
        <v>31898</v>
      </c>
      <c r="B354" s="101">
        <v>3.4468662461001967</v>
      </c>
      <c r="C354" s="102">
        <v>349</v>
      </c>
      <c r="D354" s="105">
        <f t="shared" si="33"/>
        <v>0.55929487179487181</v>
      </c>
    </row>
    <row r="355" spans="1:4" x14ac:dyDescent="0.3">
      <c r="A355" s="100">
        <v>26938</v>
      </c>
      <c r="B355" s="101">
        <v>3.4380078294911511</v>
      </c>
      <c r="C355" s="102">
        <v>350</v>
      </c>
      <c r="D355" s="105">
        <f t="shared" si="33"/>
        <v>0.5608974358974359</v>
      </c>
    </row>
    <row r="356" spans="1:4" x14ac:dyDescent="0.3">
      <c r="A356" s="100">
        <v>36281</v>
      </c>
      <c r="B356" s="101">
        <v>3.4204058128132342</v>
      </c>
      <c r="C356" s="102">
        <v>351</v>
      </c>
      <c r="D356" s="105">
        <f t="shared" si="33"/>
        <v>0.5625</v>
      </c>
    </row>
    <row r="357" spans="1:4" x14ac:dyDescent="0.3">
      <c r="A357" s="100">
        <v>44317</v>
      </c>
      <c r="B357" s="101">
        <v>3.4020438126894166</v>
      </c>
      <c r="C357" s="102">
        <v>352</v>
      </c>
      <c r="D357" s="105">
        <f t="shared" si="33"/>
        <v>0.5641025641025641</v>
      </c>
    </row>
    <row r="358" spans="1:4" x14ac:dyDescent="0.3">
      <c r="A358" s="100">
        <v>32448</v>
      </c>
      <c r="B358" s="101">
        <v>3.4019041044393958</v>
      </c>
      <c r="C358" s="102">
        <v>353</v>
      </c>
      <c r="D358" s="105">
        <f t="shared" si="33"/>
        <v>0.56570512820512819</v>
      </c>
    </row>
    <row r="359" spans="1:4" x14ac:dyDescent="0.3">
      <c r="A359" s="100">
        <v>33025</v>
      </c>
      <c r="B359" s="101">
        <v>3.4016394557950691</v>
      </c>
      <c r="C359" s="102">
        <v>354</v>
      </c>
      <c r="D359" s="105">
        <f t="shared" si="33"/>
        <v>0.56730769230769229</v>
      </c>
    </row>
    <row r="360" spans="1:4" x14ac:dyDescent="0.3">
      <c r="A360" s="100">
        <v>37165</v>
      </c>
      <c r="B360" s="101">
        <v>3.3902282777299031</v>
      </c>
      <c r="C360" s="102">
        <v>355</v>
      </c>
      <c r="D360" s="105">
        <f t="shared" si="33"/>
        <v>0.56891025641025639</v>
      </c>
    </row>
    <row r="361" spans="1:4" x14ac:dyDescent="0.3">
      <c r="A361" s="100">
        <v>29495</v>
      </c>
      <c r="B361" s="101">
        <v>3.3843157425116779</v>
      </c>
      <c r="C361" s="102">
        <v>356</v>
      </c>
      <c r="D361" s="105">
        <f t="shared" si="33"/>
        <v>0.57051282051282048</v>
      </c>
    </row>
    <row r="362" spans="1:4" x14ac:dyDescent="0.3">
      <c r="A362" s="100">
        <v>44136</v>
      </c>
      <c r="B362" s="101">
        <v>3.371912094140618</v>
      </c>
      <c r="C362" s="102">
        <v>357</v>
      </c>
      <c r="D362" s="105">
        <f t="shared" si="33"/>
        <v>0.57211538461538458</v>
      </c>
    </row>
    <row r="363" spans="1:4" x14ac:dyDescent="0.3">
      <c r="A363" s="100">
        <v>30956</v>
      </c>
      <c r="B363" s="101">
        <v>3.3339914056867186</v>
      </c>
      <c r="C363" s="102">
        <v>358</v>
      </c>
      <c r="D363" s="105">
        <f t="shared" si="33"/>
        <v>0.57371794871794868</v>
      </c>
    </row>
    <row r="364" spans="1:4" x14ac:dyDescent="0.3">
      <c r="A364" s="100">
        <v>39600</v>
      </c>
      <c r="B364" s="101">
        <v>3.3215151612271709</v>
      </c>
      <c r="C364" s="102">
        <v>359</v>
      </c>
      <c r="D364" s="105">
        <f t="shared" si="33"/>
        <v>0.57532051282051277</v>
      </c>
    </row>
    <row r="365" spans="1:4" x14ac:dyDescent="0.3">
      <c r="A365" s="100">
        <v>26846</v>
      </c>
      <c r="B365" s="101">
        <v>3.3168479147401779</v>
      </c>
      <c r="C365" s="102">
        <v>360</v>
      </c>
      <c r="D365" s="105">
        <f t="shared" si="33"/>
        <v>0.57692307692307687</v>
      </c>
    </row>
    <row r="366" spans="1:4" x14ac:dyDescent="0.3">
      <c r="A366" s="100">
        <v>26207</v>
      </c>
      <c r="B366" s="101">
        <v>3.313739227656189</v>
      </c>
      <c r="C366" s="102">
        <v>361</v>
      </c>
      <c r="D366" s="105">
        <f t="shared" si="33"/>
        <v>0.57852564102564108</v>
      </c>
    </row>
    <row r="367" spans="1:4" x14ac:dyDescent="0.3">
      <c r="A367" s="100">
        <v>30834</v>
      </c>
      <c r="B367" s="101">
        <v>3.2977608856564857</v>
      </c>
      <c r="C367" s="102">
        <v>362</v>
      </c>
      <c r="D367" s="105">
        <f t="shared" si="33"/>
        <v>0.58012820512820518</v>
      </c>
    </row>
    <row r="368" spans="1:4" x14ac:dyDescent="0.3">
      <c r="A368" s="100">
        <v>27181</v>
      </c>
      <c r="B368" s="101">
        <v>3.2956132727176284</v>
      </c>
      <c r="C368" s="102">
        <v>363</v>
      </c>
      <c r="D368" s="105">
        <f t="shared" si="33"/>
        <v>0.58173076923076927</v>
      </c>
    </row>
    <row r="369" spans="1:4" x14ac:dyDescent="0.3">
      <c r="A369" s="100">
        <v>31048</v>
      </c>
      <c r="B369" s="101">
        <v>3.2830775222111548</v>
      </c>
      <c r="C369" s="102">
        <v>364</v>
      </c>
      <c r="D369" s="105">
        <f t="shared" si="33"/>
        <v>0.58333333333333337</v>
      </c>
    </row>
    <row r="370" spans="1:4" x14ac:dyDescent="0.3">
      <c r="A370" s="100">
        <v>37530</v>
      </c>
      <c r="B370" s="101">
        <v>3.2664023149825478</v>
      </c>
      <c r="C370" s="102">
        <v>365</v>
      </c>
      <c r="D370" s="105">
        <f t="shared" si="33"/>
        <v>0.58493589743589747</v>
      </c>
    </row>
    <row r="371" spans="1:4" x14ac:dyDescent="0.3">
      <c r="A371" s="100">
        <v>44713</v>
      </c>
      <c r="B371" s="101">
        <v>3.2596695088115148</v>
      </c>
      <c r="C371" s="102">
        <v>366</v>
      </c>
      <c r="D371" s="105">
        <f t="shared" si="33"/>
        <v>0.58653846153846156</v>
      </c>
    </row>
    <row r="372" spans="1:4" x14ac:dyDescent="0.3">
      <c r="A372" s="100">
        <v>44348</v>
      </c>
      <c r="B372" s="101">
        <v>3.2573476436972686</v>
      </c>
      <c r="C372" s="102">
        <v>367</v>
      </c>
      <c r="D372" s="105">
        <f t="shared" si="33"/>
        <v>0.58814102564102566</v>
      </c>
    </row>
    <row r="373" spans="1:4" x14ac:dyDescent="0.3">
      <c r="A373" s="100">
        <v>41821</v>
      </c>
      <c r="B373" s="101">
        <v>3.2365986536526989</v>
      </c>
      <c r="C373" s="102">
        <v>368</v>
      </c>
      <c r="D373" s="105">
        <f t="shared" si="33"/>
        <v>0.58974358974358976</v>
      </c>
    </row>
    <row r="374" spans="1:4" x14ac:dyDescent="0.3">
      <c r="A374" s="100">
        <v>33939</v>
      </c>
      <c r="B374" s="101">
        <v>3.2245876432241878</v>
      </c>
      <c r="C374" s="102">
        <v>369</v>
      </c>
      <c r="D374" s="105">
        <f t="shared" si="33"/>
        <v>0.59134615384615385</v>
      </c>
    </row>
    <row r="375" spans="1:4" x14ac:dyDescent="0.3">
      <c r="A375" s="100">
        <v>31352</v>
      </c>
      <c r="B375" s="101">
        <v>3.2067763069336754</v>
      </c>
      <c r="C375" s="102">
        <v>370</v>
      </c>
      <c r="D375" s="105">
        <f t="shared" si="33"/>
        <v>0.59294871794871795</v>
      </c>
    </row>
    <row r="376" spans="1:4" x14ac:dyDescent="0.3">
      <c r="A376" s="100">
        <v>40330</v>
      </c>
      <c r="B376" s="101">
        <v>3.1910858600061562</v>
      </c>
      <c r="C376" s="102">
        <v>371</v>
      </c>
      <c r="D376" s="105">
        <f t="shared" si="33"/>
        <v>0.59455128205128205</v>
      </c>
    </row>
    <row r="377" spans="1:4" x14ac:dyDescent="0.3">
      <c r="A377" s="100">
        <v>27881</v>
      </c>
      <c r="B377" s="101">
        <v>3.1832814296516219</v>
      </c>
      <c r="C377" s="102">
        <v>372</v>
      </c>
      <c r="D377" s="105">
        <f t="shared" si="33"/>
        <v>0.59615384615384615</v>
      </c>
    </row>
    <row r="378" spans="1:4" x14ac:dyDescent="0.3">
      <c r="A378" s="100">
        <v>41426</v>
      </c>
      <c r="B378" s="101">
        <v>3.1797426293433686</v>
      </c>
      <c r="C378" s="102">
        <v>373</v>
      </c>
      <c r="D378" s="105">
        <f t="shared" si="33"/>
        <v>0.59775641025641024</v>
      </c>
    </row>
    <row r="379" spans="1:4" x14ac:dyDescent="0.3">
      <c r="A379" s="100">
        <v>37742</v>
      </c>
      <c r="B379" s="101">
        <v>3.1451215212960797</v>
      </c>
      <c r="C379" s="102">
        <v>374</v>
      </c>
      <c r="D379" s="105">
        <f t="shared" si="33"/>
        <v>0.59935897435897434</v>
      </c>
    </row>
    <row r="380" spans="1:4" x14ac:dyDescent="0.3">
      <c r="A380" s="100">
        <v>32994</v>
      </c>
      <c r="B380" s="101">
        <v>3.1441884880495987</v>
      </c>
      <c r="C380" s="102">
        <v>375</v>
      </c>
      <c r="D380" s="105">
        <f t="shared" si="33"/>
        <v>0.60096153846153844</v>
      </c>
    </row>
    <row r="381" spans="1:4" x14ac:dyDescent="0.3">
      <c r="A381" s="100">
        <v>27729</v>
      </c>
      <c r="B381" s="101">
        <v>3.1402705890665987</v>
      </c>
      <c r="C381" s="102">
        <v>376</v>
      </c>
      <c r="D381" s="105">
        <f t="shared" si="33"/>
        <v>0.60256410256410253</v>
      </c>
    </row>
    <row r="382" spans="1:4" x14ac:dyDescent="0.3">
      <c r="A382" s="100">
        <v>35704</v>
      </c>
      <c r="B382" s="101">
        <v>3.1345063245161144</v>
      </c>
      <c r="C382" s="102">
        <v>377</v>
      </c>
      <c r="D382" s="105">
        <f t="shared" si="33"/>
        <v>0.60416666666666663</v>
      </c>
    </row>
    <row r="383" spans="1:4" x14ac:dyDescent="0.3">
      <c r="A383" s="100">
        <v>27546</v>
      </c>
      <c r="B383" s="101">
        <v>3.1312995278292921</v>
      </c>
      <c r="C383" s="102">
        <v>378</v>
      </c>
      <c r="D383" s="105">
        <f t="shared" si="33"/>
        <v>0.60576923076923073</v>
      </c>
    </row>
    <row r="384" spans="1:4" x14ac:dyDescent="0.3">
      <c r="A384" s="100">
        <v>26634</v>
      </c>
      <c r="B384" s="101">
        <v>3.1037905675428554</v>
      </c>
      <c r="C384" s="102">
        <v>379</v>
      </c>
      <c r="D384" s="105">
        <f t="shared" si="33"/>
        <v>0.60737179487179482</v>
      </c>
    </row>
    <row r="385" spans="1:4" x14ac:dyDescent="0.3">
      <c r="A385" s="100">
        <v>35551</v>
      </c>
      <c r="B385" s="101">
        <v>3.1033637552305833</v>
      </c>
      <c r="C385" s="102">
        <v>380</v>
      </c>
      <c r="D385" s="105">
        <f t="shared" si="33"/>
        <v>0.60897435897435892</v>
      </c>
    </row>
    <row r="386" spans="1:4" x14ac:dyDescent="0.3">
      <c r="A386" s="100">
        <v>27303</v>
      </c>
      <c r="B386" s="101">
        <v>3.0972192496188229</v>
      </c>
      <c r="C386" s="102">
        <v>381</v>
      </c>
      <c r="D386" s="105">
        <f t="shared" si="33"/>
        <v>0.61057692307692313</v>
      </c>
    </row>
    <row r="387" spans="1:4" x14ac:dyDescent="0.3">
      <c r="A387" s="100">
        <v>29221</v>
      </c>
      <c r="B387" s="101">
        <v>3.0965510869627573</v>
      </c>
      <c r="C387" s="102">
        <v>382</v>
      </c>
      <c r="D387" s="105">
        <f t="shared" si="33"/>
        <v>0.61217948717948723</v>
      </c>
    </row>
    <row r="388" spans="1:4" x14ac:dyDescent="0.3">
      <c r="A388" s="100">
        <v>41579</v>
      </c>
      <c r="B388" s="101">
        <v>3.0955375742846347</v>
      </c>
      <c r="C388" s="102">
        <v>383</v>
      </c>
      <c r="D388" s="105">
        <f t="shared" si="33"/>
        <v>0.61378205128205132</v>
      </c>
    </row>
    <row r="389" spans="1:4" x14ac:dyDescent="0.3">
      <c r="A389" s="100">
        <v>28095</v>
      </c>
      <c r="B389" s="101">
        <v>3.0855303138385506</v>
      </c>
      <c r="C389" s="102">
        <v>384</v>
      </c>
      <c r="D389" s="105">
        <f t="shared" si="33"/>
        <v>0.61538461538461542</v>
      </c>
    </row>
    <row r="390" spans="1:4" x14ac:dyDescent="0.3">
      <c r="A390" s="100">
        <v>41944</v>
      </c>
      <c r="B390" s="101">
        <v>3.0800021838044476</v>
      </c>
      <c r="C390" s="102">
        <v>385</v>
      </c>
      <c r="D390" s="105">
        <f t="shared" si="33"/>
        <v>0.61698717948717952</v>
      </c>
    </row>
    <row r="391" spans="1:4" x14ac:dyDescent="0.3">
      <c r="A391" s="100">
        <v>44013</v>
      </c>
      <c r="B391" s="101">
        <v>3.0779661770791016</v>
      </c>
      <c r="C391" s="102">
        <v>386</v>
      </c>
      <c r="D391" s="105">
        <f t="shared" ref="D391:D454" si="34">+C391/$C$629</f>
        <v>0.61858974358974361</v>
      </c>
    </row>
    <row r="392" spans="1:4" x14ac:dyDescent="0.3">
      <c r="A392" s="100">
        <v>33359</v>
      </c>
      <c r="B392" s="101">
        <v>3.0764608545354766</v>
      </c>
      <c r="C392" s="102">
        <v>387</v>
      </c>
      <c r="D392" s="105">
        <f t="shared" si="34"/>
        <v>0.62019230769230771</v>
      </c>
    </row>
    <row r="393" spans="1:4" x14ac:dyDescent="0.3">
      <c r="A393" s="100">
        <v>42156</v>
      </c>
      <c r="B393" s="101">
        <v>3.0595814852257694</v>
      </c>
      <c r="C393" s="102">
        <v>388</v>
      </c>
      <c r="D393" s="105">
        <f t="shared" si="34"/>
        <v>0.62179487179487181</v>
      </c>
    </row>
    <row r="394" spans="1:4" x14ac:dyDescent="0.3">
      <c r="A394" s="100">
        <v>34851</v>
      </c>
      <c r="B394" s="101">
        <v>3.0541765265882272</v>
      </c>
      <c r="C394" s="102">
        <v>389</v>
      </c>
      <c r="D394" s="105">
        <f t="shared" si="34"/>
        <v>0.6233974358974359</v>
      </c>
    </row>
    <row r="395" spans="1:4" x14ac:dyDescent="0.3">
      <c r="A395" s="100">
        <v>31168</v>
      </c>
      <c r="B395" s="101">
        <v>3.0439003905847999</v>
      </c>
      <c r="C395" s="102">
        <v>390</v>
      </c>
      <c r="D395" s="105">
        <f t="shared" si="34"/>
        <v>0.625</v>
      </c>
    </row>
    <row r="396" spans="1:4" x14ac:dyDescent="0.3">
      <c r="A396" s="100">
        <v>36069</v>
      </c>
      <c r="B396" s="101">
        <v>3.0378278216708234</v>
      </c>
      <c r="C396" s="102">
        <v>391</v>
      </c>
      <c r="D396" s="105">
        <f t="shared" si="34"/>
        <v>0.6266025641025641</v>
      </c>
    </row>
    <row r="397" spans="1:4" x14ac:dyDescent="0.3">
      <c r="A397" s="100">
        <v>43952</v>
      </c>
      <c r="B397" s="101">
        <v>3.0349589535843506</v>
      </c>
      <c r="C397" s="102">
        <v>392</v>
      </c>
      <c r="D397" s="105">
        <f t="shared" si="34"/>
        <v>0.62820512820512819</v>
      </c>
    </row>
    <row r="398" spans="1:4" x14ac:dyDescent="0.3">
      <c r="A398" s="100">
        <v>42522</v>
      </c>
      <c r="B398" s="101">
        <v>3.0322352496174694</v>
      </c>
      <c r="C398" s="102">
        <v>393</v>
      </c>
      <c r="D398" s="105">
        <f t="shared" si="34"/>
        <v>0.62980769230769229</v>
      </c>
    </row>
    <row r="399" spans="1:4" x14ac:dyDescent="0.3">
      <c r="A399" s="100">
        <v>27150</v>
      </c>
      <c r="B399" s="101">
        <v>3.0241032219396011</v>
      </c>
      <c r="C399" s="102">
        <v>394</v>
      </c>
      <c r="D399" s="105">
        <f t="shared" si="34"/>
        <v>0.63141025641025639</v>
      </c>
    </row>
    <row r="400" spans="1:4" x14ac:dyDescent="0.3">
      <c r="A400" s="100">
        <v>28795</v>
      </c>
      <c r="B400" s="101">
        <v>3.0167507661256159</v>
      </c>
      <c r="C400" s="102">
        <v>395</v>
      </c>
      <c r="D400" s="105">
        <f t="shared" si="34"/>
        <v>0.63301282051282048</v>
      </c>
    </row>
    <row r="401" spans="1:4" x14ac:dyDescent="0.3">
      <c r="A401" s="100">
        <v>30468</v>
      </c>
      <c r="B401" s="101">
        <v>3.0119828490410239</v>
      </c>
      <c r="C401" s="102">
        <v>396</v>
      </c>
      <c r="D401" s="105">
        <f t="shared" si="34"/>
        <v>0.63461538461538458</v>
      </c>
    </row>
    <row r="402" spans="1:4" x14ac:dyDescent="0.3">
      <c r="A402" s="100">
        <v>32660</v>
      </c>
      <c r="B402" s="101">
        <v>3.0116214773270715</v>
      </c>
      <c r="C402" s="102">
        <v>397</v>
      </c>
      <c r="D402" s="105">
        <f t="shared" si="34"/>
        <v>0.63621794871794868</v>
      </c>
    </row>
    <row r="403" spans="1:4" x14ac:dyDescent="0.3">
      <c r="A403" s="100">
        <v>29860</v>
      </c>
      <c r="B403" s="101">
        <v>3.0052759918741958</v>
      </c>
      <c r="C403" s="102">
        <v>398</v>
      </c>
      <c r="D403" s="105">
        <f t="shared" si="34"/>
        <v>0.63782051282051277</v>
      </c>
    </row>
    <row r="404" spans="1:4" x14ac:dyDescent="0.3">
      <c r="A404" s="100">
        <v>26604</v>
      </c>
      <c r="B404" s="101">
        <v>3.0018659261004501</v>
      </c>
      <c r="C404" s="102">
        <v>399</v>
      </c>
      <c r="D404" s="105">
        <f t="shared" si="34"/>
        <v>0.63942307692307687</v>
      </c>
    </row>
    <row r="405" spans="1:4" x14ac:dyDescent="0.3">
      <c r="A405" s="100">
        <v>38657</v>
      </c>
      <c r="B405" s="101">
        <v>3.0017421353801441</v>
      </c>
      <c r="C405" s="102">
        <v>400</v>
      </c>
      <c r="D405" s="105">
        <f t="shared" si="34"/>
        <v>0.64102564102564108</v>
      </c>
    </row>
    <row r="406" spans="1:4" x14ac:dyDescent="0.3">
      <c r="A406" s="100">
        <v>38108</v>
      </c>
      <c r="B406" s="101">
        <v>2.9993054894389735</v>
      </c>
      <c r="C406" s="102">
        <v>401</v>
      </c>
      <c r="D406" s="105">
        <f t="shared" si="34"/>
        <v>0.64262820512820518</v>
      </c>
    </row>
    <row r="407" spans="1:4" x14ac:dyDescent="0.3">
      <c r="A407" s="100">
        <v>40360</v>
      </c>
      <c r="B407" s="101">
        <v>2.9935174583487876</v>
      </c>
      <c r="C407" s="102">
        <v>402</v>
      </c>
      <c r="D407" s="105">
        <f t="shared" si="34"/>
        <v>0.64423076923076927</v>
      </c>
    </row>
    <row r="408" spans="1:4" x14ac:dyDescent="0.3">
      <c r="A408" s="100">
        <v>30103</v>
      </c>
      <c r="B408" s="101">
        <v>2.9870369771930294</v>
      </c>
      <c r="C408" s="102">
        <v>403</v>
      </c>
      <c r="D408" s="105">
        <f t="shared" si="34"/>
        <v>0.64583333333333337</v>
      </c>
    </row>
    <row r="409" spans="1:4" x14ac:dyDescent="0.3">
      <c r="A409" s="100">
        <v>41791</v>
      </c>
      <c r="B409" s="101">
        <v>2.9787126956782042</v>
      </c>
      <c r="C409" s="102">
        <v>404</v>
      </c>
      <c r="D409" s="105">
        <f t="shared" si="34"/>
        <v>0.64743589743589747</v>
      </c>
    </row>
    <row r="410" spans="1:4" x14ac:dyDescent="0.3">
      <c r="A410" s="100">
        <v>35947</v>
      </c>
      <c r="B410" s="101">
        <v>2.9744093489078915</v>
      </c>
      <c r="C410" s="102">
        <v>405</v>
      </c>
      <c r="D410" s="105">
        <f t="shared" si="34"/>
        <v>0.64903846153846156</v>
      </c>
    </row>
    <row r="411" spans="1:4" x14ac:dyDescent="0.3">
      <c r="A411" s="100">
        <v>27668</v>
      </c>
      <c r="B411" s="101">
        <v>2.9640595666510978</v>
      </c>
      <c r="C411" s="102">
        <v>406</v>
      </c>
      <c r="D411" s="105">
        <f t="shared" si="34"/>
        <v>0.65064102564102566</v>
      </c>
    </row>
    <row r="412" spans="1:4" x14ac:dyDescent="0.3">
      <c r="A412" s="100">
        <v>38899</v>
      </c>
      <c r="B412" s="101">
        <v>2.9537694150641101</v>
      </c>
      <c r="C412" s="102">
        <v>407</v>
      </c>
      <c r="D412" s="105">
        <f t="shared" si="34"/>
        <v>0.65224358974358976</v>
      </c>
    </row>
    <row r="413" spans="1:4" x14ac:dyDescent="0.3">
      <c r="A413" s="100">
        <v>34973</v>
      </c>
      <c r="B413" s="101">
        <v>2.9435506272776797</v>
      </c>
      <c r="C413" s="102">
        <v>408</v>
      </c>
      <c r="D413" s="105">
        <f t="shared" si="34"/>
        <v>0.65384615384615385</v>
      </c>
    </row>
    <row r="414" spans="1:4" x14ac:dyDescent="0.3">
      <c r="A414" s="100">
        <v>37408</v>
      </c>
      <c r="B414" s="101">
        <v>2.9164348738200032</v>
      </c>
      <c r="C414" s="102">
        <v>409</v>
      </c>
      <c r="D414" s="105">
        <f t="shared" si="34"/>
        <v>0.65544871794871795</v>
      </c>
    </row>
    <row r="415" spans="1:4" x14ac:dyDescent="0.3">
      <c r="A415" s="100">
        <v>26451</v>
      </c>
      <c r="B415" s="101">
        <v>2.8986838575981277</v>
      </c>
      <c r="C415" s="102">
        <v>410</v>
      </c>
      <c r="D415" s="105">
        <f t="shared" si="34"/>
        <v>0.65705128205128205</v>
      </c>
    </row>
    <row r="416" spans="1:4" x14ac:dyDescent="0.3">
      <c r="A416" s="100">
        <v>29160</v>
      </c>
      <c r="B416" s="101">
        <v>2.8848479514094474</v>
      </c>
      <c r="C416" s="102">
        <v>411</v>
      </c>
      <c r="D416" s="105">
        <f t="shared" si="34"/>
        <v>0.65865384615384615</v>
      </c>
    </row>
    <row r="417" spans="1:4" x14ac:dyDescent="0.3">
      <c r="A417" s="100">
        <v>37895</v>
      </c>
      <c r="B417" s="101">
        <v>2.8469875447254265</v>
      </c>
      <c r="C417" s="102">
        <v>412</v>
      </c>
      <c r="D417" s="105">
        <f t="shared" si="34"/>
        <v>0.66025641025641024</v>
      </c>
    </row>
    <row r="418" spans="1:4" x14ac:dyDescent="0.3">
      <c r="A418" s="100">
        <v>32752</v>
      </c>
      <c r="B418" s="101">
        <v>2.8364098457017026</v>
      </c>
      <c r="C418" s="102">
        <v>413</v>
      </c>
      <c r="D418" s="105">
        <f t="shared" si="34"/>
        <v>0.66185897435897434</v>
      </c>
    </row>
    <row r="419" spans="1:4" x14ac:dyDescent="0.3">
      <c r="A419" s="100">
        <v>44896</v>
      </c>
      <c r="B419" s="101">
        <v>2.8361083345705045</v>
      </c>
      <c r="C419" s="102">
        <v>414</v>
      </c>
      <c r="D419" s="105">
        <f t="shared" si="34"/>
        <v>0.66346153846153844</v>
      </c>
    </row>
    <row r="420" spans="1:4" x14ac:dyDescent="0.3">
      <c r="A420" s="100">
        <v>34608</v>
      </c>
      <c r="B420" s="101">
        <v>2.8355422950590694</v>
      </c>
      <c r="C420" s="102">
        <v>415</v>
      </c>
      <c r="D420" s="105">
        <f t="shared" si="34"/>
        <v>0.66506410256410253</v>
      </c>
    </row>
    <row r="421" spans="1:4" x14ac:dyDescent="0.3">
      <c r="A421" s="100">
        <v>43009</v>
      </c>
      <c r="B421" s="101">
        <v>2.8301603344636757</v>
      </c>
      <c r="C421" s="102">
        <v>416</v>
      </c>
      <c r="D421" s="105">
        <f t="shared" si="34"/>
        <v>0.66666666666666663</v>
      </c>
    </row>
    <row r="422" spans="1:4" x14ac:dyDescent="0.3">
      <c r="A422" s="100">
        <v>36831</v>
      </c>
      <c r="B422" s="101">
        <v>2.8186898178219026</v>
      </c>
      <c r="C422" s="102">
        <v>417</v>
      </c>
      <c r="D422" s="105">
        <f t="shared" si="34"/>
        <v>0.66826923076923073</v>
      </c>
    </row>
    <row r="423" spans="1:4" x14ac:dyDescent="0.3">
      <c r="A423" s="100">
        <v>32295</v>
      </c>
      <c r="B423" s="101">
        <v>2.8064876149848486</v>
      </c>
      <c r="C423" s="102">
        <v>418</v>
      </c>
      <c r="D423" s="105">
        <f t="shared" si="34"/>
        <v>0.66987179487179482</v>
      </c>
    </row>
    <row r="424" spans="1:4" x14ac:dyDescent="0.3">
      <c r="A424" s="100">
        <v>30498</v>
      </c>
      <c r="B424" s="101">
        <v>2.7904266781327851</v>
      </c>
      <c r="C424" s="102">
        <v>419</v>
      </c>
      <c r="D424" s="105">
        <f t="shared" si="34"/>
        <v>0.67147435897435892</v>
      </c>
    </row>
    <row r="425" spans="1:4" x14ac:dyDescent="0.3">
      <c r="A425" s="100">
        <v>44835</v>
      </c>
      <c r="B425" s="101">
        <v>2.778365320117969</v>
      </c>
      <c r="C425" s="102">
        <v>420</v>
      </c>
      <c r="D425" s="105">
        <f t="shared" si="34"/>
        <v>0.67307692307692313</v>
      </c>
    </row>
    <row r="426" spans="1:4" x14ac:dyDescent="0.3">
      <c r="A426" s="100">
        <v>28065</v>
      </c>
      <c r="B426" s="101">
        <v>2.764508057174563</v>
      </c>
      <c r="C426" s="102">
        <v>421</v>
      </c>
      <c r="D426" s="105">
        <f t="shared" si="34"/>
        <v>0.67467948717948723</v>
      </c>
    </row>
    <row r="427" spans="1:4" x14ac:dyDescent="0.3">
      <c r="A427" s="100">
        <v>43252</v>
      </c>
      <c r="B427" s="101">
        <v>2.7459553061108504</v>
      </c>
      <c r="C427" s="102">
        <v>422</v>
      </c>
      <c r="D427" s="105">
        <f t="shared" si="34"/>
        <v>0.67628205128205132</v>
      </c>
    </row>
    <row r="428" spans="1:4" x14ac:dyDescent="0.3">
      <c r="A428" s="100">
        <v>31321</v>
      </c>
      <c r="B428" s="101">
        <v>2.7316638324889757</v>
      </c>
      <c r="C428" s="102">
        <v>423</v>
      </c>
      <c r="D428" s="105">
        <f t="shared" si="34"/>
        <v>0.67788461538461542</v>
      </c>
    </row>
    <row r="429" spans="1:4" x14ac:dyDescent="0.3">
      <c r="A429" s="100">
        <v>40026</v>
      </c>
      <c r="B429" s="101">
        <v>2.7300841466781618</v>
      </c>
      <c r="C429" s="102">
        <v>424</v>
      </c>
      <c r="D429" s="105">
        <f t="shared" si="34"/>
        <v>0.67948717948717952</v>
      </c>
    </row>
    <row r="430" spans="1:4" x14ac:dyDescent="0.3">
      <c r="A430" s="100">
        <v>33878</v>
      </c>
      <c r="B430" s="101">
        <v>2.7275882505121798</v>
      </c>
      <c r="C430" s="102">
        <v>425</v>
      </c>
      <c r="D430" s="105">
        <f t="shared" si="34"/>
        <v>0.68108974358974361</v>
      </c>
    </row>
    <row r="431" spans="1:4" x14ac:dyDescent="0.3">
      <c r="A431" s="100">
        <v>43040</v>
      </c>
      <c r="B431" s="101">
        <v>2.7049626606663635</v>
      </c>
      <c r="C431" s="102">
        <v>426</v>
      </c>
      <c r="D431" s="105">
        <f t="shared" si="34"/>
        <v>0.68269230769230771</v>
      </c>
    </row>
    <row r="432" spans="1:4" x14ac:dyDescent="0.3">
      <c r="A432" s="100">
        <v>34486</v>
      </c>
      <c r="B432" s="101">
        <v>2.6982154770192261</v>
      </c>
      <c r="C432" s="102">
        <v>427</v>
      </c>
      <c r="D432" s="105">
        <f t="shared" si="34"/>
        <v>0.68429487179487181</v>
      </c>
    </row>
    <row r="433" spans="1:4" x14ac:dyDescent="0.3">
      <c r="A433" s="100">
        <v>42186</v>
      </c>
      <c r="B433" s="101">
        <v>2.6954730755002752</v>
      </c>
      <c r="C433" s="102">
        <v>428</v>
      </c>
      <c r="D433" s="105">
        <f t="shared" si="34"/>
        <v>0.6858974358974359</v>
      </c>
    </row>
    <row r="434" spans="1:4" x14ac:dyDescent="0.3">
      <c r="A434" s="100">
        <v>32843</v>
      </c>
      <c r="B434" s="101">
        <v>2.6947954010846553</v>
      </c>
      <c r="C434" s="102">
        <v>429</v>
      </c>
      <c r="D434" s="105">
        <f t="shared" si="34"/>
        <v>0.6875</v>
      </c>
    </row>
    <row r="435" spans="1:4" x14ac:dyDescent="0.3">
      <c r="A435" s="100">
        <v>35582</v>
      </c>
      <c r="B435" s="101">
        <v>2.6945143986817084</v>
      </c>
      <c r="C435" s="102">
        <v>430</v>
      </c>
      <c r="D435" s="105">
        <f t="shared" si="34"/>
        <v>0.6891025641025641</v>
      </c>
    </row>
    <row r="436" spans="1:4" x14ac:dyDescent="0.3">
      <c r="A436" s="100">
        <v>31929</v>
      </c>
      <c r="B436" s="101">
        <v>2.694510951868716</v>
      </c>
      <c r="C436" s="102">
        <v>431</v>
      </c>
      <c r="D436" s="105">
        <f t="shared" si="34"/>
        <v>0.69070512820512819</v>
      </c>
    </row>
    <row r="437" spans="1:4" x14ac:dyDescent="0.3">
      <c r="A437" s="100">
        <v>37438</v>
      </c>
      <c r="B437" s="101">
        <v>2.6904265760861206</v>
      </c>
      <c r="C437" s="102">
        <v>432</v>
      </c>
      <c r="D437" s="105">
        <f t="shared" si="34"/>
        <v>0.69230769230769229</v>
      </c>
    </row>
    <row r="438" spans="1:4" x14ac:dyDescent="0.3">
      <c r="A438" s="100">
        <v>37773</v>
      </c>
      <c r="B438" s="101">
        <v>2.6882163051662618</v>
      </c>
      <c r="C438" s="102">
        <v>433</v>
      </c>
      <c r="D438" s="105">
        <f t="shared" si="34"/>
        <v>0.69391025641025639</v>
      </c>
    </row>
    <row r="439" spans="1:4" x14ac:dyDescent="0.3">
      <c r="A439" s="100">
        <v>43617</v>
      </c>
      <c r="B439" s="101">
        <v>2.686585254610419</v>
      </c>
      <c r="C439" s="102">
        <v>434</v>
      </c>
      <c r="D439" s="105">
        <f t="shared" si="34"/>
        <v>0.69551282051282048</v>
      </c>
    </row>
    <row r="440" spans="1:4" x14ac:dyDescent="0.3">
      <c r="A440" s="100">
        <v>43739</v>
      </c>
      <c r="B440" s="101">
        <v>2.6849657986582489</v>
      </c>
      <c r="C440" s="102">
        <v>435</v>
      </c>
      <c r="D440" s="105">
        <f t="shared" si="34"/>
        <v>0.69711538461538458</v>
      </c>
    </row>
    <row r="441" spans="1:4" x14ac:dyDescent="0.3">
      <c r="A441" s="100">
        <v>41456</v>
      </c>
      <c r="B441" s="101">
        <v>2.6753623357572027</v>
      </c>
      <c r="C441" s="102">
        <v>436</v>
      </c>
      <c r="D441" s="105">
        <f t="shared" si="34"/>
        <v>0.69871794871794868</v>
      </c>
    </row>
    <row r="442" spans="1:4" x14ac:dyDescent="0.3">
      <c r="A442" s="100">
        <v>41913</v>
      </c>
      <c r="B442" s="101">
        <v>2.6737387160485011</v>
      </c>
      <c r="C442" s="102">
        <v>437</v>
      </c>
      <c r="D442" s="105">
        <f t="shared" si="34"/>
        <v>0.70032051282051277</v>
      </c>
    </row>
    <row r="443" spans="1:4" x14ac:dyDescent="0.3">
      <c r="A443" s="100">
        <v>38504</v>
      </c>
      <c r="B443" s="101">
        <v>2.6724723772121708</v>
      </c>
      <c r="C443" s="102">
        <v>438</v>
      </c>
      <c r="D443" s="105">
        <f t="shared" si="34"/>
        <v>0.70192307692307687</v>
      </c>
    </row>
    <row r="444" spans="1:4" x14ac:dyDescent="0.3">
      <c r="A444" s="100">
        <v>41883</v>
      </c>
      <c r="B444" s="101">
        <v>2.6470216518567367</v>
      </c>
      <c r="C444" s="102">
        <v>439</v>
      </c>
      <c r="D444" s="105">
        <f t="shared" si="34"/>
        <v>0.70352564102564108</v>
      </c>
    </row>
    <row r="445" spans="1:4" x14ac:dyDescent="0.3">
      <c r="A445" s="100">
        <v>31291</v>
      </c>
      <c r="B445" s="101">
        <v>2.6460987131329055</v>
      </c>
      <c r="C445" s="102">
        <v>440</v>
      </c>
      <c r="D445" s="105">
        <f t="shared" si="34"/>
        <v>0.70512820512820518</v>
      </c>
    </row>
    <row r="446" spans="1:4" x14ac:dyDescent="0.3">
      <c r="A446" s="100">
        <v>32417</v>
      </c>
      <c r="B446" s="101">
        <v>2.6434413254976117</v>
      </c>
      <c r="C446" s="102">
        <v>441</v>
      </c>
      <c r="D446" s="105">
        <f t="shared" si="34"/>
        <v>0.70673076923076927</v>
      </c>
    </row>
    <row r="447" spans="1:4" x14ac:dyDescent="0.3">
      <c r="A447" s="100">
        <v>26146</v>
      </c>
      <c r="B447" s="101">
        <v>2.6411438246008569</v>
      </c>
      <c r="C447" s="102">
        <v>442</v>
      </c>
      <c r="D447" s="105">
        <f t="shared" si="34"/>
        <v>0.70833333333333337</v>
      </c>
    </row>
    <row r="448" spans="1:4" x14ac:dyDescent="0.3">
      <c r="A448" s="100">
        <v>39630</v>
      </c>
      <c r="B448" s="101">
        <v>2.6331051219690798</v>
      </c>
      <c r="C448" s="102">
        <v>443</v>
      </c>
      <c r="D448" s="105">
        <f t="shared" si="34"/>
        <v>0.70993589743589747</v>
      </c>
    </row>
    <row r="449" spans="1:4" x14ac:dyDescent="0.3">
      <c r="A449" s="100">
        <v>41061</v>
      </c>
      <c r="B449" s="101">
        <v>2.6268662628705139</v>
      </c>
      <c r="C449" s="102">
        <v>444</v>
      </c>
      <c r="D449" s="105">
        <f t="shared" si="34"/>
        <v>0.71153846153846156</v>
      </c>
    </row>
    <row r="450" spans="1:4" x14ac:dyDescent="0.3">
      <c r="A450" s="100">
        <v>36404</v>
      </c>
      <c r="B450" s="101">
        <v>2.6240688603598876</v>
      </c>
      <c r="C450" s="102">
        <v>445</v>
      </c>
      <c r="D450" s="105">
        <f t="shared" si="34"/>
        <v>0.71314102564102566</v>
      </c>
    </row>
    <row r="451" spans="1:4" x14ac:dyDescent="0.3">
      <c r="A451" s="100">
        <v>39234</v>
      </c>
      <c r="B451" s="101">
        <v>2.6234376991045241</v>
      </c>
      <c r="C451" s="102">
        <v>446</v>
      </c>
      <c r="D451" s="105">
        <f t="shared" si="34"/>
        <v>0.71474358974358976</v>
      </c>
    </row>
    <row r="452" spans="1:4" x14ac:dyDescent="0.3">
      <c r="A452" s="100">
        <v>30864</v>
      </c>
      <c r="B452" s="101">
        <v>2.607735990631129</v>
      </c>
      <c r="C452" s="102">
        <v>447</v>
      </c>
      <c r="D452" s="105">
        <f t="shared" si="34"/>
        <v>0.71634615384615385</v>
      </c>
    </row>
    <row r="453" spans="1:4" x14ac:dyDescent="0.3">
      <c r="A453" s="100">
        <v>31959</v>
      </c>
      <c r="B453" s="101">
        <v>2.6045514576096638</v>
      </c>
      <c r="C453" s="102">
        <v>448</v>
      </c>
      <c r="D453" s="105">
        <f t="shared" si="34"/>
        <v>0.71794871794871795</v>
      </c>
    </row>
    <row r="454" spans="1:4" x14ac:dyDescent="0.3">
      <c r="A454" s="100">
        <v>37043</v>
      </c>
      <c r="B454" s="101">
        <v>2.5920059310885541</v>
      </c>
      <c r="C454" s="102">
        <v>449</v>
      </c>
      <c r="D454" s="105">
        <f t="shared" si="34"/>
        <v>0.71955128205128205</v>
      </c>
    </row>
    <row r="455" spans="1:4" x14ac:dyDescent="0.3">
      <c r="A455" s="100">
        <v>29707</v>
      </c>
      <c r="B455" s="101">
        <v>2.5791550788268731</v>
      </c>
      <c r="C455" s="102">
        <v>450</v>
      </c>
      <c r="D455" s="105">
        <f t="shared" ref="D455:D518" si="35">+C455/$C$629</f>
        <v>0.72115384615384615</v>
      </c>
    </row>
    <row r="456" spans="1:4" x14ac:dyDescent="0.3">
      <c r="A456" s="100">
        <v>39264</v>
      </c>
      <c r="B456" s="101">
        <v>2.5709388334154157</v>
      </c>
      <c r="C456" s="102">
        <v>451</v>
      </c>
      <c r="D456" s="105">
        <f t="shared" si="35"/>
        <v>0.72275641025641024</v>
      </c>
    </row>
    <row r="457" spans="1:4" x14ac:dyDescent="0.3">
      <c r="A457" s="100">
        <v>35217</v>
      </c>
      <c r="B457" s="101">
        <v>2.5685753932701156</v>
      </c>
      <c r="C457" s="102">
        <v>452</v>
      </c>
      <c r="D457" s="105">
        <f t="shared" si="35"/>
        <v>0.72435897435897434</v>
      </c>
    </row>
    <row r="458" spans="1:4" x14ac:dyDescent="0.3">
      <c r="A458" s="100">
        <v>29007</v>
      </c>
      <c r="B458" s="101">
        <v>2.5666434524811268</v>
      </c>
      <c r="C458" s="102">
        <v>453</v>
      </c>
      <c r="D458" s="105">
        <f t="shared" si="35"/>
        <v>0.72596153846153844</v>
      </c>
    </row>
    <row r="459" spans="1:4" x14ac:dyDescent="0.3">
      <c r="A459" s="100">
        <v>34121</v>
      </c>
      <c r="B459" s="101">
        <v>2.558745276577425</v>
      </c>
      <c r="C459" s="102">
        <v>454</v>
      </c>
      <c r="D459" s="105">
        <f t="shared" si="35"/>
        <v>0.72756410256410253</v>
      </c>
    </row>
    <row r="460" spans="1:4" x14ac:dyDescent="0.3">
      <c r="A460" s="100">
        <v>40695</v>
      </c>
      <c r="B460" s="101">
        <v>2.5497446577222993</v>
      </c>
      <c r="C460" s="102">
        <v>455</v>
      </c>
      <c r="D460" s="105">
        <f t="shared" si="35"/>
        <v>0.72916666666666663</v>
      </c>
    </row>
    <row r="461" spans="1:4" x14ac:dyDescent="0.3">
      <c r="A461" s="100">
        <v>29342</v>
      </c>
      <c r="B461" s="101">
        <v>2.5482702327512201</v>
      </c>
      <c r="C461" s="102">
        <v>456</v>
      </c>
      <c r="D461" s="105">
        <f t="shared" si="35"/>
        <v>0.73076923076923073</v>
      </c>
    </row>
    <row r="462" spans="1:4" x14ac:dyDescent="0.3">
      <c r="A462" s="100">
        <v>36708</v>
      </c>
      <c r="B462" s="101">
        <v>2.5402376651693852</v>
      </c>
      <c r="C462" s="102">
        <v>457</v>
      </c>
      <c r="D462" s="105">
        <f t="shared" si="35"/>
        <v>0.73237179487179482</v>
      </c>
    </row>
    <row r="463" spans="1:4" x14ac:dyDescent="0.3">
      <c r="A463" s="100">
        <v>28277</v>
      </c>
      <c r="B463" s="101">
        <v>2.5268214620412803</v>
      </c>
      <c r="C463" s="102">
        <v>458</v>
      </c>
      <c r="D463" s="105">
        <f t="shared" si="35"/>
        <v>0.73397435897435892</v>
      </c>
    </row>
    <row r="464" spans="1:4" x14ac:dyDescent="0.3">
      <c r="A464" s="100">
        <v>40452</v>
      </c>
      <c r="B464" s="101">
        <v>2.5090473872416448</v>
      </c>
      <c r="C464" s="102">
        <v>459</v>
      </c>
      <c r="D464" s="105">
        <f t="shared" si="35"/>
        <v>0.73557692307692313</v>
      </c>
    </row>
    <row r="465" spans="1:4" x14ac:dyDescent="0.3">
      <c r="A465" s="100">
        <v>39692</v>
      </c>
      <c r="B465" s="101">
        <v>2.5068503764077734</v>
      </c>
      <c r="C465" s="102">
        <v>460</v>
      </c>
      <c r="D465" s="105">
        <f t="shared" si="35"/>
        <v>0.73717948717948723</v>
      </c>
    </row>
    <row r="466" spans="1:4" x14ac:dyDescent="0.3">
      <c r="A466" s="100">
        <v>27638</v>
      </c>
      <c r="B466" s="101">
        <v>2.5065987885016527</v>
      </c>
      <c r="C466" s="102">
        <v>461</v>
      </c>
      <c r="D466" s="105">
        <f t="shared" si="35"/>
        <v>0.73878205128205132</v>
      </c>
    </row>
    <row r="467" spans="1:4" x14ac:dyDescent="0.3">
      <c r="A467" s="100">
        <v>38169</v>
      </c>
      <c r="B467" s="101">
        <v>2.487570197977568</v>
      </c>
      <c r="C467" s="102">
        <v>462</v>
      </c>
      <c r="D467" s="105">
        <f t="shared" si="35"/>
        <v>0.74038461538461542</v>
      </c>
    </row>
    <row r="468" spans="1:4" x14ac:dyDescent="0.3">
      <c r="A468" s="100">
        <v>31564</v>
      </c>
      <c r="B468" s="101">
        <v>2.4873169713083176</v>
      </c>
      <c r="C468" s="102">
        <v>463</v>
      </c>
      <c r="D468" s="105">
        <f t="shared" si="35"/>
        <v>0.74198717948717952</v>
      </c>
    </row>
    <row r="469" spans="1:4" x14ac:dyDescent="0.3">
      <c r="A469" s="100">
        <v>33756</v>
      </c>
      <c r="B469" s="101">
        <v>2.4867113469429909</v>
      </c>
      <c r="C469" s="102">
        <v>464</v>
      </c>
      <c r="D469" s="105">
        <f t="shared" si="35"/>
        <v>0.74358974358974361</v>
      </c>
    </row>
    <row r="470" spans="1:4" x14ac:dyDescent="0.3">
      <c r="A470" s="100">
        <v>31199</v>
      </c>
      <c r="B470" s="101">
        <v>2.470939889707108</v>
      </c>
      <c r="C470" s="102">
        <v>465</v>
      </c>
      <c r="D470" s="105">
        <f t="shared" si="35"/>
        <v>0.74519230769230771</v>
      </c>
    </row>
    <row r="471" spans="1:4" x14ac:dyDescent="0.3">
      <c r="A471" s="100">
        <v>33909</v>
      </c>
      <c r="B471" s="101">
        <v>2.4683140321607664</v>
      </c>
      <c r="C471" s="102">
        <v>466</v>
      </c>
      <c r="D471" s="105">
        <f t="shared" si="35"/>
        <v>0.74679487179487181</v>
      </c>
    </row>
    <row r="472" spans="1:4" x14ac:dyDescent="0.3">
      <c r="A472" s="100">
        <v>40725</v>
      </c>
      <c r="B472" s="101">
        <v>2.4659057004353064</v>
      </c>
      <c r="C472" s="102">
        <v>467</v>
      </c>
      <c r="D472" s="105">
        <f t="shared" si="35"/>
        <v>0.7483974358974359</v>
      </c>
    </row>
    <row r="473" spans="1:4" x14ac:dyDescent="0.3">
      <c r="A473" s="100">
        <v>38961</v>
      </c>
      <c r="B473" s="101">
        <v>2.4637740992688899</v>
      </c>
      <c r="C473" s="102">
        <v>468</v>
      </c>
      <c r="D473" s="105">
        <f t="shared" si="35"/>
        <v>0.75</v>
      </c>
    </row>
    <row r="474" spans="1:4" x14ac:dyDescent="0.3">
      <c r="A474" s="100">
        <v>33725</v>
      </c>
      <c r="B474" s="101">
        <v>2.4513494096060033</v>
      </c>
      <c r="C474" s="102">
        <v>469</v>
      </c>
      <c r="D474" s="105">
        <f t="shared" si="35"/>
        <v>0.7516025641025641</v>
      </c>
    </row>
    <row r="475" spans="1:4" x14ac:dyDescent="0.3">
      <c r="A475" s="100">
        <v>38930</v>
      </c>
      <c r="B475" s="101">
        <v>2.446312125238276</v>
      </c>
      <c r="C475" s="102">
        <v>470</v>
      </c>
      <c r="D475" s="105">
        <f t="shared" si="35"/>
        <v>0.75320512820512819</v>
      </c>
    </row>
    <row r="476" spans="1:4" x14ac:dyDescent="0.3">
      <c r="A476" s="100">
        <v>26908</v>
      </c>
      <c r="B476" s="101">
        <v>2.4384942269493433</v>
      </c>
      <c r="C476" s="102">
        <v>471</v>
      </c>
      <c r="D476" s="105">
        <f t="shared" si="35"/>
        <v>0.75480769230769229</v>
      </c>
    </row>
    <row r="477" spans="1:4" x14ac:dyDescent="0.3">
      <c r="A477" s="100">
        <v>44743</v>
      </c>
      <c r="B477" s="101">
        <v>2.425954695544172</v>
      </c>
      <c r="C477" s="102">
        <v>472</v>
      </c>
      <c r="D477" s="105">
        <f t="shared" si="35"/>
        <v>0.75641025641025639</v>
      </c>
    </row>
    <row r="478" spans="1:4" x14ac:dyDescent="0.3">
      <c r="A478" s="100">
        <v>27912</v>
      </c>
      <c r="B478" s="101">
        <v>2.4213724233730134</v>
      </c>
      <c r="C478" s="102">
        <v>473</v>
      </c>
      <c r="D478" s="105">
        <f t="shared" si="35"/>
        <v>0.75801282051282048</v>
      </c>
    </row>
    <row r="479" spans="1:4" x14ac:dyDescent="0.3">
      <c r="A479" s="100">
        <v>43983</v>
      </c>
      <c r="B479" s="101">
        <v>2.4138830801100997</v>
      </c>
      <c r="C479" s="102">
        <v>474</v>
      </c>
      <c r="D479" s="105">
        <f t="shared" si="35"/>
        <v>0.75961538461538458</v>
      </c>
    </row>
    <row r="480" spans="1:4" x14ac:dyDescent="0.3">
      <c r="A480" s="100">
        <v>29037</v>
      </c>
      <c r="B480" s="101">
        <v>2.4044146575643999</v>
      </c>
      <c r="C480" s="102">
        <v>475</v>
      </c>
      <c r="D480" s="105">
        <f t="shared" si="35"/>
        <v>0.76121794871794868</v>
      </c>
    </row>
    <row r="481" spans="1:4" x14ac:dyDescent="0.3">
      <c r="A481" s="100">
        <v>27576</v>
      </c>
      <c r="B481" s="101">
        <v>2.3891600131572006</v>
      </c>
      <c r="C481" s="102">
        <v>476</v>
      </c>
      <c r="D481" s="105">
        <f t="shared" si="35"/>
        <v>0.76282051282051277</v>
      </c>
    </row>
    <row r="482" spans="1:4" x14ac:dyDescent="0.3">
      <c r="A482" s="100">
        <v>28307</v>
      </c>
      <c r="B482" s="101">
        <v>2.3580123085119604</v>
      </c>
      <c r="C482" s="102">
        <v>477</v>
      </c>
      <c r="D482" s="105">
        <f t="shared" si="35"/>
        <v>0.76442307692307687</v>
      </c>
    </row>
    <row r="483" spans="1:4" x14ac:dyDescent="0.3">
      <c r="A483" s="100">
        <v>26877</v>
      </c>
      <c r="B483" s="101">
        <v>2.3501288838236656</v>
      </c>
      <c r="C483" s="102">
        <v>478</v>
      </c>
      <c r="D483" s="105">
        <f t="shared" si="35"/>
        <v>0.76602564102564108</v>
      </c>
    </row>
    <row r="484" spans="1:4" x14ac:dyDescent="0.3">
      <c r="A484" s="100">
        <v>36342</v>
      </c>
      <c r="B484" s="101">
        <v>2.3463903398783592</v>
      </c>
      <c r="C484" s="102">
        <v>479</v>
      </c>
      <c r="D484" s="105">
        <f t="shared" si="35"/>
        <v>0.76762820512820518</v>
      </c>
    </row>
    <row r="485" spans="1:4" x14ac:dyDescent="0.3">
      <c r="A485" s="100">
        <v>34151</v>
      </c>
      <c r="B485" s="101">
        <v>2.3336681626835296</v>
      </c>
      <c r="C485" s="102">
        <v>480</v>
      </c>
      <c r="D485" s="105">
        <f t="shared" si="35"/>
        <v>0.76923076923076927</v>
      </c>
    </row>
    <row r="486" spans="1:4" x14ac:dyDescent="0.3">
      <c r="A486" s="100">
        <v>33117</v>
      </c>
      <c r="B486" s="101">
        <v>2.3310414036076113</v>
      </c>
      <c r="C486" s="102">
        <v>481</v>
      </c>
      <c r="D486" s="105">
        <f t="shared" si="35"/>
        <v>0.77083333333333337</v>
      </c>
    </row>
    <row r="487" spans="1:4" x14ac:dyDescent="0.3">
      <c r="A487" s="100">
        <v>32325</v>
      </c>
      <c r="B487" s="101">
        <v>2.3209739118936872</v>
      </c>
      <c r="C487" s="102">
        <v>482</v>
      </c>
      <c r="D487" s="105">
        <f t="shared" si="35"/>
        <v>0.77243589743589747</v>
      </c>
    </row>
    <row r="488" spans="1:4" x14ac:dyDescent="0.3">
      <c r="A488" s="100">
        <v>42917</v>
      </c>
      <c r="B488" s="101">
        <v>2.3088863205241568</v>
      </c>
      <c r="C488" s="102">
        <v>483</v>
      </c>
      <c r="D488" s="105">
        <f t="shared" si="35"/>
        <v>0.77403846153846156</v>
      </c>
    </row>
    <row r="489" spans="1:4" x14ac:dyDescent="0.3">
      <c r="A489" s="100">
        <v>29099</v>
      </c>
      <c r="B489" s="101">
        <v>2.3058789086526006</v>
      </c>
      <c r="C489" s="102">
        <v>484</v>
      </c>
      <c r="D489" s="105">
        <f t="shared" si="35"/>
        <v>0.77564102564102566</v>
      </c>
    </row>
    <row r="490" spans="1:4" x14ac:dyDescent="0.3">
      <c r="A490" s="100">
        <v>28672</v>
      </c>
      <c r="B490" s="101">
        <v>2.3050217393665391</v>
      </c>
      <c r="C490" s="102">
        <v>485</v>
      </c>
      <c r="D490" s="105">
        <f t="shared" si="35"/>
        <v>0.77724358974358976</v>
      </c>
    </row>
    <row r="491" spans="1:4" x14ac:dyDescent="0.3">
      <c r="A491" s="100">
        <v>28642</v>
      </c>
      <c r="B491" s="101">
        <v>2.2997354997315749</v>
      </c>
      <c r="C491" s="102">
        <v>486</v>
      </c>
      <c r="D491" s="105">
        <f t="shared" si="35"/>
        <v>0.77884615384615385</v>
      </c>
    </row>
    <row r="492" spans="1:4" x14ac:dyDescent="0.3">
      <c r="A492" s="100">
        <v>43344</v>
      </c>
      <c r="B492" s="101">
        <v>2.2982845453589156</v>
      </c>
      <c r="C492" s="102">
        <v>487</v>
      </c>
      <c r="D492" s="105">
        <f t="shared" si="35"/>
        <v>0.78044871794871795</v>
      </c>
    </row>
    <row r="493" spans="1:4" x14ac:dyDescent="0.3">
      <c r="A493" s="100">
        <v>33390</v>
      </c>
      <c r="B493" s="101">
        <v>2.288925461453188</v>
      </c>
      <c r="C493" s="102">
        <v>488</v>
      </c>
      <c r="D493" s="105">
        <f t="shared" si="35"/>
        <v>0.78205128205128205</v>
      </c>
    </row>
    <row r="494" spans="1:4" x14ac:dyDescent="0.3">
      <c r="A494" s="100">
        <v>44409</v>
      </c>
      <c r="B494" s="101">
        <v>2.2784055438548538</v>
      </c>
      <c r="C494" s="102">
        <v>489</v>
      </c>
      <c r="D494" s="105">
        <f t="shared" si="35"/>
        <v>0.78365384615384615</v>
      </c>
    </row>
    <row r="495" spans="1:4" x14ac:dyDescent="0.3">
      <c r="A495" s="100">
        <v>36770</v>
      </c>
      <c r="B495" s="101">
        <v>2.2730564442142369</v>
      </c>
      <c r="C495" s="102">
        <v>490</v>
      </c>
      <c r="D495" s="105">
        <f t="shared" si="35"/>
        <v>0.78525641025641024</v>
      </c>
    </row>
    <row r="496" spans="1:4" x14ac:dyDescent="0.3">
      <c r="A496" s="100">
        <v>27273</v>
      </c>
      <c r="B496" s="101">
        <v>2.2606124101441782</v>
      </c>
      <c r="C496" s="102">
        <v>491</v>
      </c>
      <c r="D496" s="105">
        <f t="shared" si="35"/>
        <v>0.78685897435897434</v>
      </c>
    </row>
    <row r="497" spans="1:4" x14ac:dyDescent="0.3">
      <c r="A497" s="100">
        <v>42675</v>
      </c>
      <c r="B497" s="101">
        <v>2.2511619737348929</v>
      </c>
      <c r="C497" s="102">
        <v>492</v>
      </c>
      <c r="D497" s="105">
        <f t="shared" si="35"/>
        <v>0.78846153846153844</v>
      </c>
    </row>
    <row r="498" spans="1:4" x14ac:dyDescent="0.3">
      <c r="A498" s="100">
        <v>40817</v>
      </c>
      <c r="B498" s="101">
        <v>2.2469248011031753</v>
      </c>
      <c r="C498" s="102">
        <v>493</v>
      </c>
      <c r="D498" s="105">
        <f t="shared" si="35"/>
        <v>0.79006410256410253</v>
      </c>
    </row>
    <row r="499" spans="1:4" x14ac:dyDescent="0.3">
      <c r="A499" s="100">
        <v>37073</v>
      </c>
      <c r="B499" s="101">
        <v>2.245839750083769</v>
      </c>
      <c r="C499" s="102">
        <v>494</v>
      </c>
      <c r="D499" s="105">
        <f t="shared" si="35"/>
        <v>0.79166666666666663</v>
      </c>
    </row>
    <row r="500" spans="1:4" x14ac:dyDescent="0.3">
      <c r="A500" s="100">
        <v>36800</v>
      </c>
      <c r="B500" s="101">
        <v>2.2441915809947965</v>
      </c>
      <c r="C500" s="102">
        <v>495</v>
      </c>
      <c r="D500" s="105">
        <f t="shared" si="35"/>
        <v>0.79326923076923073</v>
      </c>
    </row>
    <row r="501" spans="1:4" x14ac:dyDescent="0.3">
      <c r="A501" s="100">
        <v>34213</v>
      </c>
      <c r="B501" s="101">
        <v>2.2438181858812274</v>
      </c>
      <c r="C501" s="102">
        <v>496</v>
      </c>
      <c r="D501" s="105">
        <f t="shared" si="35"/>
        <v>0.79487179487179482</v>
      </c>
    </row>
    <row r="502" spans="1:4" x14ac:dyDescent="0.3">
      <c r="A502" s="100">
        <v>44378</v>
      </c>
      <c r="B502" s="101">
        <v>2.2429441398874683</v>
      </c>
      <c r="C502" s="102">
        <v>497</v>
      </c>
      <c r="D502" s="105">
        <f t="shared" si="35"/>
        <v>0.79647435897435892</v>
      </c>
    </row>
    <row r="503" spans="1:4" x14ac:dyDescent="0.3">
      <c r="A503" s="100">
        <v>40787</v>
      </c>
      <c r="B503" s="101">
        <v>2.2412370623632389</v>
      </c>
      <c r="C503" s="102">
        <v>498</v>
      </c>
      <c r="D503" s="105">
        <f t="shared" si="35"/>
        <v>0.79807692307692313</v>
      </c>
    </row>
    <row r="504" spans="1:4" x14ac:dyDescent="0.3">
      <c r="A504" s="100">
        <v>28399</v>
      </c>
      <c r="B504" s="101">
        <v>2.2358117058713129</v>
      </c>
      <c r="C504" s="102">
        <v>499</v>
      </c>
      <c r="D504" s="105">
        <f t="shared" si="35"/>
        <v>0.79967948717948723</v>
      </c>
    </row>
    <row r="505" spans="1:4" x14ac:dyDescent="0.3">
      <c r="A505" s="100">
        <v>28034</v>
      </c>
      <c r="B505" s="101">
        <v>2.2200730199981233</v>
      </c>
      <c r="C505" s="102">
        <v>500</v>
      </c>
      <c r="D505" s="105">
        <f t="shared" si="35"/>
        <v>0.80128205128205132</v>
      </c>
    </row>
    <row r="506" spans="1:4" x14ac:dyDescent="0.3">
      <c r="A506" s="100">
        <v>30590</v>
      </c>
      <c r="B506" s="101">
        <v>2.2153450365990937</v>
      </c>
      <c r="C506" s="102">
        <v>501</v>
      </c>
      <c r="D506" s="105">
        <f t="shared" si="35"/>
        <v>0.80288461538461542</v>
      </c>
    </row>
    <row r="507" spans="1:4" x14ac:dyDescent="0.3">
      <c r="A507" s="100">
        <v>33055</v>
      </c>
      <c r="B507" s="101">
        <v>2.2101329110740515</v>
      </c>
      <c r="C507" s="102">
        <v>502</v>
      </c>
      <c r="D507" s="105">
        <f t="shared" si="35"/>
        <v>0.80448717948717952</v>
      </c>
    </row>
    <row r="508" spans="1:4" x14ac:dyDescent="0.3">
      <c r="A508" s="100">
        <v>43647</v>
      </c>
      <c r="B508" s="101">
        <v>2.209775571442159</v>
      </c>
      <c r="C508" s="102">
        <v>503</v>
      </c>
      <c r="D508" s="105">
        <f t="shared" si="35"/>
        <v>0.80608974358974361</v>
      </c>
    </row>
    <row r="509" spans="1:4" x14ac:dyDescent="0.3">
      <c r="A509" s="100">
        <v>41487</v>
      </c>
      <c r="B509" s="101">
        <v>2.2078331189540195</v>
      </c>
      <c r="C509" s="102">
        <v>504</v>
      </c>
      <c r="D509" s="105">
        <f t="shared" si="35"/>
        <v>0.80769230769230771</v>
      </c>
    </row>
    <row r="510" spans="1:4" x14ac:dyDescent="0.3">
      <c r="A510" s="100">
        <v>34881</v>
      </c>
      <c r="B510" s="101">
        <v>2.2068745478844751</v>
      </c>
      <c r="C510" s="102">
        <v>505</v>
      </c>
      <c r="D510" s="105">
        <f t="shared" si="35"/>
        <v>0.80929487179487181</v>
      </c>
    </row>
    <row r="511" spans="1:4" x14ac:dyDescent="0.3">
      <c r="A511" s="100">
        <v>27211</v>
      </c>
      <c r="B511" s="101">
        <v>2.2038240751117488</v>
      </c>
      <c r="C511" s="102">
        <v>506</v>
      </c>
      <c r="D511" s="105">
        <f t="shared" si="35"/>
        <v>0.8108974358974359</v>
      </c>
    </row>
    <row r="512" spans="1:4" x14ac:dyDescent="0.3">
      <c r="A512" s="100">
        <v>26177</v>
      </c>
      <c r="B512" s="101">
        <v>2.1869490047397333</v>
      </c>
      <c r="C512" s="102">
        <v>507</v>
      </c>
      <c r="D512" s="105">
        <f t="shared" si="35"/>
        <v>0.8125</v>
      </c>
    </row>
    <row r="513" spans="1:4" x14ac:dyDescent="0.3">
      <c r="A513" s="100">
        <v>42552</v>
      </c>
      <c r="B513" s="101">
        <v>2.1752843450022459</v>
      </c>
      <c r="C513" s="102">
        <v>508</v>
      </c>
      <c r="D513" s="105">
        <f t="shared" si="35"/>
        <v>0.8141025641025641</v>
      </c>
    </row>
    <row r="514" spans="1:4" x14ac:dyDescent="0.3">
      <c r="A514" s="100">
        <v>44866</v>
      </c>
      <c r="B514" s="101">
        <v>2.1700218379004608</v>
      </c>
      <c r="C514" s="102">
        <v>509</v>
      </c>
      <c r="D514" s="105">
        <f t="shared" si="35"/>
        <v>0.81570512820512819</v>
      </c>
    </row>
    <row r="515" spans="1:4" x14ac:dyDescent="0.3">
      <c r="A515" s="100">
        <v>40057</v>
      </c>
      <c r="B515" s="101">
        <v>2.1661811729380331</v>
      </c>
      <c r="C515" s="102">
        <v>510</v>
      </c>
      <c r="D515" s="105">
        <f t="shared" si="35"/>
        <v>0.81730769230769229</v>
      </c>
    </row>
    <row r="516" spans="1:4" x14ac:dyDescent="0.3">
      <c r="A516" s="100">
        <v>30621</v>
      </c>
      <c r="B516" s="101">
        <v>2.1622206548106817</v>
      </c>
      <c r="C516" s="102">
        <v>511</v>
      </c>
      <c r="D516" s="105">
        <f t="shared" si="35"/>
        <v>0.81891025641025639</v>
      </c>
    </row>
    <row r="517" spans="1:4" x14ac:dyDescent="0.3">
      <c r="A517" s="100">
        <v>30133</v>
      </c>
      <c r="B517" s="101">
        <v>2.157922342557383</v>
      </c>
      <c r="C517" s="102">
        <v>512</v>
      </c>
      <c r="D517" s="105">
        <f t="shared" si="35"/>
        <v>0.82051282051282048</v>
      </c>
    </row>
    <row r="518" spans="1:4" x14ac:dyDescent="0.3">
      <c r="A518" s="100">
        <v>41852</v>
      </c>
      <c r="B518" s="101">
        <v>2.1546218655249212</v>
      </c>
      <c r="C518" s="102">
        <v>513</v>
      </c>
      <c r="D518" s="105">
        <f t="shared" si="35"/>
        <v>0.82211538461538458</v>
      </c>
    </row>
    <row r="519" spans="1:4" x14ac:dyDescent="0.3">
      <c r="A519" s="100">
        <v>30529</v>
      </c>
      <c r="B519" s="101">
        <v>2.151959365360077</v>
      </c>
      <c r="C519" s="102">
        <v>514</v>
      </c>
      <c r="D519" s="105">
        <f t="shared" ref="D519:D582" si="36">+C519/$C$629</f>
        <v>0.82371794871794868</v>
      </c>
    </row>
    <row r="520" spans="1:4" x14ac:dyDescent="0.3">
      <c r="A520" s="100">
        <v>38231</v>
      </c>
      <c r="B520" s="101">
        <v>2.1489835144594909</v>
      </c>
      <c r="C520" s="102">
        <v>515</v>
      </c>
      <c r="D520" s="105">
        <f t="shared" si="36"/>
        <v>0.82532051282051277</v>
      </c>
    </row>
    <row r="521" spans="1:4" x14ac:dyDescent="0.3">
      <c r="A521" s="100">
        <v>36434</v>
      </c>
      <c r="B521" s="101">
        <v>2.1476175021643331</v>
      </c>
      <c r="C521" s="102">
        <v>516</v>
      </c>
      <c r="D521" s="105">
        <f t="shared" si="36"/>
        <v>0.82692307692307687</v>
      </c>
    </row>
    <row r="522" spans="1:4" x14ac:dyDescent="0.3">
      <c r="A522" s="100">
        <v>31594</v>
      </c>
      <c r="B522" s="101">
        <v>2.1434825869928122</v>
      </c>
      <c r="C522" s="102">
        <v>517</v>
      </c>
      <c r="D522" s="105">
        <f t="shared" si="36"/>
        <v>0.82852564102564108</v>
      </c>
    </row>
    <row r="523" spans="1:4" x14ac:dyDescent="0.3">
      <c r="A523" s="100">
        <v>42948</v>
      </c>
      <c r="B523" s="101">
        <v>2.1259451308380455</v>
      </c>
      <c r="C523" s="102">
        <v>518</v>
      </c>
      <c r="D523" s="105">
        <f t="shared" si="36"/>
        <v>0.83012820512820518</v>
      </c>
    </row>
    <row r="524" spans="1:4" x14ac:dyDescent="0.3">
      <c r="A524" s="100">
        <v>35977</v>
      </c>
      <c r="B524" s="101">
        <v>2.1239481804704243</v>
      </c>
      <c r="C524" s="102">
        <v>519</v>
      </c>
      <c r="D524" s="105">
        <f t="shared" si="36"/>
        <v>0.83173076923076927</v>
      </c>
    </row>
    <row r="525" spans="1:4" x14ac:dyDescent="0.3">
      <c r="A525" s="100">
        <v>44440</v>
      </c>
      <c r="B525" s="101">
        <v>2.1205960775836976</v>
      </c>
      <c r="C525" s="102">
        <v>520</v>
      </c>
      <c r="D525" s="105">
        <f t="shared" si="36"/>
        <v>0.83333333333333337</v>
      </c>
    </row>
    <row r="526" spans="1:4" x14ac:dyDescent="0.3">
      <c r="A526" s="100">
        <v>27607</v>
      </c>
      <c r="B526" s="101">
        <v>2.1197722138903505</v>
      </c>
      <c r="C526" s="102">
        <v>521</v>
      </c>
      <c r="D526" s="105">
        <f t="shared" si="36"/>
        <v>0.83493589743589747</v>
      </c>
    </row>
    <row r="527" spans="1:4" x14ac:dyDescent="0.3">
      <c r="A527" s="100">
        <v>41122</v>
      </c>
      <c r="B527" s="101">
        <v>2.1183788315567957</v>
      </c>
      <c r="C527" s="102">
        <v>522</v>
      </c>
      <c r="D527" s="105">
        <f t="shared" si="36"/>
        <v>0.83653846153846156</v>
      </c>
    </row>
    <row r="528" spans="1:4" x14ac:dyDescent="0.3">
      <c r="A528" s="100">
        <v>40391</v>
      </c>
      <c r="B528" s="101">
        <v>2.1129373004417871</v>
      </c>
      <c r="C528" s="102">
        <v>523</v>
      </c>
      <c r="D528" s="105">
        <f t="shared" si="36"/>
        <v>0.83814102564102566</v>
      </c>
    </row>
    <row r="529" spans="1:4" x14ac:dyDescent="0.3">
      <c r="A529" s="100">
        <v>32690</v>
      </c>
      <c r="B529" s="101">
        <v>2.1113647618162878</v>
      </c>
      <c r="C529" s="102">
        <v>524</v>
      </c>
      <c r="D529" s="105">
        <f t="shared" si="36"/>
        <v>0.83974358974358976</v>
      </c>
    </row>
    <row r="530" spans="1:4" x14ac:dyDescent="0.3">
      <c r="A530" s="100">
        <v>42644</v>
      </c>
      <c r="B530" s="101">
        <v>2.1056038002784949</v>
      </c>
      <c r="C530" s="102">
        <v>525</v>
      </c>
      <c r="D530" s="105">
        <f t="shared" si="36"/>
        <v>0.84134615384615385</v>
      </c>
    </row>
    <row r="531" spans="1:4" x14ac:dyDescent="0.3">
      <c r="A531" s="100">
        <v>35674</v>
      </c>
      <c r="B531" s="101">
        <v>2.1040180744191765</v>
      </c>
      <c r="C531" s="102">
        <v>526</v>
      </c>
      <c r="D531" s="105">
        <f t="shared" si="36"/>
        <v>0.84294871794871795</v>
      </c>
    </row>
    <row r="532" spans="1:4" x14ac:dyDescent="0.3">
      <c r="A532" s="100">
        <v>33848</v>
      </c>
      <c r="B532" s="101">
        <v>2.103869451203499</v>
      </c>
      <c r="C532" s="102">
        <v>527</v>
      </c>
      <c r="D532" s="105">
        <f t="shared" si="36"/>
        <v>0.84455128205128205</v>
      </c>
    </row>
    <row r="533" spans="1:4" x14ac:dyDescent="0.3">
      <c r="A533" s="100">
        <v>38139</v>
      </c>
      <c r="B533" s="101">
        <v>2.103088513276389</v>
      </c>
      <c r="C533" s="102">
        <v>528</v>
      </c>
      <c r="D533" s="105">
        <f t="shared" si="36"/>
        <v>0.84615384615384615</v>
      </c>
    </row>
    <row r="534" spans="1:4" x14ac:dyDescent="0.3">
      <c r="A534" s="100">
        <v>26481</v>
      </c>
      <c r="B534" s="101">
        <v>2.0944380797387834</v>
      </c>
      <c r="C534" s="102">
        <v>529</v>
      </c>
      <c r="D534" s="105">
        <f t="shared" si="36"/>
        <v>0.84775641025641024</v>
      </c>
    </row>
    <row r="535" spans="1:4" x14ac:dyDescent="0.3">
      <c r="A535" s="100">
        <v>37803</v>
      </c>
      <c r="B535" s="101">
        <v>2.0864889112629537</v>
      </c>
      <c r="C535" s="102">
        <v>530</v>
      </c>
      <c r="D535" s="105">
        <f t="shared" si="36"/>
        <v>0.84935897435897434</v>
      </c>
    </row>
    <row r="536" spans="1:4" x14ac:dyDescent="0.3">
      <c r="A536" s="100">
        <v>34516</v>
      </c>
      <c r="B536" s="101">
        <v>2.0817876047159056</v>
      </c>
      <c r="C536" s="102">
        <v>531</v>
      </c>
      <c r="D536" s="105">
        <f t="shared" si="36"/>
        <v>0.85096153846153844</v>
      </c>
    </row>
    <row r="537" spans="1:4" x14ac:dyDescent="0.3">
      <c r="A537" s="100">
        <v>29738</v>
      </c>
      <c r="B537" s="101">
        <v>2.077655710844994</v>
      </c>
      <c r="C537" s="102">
        <v>532</v>
      </c>
      <c r="D537" s="105">
        <f t="shared" si="36"/>
        <v>0.85256410256410253</v>
      </c>
    </row>
    <row r="538" spans="1:4" x14ac:dyDescent="0.3">
      <c r="A538" s="100">
        <v>36739</v>
      </c>
      <c r="B538" s="101">
        <v>2.0580811759683844</v>
      </c>
      <c r="C538" s="102">
        <v>533</v>
      </c>
      <c r="D538" s="105">
        <f t="shared" si="36"/>
        <v>0.85416666666666663</v>
      </c>
    </row>
    <row r="539" spans="1:4" x14ac:dyDescent="0.3">
      <c r="A539" s="100">
        <v>30895</v>
      </c>
      <c r="B539" s="101">
        <v>2.0555355142212575</v>
      </c>
      <c r="C539" s="102">
        <v>534</v>
      </c>
      <c r="D539" s="105">
        <f t="shared" si="36"/>
        <v>0.85576923076923073</v>
      </c>
    </row>
    <row r="540" spans="1:4" x14ac:dyDescent="0.3">
      <c r="A540" s="100">
        <v>43282</v>
      </c>
      <c r="B540" s="101">
        <v>2.0453717020267401</v>
      </c>
      <c r="C540" s="102">
        <v>535</v>
      </c>
      <c r="D540" s="105">
        <f t="shared" si="36"/>
        <v>0.85737179487179482</v>
      </c>
    </row>
    <row r="541" spans="1:4" x14ac:dyDescent="0.3">
      <c r="A541" s="100">
        <v>25934</v>
      </c>
      <c r="B541" s="101">
        <v>2.0427685030312905</v>
      </c>
      <c r="C541" s="102">
        <v>536</v>
      </c>
      <c r="D541" s="105">
        <f t="shared" si="36"/>
        <v>0.85897435897435892</v>
      </c>
    </row>
    <row r="542" spans="1:4" x14ac:dyDescent="0.3">
      <c r="A542" s="100">
        <v>31686</v>
      </c>
      <c r="B542" s="101">
        <v>2.0340896364954069</v>
      </c>
      <c r="C542" s="102">
        <v>537</v>
      </c>
      <c r="D542" s="105">
        <f t="shared" si="36"/>
        <v>0.86057692307692313</v>
      </c>
    </row>
    <row r="543" spans="1:4" x14ac:dyDescent="0.3">
      <c r="A543" s="100">
        <v>27242</v>
      </c>
      <c r="B543" s="101">
        <v>2.0289184788630683</v>
      </c>
      <c r="C543" s="102">
        <v>538</v>
      </c>
      <c r="D543" s="105">
        <f t="shared" si="36"/>
        <v>0.86217948717948723</v>
      </c>
    </row>
    <row r="544" spans="1:4" x14ac:dyDescent="0.3">
      <c r="A544" s="100">
        <v>32051</v>
      </c>
      <c r="B544" s="101">
        <v>2.0211616755916881</v>
      </c>
      <c r="C544" s="102">
        <v>539</v>
      </c>
      <c r="D544" s="105">
        <f t="shared" si="36"/>
        <v>0.86378205128205132</v>
      </c>
    </row>
    <row r="545" spans="1:4" x14ac:dyDescent="0.3">
      <c r="A545" s="100">
        <v>29068</v>
      </c>
      <c r="B545" s="101">
        <v>2.0130064041023252</v>
      </c>
      <c r="C545" s="102">
        <v>540</v>
      </c>
      <c r="D545" s="105">
        <f t="shared" si="36"/>
        <v>0.86538461538461542</v>
      </c>
    </row>
    <row r="546" spans="1:4" x14ac:dyDescent="0.3">
      <c r="A546" s="100">
        <v>39661</v>
      </c>
      <c r="B546" s="101">
        <v>2.0036565238120128</v>
      </c>
      <c r="C546" s="102">
        <v>541</v>
      </c>
      <c r="D546" s="105">
        <f t="shared" si="36"/>
        <v>0.86698717948717952</v>
      </c>
    </row>
    <row r="547" spans="1:4" x14ac:dyDescent="0.3">
      <c r="A547" s="100">
        <v>30926</v>
      </c>
      <c r="B547" s="101">
        <v>2.001296878085522</v>
      </c>
      <c r="C547" s="102">
        <v>542</v>
      </c>
      <c r="D547" s="105">
        <f t="shared" si="36"/>
        <v>0.86858974358974361</v>
      </c>
    </row>
    <row r="548" spans="1:4" x14ac:dyDescent="0.3">
      <c r="A548" s="100">
        <v>44044</v>
      </c>
      <c r="B548" s="101">
        <v>1.9982998589805969</v>
      </c>
      <c r="C548" s="102">
        <v>543</v>
      </c>
      <c r="D548" s="105">
        <f t="shared" si="36"/>
        <v>0.87019230769230771</v>
      </c>
    </row>
    <row r="549" spans="1:4" x14ac:dyDescent="0.3">
      <c r="A549" s="100">
        <v>35247</v>
      </c>
      <c r="B549" s="101">
        <v>1.9810255051695194</v>
      </c>
      <c r="C549" s="102">
        <v>544</v>
      </c>
      <c r="D549" s="105">
        <f t="shared" si="36"/>
        <v>0.87179487179487181</v>
      </c>
    </row>
    <row r="550" spans="1:4" x14ac:dyDescent="0.3">
      <c r="A550" s="100">
        <v>37500</v>
      </c>
      <c r="B550" s="101">
        <v>1.9801478261294101</v>
      </c>
      <c r="C550" s="102">
        <v>545</v>
      </c>
      <c r="D550" s="105">
        <f t="shared" si="36"/>
        <v>0.8733974358974359</v>
      </c>
    </row>
    <row r="551" spans="1:4" x14ac:dyDescent="0.3">
      <c r="A551" s="100">
        <v>38200</v>
      </c>
      <c r="B551" s="101">
        <v>1.9737709344514303</v>
      </c>
      <c r="C551" s="102">
        <v>546</v>
      </c>
      <c r="D551" s="105">
        <f t="shared" si="36"/>
        <v>0.875</v>
      </c>
    </row>
    <row r="552" spans="1:4" x14ac:dyDescent="0.3">
      <c r="A552" s="100">
        <v>44075</v>
      </c>
      <c r="B552" s="101">
        <v>1.970073427344339</v>
      </c>
      <c r="C552" s="102">
        <v>547</v>
      </c>
      <c r="D552" s="105">
        <f t="shared" si="36"/>
        <v>0.8766025641025641</v>
      </c>
    </row>
    <row r="553" spans="1:4" x14ac:dyDescent="0.3">
      <c r="A553" s="100">
        <v>38534</v>
      </c>
      <c r="B553" s="101">
        <v>1.9685441887754862</v>
      </c>
      <c r="C553" s="102">
        <v>548</v>
      </c>
      <c r="D553" s="105">
        <f t="shared" si="36"/>
        <v>0.87820512820512819</v>
      </c>
    </row>
    <row r="554" spans="1:4" x14ac:dyDescent="0.3">
      <c r="A554" s="100">
        <v>41091</v>
      </c>
      <c r="B554" s="101">
        <v>1.9570837263923</v>
      </c>
      <c r="C554" s="102">
        <v>549</v>
      </c>
      <c r="D554" s="105">
        <f t="shared" si="36"/>
        <v>0.87980769230769229</v>
      </c>
    </row>
    <row r="555" spans="1:4" x14ac:dyDescent="0.3">
      <c r="A555" s="100">
        <v>31990</v>
      </c>
      <c r="B555" s="101">
        <v>1.9385278957753707</v>
      </c>
      <c r="C555" s="102">
        <v>550</v>
      </c>
      <c r="D555" s="105">
        <f t="shared" si="36"/>
        <v>0.88141025641025639</v>
      </c>
    </row>
    <row r="556" spans="1:4" x14ac:dyDescent="0.3">
      <c r="A556" s="100">
        <v>29373</v>
      </c>
      <c r="B556" s="101">
        <v>1.9379099925268344</v>
      </c>
      <c r="C556" s="102">
        <v>551</v>
      </c>
      <c r="D556" s="105">
        <f t="shared" si="36"/>
        <v>0.88301282051282048</v>
      </c>
    </row>
    <row r="557" spans="1:4" x14ac:dyDescent="0.3">
      <c r="A557" s="100">
        <v>42979</v>
      </c>
      <c r="B557" s="101">
        <v>1.9375271419323801</v>
      </c>
      <c r="C557" s="102">
        <v>552</v>
      </c>
      <c r="D557" s="105">
        <f t="shared" si="36"/>
        <v>0.88461538461538458</v>
      </c>
    </row>
    <row r="558" spans="1:4" x14ac:dyDescent="0.3">
      <c r="A558" s="100">
        <v>42217</v>
      </c>
      <c r="B558" s="101">
        <v>1.9338544877244894</v>
      </c>
      <c r="C558" s="102">
        <v>553</v>
      </c>
      <c r="D558" s="105">
        <f t="shared" si="36"/>
        <v>0.88621794871794868</v>
      </c>
    </row>
    <row r="559" spans="1:4" x14ac:dyDescent="0.3">
      <c r="A559" s="100">
        <v>32021</v>
      </c>
      <c r="B559" s="101">
        <v>1.933242798077589</v>
      </c>
      <c r="C559" s="102">
        <v>554</v>
      </c>
      <c r="D559" s="105">
        <f t="shared" si="36"/>
        <v>0.88782051282051277</v>
      </c>
    </row>
    <row r="560" spans="1:4" x14ac:dyDescent="0.3">
      <c r="A560" s="100">
        <v>31625</v>
      </c>
      <c r="B560" s="101">
        <v>1.9318052528943468</v>
      </c>
      <c r="C560" s="102">
        <v>555</v>
      </c>
      <c r="D560" s="105">
        <f t="shared" si="36"/>
        <v>0.88942307692307687</v>
      </c>
    </row>
    <row r="561" spans="1:4" x14ac:dyDescent="0.3">
      <c r="A561" s="100">
        <v>28764</v>
      </c>
      <c r="B561" s="101">
        <v>1.9201220881493768</v>
      </c>
      <c r="C561" s="102">
        <v>556</v>
      </c>
      <c r="D561" s="105">
        <f t="shared" si="36"/>
        <v>0.89102564102564108</v>
      </c>
    </row>
    <row r="562" spans="1:4" x14ac:dyDescent="0.3">
      <c r="A562" s="100">
        <v>44774</v>
      </c>
      <c r="B562" s="101">
        <v>1.9085881845232069</v>
      </c>
      <c r="C562" s="102">
        <v>557</v>
      </c>
      <c r="D562" s="105">
        <f t="shared" si="36"/>
        <v>0.89262820512820518</v>
      </c>
    </row>
    <row r="563" spans="1:4" x14ac:dyDescent="0.3">
      <c r="A563" s="100">
        <v>39295</v>
      </c>
      <c r="B563" s="101">
        <v>1.9082648089286907</v>
      </c>
      <c r="C563" s="102">
        <v>558</v>
      </c>
      <c r="D563" s="105">
        <f t="shared" si="36"/>
        <v>0.89423076923076927</v>
      </c>
    </row>
    <row r="564" spans="1:4" x14ac:dyDescent="0.3">
      <c r="A564" s="100">
        <v>33512</v>
      </c>
      <c r="B564" s="101">
        <v>1.9040677611496468</v>
      </c>
      <c r="C564" s="102">
        <v>559</v>
      </c>
      <c r="D564" s="105">
        <f t="shared" si="36"/>
        <v>0.89583333333333337</v>
      </c>
    </row>
    <row r="565" spans="1:4" x14ac:dyDescent="0.3">
      <c r="A565" s="100">
        <v>29129</v>
      </c>
      <c r="B565" s="101">
        <v>1.9037617380884839</v>
      </c>
      <c r="C565" s="102">
        <v>560</v>
      </c>
      <c r="D565" s="105">
        <f t="shared" si="36"/>
        <v>0.89743589743589747</v>
      </c>
    </row>
    <row r="566" spans="1:4" x14ac:dyDescent="0.3">
      <c r="A566" s="100">
        <v>37469</v>
      </c>
      <c r="B566" s="101">
        <v>1.8993779909107862</v>
      </c>
      <c r="C566" s="102">
        <v>561</v>
      </c>
      <c r="D566" s="105">
        <f t="shared" si="36"/>
        <v>0.89903846153846156</v>
      </c>
    </row>
    <row r="567" spans="1:4" x14ac:dyDescent="0.3">
      <c r="A567" s="100">
        <v>35612</v>
      </c>
      <c r="B567" s="101">
        <v>1.8980214784298068</v>
      </c>
      <c r="C567" s="102">
        <v>562</v>
      </c>
      <c r="D567" s="105">
        <f t="shared" si="36"/>
        <v>0.90064102564102566</v>
      </c>
    </row>
    <row r="568" spans="1:4" x14ac:dyDescent="0.3">
      <c r="A568" s="100">
        <v>44105</v>
      </c>
      <c r="B568" s="101">
        <v>1.889499801449446</v>
      </c>
      <c r="C568" s="102">
        <v>563</v>
      </c>
      <c r="D568" s="105">
        <f t="shared" si="36"/>
        <v>0.90224358974358976</v>
      </c>
    </row>
    <row r="569" spans="1:4" x14ac:dyDescent="0.3">
      <c r="A569" s="100">
        <v>37865</v>
      </c>
      <c r="B569" s="101">
        <v>1.8840890806452928</v>
      </c>
      <c r="C569" s="102">
        <v>564</v>
      </c>
      <c r="D569" s="105">
        <f t="shared" si="36"/>
        <v>0.90384615384615385</v>
      </c>
    </row>
    <row r="570" spans="1:4" x14ac:dyDescent="0.3">
      <c r="A570" s="100">
        <v>31229</v>
      </c>
      <c r="B570" s="101">
        <v>1.8684868209532801</v>
      </c>
      <c r="C570" s="102">
        <v>565</v>
      </c>
      <c r="D570" s="105">
        <f t="shared" si="36"/>
        <v>0.90544871794871795</v>
      </c>
    </row>
    <row r="571" spans="1:4" x14ac:dyDescent="0.3">
      <c r="A571" s="100">
        <v>33420</v>
      </c>
      <c r="B571" s="101">
        <v>1.8642447670240589</v>
      </c>
      <c r="C571" s="102">
        <v>566</v>
      </c>
      <c r="D571" s="105">
        <f t="shared" si="36"/>
        <v>0.90705128205128205</v>
      </c>
    </row>
    <row r="572" spans="1:4" x14ac:dyDescent="0.3">
      <c r="A572" s="100">
        <v>36373</v>
      </c>
      <c r="B572" s="101">
        <v>1.8411768283021832</v>
      </c>
      <c r="C572" s="102">
        <v>567</v>
      </c>
      <c r="D572" s="105">
        <f t="shared" si="36"/>
        <v>0.90865384615384615</v>
      </c>
    </row>
    <row r="573" spans="1:4" x14ac:dyDescent="0.3">
      <c r="A573" s="100">
        <v>40422</v>
      </c>
      <c r="B573" s="101">
        <v>1.8281343442304003</v>
      </c>
      <c r="C573" s="102">
        <v>568</v>
      </c>
      <c r="D573" s="105">
        <f t="shared" si="36"/>
        <v>0.91025641025641024</v>
      </c>
    </row>
    <row r="574" spans="1:4" x14ac:dyDescent="0.3">
      <c r="A574" s="100">
        <v>27942</v>
      </c>
      <c r="B574" s="101">
        <v>1.8229102486855862</v>
      </c>
      <c r="C574" s="102">
        <v>569</v>
      </c>
      <c r="D574" s="105">
        <f t="shared" si="36"/>
        <v>0.91185897435897434</v>
      </c>
    </row>
    <row r="575" spans="1:4" x14ac:dyDescent="0.3">
      <c r="A575" s="100">
        <v>26512</v>
      </c>
      <c r="B575" s="101">
        <v>1.8170016748698796</v>
      </c>
      <c r="C575" s="102">
        <v>570</v>
      </c>
      <c r="D575" s="105">
        <f t="shared" si="36"/>
        <v>0.91346153846153844</v>
      </c>
    </row>
    <row r="576" spans="1:4" x14ac:dyDescent="0.3">
      <c r="A576" s="100">
        <v>28338</v>
      </c>
      <c r="B576" s="101">
        <v>1.8142802617643281</v>
      </c>
      <c r="C576" s="102">
        <v>571</v>
      </c>
      <c r="D576" s="105">
        <f t="shared" si="36"/>
        <v>0.91506410256410253</v>
      </c>
    </row>
    <row r="577" spans="1:4" x14ac:dyDescent="0.3">
      <c r="A577" s="100">
        <v>40756</v>
      </c>
      <c r="B577" s="101">
        <v>1.8135015191189494</v>
      </c>
      <c r="C577" s="102">
        <v>572</v>
      </c>
      <c r="D577" s="105">
        <f t="shared" si="36"/>
        <v>0.91666666666666663</v>
      </c>
    </row>
    <row r="578" spans="1:4" x14ac:dyDescent="0.3">
      <c r="A578" s="100">
        <v>42278</v>
      </c>
      <c r="B578" s="101">
        <v>1.8132243470463454</v>
      </c>
      <c r="C578" s="102">
        <v>573</v>
      </c>
      <c r="D578" s="105">
        <f t="shared" si="36"/>
        <v>0.91826923076923073</v>
      </c>
    </row>
    <row r="579" spans="1:4" x14ac:dyDescent="0.3">
      <c r="A579" s="100">
        <v>34182</v>
      </c>
      <c r="B579" s="101">
        <v>1.8005879508930109</v>
      </c>
      <c r="C579" s="102">
        <v>574</v>
      </c>
      <c r="D579" s="105">
        <f t="shared" si="36"/>
        <v>0.91987179487179482</v>
      </c>
    </row>
    <row r="580" spans="1:4" x14ac:dyDescent="0.3">
      <c r="A580" s="100">
        <v>30560</v>
      </c>
      <c r="B580" s="101">
        <v>1.7945691984331438</v>
      </c>
      <c r="C580" s="102">
        <v>575</v>
      </c>
      <c r="D580" s="105">
        <f t="shared" si="36"/>
        <v>0.92147435897435892</v>
      </c>
    </row>
    <row r="581" spans="1:4" x14ac:dyDescent="0.3">
      <c r="A581" s="100">
        <v>33786</v>
      </c>
      <c r="B581" s="101">
        <v>1.7916900993871181</v>
      </c>
      <c r="C581" s="102">
        <v>576</v>
      </c>
      <c r="D581" s="105">
        <f t="shared" si="36"/>
        <v>0.92307692307692313</v>
      </c>
    </row>
    <row r="582" spans="1:4" x14ac:dyDescent="0.3">
      <c r="A582" s="100">
        <v>28369</v>
      </c>
      <c r="B582" s="101">
        <v>1.7877846594879017</v>
      </c>
      <c r="C582" s="102">
        <v>577</v>
      </c>
      <c r="D582" s="105">
        <f t="shared" si="36"/>
        <v>0.92467948717948723</v>
      </c>
    </row>
    <row r="583" spans="1:4" x14ac:dyDescent="0.3">
      <c r="A583" s="100">
        <v>32387</v>
      </c>
      <c r="B583" s="101">
        <v>1.7786687408336697</v>
      </c>
      <c r="C583" s="102">
        <v>578</v>
      </c>
      <c r="D583" s="105">
        <f t="shared" ref="D583:D629" si="37">+C583/$C$629</f>
        <v>0.92628205128205132</v>
      </c>
    </row>
    <row r="584" spans="1:4" x14ac:dyDescent="0.3">
      <c r="A584" s="100">
        <v>32356</v>
      </c>
      <c r="B584" s="101">
        <v>1.7754140481194065</v>
      </c>
      <c r="C584" s="102">
        <v>579</v>
      </c>
      <c r="D584" s="105">
        <f t="shared" si="37"/>
        <v>0.92788461538461542</v>
      </c>
    </row>
    <row r="585" spans="1:4" x14ac:dyDescent="0.3">
      <c r="A585" s="100">
        <v>41518</v>
      </c>
      <c r="B585" s="101">
        <v>1.7743727987743727</v>
      </c>
      <c r="C585" s="102">
        <v>580</v>
      </c>
      <c r="D585" s="105">
        <f t="shared" si="37"/>
        <v>0.92948717948717952</v>
      </c>
    </row>
    <row r="586" spans="1:4" x14ac:dyDescent="0.3">
      <c r="A586" s="100">
        <v>32721</v>
      </c>
      <c r="B586" s="101">
        <v>1.7732099706296875</v>
      </c>
      <c r="C586" s="102">
        <v>581</v>
      </c>
      <c r="D586" s="105">
        <f t="shared" si="37"/>
        <v>0.93108974358974361</v>
      </c>
    </row>
    <row r="587" spans="1:4" x14ac:dyDescent="0.3">
      <c r="A587" s="100">
        <v>34547</v>
      </c>
      <c r="B587" s="101">
        <v>1.7668023243133268</v>
      </c>
      <c r="C587" s="102">
        <v>582</v>
      </c>
      <c r="D587" s="105">
        <f t="shared" si="37"/>
        <v>0.93269230769230771</v>
      </c>
    </row>
    <row r="588" spans="1:4" x14ac:dyDescent="0.3">
      <c r="A588" s="100">
        <v>37135</v>
      </c>
      <c r="B588" s="101">
        <v>1.7501103038857586</v>
      </c>
      <c r="C588" s="102">
        <v>583</v>
      </c>
      <c r="D588" s="105">
        <f t="shared" si="37"/>
        <v>0.93429487179487181</v>
      </c>
    </row>
    <row r="589" spans="1:4" x14ac:dyDescent="0.3">
      <c r="A589" s="100">
        <v>43709</v>
      </c>
      <c r="B589" s="101">
        <v>1.7445654155970882</v>
      </c>
      <c r="C589" s="102">
        <v>584</v>
      </c>
      <c r="D589" s="105">
        <f t="shared" si="37"/>
        <v>0.9358974358974359</v>
      </c>
    </row>
    <row r="590" spans="1:4" x14ac:dyDescent="0.3">
      <c r="A590" s="100">
        <v>36008</v>
      </c>
      <c r="B590" s="101">
        <v>1.7320042019660953</v>
      </c>
      <c r="C590" s="102">
        <v>585</v>
      </c>
      <c r="D590" s="105">
        <f t="shared" si="37"/>
        <v>0.9375</v>
      </c>
    </row>
    <row r="591" spans="1:4" x14ac:dyDescent="0.3">
      <c r="A591" s="100">
        <v>38565</v>
      </c>
      <c r="B591" s="101">
        <v>1.721044003016416</v>
      </c>
      <c r="C591" s="102">
        <v>586</v>
      </c>
      <c r="D591" s="105">
        <f t="shared" si="37"/>
        <v>0.9391025641025641</v>
      </c>
    </row>
    <row r="592" spans="1:4" x14ac:dyDescent="0.3">
      <c r="A592" s="100">
        <v>34578</v>
      </c>
      <c r="B592" s="101">
        <v>1.719422388784837</v>
      </c>
      <c r="C592" s="102">
        <v>587</v>
      </c>
      <c r="D592" s="105">
        <f t="shared" si="37"/>
        <v>0.94070512820512819</v>
      </c>
    </row>
    <row r="593" spans="1:4" x14ac:dyDescent="0.3">
      <c r="A593" s="100">
        <v>28734</v>
      </c>
      <c r="B593" s="101">
        <v>1.711891331566326</v>
      </c>
      <c r="C593" s="102">
        <v>588</v>
      </c>
      <c r="D593" s="105">
        <f t="shared" si="37"/>
        <v>0.94230769230769229</v>
      </c>
    </row>
    <row r="594" spans="1:4" x14ac:dyDescent="0.3">
      <c r="A594" s="100">
        <v>37104</v>
      </c>
      <c r="B594" s="101">
        <v>1.7105144542647899</v>
      </c>
      <c r="C594" s="102">
        <v>589</v>
      </c>
      <c r="D594" s="105">
        <f t="shared" si="37"/>
        <v>0.94391025641025639</v>
      </c>
    </row>
    <row r="595" spans="1:4" x14ac:dyDescent="0.3">
      <c r="A595" s="100">
        <v>33086</v>
      </c>
      <c r="B595" s="101">
        <v>1.7049757807337234</v>
      </c>
      <c r="C595" s="102">
        <v>590</v>
      </c>
      <c r="D595" s="105">
        <f t="shared" si="37"/>
        <v>0.94551282051282048</v>
      </c>
    </row>
    <row r="596" spans="1:4" x14ac:dyDescent="0.3">
      <c r="A596" s="100">
        <v>43678</v>
      </c>
      <c r="B596" s="101">
        <v>1.7023304197672442</v>
      </c>
      <c r="C596" s="102">
        <v>591</v>
      </c>
      <c r="D596" s="105">
        <f t="shared" si="37"/>
        <v>0.94711538461538458</v>
      </c>
    </row>
    <row r="597" spans="1:4" x14ac:dyDescent="0.3">
      <c r="A597" s="100">
        <v>34912</v>
      </c>
      <c r="B597" s="101">
        <v>1.7017477757611159</v>
      </c>
      <c r="C597" s="102">
        <v>592</v>
      </c>
      <c r="D597" s="105">
        <f t="shared" si="37"/>
        <v>0.94871794871794868</v>
      </c>
    </row>
    <row r="598" spans="1:4" x14ac:dyDescent="0.3">
      <c r="A598" s="100">
        <v>42583</v>
      </c>
      <c r="B598" s="101">
        <v>1.6977387997053228</v>
      </c>
      <c r="C598" s="102">
        <v>593</v>
      </c>
      <c r="D598" s="105">
        <f t="shared" si="37"/>
        <v>0.95032051282051277</v>
      </c>
    </row>
    <row r="599" spans="1:4" x14ac:dyDescent="0.3">
      <c r="A599" s="100">
        <v>28703</v>
      </c>
      <c r="B599" s="101">
        <v>1.6973238939717592</v>
      </c>
      <c r="C599" s="102">
        <v>594</v>
      </c>
      <c r="D599" s="105">
        <f t="shared" si="37"/>
        <v>0.95192307692307687</v>
      </c>
    </row>
    <row r="600" spans="1:4" x14ac:dyDescent="0.3">
      <c r="A600" s="100">
        <v>30195</v>
      </c>
      <c r="B600" s="101">
        <v>1.6969736708233478</v>
      </c>
      <c r="C600" s="102">
        <v>595</v>
      </c>
      <c r="D600" s="105">
        <f t="shared" si="37"/>
        <v>0.95352564102564108</v>
      </c>
    </row>
    <row r="601" spans="1:4" x14ac:dyDescent="0.3">
      <c r="A601" s="100">
        <v>37834</v>
      </c>
      <c r="B601" s="101">
        <v>1.6967326286598003</v>
      </c>
      <c r="C601" s="102">
        <v>596</v>
      </c>
      <c r="D601" s="105">
        <f t="shared" si="37"/>
        <v>0.95512820512820518</v>
      </c>
    </row>
    <row r="602" spans="1:4" x14ac:dyDescent="0.3">
      <c r="A602" s="100">
        <v>30164</v>
      </c>
      <c r="B602" s="101">
        <v>1.6931143177216488</v>
      </c>
      <c r="C602" s="102">
        <v>597</v>
      </c>
      <c r="D602" s="105">
        <f t="shared" si="37"/>
        <v>0.95673076923076927</v>
      </c>
    </row>
    <row r="603" spans="1:4" x14ac:dyDescent="0.3">
      <c r="A603" s="100">
        <v>41153</v>
      </c>
      <c r="B603" s="101">
        <v>1.6840824296197971</v>
      </c>
      <c r="C603" s="102">
        <v>598</v>
      </c>
      <c r="D603" s="105">
        <f t="shared" si="37"/>
        <v>0.95833333333333337</v>
      </c>
    </row>
    <row r="604" spans="1:4" x14ac:dyDescent="0.3">
      <c r="A604" s="100">
        <v>42248</v>
      </c>
      <c r="B604" s="101">
        <v>1.6818518041990382</v>
      </c>
      <c r="C604" s="102">
        <v>599</v>
      </c>
      <c r="D604" s="105">
        <f t="shared" si="37"/>
        <v>0.95993589743589747</v>
      </c>
    </row>
    <row r="605" spans="1:4" x14ac:dyDescent="0.3">
      <c r="A605" s="100">
        <v>35278</v>
      </c>
      <c r="B605" s="101">
        <v>1.6810854315009258</v>
      </c>
      <c r="C605" s="102">
        <v>600</v>
      </c>
      <c r="D605" s="105">
        <f t="shared" si="37"/>
        <v>0.96153846153846156</v>
      </c>
    </row>
    <row r="606" spans="1:4" x14ac:dyDescent="0.3">
      <c r="A606" s="100">
        <v>26543</v>
      </c>
      <c r="B606" s="101">
        <v>1.6563137313930949</v>
      </c>
      <c r="C606" s="102">
        <v>601</v>
      </c>
      <c r="D606" s="105">
        <f t="shared" si="37"/>
        <v>0.96314102564102566</v>
      </c>
    </row>
    <row r="607" spans="1:4" x14ac:dyDescent="0.3">
      <c r="A607" s="100">
        <v>39326</v>
      </c>
      <c r="B607" s="101">
        <v>1.6539709452091731</v>
      </c>
      <c r="C607" s="102">
        <v>602</v>
      </c>
      <c r="D607" s="105">
        <f t="shared" si="37"/>
        <v>0.96474358974358976</v>
      </c>
    </row>
    <row r="608" spans="1:4" x14ac:dyDescent="0.3">
      <c r="A608" s="100">
        <v>35309</v>
      </c>
      <c r="B608" s="101">
        <v>1.6529881667880424</v>
      </c>
      <c r="C608" s="102">
        <v>603</v>
      </c>
      <c r="D608" s="105">
        <f t="shared" si="37"/>
        <v>0.96634615384615385</v>
      </c>
    </row>
    <row r="609" spans="1:4" x14ac:dyDescent="0.3">
      <c r="A609" s="100">
        <v>38596</v>
      </c>
      <c r="B609" s="101">
        <v>1.646184495275417</v>
      </c>
      <c r="C609" s="102">
        <v>604</v>
      </c>
      <c r="D609" s="105">
        <f t="shared" si="37"/>
        <v>0.96794871794871795</v>
      </c>
    </row>
    <row r="610" spans="1:4" x14ac:dyDescent="0.3">
      <c r="A610" s="100">
        <v>35643</v>
      </c>
      <c r="B610" s="101">
        <v>1.6370128509487689</v>
      </c>
      <c r="C610" s="102">
        <v>605</v>
      </c>
      <c r="D610" s="105">
        <f t="shared" si="37"/>
        <v>0.96955128205128205</v>
      </c>
    </row>
    <row r="611" spans="1:4" x14ac:dyDescent="0.3">
      <c r="A611" s="100">
        <v>43313</v>
      </c>
      <c r="B611" s="101">
        <v>1.6349649987384529</v>
      </c>
      <c r="C611" s="102">
        <v>606</v>
      </c>
      <c r="D611" s="105">
        <f t="shared" si="37"/>
        <v>0.97115384615384615</v>
      </c>
    </row>
    <row r="612" spans="1:4" x14ac:dyDescent="0.3">
      <c r="A612" s="100">
        <v>29768</v>
      </c>
      <c r="B612" s="101">
        <v>1.6317320469300971</v>
      </c>
      <c r="C612" s="102">
        <v>607</v>
      </c>
      <c r="D612" s="105">
        <f t="shared" si="37"/>
        <v>0.97275641025641024</v>
      </c>
    </row>
    <row r="613" spans="1:4" x14ac:dyDescent="0.3">
      <c r="A613" s="100">
        <v>36039</v>
      </c>
      <c r="B613" s="101">
        <v>1.6295109960662948</v>
      </c>
      <c r="C613" s="102">
        <v>608</v>
      </c>
      <c r="D613" s="105">
        <f t="shared" si="37"/>
        <v>0.97435897435897434</v>
      </c>
    </row>
    <row r="614" spans="1:4" x14ac:dyDescent="0.3">
      <c r="A614" s="100">
        <v>27973</v>
      </c>
      <c r="B614" s="101">
        <v>1.6291103708688159</v>
      </c>
      <c r="C614" s="102">
        <v>609</v>
      </c>
      <c r="D614" s="105">
        <f t="shared" si="37"/>
        <v>0.97596153846153844</v>
      </c>
    </row>
    <row r="615" spans="1:4" x14ac:dyDescent="0.3">
      <c r="A615" s="100">
        <v>26573</v>
      </c>
      <c r="B615" s="101">
        <v>1.6186373374049043</v>
      </c>
      <c r="C615" s="102">
        <v>610</v>
      </c>
      <c r="D615" s="105">
        <f t="shared" si="37"/>
        <v>0.97756410256410253</v>
      </c>
    </row>
    <row r="616" spans="1:4" x14ac:dyDescent="0.3">
      <c r="A616" s="100">
        <v>44805</v>
      </c>
      <c r="B616" s="101">
        <v>1.6147832832702722</v>
      </c>
      <c r="C616" s="102">
        <v>611</v>
      </c>
      <c r="D616" s="105">
        <f t="shared" si="37"/>
        <v>0.97916666666666663</v>
      </c>
    </row>
    <row r="617" spans="1:4" x14ac:dyDescent="0.3">
      <c r="A617" s="100">
        <v>42614</v>
      </c>
      <c r="B617" s="101">
        <v>1.6093948076972913</v>
      </c>
      <c r="C617" s="102">
        <v>612</v>
      </c>
      <c r="D617" s="105">
        <f t="shared" si="37"/>
        <v>0.98076923076923073</v>
      </c>
    </row>
    <row r="618" spans="1:4" x14ac:dyDescent="0.3">
      <c r="A618" s="100">
        <v>31656</v>
      </c>
      <c r="B618" s="101">
        <v>1.5623116177927179</v>
      </c>
      <c r="C618" s="102">
        <v>613</v>
      </c>
      <c r="D618" s="105">
        <f t="shared" si="37"/>
        <v>0.98237179487179482</v>
      </c>
    </row>
    <row r="619" spans="1:4" x14ac:dyDescent="0.3">
      <c r="A619" s="100">
        <v>29403</v>
      </c>
      <c r="B619" s="101">
        <v>1.5445370378273477</v>
      </c>
      <c r="C619" s="102">
        <v>614</v>
      </c>
      <c r="D619" s="105">
        <f t="shared" si="37"/>
        <v>0.98397435897435892</v>
      </c>
    </row>
    <row r="620" spans="1:4" x14ac:dyDescent="0.3">
      <c r="A620" s="100">
        <v>31260</v>
      </c>
      <c r="B620" s="101">
        <v>1.5246311588398205</v>
      </c>
      <c r="C620" s="102">
        <v>615</v>
      </c>
      <c r="D620" s="105">
        <f t="shared" si="37"/>
        <v>0.98557692307692313</v>
      </c>
    </row>
    <row r="621" spans="1:4" x14ac:dyDescent="0.3">
      <c r="A621" s="100">
        <v>34943</v>
      </c>
      <c r="B621" s="101">
        <v>1.5219301087477399</v>
      </c>
      <c r="C621" s="102">
        <v>616</v>
      </c>
      <c r="D621" s="105">
        <f t="shared" si="37"/>
        <v>0.98717948717948723</v>
      </c>
    </row>
    <row r="622" spans="1:4" x14ac:dyDescent="0.3">
      <c r="A622" s="100">
        <v>33817</v>
      </c>
      <c r="B622" s="101">
        <v>1.5010974454346016</v>
      </c>
      <c r="C622" s="102">
        <v>617</v>
      </c>
      <c r="D622" s="105">
        <f t="shared" si="37"/>
        <v>0.98878205128205132</v>
      </c>
    </row>
    <row r="623" spans="1:4" x14ac:dyDescent="0.3">
      <c r="A623" s="100">
        <v>33451</v>
      </c>
      <c r="B623" s="101">
        <v>1.4984962953945924</v>
      </c>
      <c r="C623" s="102">
        <v>618</v>
      </c>
      <c r="D623" s="105">
        <f t="shared" si="37"/>
        <v>0.99038461538461542</v>
      </c>
    </row>
    <row r="624" spans="1:4" x14ac:dyDescent="0.3">
      <c r="A624" s="100">
        <v>33482</v>
      </c>
      <c r="B624" s="101">
        <v>1.460815883756676</v>
      </c>
      <c r="C624" s="102">
        <v>619</v>
      </c>
      <c r="D624" s="105">
        <f t="shared" si="37"/>
        <v>0.99198717948717952</v>
      </c>
    </row>
    <row r="625" spans="1:4" x14ac:dyDescent="0.3">
      <c r="A625" s="100">
        <v>29830</v>
      </c>
      <c r="B625" s="101">
        <v>1.4284785119141634</v>
      </c>
      <c r="C625" s="102">
        <v>620</v>
      </c>
      <c r="D625" s="105">
        <f t="shared" si="37"/>
        <v>0.99358974358974361</v>
      </c>
    </row>
    <row r="626" spans="1:4" x14ac:dyDescent="0.3">
      <c r="A626" s="100">
        <v>28004</v>
      </c>
      <c r="B626" s="101">
        <v>1.4079631811850586</v>
      </c>
      <c r="C626" s="102">
        <v>621</v>
      </c>
      <c r="D626" s="105">
        <f t="shared" si="37"/>
        <v>0.99519230769230771</v>
      </c>
    </row>
    <row r="627" spans="1:4" x14ac:dyDescent="0.3">
      <c r="A627" s="100">
        <v>29434</v>
      </c>
      <c r="B627" s="101">
        <v>1.3627097136133066</v>
      </c>
      <c r="C627" s="102">
        <v>622</v>
      </c>
      <c r="D627" s="105">
        <f t="shared" si="37"/>
        <v>0.99679487179487181</v>
      </c>
    </row>
    <row r="628" spans="1:4" x14ac:dyDescent="0.3">
      <c r="A628" s="100">
        <v>29799</v>
      </c>
      <c r="B628" s="101">
        <v>1.3590605438599745</v>
      </c>
      <c r="C628" s="102">
        <v>623</v>
      </c>
      <c r="D628" s="105">
        <f t="shared" si="37"/>
        <v>0.9983974358974359</v>
      </c>
    </row>
    <row r="629" spans="1:4" x14ac:dyDescent="0.3">
      <c r="A629" s="100">
        <v>29465</v>
      </c>
      <c r="B629" s="101">
        <v>1.2058366072134719</v>
      </c>
      <c r="C629" s="102">
        <v>624</v>
      </c>
      <c r="D629" s="105">
        <f t="shared" si="37"/>
        <v>1</v>
      </c>
    </row>
  </sheetData>
  <autoFilter ref="A10:C509" xr:uid="{00000000-0009-0000-0000-000004000000}">
    <sortState xmlns:xlrd2="http://schemas.microsoft.com/office/spreadsheetml/2017/richdata2" ref="A11:C629">
      <sortCondition descending="1" ref="B10:B509"/>
    </sortState>
  </autoFilter>
  <mergeCells count="6">
    <mergeCell ref="J11:J12"/>
    <mergeCell ref="K11:V11"/>
    <mergeCell ref="K51:V51"/>
    <mergeCell ref="J51:J52"/>
    <mergeCell ref="J38:J39"/>
    <mergeCell ref="K38:V3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5DC15-A518-4E3E-826C-29FE9B77E955}">
  <dimension ref="B2:T36"/>
  <sheetViews>
    <sheetView workbookViewId="0">
      <selection activeCell="R35" sqref="R35"/>
    </sheetView>
  </sheetViews>
  <sheetFormatPr baseColWidth="10" defaultRowHeight="13.8" x14ac:dyDescent="0.3"/>
  <cols>
    <col min="1" max="1" width="11.5546875" style="102"/>
    <col min="2" max="2" width="8.5546875" style="102" bestFit="1" customWidth="1"/>
    <col min="3" max="3" width="11.21875" style="102" customWidth="1"/>
    <col min="4" max="4" width="9" style="102" bestFit="1" customWidth="1"/>
    <col min="5" max="15" width="6.44140625" style="102" bestFit="1" customWidth="1"/>
    <col min="16" max="16" width="7.5546875" style="102" bestFit="1" customWidth="1"/>
    <col min="17" max="17" width="6.77734375" style="102" bestFit="1" customWidth="1"/>
    <col min="18" max="16384" width="11.5546875" style="102"/>
  </cols>
  <sheetData>
    <row r="2" spans="2:20" x14ac:dyDescent="0.3">
      <c r="C2" s="121" t="s">
        <v>238</v>
      </c>
      <c r="D2" s="129">
        <v>4</v>
      </c>
      <c r="E2" s="129">
        <f>+D2</f>
        <v>4</v>
      </c>
      <c r="F2" s="129">
        <f t="shared" ref="F2:O2" si="0">+E2</f>
        <v>4</v>
      </c>
      <c r="G2" s="129">
        <f t="shared" si="0"/>
        <v>4</v>
      </c>
      <c r="H2" s="129">
        <f t="shared" si="0"/>
        <v>4</v>
      </c>
      <c r="I2" s="129">
        <f t="shared" si="0"/>
        <v>4</v>
      </c>
      <c r="J2" s="129">
        <f t="shared" si="0"/>
        <v>4</v>
      </c>
      <c r="K2" s="129">
        <f t="shared" si="0"/>
        <v>4</v>
      </c>
      <c r="L2" s="129">
        <f t="shared" si="0"/>
        <v>4</v>
      </c>
      <c r="M2" s="129">
        <f t="shared" si="0"/>
        <v>4</v>
      </c>
      <c r="N2" s="129">
        <f t="shared" si="0"/>
        <v>4</v>
      </c>
      <c r="O2" s="129">
        <f t="shared" si="0"/>
        <v>4</v>
      </c>
    </row>
    <row r="3" spans="2:20" x14ac:dyDescent="0.3">
      <c r="C3" s="121" t="s">
        <v>241</v>
      </c>
      <c r="D3" s="129">
        <f>+$D$2*3600*24*D4/1000000</f>
        <v>10.7136</v>
      </c>
      <c r="E3" s="129">
        <f t="shared" ref="E3:O3" si="1">+$D$2*3600*24*E4/1000000</f>
        <v>9.6768000000000001</v>
      </c>
      <c r="F3" s="129">
        <f t="shared" si="1"/>
        <v>10.7136</v>
      </c>
      <c r="G3" s="129">
        <f t="shared" si="1"/>
        <v>10.368</v>
      </c>
      <c r="H3" s="129">
        <f t="shared" si="1"/>
        <v>10.7136</v>
      </c>
      <c r="I3" s="129">
        <f t="shared" si="1"/>
        <v>10.368</v>
      </c>
      <c r="J3" s="129">
        <f t="shared" si="1"/>
        <v>10.7136</v>
      </c>
      <c r="K3" s="129">
        <f t="shared" si="1"/>
        <v>10.7136</v>
      </c>
      <c r="L3" s="129">
        <f t="shared" si="1"/>
        <v>10.368</v>
      </c>
      <c r="M3" s="129">
        <f t="shared" si="1"/>
        <v>10.7136</v>
      </c>
      <c r="N3" s="129">
        <f t="shared" si="1"/>
        <v>10.368</v>
      </c>
      <c r="O3" s="129">
        <f t="shared" si="1"/>
        <v>10.7136</v>
      </c>
    </row>
    <row r="4" spans="2:20" x14ac:dyDescent="0.3">
      <c r="C4" s="121" t="s">
        <v>248</v>
      </c>
      <c r="D4" s="129">
        <f>+'Q CHN1  PERSIS '!K37</f>
        <v>31</v>
      </c>
      <c r="E4" s="129">
        <f>+'Q CHN1  PERSIS '!L37</f>
        <v>28</v>
      </c>
      <c r="F4" s="129">
        <f>+'Q CHN1  PERSIS '!M37</f>
        <v>31</v>
      </c>
      <c r="G4" s="129">
        <f>+'Q CHN1  PERSIS '!N37</f>
        <v>30</v>
      </c>
      <c r="H4" s="129">
        <f>+'Q CHN1  PERSIS '!O37</f>
        <v>31</v>
      </c>
      <c r="I4" s="129">
        <f>+'Q CHN1  PERSIS '!P37</f>
        <v>30</v>
      </c>
      <c r="J4" s="129">
        <f>+'Q CHN1  PERSIS '!Q37</f>
        <v>31</v>
      </c>
      <c r="K4" s="129">
        <f>+'Q CHN1  PERSIS '!R37</f>
        <v>31</v>
      </c>
      <c r="L4" s="129">
        <f>+'Q CHN1  PERSIS '!S37</f>
        <v>30</v>
      </c>
      <c r="M4" s="129">
        <f>+'Q CHN1  PERSIS '!T37</f>
        <v>31</v>
      </c>
      <c r="N4" s="129">
        <f>+'Q CHN1  PERSIS '!U37</f>
        <v>30</v>
      </c>
      <c r="O4" s="129">
        <f>+'Q CHN1  PERSIS '!V37</f>
        <v>31</v>
      </c>
    </row>
    <row r="6" spans="2:20" x14ac:dyDescent="0.3">
      <c r="D6" s="164" t="str">
        <f>+'Q CHN1  PERSIS '!J66</f>
        <v>Caudal (m3/s)</v>
      </c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</row>
    <row r="7" spans="2:20" x14ac:dyDescent="0.3">
      <c r="D7" s="106" t="str">
        <f>+'Q CHN1  PERSIS '!K65</f>
        <v>Ene</v>
      </c>
      <c r="E7" s="106" t="str">
        <f>+'Q CHN1  PERSIS '!L65</f>
        <v>Feb</v>
      </c>
      <c r="F7" s="106" t="str">
        <f>+'Q CHN1  PERSIS '!M65</f>
        <v>Mar</v>
      </c>
      <c r="G7" s="106" t="str">
        <f>+'Q CHN1  PERSIS '!N65</f>
        <v>Abr</v>
      </c>
      <c r="H7" s="106" t="str">
        <f>+'Q CHN1  PERSIS '!O65</f>
        <v>May</v>
      </c>
      <c r="I7" s="106" t="str">
        <f>+'Q CHN1  PERSIS '!P65</f>
        <v>Jun</v>
      </c>
      <c r="J7" s="106" t="str">
        <f>+'Q CHN1  PERSIS '!Q65</f>
        <v>Jul</v>
      </c>
      <c r="K7" s="106" t="str">
        <f>+'Q CHN1  PERSIS '!R65</f>
        <v>Ago</v>
      </c>
      <c r="L7" s="106" t="str">
        <f>+'Q CHN1  PERSIS '!S65</f>
        <v>Set</v>
      </c>
      <c r="M7" s="106" t="str">
        <f>+'Q CHN1  PERSIS '!T65</f>
        <v>Oct</v>
      </c>
      <c r="N7" s="106" t="str">
        <f>+'Q CHN1  PERSIS '!U65</f>
        <v>Nov</v>
      </c>
      <c r="O7" s="106" t="str">
        <f>+'Q CHN1  PERSIS '!V65</f>
        <v>Dic</v>
      </c>
      <c r="P7" s="106" t="s">
        <v>249</v>
      </c>
    </row>
    <row r="8" spans="2:20" ht="27.6" x14ac:dyDescent="0.3">
      <c r="B8" s="127" t="s">
        <v>216</v>
      </c>
      <c r="C8" s="127" t="str">
        <f>+'Q CHN1  PERSIS '!J65</f>
        <v xml:space="preserve">Oferta al 75% </v>
      </c>
      <c r="D8" s="123">
        <f>+'Q CHN1  PERSIS '!K66</f>
        <v>4.67</v>
      </c>
      <c r="E8" s="123">
        <f>+'Q CHN1  PERSIS '!L66</f>
        <v>5.8</v>
      </c>
      <c r="F8" s="123">
        <f>+'Q CHN1  PERSIS '!M66</f>
        <v>7.13</v>
      </c>
      <c r="G8" s="123">
        <f>+'Q CHN1  PERSIS '!N66</f>
        <v>5.44</v>
      </c>
      <c r="H8" s="123">
        <f>+'Q CHN1  PERSIS '!O66</f>
        <v>3.42</v>
      </c>
      <c r="I8" s="123">
        <f>+'Q CHN1  PERSIS '!P66</f>
        <v>2.57</v>
      </c>
      <c r="J8" s="123">
        <f>+'Q CHN1  PERSIS '!Q66</f>
        <v>2.09</v>
      </c>
      <c r="K8" s="123">
        <f>+'Q CHN1  PERSIS '!R66</f>
        <v>1.7</v>
      </c>
      <c r="L8" s="123">
        <f>+'Q CHN1  PERSIS '!S66</f>
        <v>1.68</v>
      </c>
      <c r="M8" s="123">
        <f>+'Q CHN1  PERSIS '!T66</f>
        <v>2.2400000000000002</v>
      </c>
      <c r="N8" s="123">
        <f>+'Q CHN1  PERSIS '!U66</f>
        <v>3.21</v>
      </c>
      <c r="O8" s="123">
        <f>+'Q CHN1  PERSIS '!V66</f>
        <v>4.76</v>
      </c>
      <c r="P8" s="126">
        <f>+AVERAGE(D8:O8)</f>
        <v>3.7258333333333336</v>
      </c>
    </row>
    <row r="9" spans="2:20" ht="27.6" x14ac:dyDescent="0.3">
      <c r="B9" s="163" t="s">
        <v>242</v>
      </c>
      <c r="C9" s="127" t="str">
        <f>+'Q CHN1  PERSIS '!J77</f>
        <v>Uso Agrícola futuro</v>
      </c>
      <c r="D9" s="123">
        <f>+'Q CHN1  PERSIS '!K78</f>
        <v>7.3155615292712069E-4</v>
      </c>
      <c r="E9" s="123">
        <f>+'Q CHN1  PERSIS '!L78</f>
        <v>0</v>
      </c>
      <c r="F9" s="123">
        <f>+'Q CHN1  PERSIS '!M78</f>
        <v>0</v>
      </c>
      <c r="G9" s="123">
        <f>+'Q CHN1  PERSIS '!N78</f>
        <v>0</v>
      </c>
      <c r="H9" s="123">
        <f>+'Q CHN1  PERSIS '!O78</f>
        <v>3.4058766427718036E-3</v>
      </c>
      <c r="I9" s="123">
        <f>+'Q CHN1  PERSIS '!P78</f>
        <v>6.5089605734767022E-3</v>
      </c>
      <c r="J9" s="123">
        <f>+'Q CHN1  PERSIS '!Q78</f>
        <v>7.3944145758661891E-3</v>
      </c>
      <c r="K9" s="123">
        <f>+'Q CHN1  PERSIS '!R78</f>
        <v>8.0255376344086013E-3</v>
      </c>
      <c r="L9" s="123">
        <f>+'Q CHN1  PERSIS '!S78</f>
        <v>5.0059662485065709E-3</v>
      </c>
      <c r="M9" s="123">
        <f>+'Q CHN1  PERSIS '!T78</f>
        <v>9.2080346475507772E-4</v>
      </c>
      <c r="N9" s="123">
        <f>+'Q CHN1  PERSIS '!U78</f>
        <v>4.910170250896058E-4</v>
      </c>
      <c r="O9" s="123">
        <f>+'Q CHN1  PERSIS '!V78</f>
        <v>3.8516278375149338E-4</v>
      </c>
      <c r="P9" s="126">
        <f>+AVERAGE(D9:O9)</f>
        <v>2.7391079251294307E-3</v>
      </c>
      <c r="Q9" s="122">
        <f>+P9/$P$8</f>
        <v>7.3516651982896816E-4</v>
      </c>
    </row>
    <row r="10" spans="2:20" ht="27.6" x14ac:dyDescent="0.3">
      <c r="B10" s="163"/>
      <c r="C10" s="127" t="str">
        <f>+'Q CHN1  PERSIS '!J81</f>
        <v>Caudal ecológico</v>
      </c>
      <c r="D10" s="123">
        <f>+'Q CHN1  PERSIS '!K82</f>
        <v>0.89482154473290831</v>
      </c>
      <c r="E10" s="123">
        <f>+'Q CHN1  PERSIS '!L82</f>
        <v>1.1233334790024398</v>
      </c>
      <c r="F10" s="123">
        <f>+'Q CHN1  PERSIS '!M82</f>
        <v>1.3586891021941712</v>
      </c>
      <c r="G10" s="123">
        <f>+'Q CHN1  PERSIS '!N82</f>
        <v>1.0196772068903983</v>
      </c>
      <c r="H10" s="123">
        <f>+'Q CHN1  PERSIS '!O82</f>
        <v>0.58122162051577075</v>
      </c>
      <c r="I10" s="123">
        <f>+'Q CHN1  PERSIS '!P82</f>
        <v>0.43616948833074359</v>
      </c>
      <c r="J10" s="123">
        <f>+'Q CHN1  PERSIS '!Q82</f>
        <v>0.36049081133941746</v>
      </c>
      <c r="K10" s="123">
        <f>+'Q CHN1  PERSIS '!R82</f>
        <v>0.28377946016739147</v>
      </c>
      <c r="L10" s="123">
        <f>+'Q CHN1  PERSIS '!S82</f>
        <v>0.29470133478606969</v>
      </c>
      <c r="M10" s="123">
        <f>+'Q CHN1  PERSIS '!T82</f>
        <v>0.46377962427049613</v>
      </c>
      <c r="N10" s="123">
        <f>+'Q CHN1  PERSIS '!U82</f>
        <v>0.68480640599720088</v>
      </c>
      <c r="O10" s="123">
        <f>+'Q CHN1  PERSIS '!V82</f>
        <v>0.90924500467893399</v>
      </c>
      <c r="P10" s="126">
        <f>+AVERAGE(D10:O10)</f>
        <v>0.70089292357549515</v>
      </c>
      <c r="Q10" s="122">
        <f>+P10/$P$8</f>
        <v>0.18811708975410291</v>
      </c>
    </row>
    <row r="11" spans="2:20" ht="27.6" x14ac:dyDescent="0.3">
      <c r="B11" s="127" t="s">
        <v>217</v>
      </c>
      <c r="C11" s="127" t="s">
        <v>236</v>
      </c>
      <c r="D11" s="123">
        <f t="shared" ref="D11:O11" si="2">+D8-(D9+D10)</f>
        <v>3.7744468991141646</v>
      </c>
      <c r="E11" s="123">
        <f t="shared" si="2"/>
        <v>4.6766665209975598</v>
      </c>
      <c r="F11" s="123">
        <f t="shared" si="2"/>
        <v>5.7713108978058285</v>
      </c>
      <c r="G11" s="123">
        <f t="shared" si="2"/>
        <v>4.4203227931096016</v>
      </c>
      <c r="H11" s="123">
        <f t="shared" si="2"/>
        <v>2.8353725028414574</v>
      </c>
      <c r="I11" s="123">
        <f t="shared" si="2"/>
        <v>2.1273215510957795</v>
      </c>
      <c r="J11" s="123">
        <f t="shared" si="2"/>
        <v>1.7221147740847162</v>
      </c>
      <c r="K11" s="123">
        <f t="shared" si="2"/>
        <v>1.4081950021981999</v>
      </c>
      <c r="L11" s="123">
        <f t="shared" si="2"/>
        <v>1.3802926989654236</v>
      </c>
      <c r="M11" s="123">
        <f t="shared" si="2"/>
        <v>1.7752995722647489</v>
      </c>
      <c r="N11" s="123">
        <f t="shared" si="2"/>
        <v>2.5247025769777096</v>
      </c>
      <c r="O11" s="123">
        <f t="shared" si="2"/>
        <v>3.8503698325373144</v>
      </c>
      <c r="P11" s="126">
        <f>+AVERAGE(D11:O11)</f>
        <v>3.022201301832709</v>
      </c>
      <c r="T11"/>
    </row>
    <row r="12" spans="2:20" ht="41.4" x14ac:dyDescent="0.3">
      <c r="B12" s="127" t="s">
        <v>237</v>
      </c>
      <c r="C12" s="127" t="s">
        <v>244</v>
      </c>
      <c r="D12" s="123">
        <f>+IF(BALANCE!$D$2&gt;D11,D11,BALANCE!$D$2)</f>
        <v>3.7744468991141646</v>
      </c>
      <c r="E12" s="123">
        <f>+IF(BALANCE!$D$2&gt;E11,E11,BALANCE!$D$2)</f>
        <v>4</v>
      </c>
      <c r="F12" s="123">
        <f>+IF(BALANCE!$D$2&gt;F11,F11,BALANCE!$D$2)</f>
        <v>4</v>
      </c>
      <c r="G12" s="123">
        <f>+IF(BALANCE!$D$2&gt;G11,G11,BALANCE!$D$2)</f>
        <v>4</v>
      </c>
      <c r="H12" s="123">
        <f>+IF(BALANCE!$D$2&gt;H11,H11,BALANCE!$D$2)</f>
        <v>2.8353725028414574</v>
      </c>
      <c r="I12" s="123">
        <f>+IF(BALANCE!$D$2&gt;I11,I11,BALANCE!$D$2)</f>
        <v>2.1273215510957795</v>
      </c>
      <c r="J12" s="123">
        <f>+IF(BALANCE!$D$2&gt;J11,J11,BALANCE!$D$2)</f>
        <v>1.7221147740847162</v>
      </c>
      <c r="K12" s="123">
        <f>+IF(BALANCE!$D$2&gt;K11,K11,BALANCE!$D$2)</f>
        <v>1.4081950021981999</v>
      </c>
      <c r="L12" s="123">
        <f>+IF(BALANCE!$D$2&gt;L11,L11,BALANCE!$D$2)</f>
        <v>1.3802926989654236</v>
      </c>
      <c r="M12" s="123">
        <f>+IF(BALANCE!$D$2&gt;M11,M11,BALANCE!$D$2)</f>
        <v>1.7752995722647489</v>
      </c>
      <c r="N12" s="123">
        <f>+IF(BALANCE!$D$2&gt;N11,N11,BALANCE!$D$2)</f>
        <v>2.5247025769777096</v>
      </c>
      <c r="O12" s="123">
        <f>+IF(BALANCE!$D$2&gt;O11,O11,BALANCE!$D$2)</f>
        <v>3.8503698325373144</v>
      </c>
      <c r="P12" s="126">
        <f>+AVERAGE(D12:O12)</f>
        <v>2.7831762841732925</v>
      </c>
    </row>
    <row r="13" spans="2:20" x14ac:dyDescent="0.3">
      <c r="B13" s="128"/>
      <c r="C13" s="128"/>
      <c r="D13" s="112">
        <f t="shared" ref="D13:O13" si="3">+D11-D12</f>
        <v>0</v>
      </c>
      <c r="E13" s="112">
        <f t="shared" si="3"/>
        <v>0.67666652099755975</v>
      </c>
      <c r="F13" s="112">
        <f t="shared" si="3"/>
        <v>1.7713108978058285</v>
      </c>
      <c r="G13" s="112">
        <f t="shared" si="3"/>
        <v>0.42032279310960163</v>
      </c>
      <c r="H13" s="112">
        <f t="shared" si="3"/>
        <v>0</v>
      </c>
      <c r="I13" s="112">
        <f t="shared" si="3"/>
        <v>0</v>
      </c>
      <c r="J13" s="112">
        <f t="shared" si="3"/>
        <v>0</v>
      </c>
      <c r="K13" s="112">
        <f t="shared" si="3"/>
        <v>0</v>
      </c>
      <c r="L13" s="112">
        <f t="shared" si="3"/>
        <v>0</v>
      </c>
      <c r="M13" s="112">
        <f t="shared" si="3"/>
        <v>0</v>
      </c>
      <c r="N13" s="112">
        <f t="shared" si="3"/>
        <v>0</v>
      </c>
      <c r="O13" s="112">
        <f t="shared" si="3"/>
        <v>0</v>
      </c>
      <c r="P13" s="128"/>
    </row>
    <row r="14" spans="2:20" x14ac:dyDescent="0.3">
      <c r="B14" s="128"/>
      <c r="C14" s="128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28"/>
    </row>
    <row r="15" spans="2:20" x14ac:dyDescent="0.3">
      <c r="B15" s="128"/>
      <c r="C15" s="128"/>
      <c r="D15" s="162" t="str">
        <f>+'Q CHN1  PERSIS '!J67</f>
        <v>Volumen (Hm3)</v>
      </c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</row>
    <row r="16" spans="2:20" x14ac:dyDescent="0.3">
      <c r="B16" s="128"/>
      <c r="C16" s="128"/>
      <c r="D16" s="106" t="str">
        <f t="shared" ref="D16:O16" si="4">+D7</f>
        <v>Ene</v>
      </c>
      <c r="E16" s="106" t="str">
        <f t="shared" si="4"/>
        <v>Feb</v>
      </c>
      <c r="F16" s="106" t="str">
        <f t="shared" si="4"/>
        <v>Mar</v>
      </c>
      <c r="G16" s="106" t="str">
        <f t="shared" si="4"/>
        <v>Abr</v>
      </c>
      <c r="H16" s="106" t="str">
        <f t="shared" si="4"/>
        <v>May</v>
      </c>
      <c r="I16" s="106" t="str">
        <f t="shared" si="4"/>
        <v>Jun</v>
      </c>
      <c r="J16" s="106" t="str">
        <f t="shared" si="4"/>
        <v>Jul</v>
      </c>
      <c r="K16" s="106" t="str">
        <f t="shared" si="4"/>
        <v>Ago</v>
      </c>
      <c r="L16" s="106" t="str">
        <f t="shared" si="4"/>
        <v>Set</v>
      </c>
      <c r="M16" s="106" t="str">
        <f t="shared" si="4"/>
        <v>Oct</v>
      </c>
      <c r="N16" s="106" t="str">
        <f t="shared" si="4"/>
        <v>Nov</v>
      </c>
      <c r="O16" s="106" t="str">
        <f t="shared" si="4"/>
        <v>Dic</v>
      </c>
      <c r="P16" s="106" t="s">
        <v>240</v>
      </c>
    </row>
    <row r="17" spans="2:17" ht="27.6" x14ac:dyDescent="0.3">
      <c r="B17" s="127" t="s">
        <v>216</v>
      </c>
      <c r="C17" s="127" t="str">
        <f>+'Q CHN1  PERSIS '!J65</f>
        <v xml:space="preserve">Oferta al 75% </v>
      </c>
      <c r="D17" s="123">
        <f>+'Q CHN1  PERSIS '!K67</f>
        <v>12.508127999999999</v>
      </c>
      <c r="E17" s="123">
        <f>+'Q CHN1  PERSIS '!L67</f>
        <v>14.031359999999999</v>
      </c>
      <c r="F17" s="123">
        <f>+'Q CHN1  PERSIS '!M67</f>
        <v>19.096992</v>
      </c>
      <c r="G17" s="123">
        <f>+'Q CHN1  PERSIS '!N67</f>
        <v>14.100479999999999</v>
      </c>
      <c r="H17" s="123">
        <f>+'Q CHN1  PERSIS '!O67</f>
        <v>9.1601280000000003</v>
      </c>
      <c r="I17" s="123">
        <f>+'Q CHN1  PERSIS '!P67</f>
        <v>6.6614399999999998</v>
      </c>
      <c r="J17" s="123">
        <f>+'Q CHN1  PERSIS '!Q67</f>
        <v>5.5978559999999993</v>
      </c>
      <c r="K17" s="123">
        <f>+'Q CHN1  PERSIS '!R67</f>
        <v>4.55328</v>
      </c>
      <c r="L17" s="123">
        <f>+'Q CHN1  PERSIS '!S67</f>
        <v>4.3545600000000002</v>
      </c>
      <c r="M17" s="123">
        <f>+'Q CHN1  PERSIS '!T67</f>
        <v>5.9996160000000005</v>
      </c>
      <c r="N17" s="123">
        <f>+'Q CHN1  PERSIS '!U67</f>
        <v>8.3203200000000006</v>
      </c>
      <c r="O17" s="123">
        <f>+'Q CHN1  PERSIS '!V67</f>
        <v>12.749184</v>
      </c>
      <c r="P17" s="126">
        <f>+SUM(D17:O17)</f>
        <v>117.13334399999999</v>
      </c>
    </row>
    <row r="18" spans="2:17" ht="27.6" x14ac:dyDescent="0.3">
      <c r="B18" s="163" t="s">
        <v>242</v>
      </c>
      <c r="C18" s="127" t="str">
        <f>+C9</f>
        <v>Uso Agrícola futuro</v>
      </c>
      <c r="D18" s="123">
        <f>+'Q CHN1  PERSIS '!K79</f>
        <v>1.9594E-3</v>
      </c>
      <c r="E18" s="123">
        <f>+'Q CHN1  PERSIS '!L79</f>
        <v>0</v>
      </c>
      <c r="F18" s="123">
        <f>+'Q CHN1  PERSIS '!M79</f>
        <v>0</v>
      </c>
      <c r="G18" s="123">
        <f>+'Q CHN1  PERSIS '!N79</f>
        <v>0</v>
      </c>
      <c r="H18" s="123">
        <f>+'Q CHN1  PERSIS '!O79</f>
        <v>9.1222999999999999E-3</v>
      </c>
      <c r="I18" s="123">
        <f>+'Q CHN1  PERSIS '!P79</f>
        <v>1.7433599999999997E-2</v>
      </c>
      <c r="J18" s="123">
        <f>+'Q CHN1  PERSIS '!Q79</f>
        <v>1.9805200000000002E-2</v>
      </c>
      <c r="K18" s="123">
        <f>+'Q CHN1  PERSIS '!R79</f>
        <v>2.14956E-2</v>
      </c>
      <c r="L18" s="123">
        <f>+'Q CHN1  PERSIS '!S79</f>
        <v>1.340798E-2</v>
      </c>
      <c r="M18" s="123">
        <f>+'Q CHN1  PERSIS '!T79</f>
        <v>2.4662800000000004E-3</v>
      </c>
      <c r="N18" s="123">
        <f>+'Q CHN1  PERSIS '!U79</f>
        <v>1.31514E-3</v>
      </c>
      <c r="O18" s="123">
        <f>+'Q CHN1  PERSIS '!V79</f>
        <v>1.0316199999999998E-3</v>
      </c>
      <c r="P18" s="126">
        <f>+SUM(D18:O18)</f>
        <v>8.803712000000001E-2</v>
      </c>
      <c r="Q18" s="122">
        <f>+P18/$P$17</f>
        <v>7.5159742728765611E-4</v>
      </c>
    </row>
    <row r="19" spans="2:17" ht="27.6" x14ac:dyDescent="0.3">
      <c r="B19" s="163"/>
      <c r="C19" s="127" t="str">
        <f>+'Q CHN1  PERSIS '!J81</f>
        <v>Caudal ecológico</v>
      </c>
      <c r="D19" s="123">
        <f>+'Q CHN1  PERSIS '!K83</f>
        <v>2.3966900254126213</v>
      </c>
      <c r="E19" s="123">
        <f>+'Q CHN1  PERSIS '!L83</f>
        <v>2.7175683524027021</v>
      </c>
      <c r="F19" s="123">
        <f>+'Q CHN1  PERSIS '!M83</f>
        <v>3.6391128913168682</v>
      </c>
      <c r="G19" s="123">
        <f>+'Q CHN1  PERSIS '!N83</f>
        <v>2.6430033202599126</v>
      </c>
      <c r="H19" s="123">
        <f>+'Q CHN1  PERSIS '!O83</f>
        <v>1.5567439883894405</v>
      </c>
      <c r="I19" s="123">
        <f>+'Q CHN1  PERSIS '!P83</f>
        <v>1.1305513137532872</v>
      </c>
      <c r="J19" s="123">
        <f>+'Q CHN1  PERSIS '!Q83</f>
        <v>0.9655385890914957</v>
      </c>
      <c r="K19" s="123">
        <f>+'Q CHN1  PERSIS '!R83</f>
        <v>0.7600749061123413</v>
      </c>
      <c r="L19" s="123">
        <f>+'Q CHN1  PERSIS '!S83</f>
        <v>0.76386585976549259</v>
      </c>
      <c r="M19" s="123">
        <f>+'Q CHN1  PERSIS '!T83</f>
        <v>1.2421873456460966</v>
      </c>
      <c r="N19" s="123">
        <f>+'Q CHN1  PERSIS '!U83</f>
        <v>1.7750182043447449</v>
      </c>
      <c r="O19" s="123">
        <f>+'Q CHN1  PERSIS '!V83</f>
        <v>2.435321820532057</v>
      </c>
      <c r="P19" s="126">
        <f>+SUM(D19:O19)</f>
        <v>22.025676617027063</v>
      </c>
      <c r="Q19" s="122">
        <f>+P19/$P$17</f>
        <v>0.18803933931082054</v>
      </c>
    </row>
    <row r="20" spans="2:17" ht="27.6" x14ac:dyDescent="0.3">
      <c r="B20" s="127" t="s">
        <v>217</v>
      </c>
      <c r="C20" s="127" t="str">
        <f>+C11</f>
        <v>Balance parcial</v>
      </c>
      <c r="D20" s="123">
        <f t="shared" ref="D20:O20" si="5">+D17-(D18+D19)</f>
        <v>10.109478574587378</v>
      </c>
      <c r="E20" s="123">
        <f t="shared" si="5"/>
        <v>11.313791647597297</v>
      </c>
      <c r="F20" s="123">
        <f t="shared" si="5"/>
        <v>15.457879108683132</v>
      </c>
      <c r="G20" s="123">
        <f t="shared" si="5"/>
        <v>11.457476679740086</v>
      </c>
      <c r="H20" s="123">
        <f t="shared" si="5"/>
        <v>7.5942617116105602</v>
      </c>
      <c r="I20" s="123">
        <f t="shared" si="5"/>
        <v>5.5134550862467124</v>
      </c>
      <c r="J20" s="123">
        <f t="shared" si="5"/>
        <v>4.6125122109085037</v>
      </c>
      <c r="K20" s="123">
        <f t="shared" si="5"/>
        <v>3.7717094938876587</v>
      </c>
      <c r="L20" s="123">
        <f t="shared" si="5"/>
        <v>3.5772861602345074</v>
      </c>
      <c r="M20" s="123">
        <f t="shared" si="5"/>
        <v>4.7549623743539042</v>
      </c>
      <c r="N20" s="123">
        <f t="shared" si="5"/>
        <v>6.5439866556552557</v>
      </c>
      <c r="O20" s="123">
        <f t="shared" si="5"/>
        <v>10.312830559467942</v>
      </c>
      <c r="P20" s="126">
        <f>+SUM(D20:O20)</f>
        <v>95.019630262972939</v>
      </c>
    </row>
    <row r="21" spans="2:17" ht="41.4" x14ac:dyDescent="0.3">
      <c r="B21" s="127" t="s">
        <v>237</v>
      </c>
      <c r="C21" s="127" t="s">
        <v>245</v>
      </c>
      <c r="D21" s="123">
        <f>+IF(BALANCE!D3&gt;D20,D20,BALANCE!D3)</f>
        <v>10.109478574587378</v>
      </c>
      <c r="E21" s="123">
        <f>+IF(BALANCE!E3&gt;E20,E20,BALANCE!E3)</f>
        <v>9.6768000000000001</v>
      </c>
      <c r="F21" s="123">
        <f>+IF(BALANCE!F3&gt;F20,F20,BALANCE!F3)</f>
        <v>10.7136</v>
      </c>
      <c r="G21" s="123">
        <f>+IF(BALANCE!G3&gt;G20,G20,BALANCE!G3)</f>
        <v>10.368</v>
      </c>
      <c r="H21" s="123">
        <f>+IF(BALANCE!H3&gt;H20,H20,BALANCE!H3)</f>
        <v>7.5942617116105602</v>
      </c>
      <c r="I21" s="123">
        <f>+IF(BALANCE!I3&gt;I20,I20,BALANCE!I3)</f>
        <v>5.5134550862467124</v>
      </c>
      <c r="J21" s="123">
        <f>+IF(BALANCE!J3&gt;J20,J20,BALANCE!J3)</f>
        <v>4.6125122109085037</v>
      </c>
      <c r="K21" s="123">
        <f>+IF(BALANCE!K3&gt;K20,K20,BALANCE!K3)</f>
        <v>3.7717094938876587</v>
      </c>
      <c r="L21" s="123">
        <f>+IF(BALANCE!L3&gt;L20,L20,BALANCE!L3)</f>
        <v>3.5772861602345074</v>
      </c>
      <c r="M21" s="123">
        <f>+IF(BALANCE!M3&gt;M20,M20,BALANCE!M3)</f>
        <v>4.7549623743539042</v>
      </c>
      <c r="N21" s="123">
        <f>+IF(BALANCE!N3&gt;N20,N20,BALANCE!N3)</f>
        <v>6.5439866556552557</v>
      </c>
      <c r="O21" s="123">
        <f>+IF(BALANCE!O3&gt;O20,O20,BALANCE!O3)</f>
        <v>10.312830559467942</v>
      </c>
      <c r="P21" s="126">
        <f>+SUM(D21:O21)</f>
        <v>87.548882826952436</v>
      </c>
    </row>
    <row r="22" spans="2:17" x14ac:dyDescent="0.3">
      <c r="D22" s="112">
        <f t="shared" ref="D22:O22" si="6">+D20-D21</f>
        <v>0</v>
      </c>
      <c r="E22" s="112">
        <f t="shared" si="6"/>
        <v>1.6369916475972968</v>
      </c>
      <c r="F22" s="112">
        <f t="shared" si="6"/>
        <v>4.7442791086831324</v>
      </c>
      <c r="G22" s="112">
        <f t="shared" si="6"/>
        <v>1.0894766797400859</v>
      </c>
      <c r="H22" s="112">
        <f t="shared" si="6"/>
        <v>0</v>
      </c>
      <c r="I22" s="112">
        <f t="shared" si="6"/>
        <v>0</v>
      </c>
      <c r="J22" s="112">
        <f t="shared" si="6"/>
        <v>0</v>
      </c>
      <c r="K22" s="112">
        <f t="shared" si="6"/>
        <v>0</v>
      </c>
      <c r="L22" s="112">
        <f t="shared" si="6"/>
        <v>0</v>
      </c>
      <c r="M22" s="112">
        <f t="shared" si="6"/>
        <v>0</v>
      </c>
      <c r="N22" s="112">
        <f t="shared" si="6"/>
        <v>0</v>
      </c>
      <c r="O22" s="112">
        <f t="shared" si="6"/>
        <v>0</v>
      </c>
      <c r="P22" s="104"/>
    </row>
    <row r="26" spans="2:17" x14ac:dyDescent="0.3">
      <c r="D26" s="106" t="s">
        <v>150</v>
      </c>
      <c r="E26" s="106" t="s">
        <v>151</v>
      </c>
      <c r="F26" s="106" t="s">
        <v>152</v>
      </c>
      <c r="G26" s="106" t="s">
        <v>153</v>
      </c>
      <c r="H26" s="106" t="s">
        <v>154</v>
      </c>
      <c r="I26" s="106" t="s">
        <v>155</v>
      </c>
      <c r="J26" s="106" t="s">
        <v>156</v>
      </c>
      <c r="K26" s="106" t="s">
        <v>157</v>
      </c>
      <c r="L26" s="106" t="s">
        <v>158</v>
      </c>
      <c r="M26" s="106" t="s">
        <v>159</v>
      </c>
      <c r="N26" s="106" t="s">
        <v>160</v>
      </c>
      <c r="O26" s="106" t="s">
        <v>161</v>
      </c>
    </row>
    <row r="27" spans="2:17" ht="27.6" x14ac:dyDescent="0.3">
      <c r="B27" s="163" t="s">
        <v>242</v>
      </c>
      <c r="C27" s="127" t="s">
        <v>246</v>
      </c>
      <c r="D27" s="123">
        <v>7.3155615292712069E-4</v>
      </c>
      <c r="E27" s="123">
        <v>0</v>
      </c>
      <c r="F27" s="123">
        <v>0</v>
      </c>
      <c r="G27" s="123">
        <v>0</v>
      </c>
      <c r="H27" s="123">
        <v>3.4058766427718036E-3</v>
      </c>
      <c r="I27" s="123">
        <v>6.5089605734767022E-3</v>
      </c>
      <c r="J27" s="123">
        <v>7.3944145758661891E-3</v>
      </c>
      <c r="K27" s="123">
        <v>8.0255376344086013E-3</v>
      </c>
      <c r="L27" s="123">
        <v>5.0059662485065709E-3</v>
      </c>
      <c r="M27" s="123">
        <v>9.2080346475507772E-4</v>
      </c>
      <c r="N27" s="123">
        <v>4.910170250896058E-4</v>
      </c>
      <c r="O27" s="123">
        <v>3.8516278375149338E-4</v>
      </c>
    </row>
    <row r="28" spans="2:17" ht="27.6" x14ac:dyDescent="0.3">
      <c r="B28" s="163"/>
      <c r="C28" s="127" t="s">
        <v>203</v>
      </c>
      <c r="D28" s="123">
        <v>0.89482154473290831</v>
      </c>
      <c r="E28" s="123">
        <v>1.1233334790024398</v>
      </c>
      <c r="F28" s="123">
        <v>1.3586891021941712</v>
      </c>
      <c r="G28" s="123">
        <v>1.0196772068903983</v>
      </c>
      <c r="H28" s="123">
        <v>0.58122162051577075</v>
      </c>
      <c r="I28" s="123">
        <v>0.43616948833074359</v>
      </c>
      <c r="J28" s="123">
        <v>0.36049081133941746</v>
      </c>
      <c r="K28" s="123">
        <v>0.28377946016739147</v>
      </c>
      <c r="L28" s="123">
        <v>0.29470133478606969</v>
      </c>
      <c r="M28" s="123">
        <v>0.46377962427049613</v>
      </c>
      <c r="N28" s="123">
        <v>0.68480640599720088</v>
      </c>
      <c r="O28" s="123">
        <v>0.90924500467893399</v>
      </c>
    </row>
    <row r="32" spans="2:17" x14ac:dyDescent="0.3"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</row>
    <row r="33" spans="4:15" x14ac:dyDescent="0.3"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</row>
    <row r="34" spans="4:15" x14ac:dyDescent="0.3"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</row>
    <row r="35" spans="4:15" x14ac:dyDescent="0.3"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</row>
    <row r="36" spans="4:15" x14ac:dyDescent="0.3"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</row>
  </sheetData>
  <mergeCells count="5">
    <mergeCell ref="B9:B10"/>
    <mergeCell ref="D6:P6"/>
    <mergeCell ref="B18:B19"/>
    <mergeCell ref="D15:P15"/>
    <mergeCell ref="B27:B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q_diario</vt:lpstr>
      <vt:lpstr>Hoja1</vt:lpstr>
      <vt:lpstr>q_mes_completar_02</vt:lpstr>
      <vt:lpstr>DM q</vt:lpstr>
      <vt:lpstr>GR2M_PROL_5LQ_PARAISO EXT (2)</vt:lpstr>
      <vt:lpstr>GR2M</vt:lpstr>
      <vt:lpstr>TREND</vt:lpstr>
      <vt:lpstr>Q CHN1  PERSIS </vt:lpstr>
      <vt:lpstr>BALANCE</vt:lpstr>
      <vt:lpstr>Q CHN1 MES</vt:lpstr>
      <vt:lpstr>Hoja4</vt:lpstr>
      <vt:lpstr>GR2M!Área_de_impresión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Carlos</dc:creator>
  <cp:lastModifiedBy>Martinez Carlos</cp:lastModifiedBy>
  <cp:lastPrinted>2023-10-02T16:19:29Z</cp:lastPrinted>
  <dcterms:created xsi:type="dcterms:W3CDTF">2023-09-11T15:53:15Z</dcterms:created>
  <dcterms:modified xsi:type="dcterms:W3CDTF">2023-10-02T17:51:54Z</dcterms:modified>
</cp:coreProperties>
</file>