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40572E8-51BC-4FCA-BB80-53625DAD86AD}" xr6:coauthVersionLast="47" xr6:coauthVersionMax="47" xr10:uidLastSave="{00000000-0000-0000-0000-000000000000}"/>
  <bookViews>
    <workbookView xWindow="-120" yWindow="-120" windowWidth="20730" windowHeight="11160" tabRatio="585" xr2:uid="{00000000-000D-0000-FFFF-FFFF00000000}"/>
  </bookViews>
  <sheets>
    <sheet name="Inf. General" sheetId="1" r:id="rId1"/>
    <sheet name="Nomina" sheetId="2" r:id="rId2"/>
    <sheet name="Notas" sheetId="3" r:id="rId3"/>
    <sheet name="Cuadro de Promocion" sheetId="4" r:id="rId4"/>
    <sheet name="Info. Certificado" sheetId="5" r:id="rId5"/>
  </sheets>
  <definedNames>
    <definedName name="_xlnm._FilterDatabase" localSheetId="1">Nomina!$A$1:$F$1</definedName>
    <definedName name="_xlnm.Print_Area" localSheetId="3">'Cuadro de Promocion'!$A$1:$W$71</definedName>
  </definedNames>
  <calcPr calcId="181029" iterateDelta="1E-4"/>
</workbook>
</file>

<file path=xl/calcChain.xml><?xml version="1.0" encoding="utf-8"?>
<calcChain xmlns="http://schemas.openxmlformats.org/spreadsheetml/2006/main">
  <c r="L38" i="4" l="1"/>
  <c r="M38" i="4"/>
  <c r="N38" i="4"/>
  <c r="O38" i="4"/>
  <c r="K38" i="4"/>
  <c r="V16" i="4"/>
  <c r="U16" i="4"/>
  <c r="T16" i="4"/>
  <c r="S16" i="4"/>
  <c r="R16" i="4"/>
  <c r="J41" i="4" l="1"/>
  <c r="J42" i="4"/>
  <c r="J43" i="4"/>
  <c r="J44" i="4"/>
  <c r="J45" i="4"/>
  <c r="J46" i="4"/>
  <c r="J40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14" i="4"/>
  <c r="J67" i="4" l="1"/>
  <c r="J68" i="4" s="1"/>
  <c r="C46" i="4"/>
  <c r="D46" i="4"/>
  <c r="E46" i="4"/>
  <c r="F46" i="4"/>
  <c r="G46" i="4"/>
  <c r="H46" i="4"/>
  <c r="I46" i="4"/>
  <c r="K46" i="4"/>
  <c r="L46" i="4"/>
  <c r="M46" i="4"/>
  <c r="N46" i="4"/>
  <c r="O46" i="4"/>
  <c r="B31" i="3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K41" i="4"/>
  <c r="H26" i="5" s="1"/>
  <c r="L41" i="4"/>
  <c r="I26" i="5" s="1"/>
  <c r="M41" i="4"/>
  <c r="J26" i="5" s="1"/>
  <c r="N41" i="4"/>
  <c r="K26" i="5" s="1"/>
  <c r="O41" i="4"/>
  <c r="L26" i="5" s="1"/>
  <c r="K42" i="4"/>
  <c r="H27" i="5" s="1"/>
  <c r="L42" i="4"/>
  <c r="I27" i="5" s="1"/>
  <c r="M42" i="4"/>
  <c r="J27" i="5" s="1"/>
  <c r="N42" i="4"/>
  <c r="K27" i="5" s="1"/>
  <c r="O42" i="4"/>
  <c r="L27" i="5" s="1"/>
  <c r="K43" i="4"/>
  <c r="H28" i="5" s="1"/>
  <c r="L43" i="4"/>
  <c r="I28" i="5" s="1"/>
  <c r="M43" i="4"/>
  <c r="J28" i="5" s="1"/>
  <c r="N43" i="4"/>
  <c r="K28" i="5" s="1"/>
  <c r="O43" i="4"/>
  <c r="L28" i="5" s="1"/>
  <c r="K44" i="4"/>
  <c r="H29" i="5" s="1"/>
  <c r="L44" i="4"/>
  <c r="I29" i="5" s="1"/>
  <c r="M44" i="4"/>
  <c r="J29" i="5" s="1"/>
  <c r="N44" i="4"/>
  <c r="K29" i="5" s="1"/>
  <c r="O44" i="4"/>
  <c r="L29" i="5" s="1"/>
  <c r="K45" i="4"/>
  <c r="H30" i="5" s="1"/>
  <c r="L45" i="4"/>
  <c r="I30" i="5" s="1"/>
  <c r="M45" i="4"/>
  <c r="J30" i="5" s="1"/>
  <c r="N45" i="4"/>
  <c r="K30" i="5" s="1"/>
  <c r="O45" i="4"/>
  <c r="L30" i="5" s="1"/>
  <c r="O40" i="4"/>
  <c r="L25" i="5" s="1"/>
  <c r="N40" i="4"/>
  <c r="K25" i="5" s="1"/>
  <c r="M40" i="4"/>
  <c r="J25" i="5" s="1"/>
  <c r="L40" i="4"/>
  <c r="I25" i="5" s="1"/>
  <c r="K40" i="4"/>
  <c r="H25" i="5" s="1"/>
  <c r="D41" i="4"/>
  <c r="B26" i="5" s="1"/>
  <c r="E41" i="4"/>
  <c r="C26" i="5" s="1"/>
  <c r="F41" i="4"/>
  <c r="D26" i="5" s="1"/>
  <c r="G41" i="4"/>
  <c r="E26" i="5" s="1"/>
  <c r="H41" i="4"/>
  <c r="F26" i="5" s="1"/>
  <c r="I41" i="4"/>
  <c r="G26" i="5" s="1"/>
  <c r="D42" i="4"/>
  <c r="B27" i="5" s="1"/>
  <c r="E42" i="4"/>
  <c r="C27" i="5" s="1"/>
  <c r="F42" i="4"/>
  <c r="D27" i="5" s="1"/>
  <c r="G42" i="4"/>
  <c r="E27" i="5" s="1"/>
  <c r="H42" i="4"/>
  <c r="F27" i="5" s="1"/>
  <c r="I42" i="4"/>
  <c r="G27" i="5" s="1"/>
  <c r="D43" i="4"/>
  <c r="B28" i="5" s="1"/>
  <c r="E43" i="4"/>
  <c r="C28" i="5" s="1"/>
  <c r="F43" i="4"/>
  <c r="D28" i="5" s="1"/>
  <c r="G43" i="4"/>
  <c r="E28" i="5" s="1"/>
  <c r="H43" i="4"/>
  <c r="F28" i="5" s="1"/>
  <c r="I43" i="4"/>
  <c r="G28" i="5" s="1"/>
  <c r="D44" i="4"/>
  <c r="B29" i="5" s="1"/>
  <c r="E44" i="4"/>
  <c r="C29" i="5" s="1"/>
  <c r="F44" i="4"/>
  <c r="D29" i="5" s="1"/>
  <c r="G44" i="4"/>
  <c r="E29" i="5" s="1"/>
  <c r="H44" i="4"/>
  <c r="F29" i="5" s="1"/>
  <c r="I44" i="4"/>
  <c r="G29" i="5" s="1"/>
  <c r="D45" i="4"/>
  <c r="B30" i="5" s="1"/>
  <c r="E45" i="4"/>
  <c r="C30" i="5" s="1"/>
  <c r="F45" i="4"/>
  <c r="D30" i="5" s="1"/>
  <c r="G45" i="4"/>
  <c r="E30" i="5" s="1"/>
  <c r="H45" i="4"/>
  <c r="F30" i="5" s="1"/>
  <c r="I45" i="4"/>
  <c r="G30" i="5" s="1"/>
  <c r="D47" i="4"/>
  <c r="E47" i="4"/>
  <c r="F47" i="4"/>
  <c r="G47" i="4"/>
  <c r="H47" i="4"/>
  <c r="I47" i="4"/>
  <c r="I40" i="4"/>
  <c r="G25" i="5" s="1"/>
  <c r="H40" i="4"/>
  <c r="F25" i="5" s="1"/>
  <c r="G40" i="4"/>
  <c r="E25" i="5" s="1"/>
  <c r="F40" i="4"/>
  <c r="D25" i="5" s="1"/>
  <c r="E40" i="4"/>
  <c r="C25" i="5" s="1"/>
  <c r="D40" i="4"/>
  <c r="B25" i="5" s="1"/>
  <c r="C41" i="4"/>
  <c r="C42" i="4"/>
  <c r="C43" i="4"/>
  <c r="C44" i="4"/>
  <c r="C45" i="4"/>
  <c r="C40" i="4"/>
  <c r="K15" i="4"/>
  <c r="H3" i="5" s="1"/>
  <c r="L15" i="4"/>
  <c r="I3" i="5" s="1"/>
  <c r="M15" i="4"/>
  <c r="J3" i="5" s="1"/>
  <c r="N15" i="4"/>
  <c r="K3" i="5" s="1"/>
  <c r="O15" i="4"/>
  <c r="L3" i="5" s="1"/>
  <c r="K16" i="4"/>
  <c r="H4" i="5" s="1"/>
  <c r="L16" i="4"/>
  <c r="I4" i="5" s="1"/>
  <c r="M16" i="4"/>
  <c r="J4" i="5" s="1"/>
  <c r="N16" i="4"/>
  <c r="K4" i="5" s="1"/>
  <c r="O16" i="4"/>
  <c r="L4" i="5" s="1"/>
  <c r="K17" i="4"/>
  <c r="H5" i="5" s="1"/>
  <c r="L17" i="4"/>
  <c r="I5" i="5" s="1"/>
  <c r="M17" i="4"/>
  <c r="J5" i="5" s="1"/>
  <c r="N17" i="4"/>
  <c r="K5" i="5" s="1"/>
  <c r="O17" i="4"/>
  <c r="L5" i="5" s="1"/>
  <c r="K18" i="4"/>
  <c r="H6" i="5" s="1"/>
  <c r="L18" i="4"/>
  <c r="I6" i="5" s="1"/>
  <c r="M18" i="4"/>
  <c r="J6" i="5" s="1"/>
  <c r="N18" i="4"/>
  <c r="K6" i="5" s="1"/>
  <c r="O18" i="4"/>
  <c r="L6" i="5" s="1"/>
  <c r="K19" i="4"/>
  <c r="H7" i="5" s="1"/>
  <c r="L19" i="4"/>
  <c r="I7" i="5" s="1"/>
  <c r="M19" i="4"/>
  <c r="J7" i="5" s="1"/>
  <c r="N19" i="4"/>
  <c r="K7" i="5" s="1"/>
  <c r="O19" i="4"/>
  <c r="L7" i="5" s="1"/>
  <c r="K20" i="4"/>
  <c r="H8" i="5" s="1"/>
  <c r="L20" i="4"/>
  <c r="I8" i="5" s="1"/>
  <c r="M20" i="4"/>
  <c r="J8" i="5" s="1"/>
  <c r="N20" i="4"/>
  <c r="K8" i="5" s="1"/>
  <c r="O20" i="4"/>
  <c r="L8" i="5" s="1"/>
  <c r="K21" i="4"/>
  <c r="H9" i="5" s="1"/>
  <c r="L21" i="4"/>
  <c r="I9" i="5" s="1"/>
  <c r="M21" i="4"/>
  <c r="J9" i="5" s="1"/>
  <c r="N21" i="4"/>
  <c r="K9" i="5" s="1"/>
  <c r="O21" i="4"/>
  <c r="L9" i="5" s="1"/>
  <c r="K22" i="4"/>
  <c r="H10" i="5" s="1"/>
  <c r="L22" i="4"/>
  <c r="I10" i="5" s="1"/>
  <c r="M22" i="4"/>
  <c r="J10" i="5" s="1"/>
  <c r="N22" i="4"/>
  <c r="K10" i="5" s="1"/>
  <c r="O22" i="4"/>
  <c r="L10" i="5" s="1"/>
  <c r="K23" i="4"/>
  <c r="H11" i="5" s="1"/>
  <c r="L23" i="4"/>
  <c r="I11" i="5" s="1"/>
  <c r="M23" i="4"/>
  <c r="J11" i="5" s="1"/>
  <c r="N23" i="4"/>
  <c r="K11" i="5" s="1"/>
  <c r="O23" i="4"/>
  <c r="L11" i="5" s="1"/>
  <c r="K24" i="4"/>
  <c r="H12" i="5" s="1"/>
  <c r="L24" i="4"/>
  <c r="I12" i="5" s="1"/>
  <c r="M24" i="4"/>
  <c r="J12" i="5" s="1"/>
  <c r="N24" i="4"/>
  <c r="K12" i="5" s="1"/>
  <c r="O24" i="4"/>
  <c r="L12" i="5" s="1"/>
  <c r="K25" i="4"/>
  <c r="H13" i="5" s="1"/>
  <c r="L25" i="4"/>
  <c r="I13" i="5" s="1"/>
  <c r="M25" i="4"/>
  <c r="J13" i="5" s="1"/>
  <c r="N25" i="4"/>
  <c r="K13" i="5" s="1"/>
  <c r="O25" i="4"/>
  <c r="L13" i="5" s="1"/>
  <c r="K26" i="4"/>
  <c r="H14" i="5" s="1"/>
  <c r="L26" i="4"/>
  <c r="I14" i="5" s="1"/>
  <c r="M26" i="4"/>
  <c r="J14" i="5" s="1"/>
  <c r="N26" i="4"/>
  <c r="K14" i="5" s="1"/>
  <c r="O26" i="4"/>
  <c r="L14" i="5" s="1"/>
  <c r="K27" i="4"/>
  <c r="H15" i="5" s="1"/>
  <c r="L27" i="4"/>
  <c r="I15" i="5" s="1"/>
  <c r="M27" i="4"/>
  <c r="J15" i="5" s="1"/>
  <c r="N27" i="4"/>
  <c r="K15" i="5" s="1"/>
  <c r="O27" i="4"/>
  <c r="L15" i="5" s="1"/>
  <c r="K28" i="4"/>
  <c r="H16" i="5" s="1"/>
  <c r="L28" i="4"/>
  <c r="I16" i="5" s="1"/>
  <c r="M28" i="4"/>
  <c r="J16" i="5" s="1"/>
  <c r="N28" i="4"/>
  <c r="K16" i="5" s="1"/>
  <c r="O28" i="4"/>
  <c r="L16" i="5" s="1"/>
  <c r="K29" i="4"/>
  <c r="H17" i="5" s="1"/>
  <c r="L29" i="4"/>
  <c r="I17" i="5" s="1"/>
  <c r="M29" i="4"/>
  <c r="J17" i="5" s="1"/>
  <c r="N29" i="4"/>
  <c r="K17" i="5" s="1"/>
  <c r="O29" i="4"/>
  <c r="L17" i="5" s="1"/>
  <c r="K30" i="4"/>
  <c r="H18" i="5" s="1"/>
  <c r="L30" i="4"/>
  <c r="I18" i="5" s="1"/>
  <c r="M30" i="4"/>
  <c r="J18" i="5" s="1"/>
  <c r="N30" i="4"/>
  <c r="K18" i="5" s="1"/>
  <c r="O30" i="4"/>
  <c r="L18" i="5" s="1"/>
  <c r="K31" i="4"/>
  <c r="H19" i="5" s="1"/>
  <c r="L31" i="4"/>
  <c r="I19" i="5" s="1"/>
  <c r="M31" i="4"/>
  <c r="J19" i="5" s="1"/>
  <c r="N31" i="4"/>
  <c r="K19" i="5" s="1"/>
  <c r="O31" i="4"/>
  <c r="L19" i="5" s="1"/>
  <c r="K32" i="4"/>
  <c r="H20" i="5" s="1"/>
  <c r="L32" i="4"/>
  <c r="I20" i="5" s="1"/>
  <c r="M32" i="4"/>
  <c r="J20" i="5" s="1"/>
  <c r="N32" i="4"/>
  <c r="K20" i="5" s="1"/>
  <c r="O32" i="4"/>
  <c r="L20" i="5" s="1"/>
  <c r="K33" i="4"/>
  <c r="H21" i="5" s="1"/>
  <c r="L33" i="4"/>
  <c r="I21" i="5" s="1"/>
  <c r="M33" i="4"/>
  <c r="J21" i="5" s="1"/>
  <c r="N33" i="4"/>
  <c r="K21" i="5" s="1"/>
  <c r="O33" i="4"/>
  <c r="L21" i="5" s="1"/>
  <c r="K34" i="4"/>
  <c r="H22" i="5" s="1"/>
  <c r="L34" i="4"/>
  <c r="I22" i="5" s="1"/>
  <c r="M34" i="4"/>
  <c r="J22" i="5" s="1"/>
  <c r="N34" i="4"/>
  <c r="K22" i="5" s="1"/>
  <c r="O34" i="4"/>
  <c r="L22" i="5" s="1"/>
  <c r="K35" i="4"/>
  <c r="H23" i="5" s="1"/>
  <c r="L35" i="4"/>
  <c r="I23" i="5" s="1"/>
  <c r="M35" i="4"/>
  <c r="J23" i="5" s="1"/>
  <c r="N35" i="4"/>
  <c r="K23" i="5" s="1"/>
  <c r="O35" i="4"/>
  <c r="L23" i="5" s="1"/>
  <c r="K36" i="4"/>
  <c r="H24" i="5" s="1"/>
  <c r="L36" i="4"/>
  <c r="I24" i="5" s="1"/>
  <c r="M36" i="4"/>
  <c r="J24" i="5" s="1"/>
  <c r="N36" i="4"/>
  <c r="K24" i="5" s="1"/>
  <c r="O36" i="4"/>
  <c r="L24" i="5" s="1"/>
  <c r="D15" i="4"/>
  <c r="B3" i="5" s="1"/>
  <c r="E15" i="4"/>
  <c r="C3" i="5" s="1"/>
  <c r="F15" i="4"/>
  <c r="D3" i="5" s="1"/>
  <c r="G15" i="4"/>
  <c r="E3" i="5" s="1"/>
  <c r="H15" i="4"/>
  <c r="F3" i="5" s="1"/>
  <c r="I15" i="4"/>
  <c r="G3" i="5" s="1"/>
  <c r="D16" i="4"/>
  <c r="B4" i="5" s="1"/>
  <c r="E16" i="4"/>
  <c r="C4" i="5" s="1"/>
  <c r="F16" i="4"/>
  <c r="D4" i="5" s="1"/>
  <c r="G16" i="4"/>
  <c r="E4" i="5" s="1"/>
  <c r="H16" i="4"/>
  <c r="F4" i="5" s="1"/>
  <c r="I16" i="4"/>
  <c r="G4" i="5" s="1"/>
  <c r="D17" i="4"/>
  <c r="B5" i="5" s="1"/>
  <c r="E17" i="4"/>
  <c r="C5" i="5" s="1"/>
  <c r="F17" i="4"/>
  <c r="D5" i="5" s="1"/>
  <c r="G17" i="4"/>
  <c r="E5" i="5" s="1"/>
  <c r="H17" i="4"/>
  <c r="F5" i="5" s="1"/>
  <c r="I17" i="4"/>
  <c r="G5" i="5" s="1"/>
  <c r="D18" i="4"/>
  <c r="B6" i="5" s="1"/>
  <c r="E18" i="4"/>
  <c r="C6" i="5" s="1"/>
  <c r="F18" i="4"/>
  <c r="D6" i="5" s="1"/>
  <c r="G18" i="4"/>
  <c r="E6" i="5" s="1"/>
  <c r="H18" i="4"/>
  <c r="F6" i="5" s="1"/>
  <c r="I18" i="4"/>
  <c r="G6" i="5" s="1"/>
  <c r="D19" i="4"/>
  <c r="B7" i="5" s="1"/>
  <c r="E19" i="4"/>
  <c r="C7" i="5" s="1"/>
  <c r="F19" i="4"/>
  <c r="D7" i="5" s="1"/>
  <c r="G19" i="4"/>
  <c r="E7" i="5" s="1"/>
  <c r="H19" i="4"/>
  <c r="F7" i="5" s="1"/>
  <c r="I19" i="4"/>
  <c r="G7" i="5" s="1"/>
  <c r="D20" i="4"/>
  <c r="B8" i="5" s="1"/>
  <c r="E20" i="4"/>
  <c r="C8" i="5" s="1"/>
  <c r="F20" i="4"/>
  <c r="D8" i="5" s="1"/>
  <c r="G20" i="4"/>
  <c r="E8" i="5" s="1"/>
  <c r="H20" i="4"/>
  <c r="F8" i="5" s="1"/>
  <c r="I20" i="4"/>
  <c r="G8" i="5" s="1"/>
  <c r="D21" i="4"/>
  <c r="B9" i="5" s="1"/>
  <c r="E21" i="4"/>
  <c r="C9" i="5" s="1"/>
  <c r="F21" i="4"/>
  <c r="D9" i="5" s="1"/>
  <c r="G21" i="4"/>
  <c r="E9" i="5" s="1"/>
  <c r="H21" i="4"/>
  <c r="F9" i="5" s="1"/>
  <c r="I21" i="4"/>
  <c r="G9" i="5" s="1"/>
  <c r="D22" i="4"/>
  <c r="B10" i="5" s="1"/>
  <c r="E22" i="4"/>
  <c r="C10" i="5" s="1"/>
  <c r="F22" i="4"/>
  <c r="D10" i="5" s="1"/>
  <c r="G22" i="4"/>
  <c r="E10" i="5" s="1"/>
  <c r="H22" i="4"/>
  <c r="F10" i="5" s="1"/>
  <c r="I22" i="4"/>
  <c r="G10" i="5" s="1"/>
  <c r="D23" i="4"/>
  <c r="B11" i="5" s="1"/>
  <c r="E23" i="4"/>
  <c r="C11" i="5" s="1"/>
  <c r="F23" i="4"/>
  <c r="D11" i="5" s="1"/>
  <c r="G23" i="4"/>
  <c r="E11" i="5" s="1"/>
  <c r="H23" i="4"/>
  <c r="F11" i="5" s="1"/>
  <c r="I23" i="4"/>
  <c r="G11" i="5" s="1"/>
  <c r="D24" i="4"/>
  <c r="B12" i="5" s="1"/>
  <c r="E24" i="4"/>
  <c r="C12" i="5" s="1"/>
  <c r="F24" i="4"/>
  <c r="D12" i="5" s="1"/>
  <c r="G24" i="4"/>
  <c r="E12" i="5" s="1"/>
  <c r="H24" i="4"/>
  <c r="F12" i="5" s="1"/>
  <c r="I24" i="4"/>
  <c r="G12" i="5" s="1"/>
  <c r="D25" i="4"/>
  <c r="B13" i="5" s="1"/>
  <c r="E25" i="4"/>
  <c r="C13" i="5" s="1"/>
  <c r="F25" i="4"/>
  <c r="D13" i="5" s="1"/>
  <c r="G25" i="4"/>
  <c r="E13" i="5" s="1"/>
  <c r="H25" i="4"/>
  <c r="F13" i="5" s="1"/>
  <c r="I25" i="4"/>
  <c r="G13" i="5" s="1"/>
  <c r="D26" i="4"/>
  <c r="B14" i="5" s="1"/>
  <c r="E26" i="4"/>
  <c r="C14" i="5" s="1"/>
  <c r="F26" i="4"/>
  <c r="D14" i="5" s="1"/>
  <c r="G26" i="4"/>
  <c r="E14" i="5" s="1"/>
  <c r="H26" i="4"/>
  <c r="F14" i="5" s="1"/>
  <c r="I26" i="4"/>
  <c r="G14" i="5" s="1"/>
  <c r="D27" i="4"/>
  <c r="B15" i="5" s="1"/>
  <c r="E27" i="4"/>
  <c r="C15" i="5" s="1"/>
  <c r="F27" i="4"/>
  <c r="D15" i="5" s="1"/>
  <c r="G27" i="4"/>
  <c r="E15" i="5" s="1"/>
  <c r="H27" i="4"/>
  <c r="F15" i="5" s="1"/>
  <c r="I27" i="4"/>
  <c r="G15" i="5" s="1"/>
  <c r="D28" i="4"/>
  <c r="B16" i="5" s="1"/>
  <c r="E28" i="4"/>
  <c r="C16" i="5" s="1"/>
  <c r="F28" i="4"/>
  <c r="D16" i="5" s="1"/>
  <c r="G28" i="4"/>
  <c r="E16" i="5" s="1"/>
  <c r="H28" i="4"/>
  <c r="F16" i="5" s="1"/>
  <c r="I28" i="4"/>
  <c r="G16" i="5" s="1"/>
  <c r="D29" i="4"/>
  <c r="B17" i="5" s="1"/>
  <c r="E29" i="4"/>
  <c r="C17" i="5" s="1"/>
  <c r="F29" i="4"/>
  <c r="D17" i="5" s="1"/>
  <c r="G29" i="4"/>
  <c r="E17" i="5" s="1"/>
  <c r="H29" i="4"/>
  <c r="F17" i="5" s="1"/>
  <c r="I29" i="4"/>
  <c r="G17" i="5" s="1"/>
  <c r="D30" i="4"/>
  <c r="B18" i="5" s="1"/>
  <c r="E30" i="4"/>
  <c r="C18" i="5" s="1"/>
  <c r="F30" i="4"/>
  <c r="D18" i="5" s="1"/>
  <c r="G30" i="4"/>
  <c r="E18" i="5" s="1"/>
  <c r="H30" i="4"/>
  <c r="F18" i="5" s="1"/>
  <c r="I30" i="4"/>
  <c r="G18" i="5" s="1"/>
  <c r="D31" i="4"/>
  <c r="B19" i="5" s="1"/>
  <c r="E31" i="4"/>
  <c r="C19" i="5" s="1"/>
  <c r="F31" i="4"/>
  <c r="D19" i="5" s="1"/>
  <c r="G31" i="4"/>
  <c r="E19" i="5" s="1"/>
  <c r="H31" i="4"/>
  <c r="F19" i="5" s="1"/>
  <c r="I31" i="4"/>
  <c r="G19" i="5" s="1"/>
  <c r="D32" i="4"/>
  <c r="B20" i="5" s="1"/>
  <c r="E32" i="4"/>
  <c r="C20" i="5" s="1"/>
  <c r="F32" i="4"/>
  <c r="D20" i="5" s="1"/>
  <c r="G32" i="4"/>
  <c r="E20" i="5" s="1"/>
  <c r="H32" i="4"/>
  <c r="F20" i="5" s="1"/>
  <c r="I32" i="4"/>
  <c r="G20" i="5" s="1"/>
  <c r="D33" i="4"/>
  <c r="B21" i="5" s="1"/>
  <c r="E33" i="4"/>
  <c r="C21" i="5" s="1"/>
  <c r="F33" i="4"/>
  <c r="D21" i="5" s="1"/>
  <c r="G33" i="4"/>
  <c r="E21" i="5" s="1"/>
  <c r="H33" i="4"/>
  <c r="F21" i="5" s="1"/>
  <c r="I33" i="4"/>
  <c r="G21" i="5" s="1"/>
  <c r="D34" i="4"/>
  <c r="B22" i="5" s="1"/>
  <c r="E34" i="4"/>
  <c r="C22" i="5" s="1"/>
  <c r="F34" i="4"/>
  <c r="D22" i="5" s="1"/>
  <c r="G34" i="4"/>
  <c r="E22" i="5" s="1"/>
  <c r="H34" i="4"/>
  <c r="F22" i="5" s="1"/>
  <c r="I34" i="4"/>
  <c r="G22" i="5" s="1"/>
  <c r="D35" i="4"/>
  <c r="B23" i="5" s="1"/>
  <c r="E35" i="4"/>
  <c r="C23" i="5" s="1"/>
  <c r="F35" i="4"/>
  <c r="D23" i="5" s="1"/>
  <c r="G35" i="4"/>
  <c r="E23" i="5" s="1"/>
  <c r="H35" i="4"/>
  <c r="F23" i="5" s="1"/>
  <c r="I35" i="4"/>
  <c r="G23" i="5" s="1"/>
  <c r="D36" i="4"/>
  <c r="B24" i="5" s="1"/>
  <c r="E36" i="4"/>
  <c r="C24" i="5" s="1"/>
  <c r="F36" i="4"/>
  <c r="D24" i="5" s="1"/>
  <c r="G36" i="4"/>
  <c r="E24" i="5" s="1"/>
  <c r="H36" i="4"/>
  <c r="F24" i="5" s="1"/>
  <c r="I36" i="4"/>
  <c r="G24" i="5" s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N2" i="5" l="1"/>
  <c r="O23" i="5"/>
  <c r="P23" i="5"/>
  <c r="Q23" i="5"/>
  <c r="Y23" i="5"/>
  <c r="Z23" i="5"/>
  <c r="O11" i="5"/>
  <c r="P11" i="5"/>
  <c r="Q11" i="5"/>
  <c r="Y11" i="5"/>
  <c r="Z11" i="5"/>
  <c r="O12" i="5"/>
  <c r="P12" i="5"/>
  <c r="Q12" i="5"/>
  <c r="Y12" i="5"/>
  <c r="Z12" i="5"/>
  <c r="O13" i="5"/>
  <c r="P13" i="5"/>
  <c r="Q13" i="5"/>
  <c r="Y13" i="5"/>
  <c r="Z13" i="5"/>
  <c r="O14" i="5"/>
  <c r="P14" i="5"/>
  <c r="Q14" i="5"/>
  <c r="Y14" i="5"/>
  <c r="Z14" i="5"/>
  <c r="O15" i="5"/>
  <c r="P15" i="5"/>
  <c r="Q15" i="5"/>
  <c r="Y15" i="5"/>
  <c r="Z15" i="5"/>
  <c r="O16" i="5"/>
  <c r="P16" i="5"/>
  <c r="Q16" i="5"/>
  <c r="Y16" i="5"/>
  <c r="Z16" i="5"/>
  <c r="O17" i="5"/>
  <c r="P17" i="5"/>
  <c r="Q17" i="5"/>
  <c r="Y17" i="5"/>
  <c r="Z17" i="5"/>
  <c r="O18" i="5"/>
  <c r="P18" i="5"/>
  <c r="Q18" i="5"/>
  <c r="Y18" i="5"/>
  <c r="Z18" i="5"/>
  <c r="O19" i="5"/>
  <c r="P19" i="5"/>
  <c r="Q19" i="5"/>
  <c r="Y19" i="5"/>
  <c r="Z19" i="5"/>
  <c r="O20" i="5"/>
  <c r="P20" i="5"/>
  <c r="Q20" i="5"/>
  <c r="Y20" i="5"/>
  <c r="Z20" i="5"/>
  <c r="O21" i="5"/>
  <c r="P21" i="5"/>
  <c r="Q21" i="5"/>
  <c r="Y21" i="5"/>
  <c r="Z21" i="5"/>
  <c r="O22" i="5"/>
  <c r="P22" i="5"/>
  <c r="Q22" i="5"/>
  <c r="Y22" i="5"/>
  <c r="Z22" i="5"/>
  <c r="O10" i="5" l="1"/>
  <c r="P10" i="5"/>
  <c r="Q10" i="5"/>
  <c r="Y10" i="5"/>
  <c r="Z10" i="5"/>
  <c r="Z9" i="5"/>
  <c r="Z8" i="5"/>
  <c r="Z7" i="5"/>
  <c r="Z6" i="5"/>
  <c r="Z5" i="5"/>
  <c r="Z4" i="5"/>
  <c r="Z3" i="5"/>
  <c r="Z2" i="5"/>
  <c r="Y9" i="5"/>
  <c r="Y8" i="5"/>
  <c r="Y7" i="5"/>
  <c r="Y6" i="5"/>
  <c r="Y5" i="5"/>
  <c r="Y4" i="5"/>
  <c r="Y3" i="5"/>
  <c r="Y2" i="5"/>
  <c r="Q9" i="5" l="1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A2" i="5"/>
  <c r="Q53" i="4"/>
  <c r="Q46" i="4"/>
  <c r="O14" i="4"/>
  <c r="L2" i="5" s="1"/>
  <c r="N14" i="4"/>
  <c r="K2" i="5" s="1"/>
  <c r="M14" i="4"/>
  <c r="J2" i="5" s="1"/>
  <c r="L14" i="4"/>
  <c r="I2" i="5" s="1"/>
  <c r="K14" i="4"/>
  <c r="H2" i="5" s="1"/>
  <c r="I14" i="4"/>
  <c r="G2" i="5" s="1"/>
  <c r="H14" i="4"/>
  <c r="F2" i="5" s="1"/>
  <c r="G14" i="4"/>
  <c r="G67" i="4" s="1"/>
  <c r="G68" i="4" s="1"/>
  <c r="F14" i="4"/>
  <c r="D2" i="5" s="1"/>
  <c r="E14" i="4"/>
  <c r="C2" i="5" s="1"/>
  <c r="D14" i="4"/>
  <c r="B2" i="5" s="1"/>
  <c r="C14" i="4"/>
  <c r="N5" i="4"/>
  <c r="D5" i="4"/>
  <c r="S4" i="4"/>
  <c r="D4" i="4"/>
  <c r="D3" i="4"/>
  <c r="V2" i="4"/>
  <c r="D2" i="4"/>
  <c r="B2" i="3"/>
  <c r="D67" i="4" l="1"/>
  <c r="D68" i="4" s="1"/>
  <c r="E2" i="5"/>
  <c r="E67" i="4"/>
  <c r="E68" i="4" s="1"/>
  <c r="I67" i="4"/>
  <c r="I68" i="4" s="1"/>
  <c r="H67" i="4"/>
  <c r="H68" i="4" s="1"/>
  <c r="F67" i="4"/>
  <c r="F68" i="4" s="1"/>
</calcChain>
</file>

<file path=xl/sharedStrings.xml><?xml version="1.0" encoding="utf-8"?>
<sst xmlns="http://schemas.openxmlformats.org/spreadsheetml/2006/main" count="203" uniqueCount="154">
  <si>
    <t>NOMBRE DE LA ESCUELA</t>
  </si>
  <si>
    <t>GRADO</t>
  </si>
  <si>
    <t>SECCIÓN</t>
  </si>
  <si>
    <t>A</t>
  </si>
  <si>
    <t>CICLO Y GRADO</t>
  </si>
  <si>
    <t>GRADO SUPERIOR</t>
  </si>
  <si>
    <t>grado inmediato superior</t>
  </si>
  <si>
    <t>SE EXTIENDE LA PRESENTE EN</t>
  </si>
  <si>
    <t>Santa Ana</t>
  </si>
  <si>
    <t>MUNICIPIO</t>
  </si>
  <si>
    <t>DEPARTAMENTO</t>
  </si>
  <si>
    <t>DIA</t>
  </si>
  <si>
    <t>MES</t>
  </si>
  <si>
    <t>noviembre</t>
  </si>
  <si>
    <t>AÑO</t>
  </si>
  <si>
    <t>N° DE ACUERDO DE CREACIÓN</t>
  </si>
  <si>
    <t>DE FECHA</t>
  </si>
  <si>
    <t>CODIGO INFRAESTRUCTURA</t>
  </si>
  <si>
    <t>DIRECCIÓN</t>
  </si>
  <si>
    <t>NOMBRE DEL DOCENTE</t>
  </si>
  <si>
    <t>NOMBRE DIRECTOR/A</t>
  </si>
  <si>
    <t>N°</t>
  </si>
  <si>
    <t>APELLIDO PATERNO</t>
  </si>
  <si>
    <t>APELLIDO MATERNO</t>
  </si>
  <si>
    <t>NOMBRES</t>
  </si>
  <si>
    <t>NIE</t>
  </si>
  <si>
    <t>GENERO</t>
  </si>
  <si>
    <t>NOMBRE DE ALUMNO</t>
  </si>
  <si>
    <t>L</t>
  </si>
  <si>
    <t>M</t>
  </si>
  <si>
    <t>C</t>
  </si>
  <si>
    <t>S</t>
  </si>
  <si>
    <t>F</t>
  </si>
  <si>
    <t>Respeta</t>
  </si>
  <si>
    <t>Convive</t>
  </si>
  <si>
    <t>Decisiones</t>
  </si>
  <si>
    <t>Deberes</t>
  </si>
  <si>
    <t>Practica</t>
  </si>
  <si>
    <t>CÓDIGO DE INFRAESTRUCTURA</t>
  </si>
  <si>
    <t>No. de Orden</t>
  </si>
  <si>
    <t>ASIGNATURA</t>
  </si>
  <si>
    <t>Lenguaje</t>
  </si>
  <si>
    <t>Matemática</t>
  </si>
  <si>
    <t>Ciencia Salud Y Medio Ambiente</t>
  </si>
  <si>
    <t>Estudios Sociales</t>
  </si>
  <si>
    <t>Educación Artística</t>
  </si>
  <si>
    <t>Educación Física</t>
  </si>
  <si>
    <t>CALIFICACIÓN</t>
  </si>
  <si>
    <t>SEXO</t>
  </si>
  <si>
    <t>Retirados</t>
  </si>
  <si>
    <t>Promovidos</t>
  </si>
  <si>
    <t>Retenidos</t>
  </si>
  <si>
    <t>TOTAL</t>
  </si>
  <si>
    <t>Promovidos:</t>
  </si>
  <si>
    <t>Retenidos:</t>
  </si>
  <si>
    <t>F.___________________________________________</t>
  </si>
  <si>
    <t>Docente</t>
  </si>
  <si>
    <t>Director</t>
  </si>
  <si>
    <t>SELLO</t>
  </si>
  <si>
    <t>Total de Puntos</t>
  </si>
  <si>
    <t>Promedio</t>
  </si>
  <si>
    <t>NOMBRE DEL CENTRO ESCOLAR</t>
  </si>
  <si>
    <t>SE EXTIENDE EN</t>
  </si>
  <si>
    <t>DOCENTE</t>
  </si>
  <si>
    <t>DIRECTOR/A</t>
  </si>
  <si>
    <t>Hernández</t>
  </si>
  <si>
    <t>REGISTRO DE EVALUACIÓN DEL RENDIMIENTO ESCOLAR DE 1º GRADO DE EDUCACIÓN BÁSICA</t>
  </si>
  <si>
    <t>Aguilar</t>
  </si>
  <si>
    <t>Flores</t>
  </si>
  <si>
    <t>Baños</t>
  </si>
  <si>
    <t>Lugar: Santa Ana</t>
  </si>
  <si>
    <r>
      <t xml:space="preserve">Fecha: </t>
    </r>
    <r>
      <rPr>
        <u/>
        <sz val="10"/>
        <rFont val="Arial"/>
        <family val="2"/>
        <charset val="1"/>
      </rPr>
      <t>diecisiste de noviembre de dos mil diecisiete</t>
    </r>
  </si>
  <si>
    <t>Torres</t>
  </si>
  <si>
    <t>Velásquez</t>
  </si>
  <si>
    <t>González</t>
  </si>
  <si>
    <t>Guevara</t>
  </si>
  <si>
    <t>Martínez</t>
  </si>
  <si>
    <t>Pérez</t>
  </si>
  <si>
    <t>Moral Urbanidad y Cívica</t>
  </si>
  <si>
    <t>Moral</t>
  </si>
  <si>
    <t>ESTADÍSTICA</t>
  </si>
  <si>
    <t>MASCULINO</t>
  </si>
  <si>
    <t>FEMENINO</t>
  </si>
  <si>
    <t>Matrícula Inicial</t>
  </si>
  <si>
    <t>Matrícula final</t>
  </si>
  <si>
    <t>COMPETENCIAS CIUDADANAS</t>
  </si>
  <si>
    <t>ESCALA DE VALORACIÓN PARA LAS
 COMPETENCIAS CIUDADANAS</t>
  </si>
  <si>
    <t>Dominio alto de la competencia</t>
  </si>
  <si>
    <t>Dominio medio de la competencia</t>
  </si>
  <si>
    <t>Dominio bajo de la competencia</t>
  </si>
  <si>
    <r>
      <rPr>
        <b/>
        <sz val="8"/>
        <rFont val="Arial"/>
        <family val="2"/>
      </rPr>
      <t>E:</t>
    </r>
    <r>
      <rPr>
        <sz val="8"/>
        <rFont val="Arial"/>
        <family val="2"/>
      </rPr>
      <t xml:space="preserve"> Excelente</t>
    </r>
  </si>
  <si>
    <r>
      <rPr>
        <b/>
        <sz val="8"/>
        <rFont val="Arial"/>
        <family val="2"/>
      </rPr>
      <t>MB:</t>
    </r>
    <r>
      <rPr>
        <sz val="8"/>
        <rFont val="Arial"/>
        <family val="2"/>
      </rPr>
      <t xml:space="preserve"> Muy Bueno</t>
    </r>
  </si>
  <si>
    <r>
      <rPr>
        <b/>
        <sz val="8"/>
        <rFont val="Arial"/>
        <family val="2"/>
      </rPr>
      <t>B:</t>
    </r>
    <r>
      <rPr>
        <sz val="8"/>
        <rFont val="Arial"/>
        <family val="2"/>
      </rPr>
      <t xml:space="preserve"> Bueno</t>
    </r>
  </si>
  <si>
    <t>veinte</t>
  </si>
  <si>
    <t>______________</t>
  </si>
  <si>
    <t>Morán</t>
  </si>
  <si>
    <t>Josué Alejandro</t>
  </si>
  <si>
    <t>Aldana</t>
  </si>
  <si>
    <t>Henriquez</t>
  </si>
  <si>
    <t>Bryan Steven</t>
  </si>
  <si>
    <t>Servellón</t>
  </si>
  <si>
    <t>Camila Guadalupe</t>
  </si>
  <si>
    <t>Barrientos</t>
  </si>
  <si>
    <t>Camila Julissa</t>
  </si>
  <si>
    <t>Carballo</t>
  </si>
  <si>
    <t>Rodrigo Eduardo</t>
  </si>
  <si>
    <t>Carranza</t>
  </si>
  <si>
    <t>Sofia Valeria</t>
  </si>
  <si>
    <t>Castaneda</t>
  </si>
  <si>
    <t>Rosales</t>
  </si>
  <si>
    <t>William Alexander</t>
  </si>
  <si>
    <t>Dubón</t>
  </si>
  <si>
    <t>Peraza</t>
  </si>
  <si>
    <t>Josue Daniel</t>
  </si>
  <si>
    <t>Estrada</t>
  </si>
  <si>
    <t>Carlos Daniel</t>
  </si>
  <si>
    <t>Angela Esperanza</t>
  </si>
  <si>
    <t>Centeno</t>
  </si>
  <si>
    <t>Diego Alexander</t>
  </si>
  <si>
    <t>Johan Paul</t>
  </si>
  <si>
    <t>López</t>
  </si>
  <si>
    <t>Umaña</t>
  </si>
  <si>
    <t>Bryan de los Santos</t>
  </si>
  <si>
    <t>Mejía</t>
  </si>
  <si>
    <t>Diego Alejandro</t>
  </si>
  <si>
    <t>Menéndez</t>
  </si>
  <si>
    <t>Alex Eduardo</t>
  </si>
  <si>
    <t>Coto</t>
  </si>
  <si>
    <t xml:space="preserve">Payés </t>
  </si>
  <si>
    <t>Salguero</t>
  </si>
  <si>
    <t>René Alberto</t>
  </si>
  <si>
    <t>Luis Steven</t>
  </si>
  <si>
    <t>Pozas</t>
  </si>
  <si>
    <t>Moreno</t>
  </si>
  <si>
    <t>Nicolle Alessandra</t>
  </si>
  <si>
    <t xml:space="preserve">Ramírez </t>
  </si>
  <si>
    <t>Rodrigo Ernesto</t>
  </si>
  <si>
    <t>Magaña</t>
  </si>
  <si>
    <t>Valery Nicole</t>
  </si>
  <si>
    <t>Quezada</t>
  </si>
  <si>
    <t>Ashley Michelle</t>
  </si>
  <si>
    <t>Recinos</t>
  </si>
  <si>
    <t>Melanie Alejandrina</t>
  </si>
  <si>
    <t>4092919</t>
  </si>
  <si>
    <t>Nerio</t>
  </si>
  <si>
    <t>Liliana Jacquelinne</t>
  </si>
  <si>
    <t>Evidencia actitudes favorables para 
la convivencia y cultura de paz.</t>
  </si>
  <si>
    <t>Acepta y valora la diversidad.</t>
  </si>
  <si>
    <t>Toma decisiones de forma
autónoma y responsable.</t>
  </si>
  <si>
    <t>Se expresa y participa con
respeto.</t>
  </si>
  <si>
    <t>Muestra sentido de pertenencia
y respeto por nuestra cultura.</t>
  </si>
  <si>
    <t>Complejo Educativo Hacienda San Cayetano</t>
  </si>
  <si>
    <t>dos mil veinticuatro</t>
  </si>
  <si>
    <t>Km. 70 Carretera a Metapán Hda. San Cayetano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</si>
</sst>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name val="Arial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u/>
      <sz val="10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3" borderId="1" applyProtection="0"/>
  </cellStyleXfs>
  <cellXfs count="103">
    <xf numFmtId="0" fontId="0" fillId="0" borderId="0" xfId="0"/>
    <xf numFmtId="0" fontId="1" fillId="2" borderId="2" xfId="1" applyFont="1" applyFill="1" applyBorder="1" applyProtection="1"/>
    <xf numFmtId="0" fontId="2" fillId="2" borderId="2" xfId="1" applyFont="1" applyFill="1" applyBorder="1" applyProtection="1"/>
    <xf numFmtId="0" fontId="3" fillId="0" borderId="0" xfId="0" applyFont="1"/>
    <xf numFmtId="0" fontId="4" fillId="3" borderId="1" xfId="1" applyFont="1" applyAlignment="1" applyProtection="1">
      <alignment horizontal="center"/>
    </xf>
    <xf numFmtId="0" fontId="4" fillId="3" borderId="3" xfId="1" applyFont="1" applyBorder="1" applyAlignment="1" applyProtection="1">
      <alignment horizontal="center"/>
    </xf>
    <xf numFmtId="0" fontId="5" fillId="3" borderId="3" xfId="1" applyBorder="1" applyAlignment="1" applyProtection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11" fillId="0" borderId="2" xfId="0" applyFont="1" applyBorder="1" applyAlignment="1">
      <alignment horizontal="center" vertical="center" textRotation="90" wrapText="1"/>
    </xf>
    <xf numFmtId="0" fontId="12" fillId="4" borderId="10" xfId="0" applyFont="1" applyFill="1" applyBorder="1" applyAlignment="1">
      <alignment horizontal="center"/>
    </xf>
    <xf numFmtId="0" fontId="13" fillId="0" borderId="2" xfId="0" applyFont="1" applyBorder="1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7" fillId="0" borderId="0" xfId="0" applyFont="1"/>
    <xf numFmtId="0" fontId="0" fillId="0" borderId="17" xfId="0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3" borderId="0" xfId="1" applyBorder="1" applyAlignment="1" applyProtection="1">
      <alignment horizontal="center"/>
    </xf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3" borderId="21" xfId="1" applyBorder="1" applyAlignment="1" applyProtection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49" fontId="21" fillId="0" borderId="2" xfId="0" applyNumberFormat="1" applyFont="1" applyBorder="1" applyAlignment="1">
      <alignment horizontal="center"/>
    </xf>
    <xf numFmtId="49" fontId="21" fillId="0" borderId="2" xfId="0" applyNumberFormat="1" applyFont="1" applyBorder="1" applyAlignment="1">
      <alignment horizontal="center" vertical="center"/>
    </xf>
    <xf numFmtId="0" fontId="22" fillId="0" borderId="20" xfId="0" applyFont="1" applyBorder="1"/>
    <xf numFmtId="0" fontId="23" fillId="0" borderId="20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/>
    <xf numFmtId="0" fontId="0" fillId="0" borderId="29" xfId="0" applyBorder="1" applyAlignment="1">
      <alignment horizontal="center"/>
    </xf>
    <xf numFmtId="0" fontId="0" fillId="0" borderId="13" xfId="0" applyBorder="1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5" fillId="0" borderId="0" xfId="0" applyFont="1"/>
    <xf numFmtId="0" fontId="27" fillId="5" borderId="2" xfId="0" applyFont="1" applyFill="1" applyBorder="1"/>
    <xf numFmtId="0" fontId="27" fillId="0" borderId="2" xfId="0" applyFont="1" applyBorder="1"/>
    <xf numFmtId="0" fontId="28" fillId="5" borderId="2" xfId="0" applyFont="1" applyFill="1" applyBorder="1" applyAlignment="1">
      <alignment horizontal="center" wrapText="1"/>
    </xf>
    <xf numFmtId="0" fontId="29" fillId="0" borderId="0" xfId="0" applyFont="1"/>
    <xf numFmtId="0" fontId="25" fillId="0" borderId="13" xfId="0" applyFont="1" applyBorder="1"/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6" fillId="7" borderId="24" xfId="0" applyFont="1" applyFill="1" applyBorder="1" applyAlignment="1">
      <alignment horizontal="center"/>
    </xf>
    <xf numFmtId="0" fontId="26" fillId="7" borderId="25" xfId="0" applyFont="1" applyFill="1" applyBorder="1" applyAlignment="1">
      <alignment horizontal="center"/>
    </xf>
    <xf numFmtId="0" fontId="26" fillId="7" borderId="20" xfId="0" applyFont="1" applyFill="1" applyBorder="1" applyAlignment="1">
      <alignment horizontal="center"/>
    </xf>
    <xf numFmtId="0" fontId="32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textRotation="90" wrapText="1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textRotation="90" wrapText="1"/>
    </xf>
    <xf numFmtId="0" fontId="11" fillId="0" borderId="31" xfId="0" applyFont="1" applyBorder="1" applyAlignment="1">
      <alignment horizontal="center" textRotation="90" wrapText="1"/>
    </xf>
    <xf numFmtId="0" fontId="11" fillId="0" borderId="32" xfId="0" applyFont="1" applyBorder="1" applyAlignment="1">
      <alignment horizontal="center" textRotation="90" wrapText="1"/>
    </xf>
    <xf numFmtId="0" fontId="14" fillId="0" borderId="9" xfId="0" applyFont="1" applyBorder="1" applyAlignment="1">
      <alignment horizontal="left" textRotation="90" wrapText="1"/>
    </xf>
    <xf numFmtId="0" fontId="10" fillId="0" borderId="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3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8" xfId="0" applyFont="1" applyBorder="1" applyAlignment="1">
      <alignment horizontal="left" vertical="center" textRotation="90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2">
    <dxf>
      <font>
        <sz val="10"/>
        <color rgb="FFFFFFFF"/>
        <name val="Arial"/>
      </font>
    </dxf>
    <dxf>
      <font>
        <sz val="10"/>
        <color rgb="FFFFFF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461880</xdr:colOff>
      <xdr:row>0</xdr:row>
      <xdr:rowOff>0</xdr:rowOff>
    </xdr:from>
    <xdr:to>
      <xdr:col>2</xdr:col>
      <xdr:colOff>1248480</xdr:colOff>
      <xdr:row>3</xdr:row>
      <xdr:rowOff>86760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15560" y="0"/>
          <a:ext cx="786600" cy="83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438480</xdr:colOff>
      <xdr:row>8</xdr:row>
      <xdr:rowOff>180000</xdr:rowOff>
    </xdr:from>
    <xdr:to>
      <xdr:col>2</xdr:col>
      <xdr:colOff>2409840</xdr:colOff>
      <xdr:row>10</xdr:row>
      <xdr:rowOff>123680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92160" y="2170440"/>
          <a:ext cx="1971360" cy="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twoCellAnchor>
  <xdr:twoCellAnchor editAs="oneCell">
    <xdr:from>
      <xdr:col>1</xdr:col>
      <xdr:colOff>9000</xdr:colOff>
      <xdr:row>2</xdr:row>
      <xdr:rowOff>161640</xdr:rowOff>
    </xdr:from>
    <xdr:to>
      <xdr:col>2</xdr:col>
      <xdr:colOff>1971000</xdr:colOff>
      <xdr:row>7</xdr:row>
      <xdr:rowOff>233640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50200" y="713880"/>
          <a:ext cx="2274480" cy="10720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SV" sz="1100" b="1" strike="noStrike">
              <a:solidFill>
                <a:srgbClr val="000000"/>
              </a:solidFill>
              <a:latin typeface="Calibri"/>
            </a:rPr>
            <a:t>Republica de El Salvador</a:t>
          </a:r>
          <a:endParaRPr/>
        </a:p>
        <a:p>
          <a:pPr algn="ctr">
            <a:lnSpc>
              <a:spcPct val="100000"/>
            </a:lnSpc>
          </a:pPr>
          <a:r>
            <a:rPr lang="es-SV" sz="1100" b="1" strike="noStrike">
              <a:solidFill>
                <a:srgbClr val="000000"/>
              </a:solidFill>
              <a:latin typeface="Calibri"/>
            </a:rPr>
            <a:t>Ministerio de Educación</a:t>
          </a:r>
          <a:endParaRPr/>
        </a:p>
        <a:p>
          <a:pPr algn="ctr">
            <a:lnSpc>
              <a:spcPct val="100000"/>
            </a:lnSpc>
          </a:pPr>
          <a:r>
            <a:rPr lang="es-SV" sz="1100" strike="noStrike">
              <a:solidFill>
                <a:srgbClr val="000000"/>
              </a:solidFill>
              <a:latin typeface="Calibri"/>
            </a:rPr>
            <a:t>Dirección Nacional </a:t>
          </a:r>
        </a:p>
        <a:p>
          <a:pPr algn="ctr">
            <a:lnSpc>
              <a:spcPct val="100000"/>
            </a:lnSpc>
          </a:pPr>
          <a:r>
            <a:rPr lang="es-SV" sz="1100" strike="noStrike">
              <a:solidFill>
                <a:srgbClr val="000000"/>
              </a:solidFill>
              <a:latin typeface="Calibri"/>
            </a:rPr>
            <a:t>de </a:t>
          </a:r>
          <a:r>
            <a:rPr lang="es-ES" sz="1100" strike="noStrike">
              <a:solidFill>
                <a:srgbClr val="000000"/>
              </a:solidFill>
              <a:latin typeface="Calibri"/>
            </a:rPr>
            <a:t>Educación</a:t>
          </a:r>
          <a:r>
            <a:rPr lang="es-ES" sz="1100" strike="noStrike" baseline="0">
              <a:solidFill>
                <a:srgbClr val="000000"/>
              </a:solidFill>
              <a:latin typeface="Calibri"/>
            </a:rPr>
            <a:t> Básica</a:t>
          </a:r>
          <a:endParaRPr/>
        </a:p>
      </xdr:txBody>
    </xdr:sp>
    <xdr:clientData/>
  </xdr:twoCellAnchor>
  <xdr:twoCellAnchor editAs="oneCell">
    <xdr:from>
      <xdr:col>2</xdr:col>
      <xdr:colOff>438480</xdr:colOff>
      <xdr:row>37</xdr:row>
      <xdr:rowOff>180000</xdr:rowOff>
    </xdr:from>
    <xdr:to>
      <xdr:col>2</xdr:col>
      <xdr:colOff>2409840</xdr:colOff>
      <xdr:row>37</xdr:row>
      <xdr:rowOff>686520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92160" y="7828560"/>
          <a:ext cx="1971360" cy="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twoCellAnchor>
  <xdr:twoCellAnchor editAs="oneCell">
    <xdr:from>
      <xdr:col>2</xdr:col>
      <xdr:colOff>27000</xdr:colOff>
      <xdr:row>38</xdr:row>
      <xdr:rowOff>247320</xdr:rowOff>
    </xdr:from>
    <xdr:to>
      <xdr:col>14</xdr:col>
      <xdr:colOff>101700</xdr:colOff>
      <xdr:row>65</xdr:row>
      <xdr:rowOff>137520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80680" y="8905320"/>
          <a:ext cx="7432200" cy="4614480"/>
        </a:xfrm>
        <a:prstGeom prst="line">
          <a:avLst/>
        </a:prstGeom>
        <a:ln>
          <a:round/>
        </a:ln>
      </xdr:spPr>
    </xdr:sp>
    <xdr:clientData/>
  </xdr:twoCellAnchor>
  <xdr:twoCellAnchor>
    <xdr:from>
      <xdr:col>2</xdr:col>
      <xdr:colOff>9525</xdr:colOff>
      <xdr:row>45</xdr:row>
      <xdr:rowOff>161925</xdr:rowOff>
    </xdr:from>
    <xdr:to>
      <xdr:col>15</xdr:col>
      <xdr:colOff>0</xdr:colOff>
      <xdr:row>66</xdr:row>
      <xdr:rowOff>19050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533400" y="10115550"/>
          <a:ext cx="7048500" cy="3457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7" zoomScale="130" zoomScaleNormal="130" workbookViewId="0">
      <selection activeCell="B20" sqref="B20"/>
    </sheetView>
  </sheetViews>
  <sheetFormatPr baseColWidth="10" defaultColWidth="9.140625" defaultRowHeight="12.75" x14ac:dyDescent="0.2"/>
  <cols>
    <col min="1" max="1" width="26.85546875"/>
    <col min="2" max="2" width="59.85546875" bestFit="1" customWidth="1"/>
    <col min="3" max="1025" width="10.7109375"/>
  </cols>
  <sheetData>
    <row r="1" spans="1:2" ht="15" x14ac:dyDescent="0.25">
      <c r="A1" s="1" t="s">
        <v>0</v>
      </c>
      <c r="B1" s="2" t="s">
        <v>151</v>
      </c>
    </row>
    <row r="2" spans="1:2" ht="15" x14ac:dyDescent="0.25">
      <c r="A2" s="1" t="s">
        <v>1</v>
      </c>
      <c r="B2" s="2"/>
    </row>
    <row r="3" spans="1:2" ht="15" x14ac:dyDescent="0.25">
      <c r="A3" s="1" t="s">
        <v>2</v>
      </c>
      <c r="B3" s="2"/>
    </row>
    <row r="4" spans="1:2" ht="15" x14ac:dyDescent="0.25">
      <c r="A4" s="1" t="s">
        <v>4</v>
      </c>
      <c r="B4" s="2"/>
    </row>
    <row r="5" spans="1:2" ht="15" x14ac:dyDescent="0.25">
      <c r="A5" s="1" t="s">
        <v>5</v>
      </c>
      <c r="B5" s="2" t="s">
        <v>6</v>
      </c>
    </row>
    <row r="6" spans="1:2" ht="15" x14ac:dyDescent="0.25">
      <c r="A6" s="1" t="s">
        <v>7</v>
      </c>
      <c r="B6" s="2" t="s">
        <v>8</v>
      </c>
    </row>
    <row r="7" spans="1:2" ht="15" x14ac:dyDescent="0.25">
      <c r="A7" s="1"/>
      <c r="B7" s="2"/>
    </row>
    <row r="8" spans="1:2" ht="15" x14ac:dyDescent="0.25">
      <c r="A8" s="1" t="s">
        <v>9</v>
      </c>
      <c r="B8" s="2" t="s">
        <v>8</v>
      </c>
    </row>
    <row r="9" spans="1:2" ht="15" x14ac:dyDescent="0.25">
      <c r="A9" s="1" t="s">
        <v>10</v>
      </c>
      <c r="B9" s="2" t="s">
        <v>8</v>
      </c>
    </row>
    <row r="10" spans="1:2" ht="15" x14ac:dyDescent="0.25">
      <c r="A10" s="1" t="s">
        <v>11</v>
      </c>
      <c r="B10" s="2" t="s">
        <v>93</v>
      </c>
    </row>
    <row r="11" spans="1:2" ht="15" x14ac:dyDescent="0.25">
      <c r="A11" s="1" t="s">
        <v>12</v>
      </c>
      <c r="B11" s="2" t="s">
        <v>13</v>
      </c>
    </row>
    <row r="12" spans="1:2" ht="15" x14ac:dyDescent="0.25">
      <c r="A12" s="1" t="s">
        <v>14</v>
      </c>
      <c r="B12" s="2" t="s">
        <v>152</v>
      </c>
    </row>
    <row r="13" spans="1:2" ht="15" x14ac:dyDescent="0.25">
      <c r="A13" s="1" t="s">
        <v>15</v>
      </c>
      <c r="B13" s="2" t="s">
        <v>94</v>
      </c>
    </row>
    <row r="14" spans="1:2" ht="15" x14ac:dyDescent="0.25">
      <c r="A14" s="1" t="s">
        <v>16</v>
      </c>
      <c r="B14" s="2" t="s">
        <v>94</v>
      </c>
    </row>
    <row r="15" spans="1:2" ht="15" x14ac:dyDescent="0.25">
      <c r="A15" s="1" t="s">
        <v>17</v>
      </c>
      <c r="B15" s="2"/>
    </row>
    <row r="16" spans="1:2" ht="15" x14ac:dyDescent="0.25">
      <c r="A16" s="1" t="s">
        <v>18</v>
      </c>
      <c r="B16" s="2" t="s">
        <v>153</v>
      </c>
    </row>
    <row r="17" spans="1:2" ht="15" x14ac:dyDescent="0.25">
      <c r="A17" s="1"/>
      <c r="B17" s="2"/>
    </row>
    <row r="18" spans="1:2" ht="15" x14ac:dyDescent="0.25">
      <c r="A18" s="1" t="s">
        <v>19</v>
      </c>
      <c r="B18" s="2"/>
    </row>
    <row r="19" spans="1:2" ht="15" x14ac:dyDescent="0.25">
      <c r="A19" s="1" t="s">
        <v>20</v>
      </c>
      <c r="B19" s="2"/>
    </row>
  </sheetData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110" zoomScaleNormal="110" workbookViewId="0">
      <selection activeCell="C14" sqref="C14"/>
    </sheetView>
  </sheetViews>
  <sheetFormatPr baseColWidth="10" defaultColWidth="9.140625" defaultRowHeight="15" x14ac:dyDescent="0.2"/>
  <cols>
    <col min="1" max="1" width="5.140625" style="3"/>
    <col min="2" max="3" width="27.5703125" style="3"/>
    <col min="4" max="4" width="28.42578125" style="3"/>
    <col min="5" max="5" width="21.5703125" style="3"/>
    <col min="6" max="1025" width="11.42578125" style="3"/>
  </cols>
  <sheetData>
    <row r="1" spans="1:7" ht="15.75" x14ac:dyDescent="0.2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5" t="s">
        <v>26</v>
      </c>
      <c r="G1"/>
    </row>
    <row r="2" spans="1:7" ht="15.75" x14ac:dyDescent="0.25">
      <c r="A2" s="31">
        <v>1</v>
      </c>
      <c r="B2" s="32" t="s">
        <v>67</v>
      </c>
      <c r="C2" s="32" t="s">
        <v>95</v>
      </c>
      <c r="D2" s="33" t="s">
        <v>96</v>
      </c>
      <c r="E2" s="39">
        <v>3102451</v>
      </c>
      <c r="F2" s="31"/>
      <c r="G2" s="31"/>
    </row>
    <row r="3" spans="1:7" ht="15.75" x14ac:dyDescent="0.25">
      <c r="A3" s="31">
        <v>2</v>
      </c>
      <c r="B3" s="32" t="s">
        <v>97</v>
      </c>
      <c r="C3" s="32" t="s">
        <v>98</v>
      </c>
      <c r="D3" s="33" t="s">
        <v>99</v>
      </c>
      <c r="E3" s="38">
        <v>20212214</v>
      </c>
      <c r="F3" s="31"/>
      <c r="G3" s="31"/>
    </row>
    <row r="4" spans="1:7" ht="15.75" x14ac:dyDescent="0.25">
      <c r="A4" s="31">
        <v>3</v>
      </c>
      <c r="B4" s="32" t="s">
        <v>69</v>
      </c>
      <c r="C4" s="32" t="s">
        <v>100</v>
      </c>
      <c r="D4" s="33" t="s">
        <v>101</v>
      </c>
      <c r="E4" s="38">
        <v>4092951</v>
      </c>
      <c r="F4" s="31"/>
      <c r="G4" s="31"/>
    </row>
    <row r="5" spans="1:7" ht="15.75" x14ac:dyDescent="0.25">
      <c r="A5" s="31">
        <v>4</v>
      </c>
      <c r="B5" s="32" t="s">
        <v>102</v>
      </c>
      <c r="C5" s="32" t="s">
        <v>65</v>
      </c>
      <c r="D5" s="33" t="s">
        <v>103</v>
      </c>
      <c r="E5" s="38">
        <v>5752256</v>
      </c>
      <c r="F5" s="31"/>
      <c r="G5" s="31"/>
    </row>
    <row r="6" spans="1:7" ht="15.75" x14ac:dyDescent="0.25">
      <c r="A6" s="31">
        <v>5</v>
      </c>
      <c r="B6" s="32" t="s">
        <v>104</v>
      </c>
      <c r="C6" s="32" t="s">
        <v>68</v>
      </c>
      <c r="D6" s="33" t="s">
        <v>105</v>
      </c>
      <c r="E6" s="38">
        <v>19968011</v>
      </c>
      <c r="F6" s="31"/>
      <c r="G6" s="31"/>
    </row>
    <row r="7" spans="1:7" ht="15.75" x14ac:dyDescent="0.25">
      <c r="A7" s="31">
        <v>6</v>
      </c>
      <c r="B7" s="32" t="s">
        <v>106</v>
      </c>
      <c r="C7" s="32" t="s">
        <v>76</v>
      </c>
      <c r="D7" s="33" t="s">
        <v>107</v>
      </c>
      <c r="E7" s="38">
        <v>2553863</v>
      </c>
      <c r="F7" s="31"/>
      <c r="G7" s="31"/>
    </row>
    <row r="8" spans="1:7" ht="15.75" x14ac:dyDescent="0.25">
      <c r="A8" s="31">
        <v>7</v>
      </c>
      <c r="B8" s="32" t="s">
        <v>108</v>
      </c>
      <c r="C8" s="32" t="s">
        <v>109</v>
      </c>
      <c r="D8" s="33" t="s">
        <v>110</v>
      </c>
      <c r="E8" s="38">
        <v>6078400</v>
      </c>
      <c r="F8" s="31"/>
      <c r="G8" s="31"/>
    </row>
    <row r="9" spans="1:7" ht="15.75" x14ac:dyDescent="0.25">
      <c r="A9" s="31">
        <v>8</v>
      </c>
      <c r="B9" s="32" t="s">
        <v>111</v>
      </c>
      <c r="C9" s="32" t="s">
        <v>112</v>
      </c>
      <c r="D9" s="33" t="s">
        <v>113</v>
      </c>
      <c r="E9" s="38">
        <v>5357448</v>
      </c>
      <c r="F9" s="31"/>
      <c r="G9" s="31"/>
    </row>
    <row r="10" spans="1:7" ht="15.75" x14ac:dyDescent="0.25">
      <c r="A10" s="31">
        <v>9</v>
      </c>
      <c r="B10" s="32" t="s">
        <v>114</v>
      </c>
      <c r="C10" s="32" t="s">
        <v>72</v>
      </c>
      <c r="D10" s="33" t="s">
        <v>115</v>
      </c>
      <c r="E10" s="38">
        <v>19755180</v>
      </c>
      <c r="F10" s="31"/>
      <c r="G10" s="31"/>
    </row>
    <row r="11" spans="1:7" ht="15.75" x14ac:dyDescent="0.25">
      <c r="A11" s="31">
        <v>10</v>
      </c>
      <c r="B11" s="32" t="s">
        <v>68</v>
      </c>
      <c r="C11" s="32" t="s">
        <v>75</v>
      </c>
      <c r="D11" s="33" t="s">
        <v>116</v>
      </c>
      <c r="E11" s="38">
        <v>5786888</v>
      </c>
      <c r="F11" s="31"/>
      <c r="G11" s="31"/>
    </row>
    <row r="12" spans="1:7" ht="15.75" x14ac:dyDescent="0.25">
      <c r="A12" s="31">
        <v>11</v>
      </c>
      <c r="B12" s="32" t="s">
        <v>74</v>
      </c>
      <c r="C12" s="32" t="s">
        <v>117</v>
      </c>
      <c r="D12" s="33" t="s">
        <v>118</v>
      </c>
      <c r="E12" s="38">
        <v>19819481</v>
      </c>
      <c r="F12" s="31"/>
      <c r="G12" s="31"/>
    </row>
    <row r="13" spans="1:7" ht="15.75" x14ac:dyDescent="0.25">
      <c r="A13" s="31">
        <v>12</v>
      </c>
      <c r="B13" s="32" t="s">
        <v>74</v>
      </c>
      <c r="C13" s="32" t="s">
        <v>68</v>
      </c>
      <c r="D13" s="33" t="s">
        <v>119</v>
      </c>
      <c r="E13" s="38">
        <v>5752563</v>
      </c>
      <c r="F13" s="31"/>
      <c r="G13" s="31"/>
    </row>
    <row r="14" spans="1:7" ht="15.75" x14ac:dyDescent="0.25">
      <c r="A14" s="31">
        <v>13</v>
      </c>
      <c r="B14" s="32" t="s">
        <v>120</v>
      </c>
      <c r="C14" s="32" t="s">
        <v>121</v>
      </c>
      <c r="D14" s="33" t="s">
        <v>122</v>
      </c>
      <c r="E14" s="38">
        <v>5752561</v>
      </c>
      <c r="F14" s="31"/>
      <c r="G14" s="31"/>
    </row>
    <row r="15" spans="1:7" ht="15.75" x14ac:dyDescent="0.25">
      <c r="A15" s="31">
        <v>14</v>
      </c>
      <c r="B15" s="32" t="s">
        <v>123</v>
      </c>
      <c r="C15" s="32" t="s">
        <v>73</v>
      </c>
      <c r="D15" s="32" t="s">
        <v>124</v>
      </c>
      <c r="E15" s="38">
        <v>5752252</v>
      </c>
      <c r="F15" s="31"/>
      <c r="G15" s="31"/>
    </row>
    <row r="16" spans="1:7" ht="15.75" x14ac:dyDescent="0.25">
      <c r="A16" s="31">
        <v>15</v>
      </c>
      <c r="B16" s="32" t="s">
        <v>125</v>
      </c>
      <c r="C16" s="32" t="s">
        <v>76</v>
      </c>
      <c r="D16" s="32" t="s">
        <v>126</v>
      </c>
      <c r="E16" s="38">
        <v>5752254</v>
      </c>
      <c r="F16" s="31"/>
      <c r="G16" s="31"/>
    </row>
    <row r="17" spans="1:7" ht="15.75" x14ac:dyDescent="0.25">
      <c r="A17" s="31">
        <v>16</v>
      </c>
      <c r="B17" s="32" t="s">
        <v>95</v>
      </c>
      <c r="C17" s="32" t="s">
        <v>127</v>
      </c>
      <c r="D17" s="32" t="s">
        <v>118</v>
      </c>
      <c r="E17" s="38">
        <v>5752264</v>
      </c>
      <c r="F17" s="31"/>
      <c r="G17" s="31"/>
    </row>
    <row r="18" spans="1:7" ht="15.75" x14ac:dyDescent="0.25">
      <c r="A18" s="31">
        <v>17</v>
      </c>
      <c r="B18" s="32" t="s">
        <v>128</v>
      </c>
      <c r="C18" s="32" t="s">
        <v>129</v>
      </c>
      <c r="D18" s="32" t="s">
        <v>130</v>
      </c>
      <c r="E18" s="39">
        <v>5018658</v>
      </c>
      <c r="F18" s="32"/>
      <c r="G18" s="32"/>
    </row>
    <row r="19" spans="1:7" ht="15.75" x14ac:dyDescent="0.25">
      <c r="A19" s="31">
        <v>18</v>
      </c>
      <c r="B19" s="32" t="s">
        <v>77</v>
      </c>
      <c r="C19" s="32" t="s">
        <v>109</v>
      </c>
      <c r="D19" s="32" t="s">
        <v>131</v>
      </c>
      <c r="E19" s="38">
        <v>5752255</v>
      </c>
      <c r="F19" s="32"/>
      <c r="G19" s="32"/>
    </row>
    <row r="20" spans="1:7" ht="15.75" x14ac:dyDescent="0.25">
      <c r="A20" s="31">
        <v>19</v>
      </c>
      <c r="B20" s="32" t="s">
        <v>132</v>
      </c>
      <c r="C20" s="32" t="s">
        <v>133</v>
      </c>
      <c r="D20" s="32" t="s">
        <v>134</v>
      </c>
      <c r="E20" s="38">
        <v>19838950</v>
      </c>
      <c r="F20" s="32"/>
      <c r="G20" s="32"/>
    </row>
    <row r="21" spans="1:7" ht="15.75" x14ac:dyDescent="0.25">
      <c r="A21" s="31">
        <v>20</v>
      </c>
      <c r="B21" s="32" t="s">
        <v>135</v>
      </c>
      <c r="C21" s="32" t="s">
        <v>65</v>
      </c>
      <c r="D21" s="32" t="s">
        <v>136</v>
      </c>
      <c r="E21" s="38">
        <v>6078200</v>
      </c>
      <c r="F21" s="32"/>
      <c r="G21" s="32"/>
    </row>
    <row r="22" spans="1:7" ht="15.75" x14ac:dyDescent="0.25">
      <c r="A22" s="31">
        <v>21</v>
      </c>
      <c r="B22" s="32" t="s">
        <v>135</v>
      </c>
      <c r="C22" s="32" t="s">
        <v>137</v>
      </c>
      <c r="D22" s="32" t="s">
        <v>138</v>
      </c>
      <c r="E22" s="38">
        <v>19827009</v>
      </c>
      <c r="F22" s="32"/>
      <c r="G22" s="32"/>
    </row>
    <row r="23" spans="1:7" ht="15.75" x14ac:dyDescent="0.25">
      <c r="A23" s="31">
        <v>22</v>
      </c>
      <c r="B23" s="32" t="s">
        <v>135</v>
      </c>
      <c r="C23" s="32" t="s">
        <v>139</v>
      </c>
      <c r="D23" s="32" t="s">
        <v>140</v>
      </c>
      <c r="E23" s="38">
        <v>19925270</v>
      </c>
      <c r="F23" s="32"/>
      <c r="G23" s="32"/>
    </row>
    <row r="24" spans="1:7" ht="15.75" x14ac:dyDescent="0.25">
      <c r="A24" s="31">
        <v>23</v>
      </c>
      <c r="B24" s="32" t="s">
        <v>141</v>
      </c>
      <c r="C24" s="32" t="s">
        <v>65</v>
      </c>
      <c r="D24" s="32" t="s">
        <v>142</v>
      </c>
      <c r="E24" s="40" t="s">
        <v>143</v>
      </c>
      <c r="F24" s="32"/>
      <c r="G24" s="32"/>
    </row>
    <row r="25" spans="1:7" ht="15.75" x14ac:dyDescent="0.25">
      <c r="A25" s="31">
        <v>24</v>
      </c>
      <c r="B25" s="32" t="s">
        <v>109</v>
      </c>
      <c r="C25" s="32" t="s">
        <v>144</v>
      </c>
      <c r="D25" s="32" t="s">
        <v>145</v>
      </c>
      <c r="E25" s="38">
        <v>19968130</v>
      </c>
      <c r="F25" s="32"/>
      <c r="G25" s="32"/>
    </row>
    <row r="26" spans="1:7" ht="15.75" x14ac:dyDescent="0.25">
      <c r="A26" s="31">
        <v>25</v>
      </c>
      <c r="B26" s="32"/>
      <c r="C26" s="32"/>
      <c r="D26" s="32"/>
      <c r="E26" s="38"/>
      <c r="F26" s="32"/>
      <c r="G26" s="32"/>
    </row>
    <row r="27" spans="1:7" ht="15.75" x14ac:dyDescent="0.25">
      <c r="A27" s="31">
        <v>26</v>
      </c>
      <c r="B27" s="32"/>
      <c r="C27" s="32"/>
      <c r="D27" s="32"/>
      <c r="E27" s="39"/>
      <c r="F27" s="32"/>
      <c r="G27" s="32"/>
    </row>
    <row r="28" spans="1:7" ht="15.75" x14ac:dyDescent="0.2">
      <c r="A28" s="31">
        <v>27</v>
      </c>
      <c r="B28" s="32"/>
      <c r="C28" s="32"/>
      <c r="D28" s="32"/>
      <c r="E28" s="41"/>
      <c r="F28" s="32"/>
      <c r="G28" s="32"/>
    </row>
    <row r="29" spans="1:7" ht="15.75" x14ac:dyDescent="0.25">
      <c r="A29" s="31">
        <v>28</v>
      </c>
      <c r="B29" s="32"/>
      <c r="C29" s="32"/>
      <c r="D29" s="32"/>
      <c r="E29" s="39"/>
      <c r="F29" s="32"/>
      <c r="G29" s="32"/>
    </row>
    <row r="30" spans="1:7" ht="15.75" x14ac:dyDescent="0.25">
      <c r="A30" s="31">
        <v>29</v>
      </c>
      <c r="B30" s="32"/>
      <c r="C30" s="32"/>
      <c r="D30" s="32"/>
      <c r="E30" s="39"/>
      <c r="F30" s="32"/>
      <c r="G30" s="32"/>
    </row>
    <row r="31" spans="1:7" ht="15.75" x14ac:dyDescent="0.25">
      <c r="A31" s="31">
        <v>30</v>
      </c>
      <c r="B31" s="32"/>
      <c r="C31" s="32"/>
      <c r="D31" s="32"/>
      <c r="E31" s="39"/>
      <c r="F31" s="32"/>
      <c r="G31" s="32"/>
    </row>
  </sheetData>
  <autoFilter ref="A1:F1" xr:uid="{00000000-0009-0000-0000-000001000000}"/>
  <pageMargins left="0.7" right="0.7" top="0.75" bottom="0.75" header="0.51180555555555496" footer="0.51180555555555496"/>
  <pageSetup firstPageNumber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zoomScale="150" zoomScaleNormal="150" workbookViewId="0">
      <selection activeCell="I6" sqref="I6"/>
    </sheetView>
  </sheetViews>
  <sheetFormatPr baseColWidth="10" defaultColWidth="9.140625" defaultRowHeight="12.75" x14ac:dyDescent="0.2"/>
  <cols>
    <col min="1" max="1" width="3.28515625"/>
    <col min="2" max="2" width="38.28515625" bestFit="1" customWidth="1"/>
    <col min="3" max="8" width="4.7109375"/>
    <col min="9" max="9" width="6.140625" bestFit="1" customWidth="1"/>
    <col min="10" max="11" width="8.140625"/>
    <col min="12" max="12" width="10.5703125"/>
    <col min="13" max="13" width="8.42578125"/>
    <col min="14" max="14" width="7.85546875"/>
    <col min="15" max="1026" width="10.7109375"/>
  </cols>
  <sheetData>
    <row r="1" spans="1:14" ht="15" x14ac:dyDescent="0.25">
      <c r="A1" s="7" t="s">
        <v>21</v>
      </c>
      <c r="B1" s="35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</v>
      </c>
      <c r="H1" s="6" t="s">
        <v>32</v>
      </c>
      <c r="I1" s="6" t="s">
        <v>79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</row>
    <row r="2" spans="1:14" ht="12" customHeight="1" x14ac:dyDescent="0.2">
      <c r="A2" s="8">
        <v>1</v>
      </c>
      <c r="B2" s="42" t="str">
        <f>CONCATENATE(Nomina!D2," ",Nomina!B2," ",Nomina!C2)</f>
        <v>Josué Alejandro Aguilar Morán</v>
      </c>
      <c r="C2" s="43">
        <v>8</v>
      </c>
      <c r="D2" s="44">
        <v>8</v>
      </c>
      <c r="E2" s="44">
        <v>8</v>
      </c>
      <c r="F2" s="44">
        <v>7</v>
      </c>
      <c r="G2" s="44">
        <v>8</v>
      </c>
      <c r="H2" s="44">
        <v>6</v>
      </c>
      <c r="I2" s="44">
        <v>8</v>
      </c>
      <c r="J2" s="44">
        <v>7</v>
      </c>
      <c r="K2" s="44">
        <v>7</v>
      </c>
      <c r="L2" s="44">
        <v>7</v>
      </c>
      <c r="M2" s="44">
        <v>7</v>
      </c>
      <c r="N2" s="44">
        <v>7</v>
      </c>
    </row>
    <row r="3" spans="1:14" ht="12" customHeight="1" x14ac:dyDescent="0.2">
      <c r="A3" s="8">
        <v>2</v>
      </c>
      <c r="B3" s="42" t="str">
        <f>CONCATENATE(Nomina!D3," ",Nomina!B3," ",Nomina!C3)</f>
        <v>Bryan Steven Aldana Henriquez</v>
      </c>
      <c r="C3" s="36">
        <v>9</v>
      </c>
      <c r="D3" s="37">
        <v>9</v>
      </c>
      <c r="E3" s="37">
        <v>9</v>
      </c>
      <c r="F3" s="37">
        <v>9</v>
      </c>
      <c r="G3" s="37">
        <v>9</v>
      </c>
      <c r="H3" s="37">
        <v>8</v>
      </c>
      <c r="I3" s="37">
        <v>9</v>
      </c>
      <c r="J3" s="37">
        <v>7</v>
      </c>
      <c r="K3" s="37">
        <v>7</v>
      </c>
      <c r="L3" s="37">
        <v>7</v>
      </c>
      <c r="M3" s="37">
        <v>7</v>
      </c>
      <c r="N3" s="37">
        <v>7</v>
      </c>
    </row>
    <row r="4" spans="1:14" ht="12" customHeight="1" x14ac:dyDescent="0.2">
      <c r="A4" s="8">
        <v>3</v>
      </c>
      <c r="B4" s="42" t="str">
        <f>CONCATENATE(Nomina!D4," ",Nomina!B4," ",Nomina!C4)</f>
        <v>Camila Guadalupe Baños Servellón</v>
      </c>
      <c r="C4" s="36">
        <v>8</v>
      </c>
      <c r="D4" s="37">
        <v>8</v>
      </c>
      <c r="E4" s="37">
        <v>7</v>
      </c>
      <c r="F4" s="37">
        <v>7</v>
      </c>
      <c r="G4" s="37">
        <v>8</v>
      </c>
      <c r="H4" s="37">
        <v>9</v>
      </c>
      <c r="I4" s="37">
        <v>9</v>
      </c>
      <c r="J4" s="37">
        <v>7</v>
      </c>
      <c r="K4" s="37">
        <v>7</v>
      </c>
      <c r="L4" s="37">
        <v>7</v>
      </c>
      <c r="M4" s="37">
        <v>7</v>
      </c>
      <c r="N4" s="37">
        <v>7</v>
      </c>
    </row>
    <row r="5" spans="1:14" ht="12" customHeight="1" x14ac:dyDescent="0.2">
      <c r="A5" s="8">
        <v>4</v>
      </c>
      <c r="B5" s="42" t="str">
        <f>CONCATENATE(Nomina!D5," ",Nomina!B5," ",Nomina!C5)</f>
        <v>Camila Julissa Barrientos Hernández</v>
      </c>
      <c r="C5" s="36">
        <v>8</v>
      </c>
      <c r="D5" s="37">
        <v>6</v>
      </c>
      <c r="E5" s="37">
        <v>8</v>
      </c>
      <c r="F5" s="37">
        <v>6</v>
      </c>
      <c r="G5" s="37">
        <v>7</v>
      </c>
      <c r="H5" s="37">
        <v>8</v>
      </c>
      <c r="I5" s="37">
        <v>9</v>
      </c>
      <c r="J5" s="37">
        <v>7</v>
      </c>
      <c r="K5" s="37">
        <v>7</v>
      </c>
      <c r="L5" s="37">
        <v>7</v>
      </c>
      <c r="M5" s="37">
        <v>7</v>
      </c>
      <c r="N5" s="37">
        <v>7</v>
      </c>
    </row>
    <row r="6" spans="1:14" ht="12" customHeight="1" x14ac:dyDescent="0.2">
      <c r="A6" s="8">
        <v>5</v>
      </c>
      <c r="B6" s="42" t="str">
        <f>CONCATENATE(Nomina!D6," ",Nomina!B6," ",Nomina!C6)</f>
        <v>Rodrigo Eduardo Carballo Flores</v>
      </c>
      <c r="C6" s="36">
        <v>8</v>
      </c>
      <c r="D6" s="37">
        <v>9</v>
      </c>
      <c r="E6" s="37">
        <v>8</v>
      </c>
      <c r="F6" s="37">
        <v>8</v>
      </c>
      <c r="G6" s="37">
        <v>8</v>
      </c>
      <c r="H6" s="37">
        <v>10</v>
      </c>
      <c r="I6" s="37">
        <v>8</v>
      </c>
      <c r="J6" s="37">
        <v>7</v>
      </c>
      <c r="K6" s="37">
        <v>7</v>
      </c>
      <c r="L6" s="37">
        <v>7</v>
      </c>
      <c r="M6" s="37">
        <v>7</v>
      </c>
      <c r="N6" s="37">
        <v>7</v>
      </c>
    </row>
    <row r="7" spans="1:14" ht="12" customHeight="1" x14ac:dyDescent="0.2">
      <c r="A7" s="8">
        <v>6</v>
      </c>
      <c r="B7" s="42" t="str">
        <f>CONCATENATE(Nomina!D7," ",Nomina!B7," ",Nomina!C7)</f>
        <v>Sofia Valeria Carranza Martínez</v>
      </c>
      <c r="C7" s="36">
        <v>7</v>
      </c>
      <c r="D7" s="37">
        <v>7</v>
      </c>
      <c r="E7" s="37">
        <v>8</v>
      </c>
      <c r="F7" s="37">
        <v>6</v>
      </c>
      <c r="G7" s="37">
        <v>8</v>
      </c>
      <c r="H7" s="37">
        <v>9</v>
      </c>
      <c r="I7" s="37">
        <v>9</v>
      </c>
      <c r="J7" s="37">
        <v>7</v>
      </c>
      <c r="K7" s="37">
        <v>7</v>
      </c>
      <c r="L7" s="37">
        <v>7</v>
      </c>
      <c r="M7" s="37">
        <v>7</v>
      </c>
      <c r="N7" s="37">
        <v>7</v>
      </c>
    </row>
    <row r="8" spans="1:14" ht="12" customHeight="1" x14ac:dyDescent="0.2">
      <c r="A8" s="8">
        <v>7</v>
      </c>
      <c r="B8" s="42" t="str">
        <f>CONCATENATE(Nomina!D8," ",Nomina!B8," ",Nomina!C8)</f>
        <v>William Alexander Castaneda Rosales</v>
      </c>
      <c r="C8" s="37">
        <v>8</v>
      </c>
      <c r="D8" s="37">
        <v>9</v>
      </c>
      <c r="E8" s="37">
        <v>8</v>
      </c>
      <c r="F8" s="37">
        <v>8</v>
      </c>
      <c r="G8" s="37">
        <v>9</v>
      </c>
      <c r="H8" s="37">
        <v>8</v>
      </c>
      <c r="I8" s="37">
        <v>8</v>
      </c>
      <c r="J8" s="37">
        <v>7</v>
      </c>
      <c r="K8" s="37">
        <v>7</v>
      </c>
      <c r="L8" s="37">
        <v>7</v>
      </c>
      <c r="M8" s="37">
        <v>7</v>
      </c>
      <c r="N8" s="37">
        <v>7</v>
      </c>
    </row>
    <row r="9" spans="1:14" ht="12" customHeight="1" x14ac:dyDescent="0.2">
      <c r="A9" s="8">
        <v>8</v>
      </c>
      <c r="B9" s="42" t="str">
        <f>CONCATENATE(Nomina!D9," ",Nomina!B9," ",Nomina!C9)</f>
        <v>Josue Daniel Dubón Peraza</v>
      </c>
      <c r="C9" s="37">
        <v>7</v>
      </c>
      <c r="D9" s="37">
        <v>7</v>
      </c>
      <c r="E9" s="37">
        <v>8</v>
      </c>
      <c r="F9" s="37">
        <v>8</v>
      </c>
      <c r="G9" s="37">
        <v>7</v>
      </c>
      <c r="H9" s="37">
        <v>9</v>
      </c>
      <c r="I9" s="37">
        <v>9</v>
      </c>
      <c r="J9" s="37">
        <v>7</v>
      </c>
      <c r="K9" s="37">
        <v>7</v>
      </c>
      <c r="L9" s="37">
        <v>7</v>
      </c>
      <c r="M9" s="37">
        <v>7</v>
      </c>
      <c r="N9" s="37">
        <v>7</v>
      </c>
    </row>
    <row r="10" spans="1:14" ht="12" customHeight="1" x14ac:dyDescent="0.2">
      <c r="A10" s="8">
        <v>9</v>
      </c>
      <c r="B10" s="42" t="str">
        <f>CONCATENATE(Nomina!D10," ",Nomina!B10," ",Nomina!C10)</f>
        <v>Carlos Daniel Estrada Torres</v>
      </c>
      <c r="C10" s="37">
        <v>7</v>
      </c>
      <c r="D10" s="37">
        <v>8</v>
      </c>
      <c r="E10" s="37">
        <v>8</v>
      </c>
      <c r="F10" s="37">
        <v>7</v>
      </c>
      <c r="G10" s="37">
        <v>8</v>
      </c>
      <c r="H10" s="37">
        <v>8</v>
      </c>
      <c r="I10" s="37">
        <v>8</v>
      </c>
      <c r="J10" s="37">
        <v>7</v>
      </c>
      <c r="K10" s="37">
        <v>7</v>
      </c>
      <c r="L10" s="37">
        <v>7</v>
      </c>
      <c r="M10" s="37">
        <v>7</v>
      </c>
      <c r="N10" s="37">
        <v>7</v>
      </c>
    </row>
    <row r="11" spans="1:14" ht="12" customHeight="1" x14ac:dyDescent="0.2">
      <c r="A11" s="8">
        <v>10</v>
      </c>
      <c r="B11" s="42" t="str">
        <f>CONCATENATE(Nomina!D11," ",Nomina!B11," ",Nomina!C11)</f>
        <v>Angela Esperanza Flores Guevara</v>
      </c>
      <c r="C11" s="37">
        <v>8</v>
      </c>
      <c r="D11" s="37">
        <v>8</v>
      </c>
      <c r="E11" s="37">
        <v>8</v>
      </c>
      <c r="F11" s="37">
        <v>8</v>
      </c>
      <c r="G11" s="37">
        <v>9</v>
      </c>
      <c r="H11" s="37">
        <v>8</v>
      </c>
      <c r="I11" s="37">
        <v>8</v>
      </c>
      <c r="J11" s="37">
        <v>7</v>
      </c>
      <c r="K11" s="37">
        <v>7</v>
      </c>
      <c r="L11" s="37">
        <v>7</v>
      </c>
      <c r="M11" s="37">
        <v>7</v>
      </c>
      <c r="N11" s="37">
        <v>7</v>
      </c>
    </row>
    <row r="12" spans="1:14" ht="12" customHeight="1" x14ac:dyDescent="0.2">
      <c r="A12" s="8">
        <v>11</v>
      </c>
      <c r="B12" s="42" t="str">
        <f>CONCATENATE(Nomina!D12," ",Nomina!B12," ",Nomina!C12)</f>
        <v>Diego Alexander González Centeno</v>
      </c>
      <c r="C12" s="37">
        <v>8</v>
      </c>
      <c r="D12" s="37">
        <v>9</v>
      </c>
      <c r="E12" s="37">
        <v>9</v>
      </c>
      <c r="F12" s="37">
        <v>8</v>
      </c>
      <c r="G12" s="37">
        <v>8</v>
      </c>
      <c r="H12" s="37">
        <v>8</v>
      </c>
      <c r="I12" s="37">
        <v>9</v>
      </c>
      <c r="J12" s="37">
        <v>7</v>
      </c>
      <c r="K12" s="37">
        <v>7</v>
      </c>
      <c r="L12" s="37">
        <v>7</v>
      </c>
      <c r="M12" s="37">
        <v>7</v>
      </c>
      <c r="N12" s="37">
        <v>7</v>
      </c>
    </row>
    <row r="13" spans="1:14" ht="12" customHeight="1" x14ac:dyDescent="0.2">
      <c r="A13" s="8">
        <v>12</v>
      </c>
      <c r="B13" s="42" t="str">
        <f>CONCATENATE(Nomina!D13," ",Nomina!B13," ",Nomina!C13)</f>
        <v>Johan Paul González Flores</v>
      </c>
      <c r="C13" s="37">
        <v>10</v>
      </c>
      <c r="D13" s="37">
        <v>10</v>
      </c>
      <c r="E13" s="37">
        <v>10</v>
      </c>
      <c r="F13" s="37">
        <v>10</v>
      </c>
      <c r="G13" s="37">
        <v>9</v>
      </c>
      <c r="H13" s="37">
        <v>9</v>
      </c>
      <c r="I13" s="37">
        <v>10</v>
      </c>
      <c r="J13" s="37">
        <v>9</v>
      </c>
      <c r="K13" s="37">
        <v>9</v>
      </c>
      <c r="L13" s="37">
        <v>9</v>
      </c>
      <c r="M13" s="37">
        <v>9</v>
      </c>
      <c r="N13" s="37">
        <v>9</v>
      </c>
    </row>
    <row r="14" spans="1:14" ht="12" customHeight="1" x14ac:dyDescent="0.2">
      <c r="A14" s="8">
        <v>13</v>
      </c>
      <c r="B14" s="42" t="str">
        <f>CONCATENATE(Nomina!D14," ",Nomina!B14," ",Nomina!C14)</f>
        <v>Bryan de los Santos López Umaña</v>
      </c>
      <c r="C14" s="37">
        <v>8</v>
      </c>
      <c r="D14" s="37">
        <v>9</v>
      </c>
      <c r="E14" s="37">
        <v>9</v>
      </c>
      <c r="F14" s="37">
        <v>8</v>
      </c>
      <c r="G14" s="37">
        <v>8</v>
      </c>
      <c r="H14" s="37">
        <v>9</v>
      </c>
      <c r="I14" s="37">
        <v>10</v>
      </c>
      <c r="J14" s="37">
        <v>7</v>
      </c>
      <c r="K14" s="37">
        <v>7</v>
      </c>
      <c r="L14" s="37">
        <v>7</v>
      </c>
      <c r="M14" s="37">
        <v>7</v>
      </c>
      <c r="N14" s="37">
        <v>7</v>
      </c>
    </row>
    <row r="15" spans="1:14" ht="12" customHeight="1" x14ac:dyDescent="0.2">
      <c r="A15" s="8">
        <v>14</v>
      </c>
      <c r="B15" s="42" t="str">
        <f>CONCATENATE(Nomina!D15," ",Nomina!B15," ",Nomina!C15)</f>
        <v>Diego Alejandro Mejía Velásquez</v>
      </c>
      <c r="C15" s="37">
        <v>9</v>
      </c>
      <c r="D15" s="37">
        <v>9</v>
      </c>
      <c r="E15" s="37">
        <v>9</v>
      </c>
      <c r="F15" s="37">
        <v>9</v>
      </c>
      <c r="G15" s="37">
        <v>9</v>
      </c>
      <c r="H15" s="37">
        <v>8</v>
      </c>
      <c r="I15" s="37">
        <v>9</v>
      </c>
      <c r="J15" s="37">
        <v>7</v>
      </c>
      <c r="K15" s="37">
        <v>7</v>
      </c>
      <c r="L15" s="37">
        <v>7</v>
      </c>
      <c r="M15" s="37">
        <v>7</v>
      </c>
      <c r="N15" s="37">
        <v>7</v>
      </c>
    </row>
    <row r="16" spans="1:14" ht="12" customHeight="1" x14ac:dyDescent="0.2">
      <c r="A16" s="8">
        <v>15</v>
      </c>
      <c r="B16" s="42" t="str">
        <f>CONCATENATE(Nomina!D16," ",Nomina!B16," ",Nomina!C16)</f>
        <v>Alex Eduardo Menéndez Martínez</v>
      </c>
      <c r="C16" s="37">
        <v>7</v>
      </c>
      <c r="D16" s="37">
        <v>7</v>
      </c>
      <c r="E16" s="37">
        <v>8</v>
      </c>
      <c r="F16" s="37">
        <v>7</v>
      </c>
      <c r="G16" s="37">
        <v>7</v>
      </c>
      <c r="H16" s="37">
        <v>8</v>
      </c>
      <c r="I16" s="37">
        <v>7</v>
      </c>
      <c r="J16" s="37">
        <v>7</v>
      </c>
      <c r="K16" s="37">
        <v>7</v>
      </c>
      <c r="L16" s="37">
        <v>7</v>
      </c>
      <c r="M16" s="37">
        <v>7</v>
      </c>
      <c r="N16" s="37">
        <v>7</v>
      </c>
    </row>
    <row r="17" spans="1:17" ht="12" customHeight="1" x14ac:dyDescent="0.2">
      <c r="A17" s="8">
        <v>16</v>
      </c>
      <c r="B17" s="42" t="str">
        <f>CONCATENATE(Nomina!D17," ",Nomina!B17," ",Nomina!C17)</f>
        <v>Diego Alexander Morán Coto</v>
      </c>
      <c r="C17" s="37">
        <v>6</v>
      </c>
      <c r="D17" s="37">
        <v>8</v>
      </c>
      <c r="E17" s="37">
        <v>8</v>
      </c>
      <c r="F17" s="37">
        <v>7</v>
      </c>
      <c r="G17" s="37">
        <v>7</v>
      </c>
      <c r="H17" s="37">
        <v>7</v>
      </c>
      <c r="I17" s="37">
        <v>8</v>
      </c>
      <c r="J17" s="37">
        <v>7</v>
      </c>
      <c r="K17" s="37">
        <v>7</v>
      </c>
      <c r="L17" s="37">
        <v>7</v>
      </c>
      <c r="M17" s="37">
        <v>7</v>
      </c>
      <c r="N17" s="37">
        <v>7</v>
      </c>
    </row>
    <row r="18" spans="1:17" ht="12" customHeight="1" x14ac:dyDescent="0.2">
      <c r="A18" s="8">
        <v>17</v>
      </c>
      <c r="B18" s="42" t="str">
        <f>CONCATENATE(Nomina!D18," ",Nomina!B18," ",Nomina!C18)</f>
        <v>René Alberto Payés  Salguero</v>
      </c>
      <c r="C18" s="37">
        <v>7</v>
      </c>
      <c r="D18" s="37">
        <v>7</v>
      </c>
      <c r="E18" s="37">
        <v>8</v>
      </c>
      <c r="F18" s="37">
        <v>8</v>
      </c>
      <c r="G18" s="37">
        <v>9</v>
      </c>
      <c r="H18" s="37">
        <v>10</v>
      </c>
      <c r="I18" s="37">
        <v>9</v>
      </c>
      <c r="J18" s="37">
        <v>7</v>
      </c>
      <c r="K18" s="37">
        <v>7</v>
      </c>
      <c r="L18" s="37">
        <v>7</v>
      </c>
      <c r="M18" s="37">
        <v>7</v>
      </c>
      <c r="N18" s="37">
        <v>7</v>
      </c>
    </row>
    <row r="19" spans="1:17" ht="12" customHeight="1" x14ac:dyDescent="0.2">
      <c r="A19" s="8">
        <v>18</v>
      </c>
      <c r="B19" s="42" t="str">
        <f>CONCATENATE(Nomina!D19," ",Nomina!B19," ",Nomina!C19)</f>
        <v>Luis Steven Pérez Rosales</v>
      </c>
      <c r="C19" s="37">
        <v>8</v>
      </c>
      <c r="D19" s="37">
        <v>8</v>
      </c>
      <c r="E19" s="37">
        <v>8</v>
      </c>
      <c r="F19" s="37">
        <v>8</v>
      </c>
      <c r="G19" s="37">
        <v>8</v>
      </c>
      <c r="H19" s="37">
        <v>7</v>
      </c>
      <c r="I19" s="37">
        <v>9</v>
      </c>
      <c r="J19" s="37">
        <v>7</v>
      </c>
      <c r="K19" s="37">
        <v>7</v>
      </c>
      <c r="L19" s="37">
        <v>7</v>
      </c>
      <c r="M19" s="37">
        <v>7</v>
      </c>
      <c r="N19" s="37">
        <v>7</v>
      </c>
    </row>
    <row r="20" spans="1:17" ht="12" customHeight="1" x14ac:dyDescent="0.2">
      <c r="A20" s="8">
        <v>19</v>
      </c>
      <c r="B20" s="42" t="str">
        <f>CONCATENATE(Nomina!D20," ",Nomina!B20," ",Nomina!C20)</f>
        <v>Nicolle Alessandra Pozas Moreno</v>
      </c>
      <c r="C20" s="37">
        <v>6</v>
      </c>
      <c r="D20" s="37">
        <v>7</v>
      </c>
      <c r="E20" s="37">
        <v>8</v>
      </c>
      <c r="F20" s="37">
        <v>6</v>
      </c>
      <c r="G20" s="37">
        <v>6</v>
      </c>
      <c r="H20" s="37">
        <v>8</v>
      </c>
      <c r="I20" s="37">
        <v>7</v>
      </c>
      <c r="J20" s="37">
        <v>7</v>
      </c>
      <c r="K20" s="37">
        <v>7</v>
      </c>
      <c r="L20" s="37">
        <v>7</v>
      </c>
      <c r="M20" s="37">
        <v>7</v>
      </c>
      <c r="N20" s="37">
        <v>7</v>
      </c>
    </row>
    <row r="21" spans="1:17" ht="12" customHeight="1" x14ac:dyDescent="0.2">
      <c r="A21" s="8">
        <v>20</v>
      </c>
      <c r="B21" s="42" t="str">
        <f>CONCATENATE(Nomina!D21," ",Nomina!B21," ",Nomina!C21)</f>
        <v>Rodrigo Ernesto Ramírez  Hernández</v>
      </c>
      <c r="C21" s="37">
        <v>6</v>
      </c>
      <c r="D21" s="37">
        <v>7</v>
      </c>
      <c r="E21" s="37">
        <v>8</v>
      </c>
      <c r="F21" s="37">
        <v>7</v>
      </c>
      <c r="G21" s="37">
        <v>8</v>
      </c>
      <c r="H21" s="37">
        <v>6</v>
      </c>
      <c r="I21" s="37">
        <v>9</v>
      </c>
      <c r="J21" s="37">
        <v>7</v>
      </c>
      <c r="K21" s="37">
        <v>7</v>
      </c>
      <c r="L21" s="37">
        <v>7</v>
      </c>
      <c r="M21" s="37">
        <v>7</v>
      </c>
      <c r="N21" s="37">
        <v>7</v>
      </c>
      <c r="Q21" s="45"/>
    </row>
    <row r="22" spans="1:17" ht="12" customHeight="1" x14ac:dyDescent="0.2">
      <c r="A22" s="8">
        <v>21</v>
      </c>
      <c r="B22" s="42" t="str">
        <f>CONCATENATE(Nomina!D22," ",Nomina!B22," ",Nomina!C22)</f>
        <v>Valery Nicole Ramírez  Magaña</v>
      </c>
      <c r="C22" s="37">
        <v>6</v>
      </c>
      <c r="D22" s="37">
        <v>7</v>
      </c>
      <c r="E22" s="37">
        <v>8</v>
      </c>
      <c r="F22" s="37">
        <v>6</v>
      </c>
      <c r="G22" s="37">
        <v>7</v>
      </c>
      <c r="H22" s="37">
        <v>8</v>
      </c>
      <c r="I22" s="37">
        <v>8</v>
      </c>
      <c r="J22" s="37">
        <v>7</v>
      </c>
      <c r="K22" s="37">
        <v>7</v>
      </c>
      <c r="L22" s="37">
        <v>7</v>
      </c>
      <c r="M22" s="37">
        <v>7</v>
      </c>
      <c r="N22" s="37">
        <v>7</v>
      </c>
      <c r="O22" s="9"/>
    </row>
    <row r="23" spans="1:17" ht="12" customHeight="1" x14ac:dyDescent="0.2">
      <c r="A23" s="8">
        <v>22</v>
      </c>
      <c r="B23" s="42" t="str">
        <f>CONCATENATE(Nomina!D23," ",Nomina!B23," ",Nomina!C23)</f>
        <v>Ashley Michelle Ramírez  Quezada</v>
      </c>
      <c r="C23" s="8">
        <v>9</v>
      </c>
      <c r="D23" s="8">
        <v>9</v>
      </c>
      <c r="E23" s="8">
        <v>9</v>
      </c>
      <c r="F23" s="8">
        <v>9</v>
      </c>
      <c r="G23" s="8">
        <v>9</v>
      </c>
      <c r="H23" s="8">
        <v>9</v>
      </c>
      <c r="I23" s="8">
        <v>9</v>
      </c>
      <c r="J23" s="37">
        <v>9</v>
      </c>
      <c r="K23" s="37">
        <v>9</v>
      </c>
      <c r="L23" s="37">
        <v>9</v>
      </c>
      <c r="M23" s="37">
        <v>9</v>
      </c>
      <c r="N23" s="37">
        <v>9</v>
      </c>
    </row>
    <row r="24" spans="1:17" ht="12" customHeight="1" x14ac:dyDescent="0.2">
      <c r="A24" s="8">
        <v>23</v>
      </c>
      <c r="B24" s="42" t="str">
        <f>CONCATENATE(Nomina!D24," ",Nomina!B24," ",Nomina!C24)</f>
        <v>Melanie Alejandrina Recinos Hernández</v>
      </c>
      <c r="C24" s="8">
        <v>8</v>
      </c>
      <c r="D24" s="8">
        <v>6</v>
      </c>
      <c r="E24" s="8">
        <v>8</v>
      </c>
      <c r="F24" s="8">
        <v>6</v>
      </c>
      <c r="G24" s="8">
        <v>7</v>
      </c>
      <c r="H24" s="8">
        <v>7</v>
      </c>
      <c r="I24" s="8">
        <v>7</v>
      </c>
      <c r="J24" s="8">
        <v>7</v>
      </c>
      <c r="K24" s="8">
        <v>7</v>
      </c>
      <c r="L24" s="8">
        <v>7</v>
      </c>
      <c r="M24" s="8">
        <v>7</v>
      </c>
      <c r="N24" s="8">
        <v>7</v>
      </c>
    </row>
    <row r="25" spans="1:17" ht="12" customHeight="1" x14ac:dyDescent="0.2">
      <c r="A25" s="8">
        <v>24</v>
      </c>
      <c r="B25" s="42" t="str">
        <f>CONCATENATE(Nomina!D25," ",Nomina!B25," ",Nomina!C25)</f>
        <v>Liliana Jacquelinne Rosales Nerio</v>
      </c>
      <c r="C25" s="8">
        <v>8</v>
      </c>
      <c r="D25" s="8">
        <v>8</v>
      </c>
      <c r="E25" s="8">
        <v>9</v>
      </c>
      <c r="F25" s="8">
        <v>8</v>
      </c>
      <c r="G25" s="8">
        <v>9</v>
      </c>
      <c r="H25" s="8">
        <v>9</v>
      </c>
      <c r="I25" s="8">
        <v>10</v>
      </c>
      <c r="J25" s="8">
        <v>7</v>
      </c>
      <c r="K25" s="8">
        <v>7</v>
      </c>
      <c r="L25" s="8">
        <v>7</v>
      </c>
      <c r="M25" s="8">
        <v>7</v>
      </c>
      <c r="N25" s="8">
        <v>7</v>
      </c>
    </row>
    <row r="26" spans="1:17" ht="12" customHeight="1" x14ac:dyDescent="0.2">
      <c r="A26" s="8">
        <v>25</v>
      </c>
      <c r="B26" s="42" t="str">
        <f>CONCATENATE(Nomina!D26," ",Nomina!B26," ",Nomina!C26)</f>
        <v xml:space="preserve">  </v>
      </c>
      <c r="C26" s="8"/>
      <c r="D26" s="8"/>
      <c r="E26" s="8"/>
      <c r="F26" s="8"/>
      <c r="G26" s="8"/>
      <c r="H26" s="8"/>
      <c r="I26" s="8"/>
      <c r="J26" s="37"/>
      <c r="K26" s="37"/>
      <c r="L26" s="37"/>
      <c r="M26" s="37"/>
      <c r="N26" s="37"/>
    </row>
    <row r="27" spans="1:17" ht="12" customHeight="1" x14ac:dyDescent="0.2">
      <c r="A27" s="8">
        <v>26</v>
      </c>
      <c r="B27" s="42" t="str">
        <f>CONCATENATE(Nomina!D27," ",Nomina!B27," ",Nomina!C27)</f>
        <v xml:space="preserve">  </v>
      </c>
      <c r="C27" s="8"/>
      <c r="D27" s="8"/>
      <c r="E27" s="8"/>
      <c r="F27" s="8"/>
      <c r="G27" s="8"/>
      <c r="H27" s="8"/>
      <c r="I27" s="8"/>
      <c r="J27" s="37"/>
      <c r="K27" s="37"/>
      <c r="L27" s="37"/>
      <c r="M27" s="37"/>
      <c r="N27" s="37"/>
    </row>
    <row r="28" spans="1:17" ht="12" customHeight="1" x14ac:dyDescent="0.2">
      <c r="A28" s="8">
        <v>27</v>
      </c>
      <c r="B28" s="42" t="str">
        <f>CONCATENATE(Nomina!D28," ",Nomina!B28," ",Nomina!C28)</f>
        <v xml:space="preserve">  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9"/>
    </row>
    <row r="29" spans="1:17" ht="12" customHeight="1" x14ac:dyDescent="0.2">
      <c r="A29" s="8">
        <v>28</v>
      </c>
      <c r="B29" s="42" t="str">
        <f>CONCATENATE(Nomina!D29," ",Nomina!B29," ",Nomina!C29)</f>
        <v xml:space="preserve">  </v>
      </c>
      <c r="C29" s="8"/>
      <c r="D29" s="8"/>
      <c r="E29" s="8"/>
      <c r="F29" s="8"/>
      <c r="G29" s="8"/>
      <c r="H29" s="8"/>
      <c r="I29" s="8"/>
      <c r="J29" s="37"/>
      <c r="K29" s="37"/>
      <c r="L29" s="37"/>
      <c r="M29" s="37"/>
      <c r="N29" s="37"/>
    </row>
    <row r="30" spans="1:17" ht="12" customHeight="1" x14ac:dyDescent="0.2">
      <c r="A30" s="8">
        <v>29</v>
      </c>
      <c r="B30" s="42" t="str">
        <f>CONCATENATE(Nomina!D30," ",Nomina!B30," ",Nomina!C30)</f>
        <v xml:space="preserve">  </v>
      </c>
      <c r="C30" s="8"/>
      <c r="D30" s="8"/>
      <c r="E30" s="8"/>
      <c r="F30" s="8"/>
      <c r="G30" s="8"/>
      <c r="H30" s="8"/>
      <c r="I30" s="8"/>
      <c r="J30" s="37"/>
      <c r="K30" s="37"/>
      <c r="L30" s="37"/>
      <c r="M30" s="37"/>
      <c r="N30" s="37"/>
    </row>
    <row r="31" spans="1:17" ht="12" customHeight="1" x14ac:dyDescent="0.2">
      <c r="A31" s="8">
        <v>30</v>
      </c>
      <c r="B31" s="42" t="str">
        <f>CONCATENATE(Nomina!D31," ",Nomina!B31," ",Nomina!C31)</f>
        <v xml:space="preserve">  </v>
      </c>
      <c r="C31" s="8"/>
      <c r="D31" s="8"/>
      <c r="E31" s="8"/>
      <c r="F31" s="8"/>
      <c r="G31" s="8"/>
      <c r="H31" s="8"/>
      <c r="I31" s="8"/>
      <c r="J31" s="37"/>
      <c r="K31" s="37"/>
      <c r="L31" s="37"/>
      <c r="M31" s="37"/>
      <c r="N31" s="37"/>
    </row>
  </sheetData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68"/>
  <sheetViews>
    <sheetView view="pageBreakPreview" topLeftCell="A7" zoomScale="120" zoomScaleNormal="120" zoomScaleSheetLayoutView="120" zoomScalePageLayoutView="130" workbookViewId="0">
      <selection activeCell="K38" sqref="K38:O39"/>
    </sheetView>
  </sheetViews>
  <sheetFormatPr baseColWidth="10" defaultColWidth="9.140625" defaultRowHeight="12.75" x14ac:dyDescent="0.2"/>
  <cols>
    <col min="1" max="1" width="3.42578125"/>
    <col min="2" max="2" width="4.42578125"/>
    <col min="3" max="3" width="45.85546875"/>
    <col min="4" max="4" width="5.5703125"/>
    <col min="5" max="5" width="4.42578125"/>
    <col min="6" max="6" width="5.42578125"/>
    <col min="7" max="7" width="5.140625"/>
    <col min="8" max="8" width="4.42578125"/>
    <col min="9" max="9" width="4.85546875"/>
    <col min="10" max="10" width="4.85546875" customWidth="1"/>
    <col min="11" max="11" width="4.42578125"/>
    <col min="12" max="15" width="6.42578125"/>
    <col min="16" max="16" width="2.5703125" customWidth="1"/>
    <col min="17" max="17" width="9.7109375" customWidth="1"/>
    <col min="18" max="19" width="8.85546875" customWidth="1"/>
    <col min="20" max="22" width="8.85546875" style="9" customWidth="1"/>
    <col min="23" max="23" width="8.28515625" style="9"/>
    <col min="24" max="1026" width="10.7109375"/>
  </cols>
  <sheetData>
    <row r="1" spans="2:23" ht="27.75" customHeight="1" x14ac:dyDescent="0.2">
      <c r="B1" s="10"/>
      <c r="C1" s="10"/>
      <c r="D1" s="78" t="s">
        <v>66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2:23" ht="15.75" customHeight="1" x14ac:dyDescent="0.2">
      <c r="D2" t="str">
        <f>CONCATENATE("CUADRO FINAL DE EVALUACIÓN DE ",'Inf. General'!B4," GRADO, SECCIÓN ","'A'")</f>
        <v>CUADRO FINAL DE EVALUACIÓN DE  GRADO, SECCIÓN 'A'</v>
      </c>
      <c r="T2"/>
      <c r="U2" s="11" t="s">
        <v>38</v>
      </c>
      <c r="V2" s="9">
        <f>'Inf. General'!B15</f>
        <v>0</v>
      </c>
    </row>
    <row r="3" spans="2:23" ht="15.75" customHeight="1" x14ac:dyDescent="0.2">
      <c r="D3" t="str">
        <f>CONCATENATE("NOMBRE DEL CENTRO EDUCATIVO:     ",'Inf. General'!B1)</f>
        <v>NOMBRE DEL CENTRO EDUCATIVO:     Complejo Educativo Hacienda San Cayetano</v>
      </c>
      <c r="T3"/>
      <c r="U3"/>
      <c r="V3"/>
      <c r="W3"/>
    </row>
    <row r="4" spans="2:23" ht="15.75" customHeight="1" x14ac:dyDescent="0.2">
      <c r="C4" s="12"/>
      <c r="D4" t="str">
        <f>CONCATENATE("DIRECCIÓN:     ",'Inf. General'!B16)</f>
        <v>DIRECCIÓN:     Km. 70 Carretera a Metapán Hda. San Cayetano</v>
      </c>
      <c r="L4" s="13"/>
      <c r="S4" t="str">
        <f>CONCATENATE("MUNICIPIO:      ",'Inf. General'!B8)</f>
        <v>MUNICIPIO:      Santa Ana</v>
      </c>
      <c r="T4"/>
      <c r="U4"/>
      <c r="V4"/>
      <c r="W4"/>
    </row>
    <row r="5" spans="2:23" ht="15.75" customHeight="1" x14ac:dyDescent="0.2">
      <c r="C5" s="12"/>
      <c r="D5" t="str">
        <f>CONCATENATE("DEPARTAMENTO:          ",'Inf. General'!B9)</f>
        <v>DEPARTAMENTO:          Santa Ana</v>
      </c>
      <c r="G5" s="13"/>
      <c r="N5" t="str">
        <f>CONCATENATE("N° DE ACUERDO DE CREACIÓN: ",'Inf. General'!B13," DE FECHA ",'Inf. General'!B14)</f>
        <v>N° DE ACUERDO DE CREACIÓN: ______________ DE FECHA ______________</v>
      </c>
      <c r="T5"/>
      <c r="U5"/>
      <c r="V5"/>
      <c r="W5"/>
    </row>
    <row r="6" spans="2:23" ht="15.75" customHeight="1" x14ac:dyDescent="0.2">
      <c r="C6" s="14"/>
      <c r="H6" s="13"/>
      <c r="O6" s="13"/>
      <c r="T6"/>
      <c r="U6"/>
      <c r="V6"/>
      <c r="W6"/>
    </row>
    <row r="7" spans="2:23" ht="15.75" customHeight="1" thickBot="1" x14ac:dyDescent="0.25">
      <c r="C7" s="14"/>
      <c r="T7"/>
      <c r="U7"/>
      <c r="V7"/>
      <c r="W7"/>
    </row>
    <row r="8" spans="2:23" ht="24.95" customHeight="1" thickBot="1" x14ac:dyDescent="0.25">
      <c r="B8" s="79" t="s">
        <v>39</v>
      </c>
      <c r="C8" s="80"/>
      <c r="D8" s="89" t="s">
        <v>40</v>
      </c>
      <c r="E8" s="90"/>
      <c r="F8" s="90"/>
      <c r="G8" s="90"/>
      <c r="H8" s="90"/>
      <c r="I8" s="90"/>
      <c r="J8" s="91"/>
      <c r="K8" s="81" t="s">
        <v>85</v>
      </c>
      <c r="L8" s="81"/>
      <c r="M8" s="81"/>
      <c r="N8" s="81"/>
      <c r="O8" s="81"/>
      <c r="Q8" s="95" t="s">
        <v>86</v>
      </c>
      <c r="R8" s="95"/>
      <c r="S8" s="95"/>
      <c r="T8" s="95"/>
      <c r="U8" s="95"/>
      <c r="V8" s="95"/>
      <c r="W8"/>
    </row>
    <row r="9" spans="2:23" s="9" customFormat="1" ht="20.100000000000001" customHeight="1" thickBot="1" x14ac:dyDescent="0.25">
      <c r="B9" s="79"/>
      <c r="C9" s="80"/>
      <c r="D9" s="77" t="s">
        <v>41</v>
      </c>
      <c r="E9" s="77" t="s">
        <v>42</v>
      </c>
      <c r="F9" s="77" t="s">
        <v>43</v>
      </c>
      <c r="G9" s="77" t="s">
        <v>44</v>
      </c>
      <c r="H9" s="77" t="s">
        <v>45</v>
      </c>
      <c r="I9" s="77" t="s">
        <v>46</v>
      </c>
      <c r="J9" s="77" t="s">
        <v>78</v>
      </c>
      <c r="K9" s="82" t="s">
        <v>146</v>
      </c>
      <c r="L9" s="83" t="s">
        <v>147</v>
      </c>
      <c r="M9" s="84" t="s">
        <v>148</v>
      </c>
      <c r="N9" s="85" t="s">
        <v>149</v>
      </c>
      <c r="O9" s="88" t="s">
        <v>150</v>
      </c>
      <c r="Q9" s="75" t="s">
        <v>90</v>
      </c>
      <c r="R9" s="75"/>
      <c r="S9" s="75" t="s">
        <v>91</v>
      </c>
      <c r="T9" s="75"/>
      <c r="U9" s="75" t="s">
        <v>92</v>
      </c>
      <c r="V9" s="75"/>
    </row>
    <row r="10" spans="2:23" s="9" customFormat="1" ht="24.95" customHeight="1" thickBot="1" x14ac:dyDescent="0.25">
      <c r="B10" s="79"/>
      <c r="C10" s="80"/>
      <c r="D10" s="77"/>
      <c r="E10" s="77"/>
      <c r="F10" s="77"/>
      <c r="G10" s="77"/>
      <c r="H10" s="77"/>
      <c r="I10" s="77"/>
      <c r="J10" s="77"/>
      <c r="K10" s="82"/>
      <c r="L10" s="83"/>
      <c r="M10" s="84"/>
      <c r="N10" s="86"/>
      <c r="O10" s="88"/>
      <c r="Q10" s="76" t="s">
        <v>87</v>
      </c>
      <c r="R10" s="76"/>
      <c r="S10" s="76" t="s">
        <v>88</v>
      </c>
      <c r="T10" s="76"/>
      <c r="U10" s="76" t="s">
        <v>89</v>
      </c>
      <c r="V10" s="76"/>
    </row>
    <row r="11" spans="2:23" s="9" customFormat="1" ht="20.100000000000001" customHeight="1" thickBot="1" x14ac:dyDescent="0.25">
      <c r="B11" s="79"/>
      <c r="C11" s="80"/>
      <c r="D11" s="77"/>
      <c r="E11" s="77"/>
      <c r="F11" s="77"/>
      <c r="G11" s="77"/>
      <c r="H11" s="77"/>
      <c r="I11" s="77"/>
      <c r="J11" s="77"/>
      <c r="K11" s="82"/>
      <c r="L11" s="83"/>
      <c r="M11" s="84"/>
      <c r="N11" s="86"/>
      <c r="O11" s="88"/>
    </row>
    <row r="12" spans="2:23" s="9" customFormat="1" ht="20.100000000000001" customHeight="1" thickBot="1" x14ac:dyDescent="0.25">
      <c r="B12" s="79"/>
      <c r="C12" s="80"/>
      <c r="D12" s="77"/>
      <c r="E12" s="77"/>
      <c r="F12" s="77"/>
      <c r="G12" s="77"/>
      <c r="H12" s="77"/>
      <c r="I12" s="77"/>
      <c r="J12" s="77"/>
      <c r="K12" s="82"/>
      <c r="L12" s="83"/>
      <c r="M12" s="84"/>
      <c r="N12" s="86"/>
      <c r="O12" s="88"/>
      <c r="Q12" s="72" t="s">
        <v>80</v>
      </c>
      <c r="R12" s="73"/>
      <c r="S12" s="73"/>
      <c r="T12" s="73"/>
      <c r="U12" s="73"/>
      <c r="V12" s="74"/>
    </row>
    <row r="13" spans="2:23" ht="20.100000000000001" customHeight="1" x14ac:dyDescent="0.2">
      <c r="B13" s="79"/>
      <c r="C13" s="80"/>
      <c r="D13" s="92" t="s">
        <v>47</v>
      </c>
      <c r="E13" s="93"/>
      <c r="F13" s="93"/>
      <c r="G13" s="93"/>
      <c r="H13" s="93"/>
      <c r="I13" s="93"/>
      <c r="J13" s="94"/>
      <c r="K13" s="82"/>
      <c r="L13" s="83"/>
      <c r="M13" s="84"/>
      <c r="N13" s="87"/>
      <c r="O13" s="88"/>
      <c r="Q13" s="61" t="s">
        <v>48</v>
      </c>
      <c r="R13" s="63" t="s">
        <v>83</v>
      </c>
      <c r="S13" s="63" t="s">
        <v>49</v>
      </c>
      <c r="T13" s="63" t="s">
        <v>84</v>
      </c>
      <c r="U13" s="63" t="s">
        <v>50</v>
      </c>
      <c r="V13" s="63" t="s">
        <v>51</v>
      </c>
      <c r="W13"/>
    </row>
    <row r="14" spans="2:23" ht="13.5" customHeight="1" x14ac:dyDescent="0.2">
      <c r="B14" s="16">
        <v>1</v>
      </c>
      <c r="C14" s="17" t="str">
        <f>CONCATENATE(Nomina!B2," ",Nomina!C2,", ",Nomina!D2)</f>
        <v>Aguilar Morán, Josué Alejandro</v>
      </c>
      <c r="D14" s="18">
        <f>Notas!C2</f>
        <v>8</v>
      </c>
      <c r="E14" s="18">
        <f>Notas!D2</f>
        <v>8</v>
      </c>
      <c r="F14" s="18">
        <f>Notas!E2</f>
        <v>8</v>
      </c>
      <c r="G14" s="18">
        <f>Notas!F2</f>
        <v>7</v>
      </c>
      <c r="H14" s="18">
        <f>Notas!G2</f>
        <v>8</v>
      </c>
      <c r="I14" s="18">
        <f>Notas!H2</f>
        <v>6</v>
      </c>
      <c r="J14" s="68">
        <f>Notas!I2</f>
        <v>8</v>
      </c>
      <c r="K14" s="18" t="str">
        <f>IF(OR(Notas!J2=6,Notas!J2=5),"B",IF(OR(Notas!J2=7,Notas!J2=8),"MB",IF(OR(Notas!J2=9,Notas!J2=10),"E","")))</f>
        <v>MB</v>
      </c>
      <c r="L14" s="18" t="str">
        <f>IF(OR(Notas!K2=6,Notas!K2=5),"B",IF(OR(Notas!K2=7,Notas!K2=8),"MB",IF(OR(Notas!K2=9,Notas!K2=10),"E","")))</f>
        <v>MB</v>
      </c>
      <c r="M14" s="18" t="str">
        <f>IF(OR(Notas!L2=6,Notas!L2=5),"B",IF(OR(Notas!L2=7,Notas!L2=8),"MB",IF(OR(Notas!L2=9,Notas!L2=10),"E","")))</f>
        <v>MB</v>
      </c>
      <c r="N14" s="18" t="str">
        <f>IF(OR(Notas!M2=6,Notas!M2=5),"B",IF(OR(Notas!M2=7,Notas!M2=8),"MB",IF(OR(Notas!M2=9,Notas!M2=10),"E","")))</f>
        <v>MB</v>
      </c>
      <c r="O14" s="34" t="str">
        <f>IF(OR(Notas!N2=6,Notas!N2=5),"B",IF(OR(Notas!N2=7,Notas!N2=8),"MB",IF(OR(Notas!N2=9,Notas!N2=10),"E","")))</f>
        <v>MB</v>
      </c>
      <c r="Q14" s="62" t="s">
        <v>81</v>
      </c>
      <c r="R14" s="70">
        <v>15</v>
      </c>
      <c r="S14" s="70">
        <v>0</v>
      </c>
      <c r="T14" s="70">
        <v>15</v>
      </c>
      <c r="U14" s="70">
        <v>15</v>
      </c>
      <c r="V14" s="70">
        <v>0</v>
      </c>
      <c r="W14"/>
    </row>
    <row r="15" spans="2:23" ht="13.5" customHeight="1" x14ac:dyDescent="0.2">
      <c r="B15" s="19">
        <v>2</v>
      </c>
      <c r="C15" s="17" t="str">
        <f>CONCATENATE(Nomina!B3," ",Nomina!C3,", ",Nomina!D3)</f>
        <v>Aldana Henriquez, Bryan Steven</v>
      </c>
      <c r="D15" s="18">
        <f>Notas!C3</f>
        <v>9</v>
      </c>
      <c r="E15" s="18">
        <f>Notas!D3</f>
        <v>9</v>
      </c>
      <c r="F15" s="18">
        <f>Notas!E3</f>
        <v>9</v>
      </c>
      <c r="G15" s="18">
        <f>Notas!F3</f>
        <v>9</v>
      </c>
      <c r="H15" s="18">
        <f>Notas!G3</f>
        <v>9</v>
      </c>
      <c r="I15" s="18">
        <f>Notas!H3</f>
        <v>8</v>
      </c>
      <c r="J15" s="68">
        <f>Notas!I3</f>
        <v>9</v>
      </c>
      <c r="K15" s="18" t="str">
        <f>IF(OR(Notas!J3=6,Notas!J3=5),"B",IF(OR(Notas!J3=7,Notas!J3=8),"MB",IF(OR(Notas!J3=9,Notas!J3=10),"E","")))</f>
        <v>MB</v>
      </c>
      <c r="L15" s="18" t="str">
        <f>IF(OR(Notas!K3=6,Notas!K3=5),"B",IF(OR(Notas!K3=7,Notas!K3=8),"MB",IF(OR(Notas!K3=9,Notas!K3=10),"E","")))</f>
        <v>MB</v>
      </c>
      <c r="M15" s="18" t="str">
        <f>IF(OR(Notas!L3=6,Notas!L3=5),"B",IF(OR(Notas!L3=7,Notas!L3=8),"MB",IF(OR(Notas!L3=9,Notas!L3=10),"E","")))</f>
        <v>MB</v>
      </c>
      <c r="N15" s="18" t="str">
        <f>IF(OR(Notas!M3=6,Notas!M3=5),"B",IF(OR(Notas!M3=7,Notas!M3=8),"MB",IF(OR(Notas!M3=9,Notas!M3=10),"E","")))</f>
        <v>MB</v>
      </c>
      <c r="O15" s="34" t="str">
        <f>IF(OR(Notas!N3=6,Notas!N3=5),"B",IF(OR(Notas!N3=7,Notas!N3=8),"MB",IF(OR(Notas!N3=9,Notas!N3=10),"E","")))</f>
        <v>MB</v>
      </c>
      <c r="Q15" s="62" t="s">
        <v>82</v>
      </c>
      <c r="R15" s="70">
        <v>9</v>
      </c>
      <c r="S15" s="70">
        <v>0</v>
      </c>
      <c r="T15" s="70">
        <v>9</v>
      </c>
      <c r="U15" s="70">
        <v>9</v>
      </c>
      <c r="V15" s="70">
        <v>0</v>
      </c>
      <c r="W15"/>
    </row>
    <row r="16" spans="2:23" ht="13.5" customHeight="1" x14ac:dyDescent="0.2">
      <c r="B16" s="16">
        <v>3</v>
      </c>
      <c r="C16" s="17" t="str">
        <f>CONCATENATE(Nomina!B4," ",Nomina!C4,", ",Nomina!D4)</f>
        <v>Baños Servellón, Camila Guadalupe</v>
      </c>
      <c r="D16" s="18">
        <f>Notas!C4</f>
        <v>8</v>
      </c>
      <c r="E16" s="18">
        <f>Notas!D4</f>
        <v>8</v>
      </c>
      <c r="F16" s="18">
        <f>Notas!E4</f>
        <v>7</v>
      </c>
      <c r="G16" s="18">
        <f>Notas!F4</f>
        <v>7</v>
      </c>
      <c r="H16" s="18">
        <f>Notas!G4</f>
        <v>8</v>
      </c>
      <c r="I16" s="18">
        <f>Notas!H4</f>
        <v>9</v>
      </c>
      <c r="J16" s="68">
        <f>Notas!I4</f>
        <v>9</v>
      </c>
      <c r="K16" s="18" t="str">
        <f>IF(OR(Notas!J4=6,Notas!J4=5),"B",IF(OR(Notas!J4=7,Notas!J4=8),"MB",IF(OR(Notas!J4=9,Notas!J4=10),"E","")))</f>
        <v>MB</v>
      </c>
      <c r="L16" s="18" t="str">
        <f>IF(OR(Notas!K4=6,Notas!K4=5),"B",IF(OR(Notas!K4=7,Notas!K4=8),"MB",IF(OR(Notas!K4=9,Notas!K4=10),"E","")))</f>
        <v>MB</v>
      </c>
      <c r="M16" s="18" t="str">
        <f>IF(OR(Notas!L4=6,Notas!L4=5),"B",IF(OR(Notas!L4=7,Notas!L4=8),"MB",IF(OR(Notas!L4=9,Notas!L4=10),"E","")))</f>
        <v>MB</v>
      </c>
      <c r="N16" s="18" t="str">
        <f>IF(OR(Notas!M4=6,Notas!M4=5),"B",IF(OR(Notas!M4=7,Notas!M4=8),"MB",IF(OR(Notas!M4=9,Notas!M4=10),"E","")))</f>
        <v>MB</v>
      </c>
      <c r="O16" s="34" t="str">
        <f>IF(OR(Notas!N4=6,Notas!N4=5),"B",IF(OR(Notas!N4=7,Notas!N4=8),"MB",IF(OR(Notas!N4=9,Notas!N4=10),"E","")))</f>
        <v>MB</v>
      </c>
      <c r="Q16" s="66" t="s">
        <v>52</v>
      </c>
      <c r="R16" s="67">
        <f>R14+R15</f>
        <v>24</v>
      </c>
      <c r="S16" s="67">
        <f t="shared" ref="S16:V16" si="0">S14+S15</f>
        <v>0</v>
      </c>
      <c r="T16" s="67">
        <f t="shared" si="0"/>
        <v>24</v>
      </c>
      <c r="U16" s="67">
        <f t="shared" si="0"/>
        <v>24</v>
      </c>
      <c r="V16" s="67">
        <f t="shared" si="0"/>
        <v>0</v>
      </c>
      <c r="W16"/>
    </row>
    <row r="17" spans="2:23" ht="13.5" customHeight="1" x14ac:dyDescent="0.2">
      <c r="B17" s="19">
        <v>4</v>
      </c>
      <c r="C17" s="17" t="str">
        <f>CONCATENATE(Nomina!B5," ",Nomina!C5,", ",Nomina!D5)</f>
        <v>Barrientos Hernández, Camila Julissa</v>
      </c>
      <c r="D17" s="18">
        <f>Notas!C5</f>
        <v>8</v>
      </c>
      <c r="E17" s="18">
        <f>Notas!D5</f>
        <v>6</v>
      </c>
      <c r="F17" s="18">
        <f>Notas!E5</f>
        <v>8</v>
      </c>
      <c r="G17" s="18">
        <f>Notas!F5</f>
        <v>6</v>
      </c>
      <c r="H17" s="18">
        <f>Notas!G5</f>
        <v>7</v>
      </c>
      <c r="I17" s="18">
        <f>Notas!H5</f>
        <v>8</v>
      </c>
      <c r="J17" s="68">
        <f>Notas!I5</f>
        <v>9</v>
      </c>
      <c r="K17" s="18" t="str">
        <f>IF(OR(Notas!J5=6,Notas!J5=5),"B",IF(OR(Notas!J5=7,Notas!J5=8),"MB",IF(OR(Notas!J5=9,Notas!J5=10),"E","")))</f>
        <v>MB</v>
      </c>
      <c r="L17" s="69" t="str">
        <f>IF(OR(Notas!K5=6,Notas!K5=5),"B",IF(OR(Notas!K5=7,Notas!K5=8),"MB",IF(OR(Notas!K5=9,Notas!K5=10),"E","")))</f>
        <v>MB</v>
      </c>
      <c r="M17" s="18" t="str">
        <f>IF(OR(Notas!L5=6,Notas!L5=5),"B",IF(OR(Notas!L5=7,Notas!L5=8),"MB",IF(OR(Notas!L5=9,Notas!L5=10),"E","")))</f>
        <v>MB</v>
      </c>
      <c r="N17" s="18" t="str">
        <f>IF(OR(Notas!M5=6,Notas!M5=5),"B",IF(OR(Notas!M5=7,Notas!M5=8),"MB",IF(OR(Notas!M5=9,Notas!M5=10),"E","")))</f>
        <v>MB</v>
      </c>
      <c r="O17" s="34" t="str">
        <f>IF(OR(Notas!N5=6,Notas!N5=5),"B",IF(OR(Notas!N5=7,Notas!N5=8),"MB",IF(OR(Notas!N5=9,Notas!N5=10),"E","")))</f>
        <v>MB</v>
      </c>
      <c r="W17"/>
    </row>
    <row r="18" spans="2:23" ht="13.5" customHeight="1" x14ac:dyDescent="0.2">
      <c r="B18" s="16">
        <v>5</v>
      </c>
      <c r="C18" s="17" t="str">
        <f>CONCATENATE(Nomina!B6," ",Nomina!C6,", ",Nomina!D6)</f>
        <v>Carballo Flores, Rodrigo Eduardo</v>
      </c>
      <c r="D18" s="18">
        <f>Notas!C6</f>
        <v>8</v>
      </c>
      <c r="E18" s="18">
        <f>Notas!D6</f>
        <v>9</v>
      </c>
      <c r="F18" s="18">
        <f>Notas!E6</f>
        <v>8</v>
      </c>
      <c r="G18" s="18">
        <f>Notas!F6</f>
        <v>8</v>
      </c>
      <c r="H18" s="18">
        <f>Notas!G6</f>
        <v>8</v>
      </c>
      <c r="I18" s="18">
        <f>Notas!H6</f>
        <v>10</v>
      </c>
      <c r="J18" s="68">
        <f>Notas!I6</f>
        <v>8</v>
      </c>
      <c r="K18" s="18" t="str">
        <f>IF(OR(Notas!J6=6,Notas!J6=5),"B",IF(OR(Notas!J6=7,Notas!J6=8),"MB",IF(OR(Notas!J6=9,Notas!J6=10),"E","")))</f>
        <v>MB</v>
      </c>
      <c r="L18" s="18" t="str">
        <f>IF(OR(Notas!K6=6,Notas!K6=5),"B",IF(OR(Notas!K6=7,Notas!K6=8),"MB",IF(OR(Notas!K6=9,Notas!K6=10),"E","")))</f>
        <v>MB</v>
      </c>
      <c r="M18" s="18" t="str">
        <f>IF(OR(Notas!L6=6,Notas!L6=5),"B",IF(OR(Notas!L6=7,Notas!L6=8),"MB",IF(OR(Notas!L6=9,Notas!L6=10),"E","")))</f>
        <v>MB</v>
      </c>
      <c r="N18" s="18" t="str">
        <f>IF(OR(Notas!M6=6,Notas!M6=5),"B",IF(OR(Notas!M6=7,Notas!M6=8),"MB",IF(OR(Notas!M6=9,Notas!M6=10),"E","")))</f>
        <v>MB</v>
      </c>
      <c r="O18" s="34" t="str">
        <f>IF(OR(Notas!N6=6,Notas!N6=5),"B",IF(OR(Notas!N6=7,Notas!N6=8),"MB",IF(OR(Notas!N6=9,Notas!N6=10),"E","")))</f>
        <v>MB</v>
      </c>
      <c r="Q18" s="13"/>
      <c r="R18" s="13"/>
      <c r="S18" s="13"/>
      <c r="T18" s="13"/>
      <c r="U18" s="13"/>
      <c r="V18" s="13"/>
      <c r="W18" s="13"/>
    </row>
    <row r="19" spans="2:23" ht="13.5" customHeight="1" x14ac:dyDescent="0.2">
      <c r="B19" s="19">
        <v>6</v>
      </c>
      <c r="C19" s="17" t="str">
        <f>CONCATENATE(Nomina!B7," ",Nomina!C7,", ",Nomina!D7)</f>
        <v>Carranza Martínez, Sofia Valeria</v>
      </c>
      <c r="D19" s="18">
        <f>Notas!C7</f>
        <v>7</v>
      </c>
      <c r="E19" s="18">
        <f>Notas!D7</f>
        <v>7</v>
      </c>
      <c r="F19" s="18">
        <f>Notas!E7</f>
        <v>8</v>
      </c>
      <c r="G19" s="18">
        <f>Notas!F7</f>
        <v>6</v>
      </c>
      <c r="H19" s="18">
        <f>Notas!G7</f>
        <v>8</v>
      </c>
      <c r="I19" s="18">
        <f>Notas!H7</f>
        <v>9</v>
      </c>
      <c r="J19" s="68">
        <f>Notas!I7</f>
        <v>9</v>
      </c>
      <c r="K19" s="18" t="str">
        <f>IF(OR(Notas!J7=6,Notas!J7=5),"B",IF(OR(Notas!J7=7,Notas!J7=8),"MB",IF(OR(Notas!J7=9,Notas!J7=10),"E","")))</f>
        <v>MB</v>
      </c>
      <c r="L19" s="18" t="str">
        <f>IF(OR(Notas!K7=6,Notas!K7=5),"B",IF(OR(Notas!K7=7,Notas!K7=8),"MB",IF(OR(Notas!K7=9,Notas!K7=10),"E","")))</f>
        <v>MB</v>
      </c>
      <c r="M19" s="18" t="str">
        <f>IF(OR(Notas!L7=6,Notas!L7=5),"B",IF(OR(Notas!L7=7,Notas!L7=8),"MB",IF(OR(Notas!L7=9,Notas!L7=10),"E","")))</f>
        <v>MB</v>
      </c>
      <c r="N19" s="18" t="str">
        <f>IF(OR(Notas!M7=6,Notas!M7=5),"B",IF(OR(Notas!M7=7,Notas!M7=8),"MB",IF(OR(Notas!M7=9,Notas!M7=10),"E","")))</f>
        <v>MB</v>
      </c>
      <c r="O19" s="34" t="str">
        <f>IF(OR(Notas!N7=6,Notas!N7=5),"B",IF(OR(Notas!N7=7,Notas!N7=8),"MB",IF(OR(Notas!N7=9,Notas!N7=10),"E","")))</f>
        <v>MB</v>
      </c>
      <c r="Q19" s="56"/>
      <c r="R19" s="56"/>
      <c r="S19" s="47"/>
      <c r="T19" s="57"/>
      <c r="U19" s="47"/>
      <c r="V19" s="58"/>
      <c r="W19" s="59"/>
    </row>
    <row r="20" spans="2:23" ht="13.5" customHeight="1" x14ac:dyDescent="0.2">
      <c r="B20" s="16">
        <v>7</v>
      </c>
      <c r="C20" s="17" t="str">
        <f>CONCATENATE(Nomina!B8," ",Nomina!C8,", ",Nomina!D8)</f>
        <v>Castaneda Rosales, William Alexander</v>
      </c>
      <c r="D20" s="18">
        <f>Notas!C8</f>
        <v>8</v>
      </c>
      <c r="E20" s="18">
        <f>Notas!D8</f>
        <v>9</v>
      </c>
      <c r="F20" s="18">
        <f>Notas!E8</f>
        <v>8</v>
      </c>
      <c r="G20" s="18">
        <f>Notas!F8</f>
        <v>8</v>
      </c>
      <c r="H20" s="18">
        <f>Notas!G8</f>
        <v>9</v>
      </c>
      <c r="I20" s="18">
        <f>Notas!H8</f>
        <v>8</v>
      </c>
      <c r="J20" s="68">
        <f>Notas!I8</f>
        <v>8</v>
      </c>
      <c r="K20" s="18" t="str">
        <f>IF(OR(Notas!J8=6,Notas!J8=5),"B",IF(OR(Notas!J8=7,Notas!J8=8),"MB",IF(OR(Notas!J8=9,Notas!J8=10),"E","")))</f>
        <v>MB</v>
      </c>
      <c r="L20" s="18" t="str">
        <f>IF(OR(Notas!K8=6,Notas!K8=5),"B",IF(OR(Notas!K8=7,Notas!K8=8),"MB",IF(OR(Notas!K8=9,Notas!K8=10),"E","")))</f>
        <v>MB</v>
      </c>
      <c r="M20" s="18" t="str">
        <f>IF(OR(Notas!L8=6,Notas!L8=5),"B",IF(OR(Notas!L8=7,Notas!L8=8),"MB",IF(OR(Notas!L8=9,Notas!L8=10),"E","")))</f>
        <v>MB</v>
      </c>
      <c r="N20" s="18" t="str">
        <f>IF(OR(Notas!M8=6,Notas!M8=5),"B",IF(OR(Notas!M8=7,Notas!M8=8),"MB",IF(OR(Notas!M8=9,Notas!M8=10),"E","")))</f>
        <v>MB</v>
      </c>
      <c r="O20" s="34" t="str">
        <f>IF(OR(Notas!N8=6,Notas!N8=5),"B",IF(OR(Notas!N8=7,Notas!N8=8),"MB",IF(OR(Notas!N8=9,Notas!N8=10),"E","")))</f>
        <v>MB</v>
      </c>
      <c r="Q20" s="56"/>
      <c r="R20" s="56"/>
      <c r="S20" s="48"/>
      <c r="T20" s="57"/>
      <c r="U20" s="49"/>
      <c r="V20" s="58"/>
      <c r="W20" s="59"/>
    </row>
    <row r="21" spans="2:23" ht="13.5" customHeight="1" x14ac:dyDescent="0.2">
      <c r="B21" s="19">
        <v>8</v>
      </c>
      <c r="C21" s="17" t="str">
        <f>CONCATENATE(Nomina!B9," ",Nomina!C9,", ",Nomina!D9)</f>
        <v>Dubón Peraza, Josue Daniel</v>
      </c>
      <c r="D21" s="18">
        <f>Notas!C9</f>
        <v>7</v>
      </c>
      <c r="E21" s="18">
        <f>Notas!D9</f>
        <v>7</v>
      </c>
      <c r="F21" s="18">
        <f>Notas!E9</f>
        <v>8</v>
      </c>
      <c r="G21" s="18">
        <f>Notas!F9</f>
        <v>8</v>
      </c>
      <c r="H21" s="18">
        <f>Notas!G9</f>
        <v>7</v>
      </c>
      <c r="I21" s="18">
        <f>Notas!H9</f>
        <v>9</v>
      </c>
      <c r="J21" s="68">
        <f>Notas!I9</f>
        <v>9</v>
      </c>
      <c r="K21" s="18" t="str">
        <f>IF(OR(Notas!J9=6,Notas!J9=5),"B",IF(OR(Notas!J9=7,Notas!J9=8),"MB",IF(OR(Notas!J9=9,Notas!J9=10),"E","")))</f>
        <v>MB</v>
      </c>
      <c r="L21" s="18" t="str">
        <f>IF(OR(Notas!K9=6,Notas!K9=5),"B",IF(OR(Notas!K9=7,Notas!K9=8),"MB",IF(OR(Notas!K9=9,Notas!K9=10),"E","")))</f>
        <v>MB</v>
      </c>
      <c r="M21" s="18" t="str">
        <f>IF(OR(Notas!L9=6,Notas!L9=5),"B",IF(OR(Notas!L9=7,Notas!L9=8),"MB",IF(OR(Notas!L9=9,Notas!L9=10),"E","")))</f>
        <v>MB</v>
      </c>
      <c r="N21" s="18" t="str">
        <f>IF(OR(Notas!M9=6,Notas!M9=5),"B",IF(OR(Notas!M9=7,Notas!M9=8),"MB",IF(OR(Notas!M9=9,Notas!M9=10),"E","")))</f>
        <v>MB</v>
      </c>
      <c r="O21" s="34" t="str">
        <f>IF(OR(Notas!N9=6,Notas!N9=5),"B",IF(OR(Notas!N9=7,Notas!N9=8),"MB",IF(OR(Notas!N9=9,Notas!N9=10),"E","")))</f>
        <v>MB</v>
      </c>
      <c r="S21" s="9"/>
    </row>
    <row r="22" spans="2:23" ht="13.5" customHeight="1" x14ac:dyDescent="0.2">
      <c r="B22" s="16">
        <v>9</v>
      </c>
      <c r="C22" s="17" t="str">
        <f>CONCATENATE(Nomina!B10," ",Nomina!C10,", ",Nomina!D10)</f>
        <v>Estrada Torres, Carlos Daniel</v>
      </c>
      <c r="D22" s="18">
        <f>Notas!C10</f>
        <v>7</v>
      </c>
      <c r="E22" s="18">
        <f>Notas!D10</f>
        <v>8</v>
      </c>
      <c r="F22" s="18">
        <f>Notas!E10</f>
        <v>8</v>
      </c>
      <c r="G22" s="18">
        <f>Notas!F10</f>
        <v>7</v>
      </c>
      <c r="H22" s="18">
        <f>Notas!G10</f>
        <v>8</v>
      </c>
      <c r="I22" s="18">
        <f>Notas!H10</f>
        <v>8</v>
      </c>
      <c r="J22" s="68">
        <f>Notas!I10</f>
        <v>8</v>
      </c>
      <c r="K22" s="18" t="str">
        <f>IF(OR(Notas!J10=6,Notas!J10=5),"B",IF(OR(Notas!J10=7,Notas!J10=8),"MB",IF(OR(Notas!J10=9,Notas!J10=10),"E","")))</f>
        <v>MB</v>
      </c>
      <c r="L22" s="18" t="str">
        <f>IF(OR(Notas!K10=6,Notas!K10=5),"B",IF(OR(Notas!K10=7,Notas!K10=8),"MB",IF(OR(Notas!K10=9,Notas!K10=10),"E","")))</f>
        <v>MB</v>
      </c>
      <c r="M22" s="18" t="str">
        <f>IF(OR(Notas!L10=6,Notas!L10=5),"B",IF(OR(Notas!L10=7,Notas!L10=8),"MB",IF(OR(Notas!L10=9,Notas!L10=10),"E","")))</f>
        <v>MB</v>
      </c>
      <c r="N22" s="18" t="str">
        <f>IF(OR(Notas!M10=6,Notas!M10=5),"B",IF(OR(Notas!M10=7,Notas!M10=8),"MB",IF(OR(Notas!M10=9,Notas!M10=10),"E","")))</f>
        <v>MB</v>
      </c>
      <c r="O22" s="34" t="str">
        <f>IF(OR(Notas!N10=6,Notas!N10=5),"B",IF(OR(Notas!N10=7,Notas!N10=8),"MB",IF(OR(Notas!N10=9,Notas!N10=10),"E","")))</f>
        <v>MB</v>
      </c>
      <c r="S22" s="9"/>
    </row>
    <row r="23" spans="2:23" ht="13.5" customHeight="1" x14ac:dyDescent="0.2">
      <c r="B23" s="19">
        <v>10</v>
      </c>
      <c r="C23" s="17" t="str">
        <f>CONCATENATE(Nomina!B11," ",Nomina!C11,", ",Nomina!D11)</f>
        <v>Flores Guevara, Angela Esperanza</v>
      </c>
      <c r="D23" s="18">
        <f>Notas!C11</f>
        <v>8</v>
      </c>
      <c r="E23" s="18">
        <f>Notas!D11</f>
        <v>8</v>
      </c>
      <c r="F23" s="18">
        <f>Notas!E11</f>
        <v>8</v>
      </c>
      <c r="G23" s="18">
        <f>Notas!F11</f>
        <v>8</v>
      </c>
      <c r="H23" s="18">
        <f>Notas!G11</f>
        <v>9</v>
      </c>
      <c r="I23" s="18">
        <f>Notas!H11</f>
        <v>8</v>
      </c>
      <c r="J23" s="68">
        <f>Notas!I11</f>
        <v>8</v>
      </c>
      <c r="K23" s="18" t="str">
        <f>IF(OR(Notas!J11=6,Notas!J11=5),"B",IF(OR(Notas!J11=7,Notas!J11=8),"MB",IF(OR(Notas!J11=9,Notas!J11=10),"E","")))</f>
        <v>MB</v>
      </c>
      <c r="L23" s="18" t="str">
        <f>IF(OR(Notas!K11=6,Notas!K11=5),"B",IF(OR(Notas!K11=7,Notas!K11=8),"MB",IF(OR(Notas!K11=9,Notas!K11=10),"E","")))</f>
        <v>MB</v>
      </c>
      <c r="M23" s="18" t="str">
        <f>IF(OR(Notas!L11=6,Notas!L11=5),"B",IF(OR(Notas!L11=7,Notas!L11=8),"MB",IF(OR(Notas!L11=9,Notas!L11=10),"E","")))</f>
        <v>MB</v>
      </c>
      <c r="N23" s="18" t="str">
        <f>IF(OR(Notas!M11=6,Notas!M11=5),"B",IF(OR(Notas!M11=7,Notas!M11=8),"MB",IF(OR(Notas!M11=9,Notas!M11=10),"E","")))</f>
        <v>MB</v>
      </c>
      <c r="O23" s="34" t="str">
        <f>IF(OR(Notas!N11=6,Notas!N11=5),"B",IF(OR(Notas!N11=7,Notas!N11=8),"MB",IF(OR(Notas!N11=9,Notas!N11=10),"E","")))</f>
        <v>MB</v>
      </c>
      <c r="Q23" s="13"/>
      <c r="R23" s="13"/>
      <c r="S23" s="9"/>
    </row>
    <row r="24" spans="2:23" ht="13.5" customHeight="1" x14ac:dyDescent="0.2">
      <c r="B24" s="16">
        <v>11</v>
      </c>
      <c r="C24" s="17" t="str">
        <f>CONCATENATE(Nomina!B12," ",Nomina!C12,", ",Nomina!D12)</f>
        <v>González Centeno, Diego Alexander</v>
      </c>
      <c r="D24" s="18">
        <f>Notas!C12</f>
        <v>8</v>
      </c>
      <c r="E24" s="18">
        <f>Notas!D12</f>
        <v>9</v>
      </c>
      <c r="F24" s="18">
        <f>Notas!E12</f>
        <v>9</v>
      </c>
      <c r="G24" s="18">
        <f>Notas!F12</f>
        <v>8</v>
      </c>
      <c r="H24" s="18">
        <f>Notas!G12</f>
        <v>8</v>
      </c>
      <c r="I24" s="18">
        <f>Notas!H12</f>
        <v>8</v>
      </c>
      <c r="J24" s="68">
        <f>Notas!I12</f>
        <v>9</v>
      </c>
      <c r="K24" s="18" t="str">
        <f>IF(OR(Notas!J12=6,Notas!J12=5),"B",IF(OR(Notas!J12=7,Notas!J12=8),"MB",IF(OR(Notas!J12=9,Notas!J12=10),"E","")))</f>
        <v>MB</v>
      </c>
      <c r="L24" s="18" t="str">
        <f>IF(OR(Notas!K12=6,Notas!K12=5),"B",IF(OR(Notas!K12=7,Notas!K12=8),"MB",IF(OR(Notas!K12=9,Notas!K12=10),"E","")))</f>
        <v>MB</v>
      </c>
      <c r="M24" s="18" t="str">
        <f>IF(OR(Notas!L12=6,Notas!L12=5),"B",IF(OR(Notas!L12=7,Notas!L12=8),"MB",IF(OR(Notas!L12=9,Notas!L12=10),"E","")))</f>
        <v>MB</v>
      </c>
      <c r="N24" s="18" t="str">
        <f>IF(OR(Notas!M12=6,Notas!M12=5),"B",IF(OR(Notas!M12=7,Notas!M12=8),"MB",IF(OR(Notas!M12=9,Notas!M12=10),"E","")))</f>
        <v>MB</v>
      </c>
      <c r="O24" s="34" t="str">
        <f>IF(OR(Notas!N12=6,Notas!N12=5),"B",IF(OR(Notas!N12=7,Notas!N12=8),"MB",IF(OR(Notas!N12=9,Notas!N12=10),"E","")))</f>
        <v>MB</v>
      </c>
      <c r="T24"/>
      <c r="U24"/>
      <c r="V24"/>
      <c r="W24"/>
    </row>
    <row r="25" spans="2:23" ht="13.5" customHeight="1" x14ac:dyDescent="0.2">
      <c r="B25" s="19">
        <v>12</v>
      </c>
      <c r="C25" s="17" t="str">
        <f>CONCATENATE(Nomina!B13," ",Nomina!C13,", ",Nomina!D13)</f>
        <v>González Flores, Johan Paul</v>
      </c>
      <c r="D25" s="18">
        <f>Notas!C13</f>
        <v>10</v>
      </c>
      <c r="E25" s="18">
        <f>Notas!D13</f>
        <v>10</v>
      </c>
      <c r="F25" s="18">
        <f>Notas!E13</f>
        <v>10</v>
      </c>
      <c r="G25" s="18">
        <f>Notas!F13</f>
        <v>10</v>
      </c>
      <c r="H25" s="18">
        <f>Notas!G13</f>
        <v>9</v>
      </c>
      <c r="I25" s="18">
        <f>Notas!H13</f>
        <v>9</v>
      </c>
      <c r="J25" s="68">
        <f>Notas!I13</f>
        <v>10</v>
      </c>
      <c r="K25" s="18" t="str">
        <f>IF(OR(Notas!J13=6,Notas!J13=5),"B",IF(OR(Notas!J13=7,Notas!J13=8),"MB",IF(OR(Notas!J13=9,Notas!J13=10),"E","")))</f>
        <v>E</v>
      </c>
      <c r="L25" s="18" t="str">
        <f>IF(OR(Notas!K13=6,Notas!K13=5),"B",IF(OR(Notas!K13=7,Notas!K13=8),"MB",IF(OR(Notas!K13=9,Notas!K13=10),"E","")))</f>
        <v>E</v>
      </c>
      <c r="M25" s="18" t="str">
        <f>IF(OR(Notas!L13=6,Notas!L13=5),"B",IF(OR(Notas!L13=7,Notas!L13=8),"MB",IF(OR(Notas!L13=9,Notas!L13=10),"E","")))</f>
        <v>E</v>
      </c>
      <c r="N25" s="18" t="str">
        <f>IF(OR(Notas!M13=6,Notas!M13=5),"B",IF(OR(Notas!M13=7,Notas!M13=8),"MB",IF(OR(Notas!M13=9,Notas!M13=10),"E","")))</f>
        <v>E</v>
      </c>
      <c r="O25" s="34" t="str">
        <f>IF(OR(Notas!N13=6,Notas!N13=5),"B",IF(OR(Notas!N13=7,Notas!N13=8),"MB",IF(OR(Notas!N13=9,Notas!N13=10),"E","")))</f>
        <v>E</v>
      </c>
      <c r="Q25" s="64" t="s">
        <v>53</v>
      </c>
      <c r="R25" s="55"/>
      <c r="S25" s="55"/>
      <c r="T25" s="55"/>
      <c r="U25" s="55"/>
      <c r="V25"/>
      <c r="W25"/>
    </row>
    <row r="26" spans="2:23" ht="13.5" customHeight="1" x14ac:dyDescent="0.2">
      <c r="B26" s="16">
        <v>13</v>
      </c>
      <c r="C26" s="17" t="str">
        <f>CONCATENATE(Nomina!B14," ",Nomina!C14,", ",Nomina!D14)</f>
        <v>López Umaña, Bryan de los Santos</v>
      </c>
      <c r="D26" s="18">
        <f>Notas!C14</f>
        <v>8</v>
      </c>
      <c r="E26" s="18">
        <f>Notas!D14</f>
        <v>9</v>
      </c>
      <c r="F26" s="18">
        <f>Notas!E14</f>
        <v>9</v>
      </c>
      <c r="G26" s="18">
        <f>Notas!F14</f>
        <v>8</v>
      </c>
      <c r="H26" s="18">
        <f>Notas!G14</f>
        <v>8</v>
      </c>
      <c r="I26" s="18">
        <f>Notas!H14</f>
        <v>9</v>
      </c>
      <c r="J26" s="68">
        <f>Notas!I14</f>
        <v>10</v>
      </c>
      <c r="K26" s="18" t="str">
        <f>IF(OR(Notas!J14=6,Notas!J14=5),"B",IF(OR(Notas!J14=7,Notas!J14=8),"MB",IF(OR(Notas!J14=9,Notas!J14=10),"E","")))</f>
        <v>MB</v>
      </c>
      <c r="L26" s="18" t="str">
        <f>IF(OR(Notas!K14=6,Notas!K14=5),"B",IF(OR(Notas!K14=7,Notas!K14=8),"MB",IF(OR(Notas!K14=9,Notas!K14=10),"E","")))</f>
        <v>MB</v>
      </c>
      <c r="M26" s="18" t="str">
        <f>IF(OR(Notas!L14=6,Notas!L14=5),"B",IF(OR(Notas!L14=7,Notas!L14=8),"MB",IF(OR(Notas!L14=9,Notas!L14=10),"E","")))</f>
        <v>MB</v>
      </c>
      <c r="N26" s="18" t="str">
        <f>IF(OR(Notas!M14=6,Notas!M14=5),"B",IF(OR(Notas!M14=7,Notas!M14=8),"MB",IF(OR(Notas!M14=9,Notas!M14=10),"E","")))</f>
        <v>MB</v>
      </c>
      <c r="O26" s="34" t="str">
        <f>IF(OR(Notas!N14=6,Notas!N14=5),"B",IF(OR(Notas!N14=7,Notas!N14=8),"MB",IF(OR(Notas!N14=9,Notas!N14=10),"E","")))</f>
        <v>MB</v>
      </c>
      <c r="P26" s="60"/>
      <c r="Q26" s="64"/>
      <c r="R26" s="60"/>
      <c r="T26"/>
      <c r="U26"/>
      <c r="V26"/>
      <c r="W26"/>
    </row>
    <row r="27" spans="2:23" ht="13.5" customHeight="1" x14ac:dyDescent="0.2">
      <c r="B27" s="19">
        <v>14</v>
      </c>
      <c r="C27" s="17" t="str">
        <f>CONCATENATE(Nomina!B15," ",Nomina!C15,", ",Nomina!D15)</f>
        <v>Mejía Velásquez, Diego Alejandro</v>
      </c>
      <c r="D27" s="18">
        <f>Notas!C15</f>
        <v>9</v>
      </c>
      <c r="E27" s="18">
        <f>Notas!D15</f>
        <v>9</v>
      </c>
      <c r="F27" s="18">
        <f>Notas!E15</f>
        <v>9</v>
      </c>
      <c r="G27" s="18">
        <f>Notas!F15</f>
        <v>9</v>
      </c>
      <c r="H27" s="18">
        <f>Notas!G15</f>
        <v>9</v>
      </c>
      <c r="I27" s="18">
        <f>Notas!H15</f>
        <v>8</v>
      </c>
      <c r="J27" s="68">
        <f>Notas!I15</f>
        <v>9</v>
      </c>
      <c r="K27" s="18" t="str">
        <f>IF(OR(Notas!J15=6,Notas!J15=5),"B",IF(OR(Notas!J15=7,Notas!J15=8),"MB",IF(OR(Notas!J15=9,Notas!J15=10),"E","")))</f>
        <v>MB</v>
      </c>
      <c r="L27" s="18" t="str">
        <f>IF(OR(Notas!K15=6,Notas!K15=5),"B",IF(OR(Notas!K15=7,Notas!K15=8),"MB",IF(OR(Notas!K15=9,Notas!K15=10),"E","")))</f>
        <v>MB</v>
      </c>
      <c r="M27" s="18" t="str">
        <f>IF(OR(Notas!L15=6,Notas!L15=5),"B",IF(OR(Notas!L15=7,Notas!L15=8),"MB",IF(OR(Notas!L15=9,Notas!L15=10),"E","")))</f>
        <v>MB</v>
      </c>
      <c r="N27" s="18" t="str">
        <f>IF(OR(Notas!M15=6,Notas!M15=5),"B",IF(OR(Notas!M15=7,Notas!M15=8),"MB",IF(OR(Notas!M15=9,Notas!M15=10),"E","")))</f>
        <v>MB</v>
      </c>
      <c r="O27" s="34" t="str">
        <f>IF(OR(Notas!N15=6,Notas!N15=5),"B",IF(OR(Notas!N15=7,Notas!N15=8),"MB",IF(OR(Notas!N15=9,Notas!N15=10),"E","")))</f>
        <v>MB</v>
      </c>
      <c r="Q27" s="64"/>
      <c r="R27" s="9"/>
      <c r="S27" s="9"/>
      <c r="T27"/>
      <c r="U27"/>
      <c r="V27"/>
      <c r="W27"/>
    </row>
    <row r="28" spans="2:23" ht="13.5" customHeight="1" x14ac:dyDescent="0.2">
      <c r="B28" s="16">
        <v>15</v>
      </c>
      <c r="C28" s="17" t="str">
        <f>CONCATENATE(Nomina!B16," ",Nomina!C16,", ",Nomina!D16)</f>
        <v>Menéndez Martínez, Alex Eduardo</v>
      </c>
      <c r="D28" s="18">
        <f>Notas!C16</f>
        <v>7</v>
      </c>
      <c r="E28" s="18">
        <f>Notas!D16</f>
        <v>7</v>
      </c>
      <c r="F28" s="18">
        <f>Notas!E16</f>
        <v>8</v>
      </c>
      <c r="G28" s="18">
        <f>Notas!F16</f>
        <v>7</v>
      </c>
      <c r="H28" s="18">
        <f>Notas!G16</f>
        <v>7</v>
      </c>
      <c r="I28" s="18">
        <f>Notas!H16</f>
        <v>8</v>
      </c>
      <c r="J28" s="68">
        <f>Notas!I16</f>
        <v>7</v>
      </c>
      <c r="K28" s="18" t="str">
        <f>IF(OR(Notas!J16=6,Notas!J16=5),"B",IF(OR(Notas!J16=7,Notas!J16=8),"MB",IF(OR(Notas!J16=9,Notas!J16=10),"E","")))</f>
        <v>MB</v>
      </c>
      <c r="L28" s="18" t="str">
        <f>IF(OR(Notas!K16=6,Notas!K16=5),"B",IF(OR(Notas!K16=7,Notas!K16=8),"MB",IF(OR(Notas!K16=9,Notas!K16=10),"E","")))</f>
        <v>MB</v>
      </c>
      <c r="M28" s="18" t="str">
        <f>IF(OR(Notas!L16=6,Notas!L16=5),"B",IF(OR(Notas!L16=7,Notas!L16=8),"MB",IF(OR(Notas!L16=9,Notas!L16=10),"E","")))</f>
        <v>MB</v>
      </c>
      <c r="N28" s="18" t="str">
        <f>IF(OR(Notas!M16=6,Notas!M16=5),"B",IF(OR(Notas!M16=7,Notas!M16=8),"MB",IF(OR(Notas!M16=9,Notas!M16=10),"E","")))</f>
        <v>MB</v>
      </c>
      <c r="O28" s="34" t="str">
        <f>IF(OR(Notas!N16=6,Notas!N16=5),"B",IF(OR(Notas!N16=7,Notas!N16=8),"MB",IF(OR(Notas!N16=9,Notas!N16=10),"E","")))</f>
        <v>MB</v>
      </c>
      <c r="Q28" s="64"/>
      <c r="T28"/>
      <c r="U28"/>
      <c r="V28"/>
      <c r="W28"/>
    </row>
    <row r="29" spans="2:23" ht="13.5" customHeight="1" x14ac:dyDescent="0.2">
      <c r="B29" s="19">
        <v>16</v>
      </c>
      <c r="C29" s="17" t="str">
        <f>CONCATENATE(Nomina!B17," ",Nomina!C17,", ",Nomina!D17)</f>
        <v>Morán Coto, Diego Alexander</v>
      </c>
      <c r="D29" s="18">
        <f>Notas!C17</f>
        <v>6</v>
      </c>
      <c r="E29" s="18">
        <f>Notas!D17</f>
        <v>8</v>
      </c>
      <c r="F29" s="18">
        <f>Notas!E17</f>
        <v>8</v>
      </c>
      <c r="G29" s="18">
        <f>Notas!F17</f>
        <v>7</v>
      </c>
      <c r="H29" s="18">
        <f>Notas!G17</f>
        <v>7</v>
      </c>
      <c r="I29" s="18">
        <f>Notas!H17</f>
        <v>7</v>
      </c>
      <c r="J29" s="68">
        <f>Notas!I17</f>
        <v>8</v>
      </c>
      <c r="K29" s="18" t="str">
        <f>IF(OR(Notas!J17=6,Notas!J17=5),"B",IF(OR(Notas!J17=7,Notas!J17=8),"MB",IF(OR(Notas!J17=9,Notas!J17=10),"E","")))</f>
        <v>MB</v>
      </c>
      <c r="L29" s="18" t="str">
        <f>IF(OR(Notas!K17=6,Notas!K17=5),"B",IF(OR(Notas!K17=7,Notas!K17=8),"MB",IF(OR(Notas!K17=9,Notas!K17=10),"E","")))</f>
        <v>MB</v>
      </c>
      <c r="M29" s="18" t="str">
        <f>IF(OR(Notas!L17=6,Notas!L17=5),"B",IF(OR(Notas!L17=7,Notas!L17=8),"MB",IF(OR(Notas!L17=9,Notas!L17=10),"E","")))</f>
        <v>MB</v>
      </c>
      <c r="N29" s="18" t="str">
        <f>IF(OR(Notas!M17=6,Notas!M17=5),"B",IF(OR(Notas!M17=7,Notas!M17=8),"MB",IF(OR(Notas!M17=9,Notas!M17=10),"E","")))</f>
        <v>MB</v>
      </c>
      <c r="O29" s="34" t="str">
        <f>IF(OR(Notas!N17=6,Notas!N17=5),"B",IF(OR(Notas!N17=7,Notas!N17=8),"MB",IF(OR(Notas!N17=9,Notas!N17=10),"E","")))</f>
        <v>MB</v>
      </c>
      <c r="P29" s="60"/>
      <c r="Q29" s="64" t="s">
        <v>54</v>
      </c>
      <c r="R29" s="65"/>
      <c r="S29" s="55"/>
      <c r="T29" s="55"/>
      <c r="U29" s="55"/>
      <c r="V29"/>
      <c r="W29"/>
    </row>
    <row r="30" spans="2:23" ht="13.5" customHeight="1" thickBot="1" x14ac:dyDescent="0.25">
      <c r="B30" s="20">
        <v>17</v>
      </c>
      <c r="C30" s="17" t="str">
        <f>CONCATENATE(Nomina!B18," ",Nomina!C18,", ",Nomina!D18)</f>
        <v>Payés  Salguero, René Alberto</v>
      </c>
      <c r="D30" s="18">
        <f>Notas!C18</f>
        <v>7</v>
      </c>
      <c r="E30" s="18">
        <f>Notas!D18</f>
        <v>7</v>
      </c>
      <c r="F30" s="18">
        <f>Notas!E18</f>
        <v>8</v>
      </c>
      <c r="G30" s="18">
        <f>Notas!F18</f>
        <v>8</v>
      </c>
      <c r="H30" s="18">
        <f>Notas!G18</f>
        <v>9</v>
      </c>
      <c r="I30" s="18">
        <f>Notas!H18</f>
        <v>10</v>
      </c>
      <c r="J30" s="68">
        <f>Notas!I18</f>
        <v>9</v>
      </c>
      <c r="K30" s="18" t="str">
        <f>IF(OR(Notas!J18=6,Notas!J18=5),"B",IF(OR(Notas!J18=7,Notas!J18=8),"MB",IF(OR(Notas!J18=9,Notas!J18=10),"E","")))</f>
        <v>MB</v>
      </c>
      <c r="L30" s="18" t="str">
        <f>IF(OR(Notas!K18=6,Notas!K18=5),"B",IF(OR(Notas!K18=7,Notas!K18=8),"MB",IF(OR(Notas!K18=9,Notas!K18=10),"E","")))</f>
        <v>MB</v>
      </c>
      <c r="M30" s="18" t="str">
        <f>IF(OR(Notas!L18=6,Notas!L18=5),"B",IF(OR(Notas!L18=7,Notas!L18=8),"MB",IF(OR(Notas!L18=9,Notas!L18=10),"E","")))</f>
        <v>MB</v>
      </c>
      <c r="N30" s="18" t="str">
        <f>IF(OR(Notas!M18=6,Notas!M18=5),"B",IF(OR(Notas!M18=7,Notas!M18=8),"MB",IF(OR(Notas!M18=9,Notas!M18=10),"E","")))</f>
        <v>MB</v>
      </c>
      <c r="O30" s="34" t="str">
        <f>IF(OR(Notas!N18=6,Notas!N18=5),"B",IF(OR(Notas!N18=7,Notas!N18=8),"MB",IF(OR(Notas!N18=9,Notas!N18=10),"E","")))</f>
        <v>MB</v>
      </c>
      <c r="R30" s="9"/>
      <c r="S30" s="9"/>
      <c r="T30"/>
      <c r="U30"/>
      <c r="V30"/>
      <c r="W30"/>
    </row>
    <row r="31" spans="2:23" ht="13.5" customHeight="1" x14ac:dyDescent="0.2">
      <c r="B31" s="21">
        <v>18</v>
      </c>
      <c r="C31" s="17" t="str">
        <f>CONCATENATE(Nomina!B19," ",Nomina!C19,", ",Nomina!D19)</f>
        <v>Pérez Rosales, Luis Steven</v>
      </c>
      <c r="D31" s="18">
        <f>Notas!C19</f>
        <v>8</v>
      </c>
      <c r="E31" s="18">
        <f>Notas!D19</f>
        <v>8</v>
      </c>
      <c r="F31" s="18">
        <f>Notas!E19</f>
        <v>8</v>
      </c>
      <c r="G31" s="18">
        <f>Notas!F19</f>
        <v>8</v>
      </c>
      <c r="H31" s="18">
        <f>Notas!G19</f>
        <v>8</v>
      </c>
      <c r="I31" s="18">
        <f>Notas!H19</f>
        <v>7</v>
      </c>
      <c r="J31" s="68">
        <f>Notas!I19</f>
        <v>9</v>
      </c>
      <c r="K31" s="18" t="str">
        <f>IF(OR(Notas!J19=6,Notas!J19=5),"B",IF(OR(Notas!J19=7,Notas!J19=8),"MB",IF(OR(Notas!J19=9,Notas!J19=10),"E","")))</f>
        <v>MB</v>
      </c>
      <c r="L31" s="18" t="str">
        <f>IF(OR(Notas!K19=6,Notas!K19=5),"B",IF(OR(Notas!K19=7,Notas!K19=8),"MB",IF(OR(Notas!K19=9,Notas!K19=10),"E","")))</f>
        <v>MB</v>
      </c>
      <c r="M31" s="18" t="str">
        <f>IF(OR(Notas!L19=6,Notas!L19=5),"B",IF(OR(Notas!L19=7,Notas!L19=8),"MB",IF(OR(Notas!L19=9,Notas!L19=10),"E","")))</f>
        <v>MB</v>
      </c>
      <c r="N31" s="18" t="str">
        <f>IF(OR(Notas!M19=6,Notas!M19=5),"B",IF(OR(Notas!M19=7,Notas!M19=8),"MB",IF(OR(Notas!M19=9,Notas!M19=10),"E","")))</f>
        <v>MB</v>
      </c>
      <c r="O31" s="34" t="str">
        <f>IF(OR(Notas!N19=6,Notas!N19=5),"B",IF(OR(Notas!N19=7,Notas!N19=8),"MB",IF(OR(Notas!N19=9,Notas!N19=10),"E","")))</f>
        <v>MB</v>
      </c>
      <c r="R31" s="9"/>
      <c r="S31" s="9"/>
      <c r="T31"/>
      <c r="U31"/>
      <c r="V31"/>
      <c r="W31"/>
    </row>
    <row r="32" spans="2:23" ht="13.5" customHeight="1" x14ac:dyDescent="0.2">
      <c r="B32" s="22">
        <v>19</v>
      </c>
      <c r="C32" s="17" t="str">
        <f>CONCATENATE(Nomina!B20," ",Nomina!C20,", ",Nomina!D20)</f>
        <v>Pozas Moreno, Nicolle Alessandra</v>
      </c>
      <c r="D32" s="18">
        <f>Notas!C20</f>
        <v>6</v>
      </c>
      <c r="E32" s="18">
        <f>Notas!D20</f>
        <v>7</v>
      </c>
      <c r="F32" s="18">
        <f>Notas!E20</f>
        <v>8</v>
      </c>
      <c r="G32" s="18">
        <f>Notas!F20</f>
        <v>6</v>
      </c>
      <c r="H32" s="18">
        <f>Notas!G20</f>
        <v>6</v>
      </c>
      <c r="I32" s="18">
        <f>Notas!H20</f>
        <v>8</v>
      </c>
      <c r="J32" s="68">
        <f>Notas!I20</f>
        <v>7</v>
      </c>
      <c r="K32" s="18" t="str">
        <f>IF(OR(Notas!J20=6,Notas!J20=5),"B",IF(OR(Notas!J20=7,Notas!J20=8),"MB",IF(OR(Notas!J20=9,Notas!J20=10),"E","")))</f>
        <v>MB</v>
      </c>
      <c r="L32" s="18" t="str">
        <f>IF(OR(Notas!K20=6,Notas!K20=5),"B",IF(OR(Notas!K20=7,Notas!K20=8),"MB",IF(OR(Notas!K20=9,Notas!K20=10),"E","")))</f>
        <v>MB</v>
      </c>
      <c r="M32" s="18" t="str">
        <f>IF(OR(Notas!L20=6,Notas!L20=5),"B",IF(OR(Notas!L20=7,Notas!L20=8),"MB",IF(OR(Notas!L20=9,Notas!L20=10),"E","")))</f>
        <v>MB</v>
      </c>
      <c r="N32" s="18" t="str">
        <f>IF(OR(Notas!M20=6,Notas!M20=5),"B",IF(OR(Notas!M20=7,Notas!M20=8),"MB",IF(OR(Notas!M20=9,Notas!M20=10),"E","")))</f>
        <v>MB</v>
      </c>
      <c r="O32" s="34" t="str">
        <f>IF(OR(Notas!N20=6,Notas!N20=5),"B",IF(OR(Notas!N20=7,Notas!N20=8),"MB",IF(OR(Notas!N20=9,Notas!N20=10),"E","")))</f>
        <v>MB</v>
      </c>
      <c r="R32" s="9"/>
      <c r="S32" s="9"/>
      <c r="W32"/>
    </row>
    <row r="33" spans="2:23" ht="13.5" customHeight="1" thickBot="1" x14ac:dyDescent="0.25">
      <c r="B33" s="23">
        <v>20</v>
      </c>
      <c r="C33" s="17" t="str">
        <f>CONCATENATE(Nomina!B21," ",Nomina!C21,", ",Nomina!D21)</f>
        <v>Ramírez  Hernández, Rodrigo Ernesto</v>
      </c>
      <c r="D33" s="18">
        <f>Notas!C21</f>
        <v>6</v>
      </c>
      <c r="E33" s="18">
        <f>Notas!D21</f>
        <v>7</v>
      </c>
      <c r="F33" s="18">
        <f>Notas!E21</f>
        <v>8</v>
      </c>
      <c r="G33" s="18">
        <f>Notas!F21</f>
        <v>7</v>
      </c>
      <c r="H33" s="18">
        <f>Notas!G21</f>
        <v>8</v>
      </c>
      <c r="I33" s="18">
        <f>Notas!H21</f>
        <v>6</v>
      </c>
      <c r="J33" s="68">
        <f>Notas!I21</f>
        <v>9</v>
      </c>
      <c r="K33" s="18" t="str">
        <f>IF(OR(Notas!J21=6,Notas!J21=5),"B",IF(OR(Notas!J21=7,Notas!J21=8),"MB",IF(OR(Notas!J21=9,Notas!J21=10),"E","")))</f>
        <v>MB</v>
      </c>
      <c r="L33" s="18" t="str">
        <f>IF(OR(Notas!K21=6,Notas!K21=5),"B",IF(OR(Notas!K21=7,Notas!K21=8),"MB",IF(OR(Notas!K21=9,Notas!K21=10),"E","")))</f>
        <v>MB</v>
      </c>
      <c r="M33" s="18" t="str">
        <f>IF(OR(Notas!L21=6,Notas!L21=5),"B",IF(OR(Notas!L21=7,Notas!L21=8),"MB",IF(OR(Notas!L21=9,Notas!L21=10),"E","")))</f>
        <v>MB</v>
      </c>
      <c r="N33" s="18" t="str">
        <f>IF(OR(Notas!M21=6,Notas!M21=5),"B",IF(OR(Notas!M21=7,Notas!M21=8),"MB",IF(OR(Notas!M21=9,Notas!M21=10),"E","")))</f>
        <v>MB</v>
      </c>
      <c r="O33" s="34" t="str">
        <f>IF(OR(Notas!N21=6,Notas!N21=5),"B",IF(OR(Notas!N21=7,Notas!N21=8),"MB",IF(OR(Notas!N21=9,Notas!N21=10),"E","")))</f>
        <v>MB</v>
      </c>
      <c r="R33" s="9"/>
      <c r="S33" s="9"/>
      <c r="W33"/>
    </row>
    <row r="34" spans="2:23" ht="13.5" customHeight="1" x14ac:dyDescent="0.2">
      <c r="B34" s="22">
        <v>21</v>
      </c>
      <c r="C34" s="17" t="str">
        <f>CONCATENATE(Nomina!B22," ",Nomina!C22,", ",Nomina!D22)</f>
        <v>Ramírez  Magaña, Valery Nicole</v>
      </c>
      <c r="D34" s="18">
        <f>Notas!C22</f>
        <v>6</v>
      </c>
      <c r="E34" s="18">
        <f>Notas!D22</f>
        <v>7</v>
      </c>
      <c r="F34" s="18">
        <f>Notas!E22</f>
        <v>8</v>
      </c>
      <c r="G34" s="18">
        <f>Notas!F22</f>
        <v>6</v>
      </c>
      <c r="H34" s="18">
        <f>Notas!G22</f>
        <v>7</v>
      </c>
      <c r="I34" s="18">
        <f>Notas!H22</f>
        <v>8</v>
      </c>
      <c r="J34" s="68">
        <f>Notas!I22</f>
        <v>8</v>
      </c>
      <c r="K34" s="18" t="str">
        <f>IF(OR(Notas!J22=6,Notas!J22=5),"B",IF(OR(Notas!J22=7,Notas!J22=8),"MB",IF(OR(Notas!J22=9,Notas!J22=10),"E","")))</f>
        <v>MB</v>
      </c>
      <c r="L34" s="18" t="str">
        <f>IF(OR(Notas!K22=6,Notas!K22=5),"B",IF(OR(Notas!K22=7,Notas!K22=8),"MB",IF(OR(Notas!K22=9,Notas!K22=10),"E","")))</f>
        <v>MB</v>
      </c>
      <c r="M34" s="18" t="str">
        <f>IF(OR(Notas!L22=6,Notas!L22=5),"B",IF(OR(Notas!L22=7,Notas!L22=8),"MB",IF(OR(Notas!L22=9,Notas!L22=10),"E","")))</f>
        <v>MB</v>
      </c>
      <c r="N34" s="18" t="str">
        <f>IF(OR(Notas!M22=6,Notas!M22=5),"B",IF(OR(Notas!M22=7,Notas!M22=8),"MB",IF(OR(Notas!M22=9,Notas!M22=10),"E","")))</f>
        <v>MB</v>
      </c>
      <c r="O34" s="34" t="str">
        <f>IF(OR(Notas!N22=6,Notas!N22=5),"B",IF(OR(Notas!N22=7,Notas!N22=8),"MB",IF(OR(Notas!N22=9,Notas!N22=10),"E","")))</f>
        <v>MB</v>
      </c>
      <c r="R34" s="9"/>
      <c r="S34" s="9"/>
      <c r="W34"/>
    </row>
    <row r="35" spans="2:23" ht="13.5" customHeight="1" thickBot="1" x14ac:dyDescent="0.25">
      <c r="B35" s="23">
        <v>22</v>
      </c>
      <c r="C35" s="17" t="str">
        <f>CONCATENATE(Nomina!B23," ",Nomina!C23,", ",Nomina!D23)</f>
        <v>Ramírez  Quezada, Ashley Michelle</v>
      </c>
      <c r="D35" s="18">
        <f>Notas!C23</f>
        <v>9</v>
      </c>
      <c r="E35" s="18">
        <f>Notas!D23</f>
        <v>9</v>
      </c>
      <c r="F35" s="18">
        <f>Notas!E23</f>
        <v>9</v>
      </c>
      <c r="G35" s="18">
        <f>Notas!F23</f>
        <v>9</v>
      </c>
      <c r="H35" s="18">
        <f>Notas!G23</f>
        <v>9</v>
      </c>
      <c r="I35" s="18">
        <f>Notas!H23</f>
        <v>9</v>
      </c>
      <c r="J35" s="68">
        <f>Notas!I23</f>
        <v>9</v>
      </c>
      <c r="K35" s="18" t="str">
        <f>IF(OR(Notas!J23=6,Notas!J23=5),"B",IF(OR(Notas!J23=7,Notas!J23=8),"MB",IF(OR(Notas!J23=9,Notas!J23=10),"E","")))</f>
        <v>E</v>
      </c>
      <c r="L35" s="18" t="str">
        <f>IF(OR(Notas!K23=6,Notas!K23=5),"B",IF(OR(Notas!K23=7,Notas!K23=8),"MB",IF(OR(Notas!K23=9,Notas!K23=10),"E","")))</f>
        <v>E</v>
      </c>
      <c r="M35" s="18" t="str">
        <f>IF(OR(Notas!L23=6,Notas!L23=5),"B",IF(OR(Notas!L23=7,Notas!L23=8),"MB",IF(OR(Notas!L23=9,Notas!L23=10),"E","")))</f>
        <v>E</v>
      </c>
      <c r="N35" s="18" t="str">
        <f>IF(OR(Notas!M23=6,Notas!M23=5),"B",IF(OR(Notas!M23=7,Notas!M23=8),"MB",IF(OR(Notas!M23=9,Notas!M23=10),"E","")))</f>
        <v>E</v>
      </c>
      <c r="O35" s="34" t="str">
        <f>IF(OR(Notas!N23=6,Notas!N23=5),"B",IF(OR(Notas!N23=7,Notas!N23=8),"MB",IF(OR(Notas!N23=9,Notas!N23=10),"E","")))</f>
        <v>E</v>
      </c>
      <c r="R35" s="9"/>
      <c r="S35" s="9"/>
      <c r="W35"/>
    </row>
    <row r="36" spans="2:23" ht="13.5" customHeight="1" thickBot="1" x14ac:dyDescent="0.25">
      <c r="B36" s="22">
        <v>23</v>
      </c>
      <c r="C36" s="17" t="str">
        <f>CONCATENATE(Nomina!B24," ",Nomina!C24,", ",Nomina!D24)</f>
        <v>Recinos Hernández, Melanie Alejandrina</v>
      </c>
      <c r="D36" s="18">
        <f>Notas!C24</f>
        <v>8</v>
      </c>
      <c r="E36" s="18">
        <f>Notas!D24</f>
        <v>6</v>
      </c>
      <c r="F36" s="18">
        <f>Notas!E24</f>
        <v>8</v>
      </c>
      <c r="G36" s="18">
        <f>Notas!F24</f>
        <v>6</v>
      </c>
      <c r="H36" s="18">
        <f>Notas!G24</f>
        <v>7</v>
      </c>
      <c r="I36" s="18">
        <f>Notas!H24</f>
        <v>7</v>
      </c>
      <c r="J36" s="68">
        <f>Notas!I24</f>
        <v>7</v>
      </c>
      <c r="K36" s="18" t="str">
        <f>IF(OR(Notas!J24=6,Notas!J24=5),"B",IF(OR(Notas!J24=7,Notas!J24=8),"MB",IF(OR(Notas!J24=9,Notas!J24=10),"E","")))</f>
        <v>MB</v>
      </c>
      <c r="L36" s="18" t="str">
        <f>IF(OR(Notas!K24=6,Notas!K24=5),"B",IF(OR(Notas!K24=7,Notas!K24=8),"MB",IF(OR(Notas!K24=9,Notas!K24=10),"E","")))</f>
        <v>MB</v>
      </c>
      <c r="M36" s="18" t="str">
        <f>IF(OR(Notas!L24=6,Notas!L24=5),"B",IF(OR(Notas!L24=7,Notas!L24=8),"MB",IF(OR(Notas!L24=9,Notas!L24=10),"E","")))</f>
        <v>MB</v>
      </c>
      <c r="N36" s="18" t="str">
        <f>IF(OR(Notas!M24=6,Notas!M24=5),"B",IF(OR(Notas!M24=7,Notas!M24=8),"MB",IF(OR(Notas!M24=9,Notas!M24=10),"E","")))</f>
        <v>MB</v>
      </c>
      <c r="O36" s="34" t="str">
        <f>IF(OR(Notas!N24=6,Notas!N24=5),"B",IF(OR(Notas!N24=7,Notas!N24=8),"MB",IF(OR(Notas!N24=9,Notas!N24=10),"E","")))</f>
        <v>MB</v>
      </c>
      <c r="R36" s="9"/>
      <c r="S36" s="9"/>
      <c r="W36"/>
    </row>
    <row r="37" spans="2:23" ht="34.5" customHeight="1" thickBot="1" x14ac:dyDescent="0.25">
      <c r="B37" s="79" t="s">
        <v>39</v>
      </c>
      <c r="C37" s="80"/>
      <c r="D37" s="89" t="s">
        <v>40</v>
      </c>
      <c r="E37" s="90"/>
      <c r="F37" s="90"/>
      <c r="G37" s="90"/>
      <c r="H37" s="90"/>
      <c r="I37" s="90"/>
      <c r="J37" s="91"/>
      <c r="K37" s="81" t="s">
        <v>85</v>
      </c>
      <c r="L37" s="81"/>
      <c r="M37" s="81"/>
      <c r="N37" s="81"/>
      <c r="O37" s="81"/>
      <c r="Q37" s="96" t="s">
        <v>70</v>
      </c>
      <c r="R37" s="96"/>
      <c r="S37" s="96"/>
      <c r="T37" s="96"/>
      <c r="U37" s="96"/>
      <c r="V37" s="96"/>
      <c r="W37" s="96"/>
    </row>
    <row r="38" spans="2:23" ht="79.5" customHeight="1" thickBot="1" x14ac:dyDescent="0.25">
      <c r="B38" s="79"/>
      <c r="C38" s="80"/>
      <c r="D38" s="15" t="s">
        <v>41</v>
      </c>
      <c r="E38" s="15" t="s">
        <v>42</v>
      </c>
      <c r="F38" s="15" t="s">
        <v>43</v>
      </c>
      <c r="G38" s="15" t="s">
        <v>44</v>
      </c>
      <c r="H38" s="15" t="s">
        <v>45</v>
      </c>
      <c r="I38" s="15" t="s">
        <v>46</v>
      </c>
      <c r="J38" s="46" t="s">
        <v>78</v>
      </c>
      <c r="K38" s="97" t="str">
        <f>K9</f>
        <v>Evidencia actitudes favorables para 
la convivencia y cultura de paz.</v>
      </c>
      <c r="L38" s="97" t="str">
        <f t="shared" ref="L38:O38" si="1">L9</f>
        <v>Acepta y valora la diversidad.</v>
      </c>
      <c r="M38" s="97" t="str">
        <f t="shared" si="1"/>
        <v>Toma decisiones de forma
autónoma y responsable.</v>
      </c>
      <c r="N38" s="97" t="str">
        <f t="shared" si="1"/>
        <v>Se expresa y participa con
respeto.</v>
      </c>
      <c r="O38" s="97" t="str">
        <f t="shared" si="1"/>
        <v>Muestra sentido de pertenencia
y respeto por nuestra cultura.</v>
      </c>
      <c r="Q38" s="96" t="s">
        <v>71</v>
      </c>
      <c r="R38" s="96"/>
      <c r="S38" s="96"/>
      <c r="T38" s="96"/>
      <c r="U38" s="96"/>
      <c r="V38" s="96"/>
      <c r="W38" s="96"/>
    </row>
    <row r="39" spans="2:23" ht="21" customHeight="1" x14ac:dyDescent="0.2">
      <c r="B39" s="79"/>
      <c r="C39" s="80"/>
      <c r="D39" s="92" t="s">
        <v>47</v>
      </c>
      <c r="E39" s="93"/>
      <c r="F39" s="93"/>
      <c r="G39" s="93"/>
      <c r="H39" s="93"/>
      <c r="I39" s="93"/>
      <c r="J39" s="94"/>
      <c r="K39" s="97"/>
      <c r="L39" s="97"/>
      <c r="M39" s="97"/>
      <c r="N39" s="97"/>
      <c r="O39" s="97"/>
      <c r="Q39" s="96"/>
      <c r="R39" s="96"/>
      <c r="S39" s="96"/>
      <c r="T39" s="96"/>
      <c r="U39" s="96"/>
      <c r="V39" s="96"/>
      <c r="W39" s="96"/>
    </row>
    <row r="40" spans="2:23" ht="13.5" customHeight="1" thickBot="1" x14ac:dyDescent="0.25">
      <c r="B40" s="23">
        <v>24</v>
      </c>
      <c r="C40" s="17" t="str">
        <f>CONCATENATE(Nomina!B25," ",Nomina!C25,", ",Nomina!D25)</f>
        <v>Rosales Nerio, Liliana Jacquelinne</v>
      </c>
      <c r="D40" s="18">
        <f>Notas!C25</f>
        <v>8</v>
      </c>
      <c r="E40" s="18">
        <f>Notas!D25</f>
        <v>8</v>
      </c>
      <c r="F40" s="18">
        <f>Notas!E25</f>
        <v>9</v>
      </c>
      <c r="G40" s="18">
        <f>Notas!F25</f>
        <v>8</v>
      </c>
      <c r="H40" s="18">
        <f>Notas!G25</f>
        <v>9</v>
      </c>
      <c r="I40" s="18">
        <f>Notas!H25</f>
        <v>9</v>
      </c>
      <c r="J40" s="18">
        <f>Notas!I25</f>
        <v>10</v>
      </c>
      <c r="K40" s="18" t="str">
        <f>IF(OR(Notas!J25=6,Notas!J25=5),"B",IF(OR(Notas!J25=7,Notas!J25=8),"MB",IF(OR(Notas!J25=9,Notas!J25=10),"E","")))</f>
        <v>MB</v>
      </c>
      <c r="L40" s="18" t="str">
        <f>IF(OR(Notas!K25=6,Notas!K25=5),"B",IF(OR(Notas!K25=7,Notas!K25=8),"MB",IF(OR(Notas!K25=9,Notas!K25=10),"E","")))</f>
        <v>MB</v>
      </c>
      <c r="M40" s="18" t="str">
        <f>IF(OR(Notas!L25=6,Notas!L25=5),"B",IF(OR(Notas!L25=7,Notas!L25=8),"MB",IF(OR(Notas!L25=9,Notas!L25=10),"E","")))</f>
        <v>MB</v>
      </c>
      <c r="N40" s="18" t="str">
        <f>IF(OR(Notas!M25=6,Notas!M25=5),"B",IF(OR(Notas!M25=7,Notas!M25=8),"MB",IF(OR(Notas!M25=9,Notas!M25=10),"E","")))</f>
        <v>MB</v>
      </c>
      <c r="O40" s="34" t="str">
        <f>IF(OR(Notas!N25=6,Notas!N25=5),"B",IF(OR(Notas!N25=7,Notas!N25=8),"MB",IF(OR(Notas!N25=9,Notas!N25=10),"E","")))</f>
        <v>MB</v>
      </c>
      <c r="R40" s="9"/>
      <c r="S40" s="9"/>
      <c r="T40"/>
      <c r="U40"/>
      <c r="V40"/>
      <c r="W40"/>
    </row>
    <row r="41" spans="2:23" ht="13.5" customHeight="1" x14ac:dyDescent="0.2">
      <c r="B41" s="22">
        <v>25</v>
      </c>
      <c r="C41" s="17" t="str">
        <f>CONCATENATE(Nomina!B26," ",Nomina!C26,", ",Nomina!D26)</f>
        <v xml:space="preserve"> , </v>
      </c>
      <c r="D41" s="18">
        <f>Notas!C26</f>
        <v>0</v>
      </c>
      <c r="E41" s="18">
        <f>Notas!D26</f>
        <v>0</v>
      </c>
      <c r="F41" s="18">
        <f>Notas!E26</f>
        <v>0</v>
      </c>
      <c r="G41" s="18">
        <f>Notas!F26</f>
        <v>0</v>
      </c>
      <c r="H41" s="18">
        <f>Notas!G26</f>
        <v>0</v>
      </c>
      <c r="I41" s="18">
        <f>Notas!H26</f>
        <v>0</v>
      </c>
      <c r="J41" s="18">
        <f>Notas!I26</f>
        <v>0</v>
      </c>
      <c r="K41" s="18" t="str">
        <f>IF(OR(Notas!J26=6,Notas!J26=5),"B",IF(OR(Notas!J26=7,Notas!J26=8),"MB",IF(OR(Notas!J26=9,Notas!J26=10),"E","")))</f>
        <v/>
      </c>
      <c r="L41" s="18" t="str">
        <f>IF(OR(Notas!K26=6,Notas!K26=5),"B",IF(OR(Notas!K26=7,Notas!K26=8),"MB",IF(OR(Notas!K26=9,Notas!K26=10),"E","")))</f>
        <v/>
      </c>
      <c r="M41" s="18" t="str">
        <f>IF(OR(Notas!L26=6,Notas!L26=5),"B",IF(OR(Notas!L26=7,Notas!L26=8),"MB",IF(OR(Notas!L26=9,Notas!L26=10),"E","")))</f>
        <v/>
      </c>
      <c r="N41" s="18" t="str">
        <f>IF(OR(Notas!M26=6,Notas!M26=5),"B",IF(OR(Notas!M26=7,Notas!M26=8),"MB",IF(OR(Notas!M26=9,Notas!M26=10),"E","")))</f>
        <v/>
      </c>
      <c r="O41" s="34" t="str">
        <f>IF(OR(Notas!N26=6,Notas!N26=5),"B",IF(OR(Notas!N26=7,Notas!N26=8),"MB",IF(OR(Notas!N26=9,Notas!N26=10),"E","")))</f>
        <v/>
      </c>
      <c r="Q41" s="13"/>
      <c r="R41" s="9"/>
      <c r="T41"/>
      <c r="U41"/>
      <c r="V41"/>
      <c r="W41"/>
    </row>
    <row r="42" spans="2:23" ht="13.5" customHeight="1" thickBot="1" x14ac:dyDescent="0.25">
      <c r="B42" s="23">
        <v>26</v>
      </c>
      <c r="C42" s="17" t="str">
        <f>CONCATENATE(Nomina!B27," ",Nomina!C27,", ",Nomina!D27)</f>
        <v xml:space="preserve"> , </v>
      </c>
      <c r="D42" s="18">
        <f>Notas!C27</f>
        <v>0</v>
      </c>
      <c r="E42" s="18">
        <f>Notas!D27</f>
        <v>0</v>
      </c>
      <c r="F42" s="18">
        <f>Notas!E27</f>
        <v>0</v>
      </c>
      <c r="G42" s="18">
        <f>Notas!F27</f>
        <v>0</v>
      </c>
      <c r="H42" s="18">
        <f>Notas!G27</f>
        <v>0</v>
      </c>
      <c r="I42" s="18">
        <f>Notas!H27</f>
        <v>0</v>
      </c>
      <c r="J42" s="18">
        <f>Notas!I27</f>
        <v>0</v>
      </c>
      <c r="K42" s="18" t="str">
        <f>IF(OR(Notas!J27=6,Notas!J27=5),"B",IF(OR(Notas!J27=7,Notas!J27=8),"MB",IF(OR(Notas!J27=9,Notas!J27=10),"E","")))</f>
        <v/>
      </c>
      <c r="L42" s="18" t="str">
        <f>IF(OR(Notas!K27=6,Notas!K27=5),"B",IF(OR(Notas!K27=7,Notas!K27=8),"MB",IF(OR(Notas!K27=9,Notas!K27=10),"E","")))</f>
        <v/>
      </c>
      <c r="M42" s="18" t="str">
        <f>IF(OR(Notas!L27=6,Notas!L27=5),"B",IF(OR(Notas!L27=7,Notas!L27=8),"MB",IF(OR(Notas!L27=9,Notas!L27=10),"E","")))</f>
        <v/>
      </c>
      <c r="N42" s="18" t="str">
        <f>IF(OR(Notas!M27=6,Notas!M27=5),"B",IF(OR(Notas!M27=7,Notas!M27=8),"MB",IF(OR(Notas!M27=9,Notas!M27=10),"E","")))</f>
        <v/>
      </c>
      <c r="O42" s="34" t="str">
        <f>IF(OR(Notas!N27=6,Notas!N27=5),"B",IF(OR(Notas!N27=7,Notas!N27=8),"MB",IF(OR(Notas!N27=9,Notas!N27=10),"E","")))</f>
        <v/>
      </c>
      <c r="R42" s="9"/>
      <c r="S42" s="9"/>
      <c r="W42"/>
    </row>
    <row r="43" spans="2:23" ht="13.5" customHeight="1" x14ac:dyDescent="0.2">
      <c r="B43" s="22">
        <v>27</v>
      </c>
      <c r="C43" s="17" t="str">
        <f>CONCATENATE(Nomina!B28," ",Nomina!C28,", ",Nomina!D28)</f>
        <v xml:space="preserve"> , </v>
      </c>
      <c r="D43" s="18">
        <f>Notas!C28</f>
        <v>0</v>
      </c>
      <c r="E43" s="18">
        <f>Notas!D28</f>
        <v>0</v>
      </c>
      <c r="F43" s="18">
        <f>Notas!E28</f>
        <v>0</v>
      </c>
      <c r="G43" s="18">
        <f>Notas!F28</f>
        <v>0</v>
      </c>
      <c r="H43" s="18">
        <f>Notas!G28</f>
        <v>0</v>
      </c>
      <c r="I43" s="18">
        <f>Notas!H28</f>
        <v>0</v>
      </c>
      <c r="J43" s="18">
        <f>Notas!I28</f>
        <v>0</v>
      </c>
      <c r="K43" s="18" t="str">
        <f>IF(OR(Notas!J28=6,Notas!J28=5),"B",IF(OR(Notas!J28=7,Notas!J28=8),"MB",IF(OR(Notas!J28=9,Notas!J28=10),"E","")))</f>
        <v/>
      </c>
      <c r="L43" s="18" t="str">
        <f>IF(OR(Notas!K28=6,Notas!K28=5),"B",IF(OR(Notas!K28=7,Notas!K28=8),"MB",IF(OR(Notas!K28=9,Notas!K28=10),"E","")))</f>
        <v/>
      </c>
      <c r="M43" s="18" t="str">
        <f>IF(OR(Notas!L28=6,Notas!L28=5),"B",IF(OR(Notas!L28=7,Notas!L28=8),"MB",IF(OR(Notas!L28=9,Notas!L28=10),"E","")))</f>
        <v/>
      </c>
      <c r="N43" s="18" t="str">
        <f>IF(OR(Notas!M28=6,Notas!M28=5),"B",IF(OR(Notas!M28=7,Notas!M28=8),"MB",IF(OR(Notas!M28=9,Notas!M28=10),"E","")))</f>
        <v/>
      </c>
      <c r="O43" s="34" t="str">
        <f>IF(OR(Notas!N28=6,Notas!N28=5),"B",IF(OR(Notas!N28=7,Notas!N28=8),"MB",IF(OR(Notas!N28=9,Notas!N28=10),"E","")))</f>
        <v/>
      </c>
      <c r="R43" s="9"/>
      <c r="S43" s="9"/>
      <c r="W43"/>
    </row>
    <row r="44" spans="2:23" ht="13.5" customHeight="1" thickBot="1" x14ac:dyDescent="0.25">
      <c r="B44" s="23">
        <v>28</v>
      </c>
      <c r="C44" s="17" t="str">
        <f>CONCATENATE(Nomina!B29," ",Nomina!C29,", ",Nomina!D29)</f>
        <v xml:space="preserve"> , </v>
      </c>
      <c r="D44" s="18">
        <f>Notas!C29</f>
        <v>0</v>
      </c>
      <c r="E44" s="18">
        <f>Notas!D29</f>
        <v>0</v>
      </c>
      <c r="F44" s="18">
        <f>Notas!E29</f>
        <v>0</v>
      </c>
      <c r="G44" s="18">
        <f>Notas!F29</f>
        <v>0</v>
      </c>
      <c r="H44" s="18">
        <f>Notas!G29</f>
        <v>0</v>
      </c>
      <c r="I44" s="18">
        <f>Notas!H29</f>
        <v>0</v>
      </c>
      <c r="J44" s="18">
        <f>Notas!I29</f>
        <v>0</v>
      </c>
      <c r="K44" s="18" t="str">
        <f>IF(OR(Notas!J29=6,Notas!J29=5),"B",IF(OR(Notas!J29=7,Notas!J29=8),"MB",IF(OR(Notas!J29=9,Notas!J29=10),"E","")))</f>
        <v/>
      </c>
      <c r="L44" s="18" t="str">
        <f>IF(OR(Notas!K29=6,Notas!K29=5),"B",IF(OR(Notas!K29=7,Notas!K29=8),"MB",IF(OR(Notas!K29=9,Notas!K29=10),"E","")))</f>
        <v/>
      </c>
      <c r="M44" s="18" t="str">
        <f>IF(OR(Notas!L29=6,Notas!L29=5),"B",IF(OR(Notas!L29=7,Notas!L29=8),"MB",IF(OR(Notas!L29=9,Notas!L29=10),"E","")))</f>
        <v/>
      </c>
      <c r="N44" s="18" t="str">
        <f>IF(OR(Notas!M29=6,Notas!M29=5),"B",IF(OR(Notas!M29=7,Notas!M29=8),"MB",IF(OR(Notas!M29=9,Notas!M29=10),"E","")))</f>
        <v/>
      </c>
      <c r="O44" s="34" t="str">
        <f>IF(OR(Notas!N29=6,Notas!N29=5),"B",IF(OR(Notas!N29=7,Notas!N29=8),"MB",IF(OR(Notas!N29=9,Notas!N29=10),"E","")))</f>
        <v/>
      </c>
      <c r="Q44" s="13"/>
      <c r="R44" s="9"/>
      <c r="S44" s="71"/>
      <c r="T44" s="71"/>
      <c r="U44" s="71"/>
      <c r="V44" s="71"/>
      <c r="W44" s="71"/>
    </row>
    <row r="45" spans="2:23" ht="13.5" customHeight="1" x14ac:dyDescent="0.2">
      <c r="B45" s="22">
        <v>29</v>
      </c>
      <c r="C45" s="17" t="str">
        <f>CONCATENATE(Nomina!B30," ",Nomina!C30,", ",Nomina!D30)</f>
        <v xml:space="preserve"> , </v>
      </c>
      <c r="D45" s="18">
        <f>Notas!C30</f>
        <v>0</v>
      </c>
      <c r="E45" s="18">
        <f>Notas!D30</f>
        <v>0</v>
      </c>
      <c r="F45" s="18">
        <f>Notas!E30</f>
        <v>0</v>
      </c>
      <c r="G45" s="18">
        <f>Notas!F30</f>
        <v>0</v>
      </c>
      <c r="H45" s="18">
        <f>Notas!G30</f>
        <v>0</v>
      </c>
      <c r="I45" s="18">
        <f>Notas!H30</f>
        <v>0</v>
      </c>
      <c r="J45" s="18">
        <f>Notas!I30</f>
        <v>0</v>
      </c>
      <c r="K45" s="18" t="str">
        <f>IF(OR(Notas!J30=6,Notas!J30=5),"B",IF(OR(Notas!J30=7,Notas!J30=8),"MB",IF(OR(Notas!J30=9,Notas!J30=10),"E","")))</f>
        <v/>
      </c>
      <c r="L45" s="18" t="str">
        <f>IF(OR(Notas!K30=6,Notas!K30=5),"B",IF(OR(Notas!K30=7,Notas!K30=8),"MB",IF(OR(Notas!K30=9,Notas!K30=10),"E","")))</f>
        <v/>
      </c>
      <c r="M45" s="18" t="str">
        <f>IF(OR(Notas!L30=6,Notas!L30=5),"B",IF(OR(Notas!L30=7,Notas!L30=8),"MB",IF(OR(Notas!L30=9,Notas!L30=10),"E","")))</f>
        <v/>
      </c>
      <c r="N45" s="18" t="str">
        <f>IF(OR(Notas!M30=6,Notas!M30=5),"B",IF(OR(Notas!M30=7,Notas!M30=8),"MB",IF(OR(Notas!M30=9,Notas!M30=10),"E","")))</f>
        <v/>
      </c>
      <c r="O45" s="34" t="str">
        <f>IF(OR(Notas!N30=6,Notas!N30=5),"B",IF(OR(Notas!N30=7,Notas!N30=8),"MB",IF(OR(Notas!N30=9,Notas!N30=10),"E","")))</f>
        <v/>
      </c>
      <c r="Q45" t="s">
        <v>55</v>
      </c>
      <c r="R45" s="9"/>
      <c r="S45" s="9"/>
      <c r="W45"/>
    </row>
    <row r="46" spans="2:23" ht="13.5" customHeight="1" thickBot="1" x14ac:dyDescent="0.25">
      <c r="B46" s="23">
        <v>30</v>
      </c>
      <c r="C46" s="17" t="str">
        <f>CONCATENATE(Nomina!B31," ",Nomina!C31,", ",Nomina!D31)</f>
        <v xml:space="preserve"> , </v>
      </c>
      <c r="D46" s="18">
        <f>Notas!C31</f>
        <v>0</v>
      </c>
      <c r="E46" s="18">
        <f>Notas!D31</f>
        <v>0</v>
      </c>
      <c r="F46" s="18">
        <f>Notas!E31</f>
        <v>0</v>
      </c>
      <c r="G46" s="18">
        <f>Notas!F31</f>
        <v>0</v>
      </c>
      <c r="H46" s="18">
        <f>Notas!G31</f>
        <v>0</v>
      </c>
      <c r="I46" s="18">
        <f>Notas!H31</f>
        <v>0</v>
      </c>
      <c r="J46" s="18">
        <f>Notas!I31</f>
        <v>0</v>
      </c>
      <c r="K46" s="18" t="str">
        <f>IF(OR(Notas!J31=6,Notas!J31=5),"B",IF(OR(Notas!J31=7,Notas!J31=8),"MB",IF(OR(Notas!J31=9,Notas!J31=10),"E","")))</f>
        <v/>
      </c>
      <c r="L46" s="18" t="str">
        <f>IF(OR(Notas!K31=6,Notas!K31=5),"B",IF(OR(Notas!K31=7,Notas!K31=8),"MB",IF(OR(Notas!K31=9,Notas!K31=10),"E","")))</f>
        <v/>
      </c>
      <c r="M46" s="18" t="str">
        <f>IF(OR(Notas!L31=6,Notas!L31=5),"B",IF(OR(Notas!L31=7,Notas!L31=8),"MB",IF(OR(Notas!L31=9,Notas!L31=10),"E","")))</f>
        <v/>
      </c>
      <c r="N46" s="18" t="str">
        <f>IF(OR(Notas!M31=6,Notas!M31=5),"B",IF(OR(Notas!M31=7,Notas!M31=8),"MB",IF(OR(Notas!M31=9,Notas!M31=10),"E","")))</f>
        <v/>
      </c>
      <c r="O46" s="34" t="str">
        <f>IF(OR(Notas!N31=6,Notas!N31=5),"B",IF(OR(Notas!N31=7,Notas!N31=8),"MB",IF(OR(Notas!N31=9,Notas!N31=10),"E","")))</f>
        <v/>
      </c>
      <c r="P46" s="24"/>
      <c r="Q46" s="71">
        <f>'Inf. General'!B18</f>
        <v>0</v>
      </c>
      <c r="R46" s="71"/>
      <c r="S46" s="71"/>
      <c r="T46" s="71"/>
      <c r="U46" s="71"/>
      <c r="V46" s="71"/>
      <c r="W46" s="71"/>
    </row>
    <row r="47" spans="2:23" ht="13.5" customHeight="1" x14ac:dyDescent="0.2">
      <c r="B47" s="22">
        <v>31</v>
      </c>
      <c r="C47" s="17"/>
      <c r="D47" s="18">
        <f>Notas!C32</f>
        <v>0</v>
      </c>
      <c r="E47" s="18">
        <f>Notas!D32</f>
        <v>0</v>
      </c>
      <c r="F47" s="18">
        <f>Notas!E32</f>
        <v>0</v>
      </c>
      <c r="G47" s="18">
        <f>Notas!F32</f>
        <v>0</v>
      </c>
      <c r="H47" s="18">
        <f>Notas!G32</f>
        <v>0</v>
      </c>
      <c r="I47" s="18">
        <f>Notas!H32</f>
        <v>0</v>
      </c>
      <c r="J47" s="18"/>
      <c r="K47" s="18"/>
      <c r="L47" s="18"/>
      <c r="M47" s="18"/>
      <c r="N47" s="18"/>
      <c r="O47" s="34"/>
      <c r="P47" s="24"/>
      <c r="Q47" s="71" t="s">
        <v>56</v>
      </c>
      <c r="R47" s="71"/>
      <c r="S47" s="71"/>
      <c r="T47" s="71"/>
      <c r="U47" s="71"/>
      <c r="V47" s="71"/>
      <c r="W47" s="71"/>
    </row>
    <row r="48" spans="2:23" ht="13.5" customHeight="1" thickBot="1" x14ac:dyDescent="0.25">
      <c r="B48" s="23">
        <v>32</v>
      </c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4"/>
      <c r="T48"/>
      <c r="U48"/>
      <c r="V48"/>
      <c r="W48"/>
    </row>
    <row r="49" spans="2:23" ht="13.5" customHeight="1" x14ac:dyDescent="0.2">
      <c r="B49" s="22">
        <v>33</v>
      </c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4"/>
      <c r="P49" s="13"/>
      <c r="R49" s="9"/>
      <c r="S49" s="9"/>
      <c r="W49"/>
    </row>
    <row r="50" spans="2:23" ht="13.5" customHeight="1" thickBot="1" x14ac:dyDescent="0.25">
      <c r="B50" s="23">
        <v>34</v>
      </c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4"/>
      <c r="Q50" s="13"/>
      <c r="R50" s="9"/>
      <c r="S50" s="9"/>
      <c r="T50" s="71"/>
      <c r="U50" s="71"/>
      <c r="V50" s="71"/>
      <c r="W50" s="71"/>
    </row>
    <row r="51" spans="2:23" ht="13.5" customHeight="1" x14ac:dyDescent="0.2">
      <c r="B51" s="22">
        <v>35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4"/>
      <c r="P51" s="13"/>
      <c r="R51" s="9"/>
      <c r="S51" s="9"/>
      <c r="W51"/>
    </row>
    <row r="52" spans="2:23" ht="13.5" customHeight="1" thickBot="1" x14ac:dyDescent="0.25">
      <c r="B52" s="23">
        <v>36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4"/>
      <c r="Q52" t="s">
        <v>55</v>
      </c>
      <c r="R52" s="9"/>
      <c r="S52" s="9"/>
      <c r="W52"/>
    </row>
    <row r="53" spans="2:23" ht="13.5" customHeight="1" x14ac:dyDescent="0.2">
      <c r="B53" s="22">
        <v>37</v>
      </c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4"/>
      <c r="P53" s="13"/>
      <c r="Q53" s="71">
        <f>'Inf. General'!B19</f>
        <v>0</v>
      </c>
      <c r="R53" s="71"/>
      <c r="S53" s="71"/>
      <c r="T53" s="71"/>
      <c r="U53" s="71"/>
      <c r="V53" s="71"/>
      <c r="W53" s="71"/>
    </row>
    <row r="54" spans="2:23" ht="13.5" customHeight="1" thickBot="1" x14ac:dyDescent="0.25">
      <c r="B54" s="23">
        <v>38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4"/>
      <c r="Q54" s="71" t="s">
        <v>57</v>
      </c>
      <c r="R54" s="71"/>
      <c r="S54" s="71"/>
      <c r="T54" s="71"/>
      <c r="U54" s="71"/>
      <c r="V54" s="71"/>
      <c r="W54" s="71"/>
    </row>
    <row r="55" spans="2:23" ht="13.5" customHeight="1" x14ac:dyDescent="0.2">
      <c r="B55" s="22">
        <v>39</v>
      </c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4"/>
      <c r="T55"/>
      <c r="U55"/>
      <c r="V55"/>
      <c r="W55"/>
    </row>
    <row r="56" spans="2:23" ht="13.5" customHeight="1" thickBot="1" x14ac:dyDescent="0.25">
      <c r="B56" s="23">
        <v>40</v>
      </c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25"/>
      <c r="Q56" s="71"/>
      <c r="R56" s="71"/>
      <c r="S56" s="71"/>
      <c r="T56" s="71"/>
      <c r="U56" s="71"/>
      <c r="V56" s="71"/>
      <c r="W56" s="71"/>
    </row>
    <row r="57" spans="2:23" ht="13.5" customHeight="1" x14ac:dyDescent="0.2">
      <c r="B57" s="22">
        <v>41</v>
      </c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25"/>
      <c r="R57" s="9"/>
      <c r="S57" s="9"/>
      <c r="T57"/>
      <c r="U57"/>
      <c r="V57"/>
    </row>
    <row r="58" spans="2:23" ht="13.5" customHeight="1" thickBot="1" x14ac:dyDescent="0.25">
      <c r="B58" s="23">
        <v>42</v>
      </c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5"/>
      <c r="R58" s="9"/>
      <c r="S58" s="9"/>
      <c r="V58"/>
    </row>
    <row r="59" spans="2:23" ht="13.5" customHeight="1" x14ac:dyDescent="0.2">
      <c r="B59" s="22">
        <v>43</v>
      </c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25"/>
      <c r="R59" s="9"/>
      <c r="S59" s="9"/>
      <c r="V59"/>
    </row>
    <row r="60" spans="2:23" ht="13.5" customHeight="1" thickBot="1" x14ac:dyDescent="0.25">
      <c r="B60" s="23">
        <v>44</v>
      </c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25"/>
      <c r="Q60" s="50"/>
      <c r="R60" s="51"/>
      <c r="S60" s="51"/>
      <c r="T60" s="51"/>
      <c r="U60" s="51"/>
      <c r="V60" s="52"/>
    </row>
    <row r="61" spans="2:23" ht="13.5" customHeight="1" x14ac:dyDescent="0.2">
      <c r="B61" s="22">
        <v>45</v>
      </c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25"/>
      <c r="Q61" s="53"/>
      <c r="R61" s="9"/>
      <c r="S61" s="9"/>
      <c r="V61" s="54"/>
    </row>
    <row r="62" spans="2:23" ht="13.5" customHeight="1" thickBot="1" x14ac:dyDescent="0.25">
      <c r="B62" s="23">
        <v>46</v>
      </c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25"/>
      <c r="Q62" s="53"/>
      <c r="R62" s="9"/>
      <c r="S62" s="9"/>
      <c r="V62" s="54"/>
    </row>
    <row r="63" spans="2:23" ht="13.5" customHeight="1" x14ac:dyDescent="0.2">
      <c r="B63" s="22">
        <v>47</v>
      </c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25"/>
      <c r="Q63" s="53"/>
      <c r="R63" s="9"/>
      <c r="S63" s="9"/>
      <c r="V63" s="54"/>
    </row>
    <row r="64" spans="2:23" ht="13.5" customHeight="1" thickBot="1" x14ac:dyDescent="0.25">
      <c r="B64" s="23">
        <v>48</v>
      </c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25"/>
      <c r="Q64" s="53"/>
      <c r="R64" s="9"/>
      <c r="S64" s="9"/>
      <c r="V64" s="54"/>
    </row>
    <row r="65" spans="2:22" ht="13.5" customHeight="1" x14ac:dyDescent="0.2">
      <c r="B65" s="22">
        <v>49</v>
      </c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25"/>
      <c r="Q65" s="53"/>
      <c r="R65" s="9"/>
      <c r="S65" s="9"/>
      <c r="V65" s="54"/>
    </row>
    <row r="66" spans="2:22" ht="13.5" customHeight="1" thickBot="1" x14ac:dyDescent="0.25">
      <c r="B66" s="23">
        <v>50</v>
      </c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25"/>
      <c r="Q66" s="53"/>
      <c r="R66" s="9"/>
      <c r="S66" s="71"/>
      <c r="T66" s="71"/>
      <c r="U66" s="71"/>
      <c r="V66" s="54"/>
    </row>
    <row r="67" spans="2:22" x14ac:dyDescent="0.2">
      <c r="B67" s="98" t="s">
        <v>59</v>
      </c>
      <c r="C67" s="98"/>
      <c r="D67" s="8">
        <f t="shared" ref="D67:J67" si="2">SUM(D14:D36,D40:D66)</f>
        <v>184</v>
      </c>
      <c r="E67" s="8">
        <f t="shared" si="2"/>
        <v>190</v>
      </c>
      <c r="F67" s="8">
        <f t="shared" si="2"/>
        <v>199</v>
      </c>
      <c r="G67" s="8">
        <f t="shared" si="2"/>
        <v>181</v>
      </c>
      <c r="H67" s="8">
        <f t="shared" si="2"/>
        <v>192</v>
      </c>
      <c r="I67" s="8">
        <f t="shared" si="2"/>
        <v>196</v>
      </c>
      <c r="J67" s="8">
        <f t="shared" si="2"/>
        <v>206</v>
      </c>
      <c r="K67" s="8"/>
      <c r="L67" s="8"/>
      <c r="M67" s="8"/>
      <c r="N67" s="8"/>
      <c r="O67" s="25"/>
      <c r="P67" s="9"/>
      <c r="Q67" s="53"/>
      <c r="V67" s="54"/>
    </row>
    <row r="68" spans="2:22" ht="13.5" thickBot="1" x14ac:dyDescent="0.25">
      <c r="B68" s="99" t="s">
        <v>60</v>
      </c>
      <c r="C68" s="99"/>
      <c r="D68" s="26">
        <f>ROUND(D67/30,0)</f>
        <v>6</v>
      </c>
      <c r="E68" s="26">
        <f t="shared" ref="E68:J68" si="3">ROUND(E67/30,0)</f>
        <v>6</v>
      </c>
      <c r="F68" s="26">
        <f t="shared" si="3"/>
        <v>7</v>
      </c>
      <c r="G68" s="26">
        <f t="shared" si="3"/>
        <v>6</v>
      </c>
      <c r="H68" s="26">
        <f t="shared" si="3"/>
        <v>6</v>
      </c>
      <c r="I68" s="26">
        <f t="shared" si="3"/>
        <v>7</v>
      </c>
      <c r="J68" s="26">
        <f t="shared" si="3"/>
        <v>7</v>
      </c>
      <c r="K68" s="27"/>
      <c r="L68" s="27"/>
      <c r="M68" s="27"/>
      <c r="N68" s="27"/>
      <c r="O68" s="28"/>
      <c r="P68" s="9"/>
      <c r="Q68" s="100" t="s">
        <v>58</v>
      </c>
      <c r="R68" s="101"/>
      <c r="S68" s="101"/>
      <c r="T68" s="101"/>
      <c r="U68" s="101"/>
      <c r="V68" s="102"/>
    </row>
  </sheetData>
  <mergeCells count="49">
    <mergeCell ref="B67:C67"/>
    <mergeCell ref="B68:C68"/>
    <mergeCell ref="T50:W50"/>
    <mergeCell ref="Q53:W53"/>
    <mergeCell ref="Q54:W54"/>
    <mergeCell ref="Q56:W56"/>
    <mergeCell ref="S66:U66"/>
    <mergeCell ref="Q68:V68"/>
    <mergeCell ref="B37:B39"/>
    <mergeCell ref="C37:C39"/>
    <mergeCell ref="K37:O37"/>
    <mergeCell ref="Q37:W37"/>
    <mergeCell ref="K38:K39"/>
    <mergeCell ref="L38:L39"/>
    <mergeCell ref="M38:M39"/>
    <mergeCell ref="N38:N39"/>
    <mergeCell ref="O38:O39"/>
    <mergeCell ref="Q38:W39"/>
    <mergeCell ref="D37:J37"/>
    <mergeCell ref="D39:J39"/>
    <mergeCell ref="D1:W1"/>
    <mergeCell ref="B8:B13"/>
    <mergeCell ref="C8:C13"/>
    <mergeCell ref="K8:O8"/>
    <mergeCell ref="K9:K13"/>
    <mergeCell ref="L9:L13"/>
    <mergeCell ref="M9:M13"/>
    <mergeCell ref="N9:N13"/>
    <mergeCell ref="O9:O13"/>
    <mergeCell ref="D8:J8"/>
    <mergeCell ref="D13:J13"/>
    <mergeCell ref="Q8:V8"/>
    <mergeCell ref="S10:T10"/>
    <mergeCell ref="U10:V10"/>
    <mergeCell ref="D9:D12"/>
    <mergeCell ref="E9:E12"/>
    <mergeCell ref="F9:F12"/>
    <mergeCell ref="G9:G12"/>
    <mergeCell ref="H9:H12"/>
    <mergeCell ref="I9:I12"/>
    <mergeCell ref="J9:J12"/>
    <mergeCell ref="S44:W44"/>
    <mergeCell ref="Q46:W46"/>
    <mergeCell ref="Q47:W47"/>
    <mergeCell ref="Q12:V12"/>
    <mergeCell ref="Q9:R9"/>
    <mergeCell ref="S9:T9"/>
    <mergeCell ref="U9:V9"/>
    <mergeCell ref="Q10:R10"/>
  </mergeCells>
  <conditionalFormatting sqref="D14:J36">
    <cfRule type="cellIs" dxfId="1" priority="4" operator="equal">
      <formula>0</formula>
    </cfRule>
  </conditionalFormatting>
  <conditionalFormatting sqref="D40:J47">
    <cfRule type="cellIs" dxfId="0" priority="1" operator="equal">
      <formula>0</formula>
    </cfRule>
  </conditionalFormatting>
  <printOptions horizontalCentered="1"/>
  <pageMargins left="0" right="0" top="0.59055118110236227" bottom="0.59055118110236227" header="0.51181102362204722" footer="0.51181102362204722"/>
  <pageSetup paperSize="10000" scale="89" firstPageNumber="0" orientation="landscape" horizontalDpi="4294967293" verticalDpi="4294967293" r:id="rId1"/>
  <rowBreaks count="1" manualBreakCount="1">
    <brk id="36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0"/>
  <sheetViews>
    <sheetView zoomScale="90" zoomScaleNormal="90" workbookViewId="0">
      <selection activeCell="A20" sqref="A20"/>
    </sheetView>
  </sheetViews>
  <sheetFormatPr baseColWidth="10" defaultColWidth="10.7109375" defaultRowHeight="15" x14ac:dyDescent="0.2"/>
  <cols>
    <col min="1" max="1" width="38.28515625" bestFit="1" customWidth="1"/>
    <col min="7" max="7" width="10.7109375" style="3"/>
    <col min="13" max="13" width="3" bestFit="1" customWidth="1"/>
    <col min="15" max="15" width="34" bestFit="1" customWidth="1"/>
    <col min="16" max="16" width="7.42578125" bestFit="1" customWidth="1"/>
    <col min="17" max="17" width="8.7109375" bestFit="1" customWidth="1"/>
    <col min="25" max="25" width="26.5703125" bestFit="1" customWidth="1"/>
    <col min="26" max="26" width="23.42578125" bestFit="1" customWidth="1"/>
  </cols>
  <sheetData>
    <row r="1" spans="1:26" x14ac:dyDescent="0.25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13"/>
      <c r="N1" s="29" t="s">
        <v>25</v>
      </c>
      <c r="O1" s="30" t="s">
        <v>61</v>
      </c>
      <c r="P1" s="30" t="s">
        <v>1</v>
      </c>
      <c r="Q1" s="30" t="s">
        <v>2</v>
      </c>
      <c r="R1" s="30" t="s">
        <v>5</v>
      </c>
      <c r="S1" s="30" t="s">
        <v>62</v>
      </c>
      <c r="T1" s="30" t="s">
        <v>9</v>
      </c>
      <c r="U1" s="30" t="s">
        <v>10</v>
      </c>
      <c r="V1" s="30" t="s">
        <v>11</v>
      </c>
      <c r="W1" s="30" t="s">
        <v>12</v>
      </c>
      <c r="X1" s="30" t="s">
        <v>14</v>
      </c>
      <c r="Y1" s="30" t="s">
        <v>63</v>
      </c>
      <c r="Z1" s="30" t="s">
        <v>64</v>
      </c>
    </row>
    <row r="2" spans="1:26" ht="14.1" customHeight="1" x14ac:dyDescent="0.2">
      <c r="A2" s="7" t="str">
        <f>CONCATENATE(Nomina!D2," ",Nomina!B2," ",Nomina!C2)</f>
        <v>Josué Alejandro Aguilar Morán</v>
      </c>
      <c r="B2" s="8">
        <f>'Cuadro de Promocion'!D14</f>
        <v>8</v>
      </c>
      <c r="C2" s="8">
        <f>'Cuadro de Promocion'!E14</f>
        <v>8</v>
      </c>
      <c r="D2" s="8">
        <f>'Cuadro de Promocion'!F14</f>
        <v>8</v>
      </c>
      <c r="E2" s="8">
        <f>'Cuadro de Promocion'!G14</f>
        <v>7</v>
      </c>
      <c r="F2" s="8">
        <f>'Cuadro de Promocion'!H14</f>
        <v>8</v>
      </c>
      <c r="G2" s="8">
        <f>'Cuadro de Promocion'!I14</f>
        <v>6</v>
      </c>
      <c r="H2" s="8" t="str">
        <f>IF('Cuadro de Promocion'!K14="B","Bueno",IF('Cuadro de Promocion'!K14="MB","Muy Bueno","Excelente"))</f>
        <v>Muy Bueno</v>
      </c>
      <c r="I2" s="8" t="str">
        <f>IF('Cuadro de Promocion'!L14="B","Bueno",IF('Cuadro de Promocion'!L14="MB","Muy Bueno","Excelente"))</f>
        <v>Muy Bueno</v>
      </c>
      <c r="J2" s="8" t="str">
        <f>IF('Cuadro de Promocion'!M14="B","Bueno",IF('Cuadro de Promocion'!M14="MB","Muy Bueno","Excelente"))</f>
        <v>Muy Bueno</v>
      </c>
      <c r="K2" s="8" t="str">
        <f>IF('Cuadro de Promocion'!N14="B","Bueno",IF('Cuadro de Promocion'!N14="MB","Muy Bueno","Excelente"))</f>
        <v>Muy Bueno</v>
      </c>
      <c r="L2" s="8" t="str">
        <f>IF('Cuadro de Promocion'!O14="B","Bueno",IF('Cuadro de Promocion'!O14="MB","Muy Bueno","Excelente"))</f>
        <v>Muy Bueno</v>
      </c>
      <c r="M2">
        <v>1</v>
      </c>
      <c r="N2" s="11">
        <f>Nomina!E2</f>
        <v>3102451</v>
      </c>
      <c r="O2" t="str">
        <f>'Inf. General'!$B$1</f>
        <v>Complejo Educativo Hacienda San Cayetano</v>
      </c>
      <c r="P2">
        <f>'Inf. General'!$B$2</f>
        <v>0</v>
      </c>
      <c r="Q2">
        <f>'Inf. General'!$B$3</f>
        <v>0</v>
      </c>
      <c r="Y2">
        <f>'Inf. General'!$B$18</f>
        <v>0</v>
      </c>
      <c r="Z2">
        <f>'Inf. General'!$B$19</f>
        <v>0</v>
      </c>
    </row>
    <row r="3" spans="1:26" ht="14.1" customHeight="1" x14ac:dyDescent="0.2">
      <c r="A3" s="7" t="str">
        <f>CONCATENATE(Nomina!D3," ",Nomina!B3," ",Nomina!C3)</f>
        <v>Bryan Steven Aldana Henriquez</v>
      </c>
      <c r="B3" s="8">
        <f>'Cuadro de Promocion'!D15</f>
        <v>9</v>
      </c>
      <c r="C3" s="8">
        <f>'Cuadro de Promocion'!E15</f>
        <v>9</v>
      </c>
      <c r="D3" s="8">
        <f>'Cuadro de Promocion'!F15</f>
        <v>9</v>
      </c>
      <c r="E3" s="8">
        <f>'Cuadro de Promocion'!G15</f>
        <v>9</v>
      </c>
      <c r="F3" s="8">
        <f>'Cuadro de Promocion'!H15</f>
        <v>9</v>
      </c>
      <c r="G3" s="8">
        <f>'Cuadro de Promocion'!I15</f>
        <v>8</v>
      </c>
      <c r="H3" s="8" t="str">
        <f>IF('Cuadro de Promocion'!K15="B","Bueno",IF('Cuadro de Promocion'!K15="MB","Muy Bueno","Excelente"))</f>
        <v>Muy Bueno</v>
      </c>
      <c r="I3" s="8" t="str">
        <f>IF('Cuadro de Promocion'!L15="B","Bueno",IF('Cuadro de Promocion'!L15="MB","Muy Bueno","Excelente"))</f>
        <v>Muy Bueno</v>
      </c>
      <c r="J3" s="8" t="str">
        <f>IF('Cuadro de Promocion'!M15="B","Bueno",IF('Cuadro de Promocion'!M15="MB","Muy Bueno","Excelente"))</f>
        <v>Muy Bueno</v>
      </c>
      <c r="K3" s="8" t="str">
        <f>IF('Cuadro de Promocion'!N15="B","Bueno",IF('Cuadro de Promocion'!N15="MB","Muy Bueno","Excelente"))</f>
        <v>Muy Bueno</v>
      </c>
      <c r="L3" s="8" t="str">
        <f>IF('Cuadro de Promocion'!O15="B","Bueno",IF('Cuadro de Promocion'!O15="MB","Muy Bueno","Excelente"))</f>
        <v>Muy Bueno</v>
      </c>
      <c r="M3">
        <v>2</v>
      </c>
      <c r="N3" s="11">
        <f>Nomina!E3</f>
        <v>20212214</v>
      </c>
      <c r="O3" t="str">
        <f>'Inf. General'!$B$1</f>
        <v>Complejo Educativo Hacienda San Cayetano</v>
      </c>
      <c r="P3">
        <f>'Inf. General'!$B$2</f>
        <v>0</v>
      </c>
      <c r="Q3">
        <f>'Inf. General'!$B$3</f>
        <v>0</v>
      </c>
      <c r="Y3">
        <f>'Inf. General'!$B$18</f>
        <v>0</v>
      </c>
      <c r="Z3">
        <f>'Inf. General'!$B$19</f>
        <v>0</v>
      </c>
    </row>
    <row r="4" spans="1:26" ht="14.1" customHeight="1" x14ac:dyDescent="0.2">
      <c r="A4" s="7" t="str">
        <f>CONCATENATE(Nomina!D4," ",Nomina!B4," ",Nomina!C4)</f>
        <v>Camila Guadalupe Baños Servellón</v>
      </c>
      <c r="B4" s="8">
        <f>'Cuadro de Promocion'!D16</f>
        <v>8</v>
      </c>
      <c r="C4" s="8">
        <f>'Cuadro de Promocion'!E16</f>
        <v>8</v>
      </c>
      <c r="D4" s="8">
        <f>'Cuadro de Promocion'!F16</f>
        <v>7</v>
      </c>
      <c r="E4" s="8">
        <f>'Cuadro de Promocion'!G16</f>
        <v>7</v>
      </c>
      <c r="F4" s="8">
        <f>'Cuadro de Promocion'!H16</f>
        <v>8</v>
      </c>
      <c r="G4" s="8">
        <f>'Cuadro de Promocion'!I16</f>
        <v>9</v>
      </c>
      <c r="H4" s="8" t="str">
        <f>IF('Cuadro de Promocion'!K16="B","Bueno",IF('Cuadro de Promocion'!K16="MB","Muy Bueno","Excelente"))</f>
        <v>Muy Bueno</v>
      </c>
      <c r="I4" s="8" t="str">
        <f>IF('Cuadro de Promocion'!L16="B","Bueno",IF('Cuadro de Promocion'!L16="MB","Muy Bueno","Excelente"))</f>
        <v>Muy Bueno</v>
      </c>
      <c r="J4" s="8" t="str">
        <f>IF('Cuadro de Promocion'!M16="B","Bueno",IF('Cuadro de Promocion'!M16="MB","Muy Bueno","Excelente"))</f>
        <v>Muy Bueno</v>
      </c>
      <c r="K4" s="8" t="str">
        <f>IF('Cuadro de Promocion'!N16="B","Bueno",IF('Cuadro de Promocion'!N16="MB","Muy Bueno","Excelente"))</f>
        <v>Muy Bueno</v>
      </c>
      <c r="L4" s="8" t="str">
        <f>IF('Cuadro de Promocion'!O16="B","Bueno",IF('Cuadro de Promocion'!O16="MB","Muy Bueno","Excelente"))</f>
        <v>Muy Bueno</v>
      </c>
      <c r="M4">
        <v>3</v>
      </c>
      <c r="N4" s="11">
        <f>Nomina!E4</f>
        <v>4092951</v>
      </c>
      <c r="O4" t="str">
        <f>'Inf. General'!$B$1</f>
        <v>Complejo Educativo Hacienda San Cayetano</v>
      </c>
      <c r="P4">
        <f>'Inf. General'!$B$2</f>
        <v>0</v>
      </c>
      <c r="Q4">
        <f>'Inf. General'!$B$3</f>
        <v>0</v>
      </c>
      <c r="Y4">
        <f>'Inf. General'!$B$18</f>
        <v>0</v>
      </c>
      <c r="Z4">
        <f>'Inf. General'!$B$19</f>
        <v>0</v>
      </c>
    </row>
    <row r="5" spans="1:26" ht="14.1" customHeight="1" x14ac:dyDescent="0.2">
      <c r="A5" s="7" t="str">
        <f>CONCATENATE(Nomina!D5," ",Nomina!B5," ",Nomina!C5)</f>
        <v>Camila Julissa Barrientos Hernández</v>
      </c>
      <c r="B5" s="8">
        <f>'Cuadro de Promocion'!D17</f>
        <v>8</v>
      </c>
      <c r="C5" s="8">
        <f>'Cuadro de Promocion'!E17</f>
        <v>6</v>
      </c>
      <c r="D5" s="8">
        <f>'Cuadro de Promocion'!F17</f>
        <v>8</v>
      </c>
      <c r="E5" s="8">
        <f>'Cuadro de Promocion'!G17</f>
        <v>6</v>
      </c>
      <c r="F5" s="8">
        <f>'Cuadro de Promocion'!H17</f>
        <v>7</v>
      </c>
      <c r="G5" s="8">
        <f>'Cuadro de Promocion'!I17</f>
        <v>8</v>
      </c>
      <c r="H5" s="8" t="str">
        <f>IF('Cuadro de Promocion'!K17="B","Bueno",IF('Cuadro de Promocion'!K17="MB","Muy Bueno","Excelente"))</f>
        <v>Muy Bueno</v>
      </c>
      <c r="I5" s="8" t="str">
        <f>IF('Cuadro de Promocion'!L17="B","Bueno",IF('Cuadro de Promocion'!L17="MB","Muy Bueno","Excelente"))</f>
        <v>Muy Bueno</v>
      </c>
      <c r="J5" s="8" t="str">
        <f>IF('Cuadro de Promocion'!M17="B","Bueno",IF('Cuadro de Promocion'!M17="MB","Muy Bueno","Excelente"))</f>
        <v>Muy Bueno</v>
      </c>
      <c r="K5" s="8" t="str">
        <f>IF('Cuadro de Promocion'!N17="B","Bueno",IF('Cuadro de Promocion'!N17="MB","Muy Bueno","Excelente"))</f>
        <v>Muy Bueno</v>
      </c>
      <c r="L5" s="8" t="str">
        <f>IF('Cuadro de Promocion'!O17="B","Bueno",IF('Cuadro de Promocion'!O17="MB","Muy Bueno","Excelente"))</f>
        <v>Muy Bueno</v>
      </c>
      <c r="M5">
        <v>4</v>
      </c>
      <c r="N5" s="11">
        <f>Nomina!E5</f>
        <v>5752256</v>
      </c>
      <c r="O5" t="str">
        <f>'Inf. General'!$B$1</f>
        <v>Complejo Educativo Hacienda San Cayetano</v>
      </c>
      <c r="P5">
        <f>'Inf. General'!$B$2</f>
        <v>0</v>
      </c>
      <c r="Q5">
        <f>'Inf. General'!$B$3</f>
        <v>0</v>
      </c>
      <c r="Y5">
        <f>'Inf. General'!$B$18</f>
        <v>0</v>
      </c>
      <c r="Z5">
        <f>'Inf. General'!$B$19</f>
        <v>0</v>
      </c>
    </row>
    <row r="6" spans="1:26" ht="14.1" customHeight="1" x14ac:dyDescent="0.2">
      <c r="A6" s="7" t="str">
        <f>CONCATENATE(Nomina!D6," ",Nomina!B6," ",Nomina!C6)</f>
        <v>Rodrigo Eduardo Carballo Flores</v>
      </c>
      <c r="B6" s="8">
        <f>'Cuadro de Promocion'!D18</f>
        <v>8</v>
      </c>
      <c r="C6" s="8">
        <f>'Cuadro de Promocion'!E18</f>
        <v>9</v>
      </c>
      <c r="D6" s="8">
        <f>'Cuadro de Promocion'!F18</f>
        <v>8</v>
      </c>
      <c r="E6" s="8">
        <f>'Cuadro de Promocion'!G18</f>
        <v>8</v>
      </c>
      <c r="F6" s="8">
        <f>'Cuadro de Promocion'!H18</f>
        <v>8</v>
      </c>
      <c r="G6" s="8">
        <f>'Cuadro de Promocion'!I18</f>
        <v>10</v>
      </c>
      <c r="H6" s="8" t="str">
        <f>IF('Cuadro de Promocion'!K18="B","Bueno",IF('Cuadro de Promocion'!K18="MB","Muy Bueno","Excelente"))</f>
        <v>Muy Bueno</v>
      </c>
      <c r="I6" s="8" t="str">
        <f>IF('Cuadro de Promocion'!L18="B","Bueno",IF('Cuadro de Promocion'!L18="MB","Muy Bueno","Excelente"))</f>
        <v>Muy Bueno</v>
      </c>
      <c r="J6" s="8" t="str">
        <f>IF('Cuadro de Promocion'!M18="B","Bueno",IF('Cuadro de Promocion'!M18="MB","Muy Bueno","Excelente"))</f>
        <v>Muy Bueno</v>
      </c>
      <c r="K6" s="8" t="str">
        <f>IF('Cuadro de Promocion'!N18="B","Bueno",IF('Cuadro de Promocion'!N18="MB","Muy Bueno","Excelente"))</f>
        <v>Muy Bueno</v>
      </c>
      <c r="L6" s="8" t="str">
        <f>IF('Cuadro de Promocion'!O18="B","Bueno",IF('Cuadro de Promocion'!O18="MB","Muy Bueno","Excelente"))</f>
        <v>Muy Bueno</v>
      </c>
      <c r="M6">
        <v>5</v>
      </c>
      <c r="N6" s="11">
        <f>Nomina!E6</f>
        <v>19968011</v>
      </c>
      <c r="O6" t="str">
        <f>'Inf. General'!$B$1</f>
        <v>Complejo Educativo Hacienda San Cayetano</v>
      </c>
      <c r="P6">
        <f>'Inf. General'!$B$2</f>
        <v>0</v>
      </c>
      <c r="Q6">
        <f>'Inf. General'!$B$3</f>
        <v>0</v>
      </c>
      <c r="Y6">
        <f>'Inf. General'!$B$18</f>
        <v>0</v>
      </c>
      <c r="Z6">
        <f>'Inf. General'!$B$19</f>
        <v>0</v>
      </c>
    </row>
    <row r="7" spans="1:26" ht="14.1" customHeight="1" x14ac:dyDescent="0.2">
      <c r="A7" s="7" t="str">
        <f>CONCATENATE(Nomina!D7," ",Nomina!B7," ",Nomina!C7)</f>
        <v>Sofia Valeria Carranza Martínez</v>
      </c>
      <c r="B7" s="8">
        <f>'Cuadro de Promocion'!D19</f>
        <v>7</v>
      </c>
      <c r="C7" s="8">
        <f>'Cuadro de Promocion'!E19</f>
        <v>7</v>
      </c>
      <c r="D7" s="8">
        <f>'Cuadro de Promocion'!F19</f>
        <v>8</v>
      </c>
      <c r="E7" s="8">
        <f>'Cuadro de Promocion'!G19</f>
        <v>6</v>
      </c>
      <c r="F7" s="8">
        <f>'Cuadro de Promocion'!H19</f>
        <v>8</v>
      </c>
      <c r="G7" s="8">
        <f>'Cuadro de Promocion'!I19</f>
        <v>9</v>
      </c>
      <c r="H7" s="8" t="str">
        <f>IF('Cuadro de Promocion'!K19="B","Bueno",IF('Cuadro de Promocion'!K19="MB","Muy Bueno","Excelente"))</f>
        <v>Muy Bueno</v>
      </c>
      <c r="I7" s="8" t="str">
        <f>IF('Cuadro de Promocion'!L19="B","Bueno",IF('Cuadro de Promocion'!L19="MB","Muy Bueno","Excelente"))</f>
        <v>Muy Bueno</v>
      </c>
      <c r="J7" s="8" t="str">
        <f>IF('Cuadro de Promocion'!M19="B","Bueno",IF('Cuadro de Promocion'!M19="MB","Muy Bueno","Excelente"))</f>
        <v>Muy Bueno</v>
      </c>
      <c r="K7" s="8" t="str">
        <f>IF('Cuadro de Promocion'!N19="B","Bueno",IF('Cuadro de Promocion'!N19="MB","Muy Bueno","Excelente"))</f>
        <v>Muy Bueno</v>
      </c>
      <c r="L7" s="8" t="str">
        <f>IF('Cuadro de Promocion'!O19="B","Bueno",IF('Cuadro de Promocion'!O19="MB","Muy Bueno","Excelente"))</f>
        <v>Muy Bueno</v>
      </c>
      <c r="M7">
        <v>6</v>
      </c>
      <c r="N7" s="11">
        <f>Nomina!E7</f>
        <v>2553863</v>
      </c>
      <c r="O7" t="str">
        <f>'Inf. General'!$B$1</f>
        <v>Complejo Educativo Hacienda San Cayetano</v>
      </c>
      <c r="P7">
        <f>'Inf. General'!$B$2</f>
        <v>0</v>
      </c>
      <c r="Q7">
        <f>'Inf. General'!$B$3</f>
        <v>0</v>
      </c>
      <c r="Y7">
        <f>'Inf. General'!$B$18</f>
        <v>0</v>
      </c>
      <c r="Z7">
        <f>'Inf. General'!$B$19</f>
        <v>0</v>
      </c>
    </row>
    <row r="8" spans="1:26" ht="14.1" customHeight="1" x14ac:dyDescent="0.2">
      <c r="A8" s="7" t="str">
        <f>CONCATENATE(Nomina!D8," ",Nomina!B8," ",Nomina!C8)</f>
        <v>William Alexander Castaneda Rosales</v>
      </c>
      <c r="B8" s="8">
        <f>'Cuadro de Promocion'!D20</f>
        <v>8</v>
      </c>
      <c r="C8" s="8">
        <f>'Cuadro de Promocion'!E20</f>
        <v>9</v>
      </c>
      <c r="D8" s="8">
        <f>'Cuadro de Promocion'!F20</f>
        <v>8</v>
      </c>
      <c r="E8" s="8">
        <f>'Cuadro de Promocion'!G20</f>
        <v>8</v>
      </c>
      <c r="F8" s="8">
        <f>'Cuadro de Promocion'!H20</f>
        <v>9</v>
      </c>
      <c r="G8" s="8">
        <f>'Cuadro de Promocion'!I20</f>
        <v>8</v>
      </c>
      <c r="H8" s="8" t="str">
        <f>IF('Cuadro de Promocion'!K20="B","Bueno",IF('Cuadro de Promocion'!K20="MB","Muy Bueno","Excelente"))</f>
        <v>Muy Bueno</v>
      </c>
      <c r="I8" s="8" t="str">
        <f>IF('Cuadro de Promocion'!L20="B","Bueno",IF('Cuadro de Promocion'!L20="MB","Muy Bueno","Excelente"))</f>
        <v>Muy Bueno</v>
      </c>
      <c r="J8" s="8" t="str">
        <f>IF('Cuadro de Promocion'!M20="B","Bueno",IF('Cuadro de Promocion'!M20="MB","Muy Bueno","Excelente"))</f>
        <v>Muy Bueno</v>
      </c>
      <c r="K8" s="8" t="str">
        <f>IF('Cuadro de Promocion'!N20="B","Bueno",IF('Cuadro de Promocion'!N20="MB","Muy Bueno","Excelente"))</f>
        <v>Muy Bueno</v>
      </c>
      <c r="L8" s="8" t="str">
        <f>IF('Cuadro de Promocion'!O20="B","Bueno",IF('Cuadro de Promocion'!O20="MB","Muy Bueno","Excelente"))</f>
        <v>Muy Bueno</v>
      </c>
      <c r="M8">
        <v>7</v>
      </c>
      <c r="N8" s="11">
        <f>Nomina!E8</f>
        <v>6078400</v>
      </c>
      <c r="O8" t="str">
        <f>'Inf. General'!$B$1</f>
        <v>Complejo Educativo Hacienda San Cayetano</v>
      </c>
      <c r="P8">
        <f>'Inf. General'!$B$2</f>
        <v>0</v>
      </c>
      <c r="Q8">
        <f>'Inf. General'!$B$3</f>
        <v>0</v>
      </c>
      <c r="Y8">
        <f>'Inf. General'!$B$18</f>
        <v>0</v>
      </c>
      <c r="Z8">
        <f>'Inf. General'!$B$19</f>
        <v>0</v>
      </c>
    </row>
    <row r="9" spans="1:26" ht="14.1" customHeight="1" x14ac:dyDescent="0.2">
      <c r="A9" s="7" t="str">
        <f>CONCATENATE(Nomina!D9," ",Nomina!B9," ",Nomina!C9)</f>
        <v>Josue Daniel Dubón Peraza</v>
      </c>
      <c r="B9" s="8">
        <f>'Cuadro de Promocion'!D21</f>
        <v>7</v>
      </c>
      <c r="C9" s="8">
        <f>'Cuadro de Promocion'!E21</f>
        <v>7</v>
      </c>
      <c r="D9" s="8">
        <f>'Cuadro de Promocion'!F21</f>
        <v>8</v>
      </c>
      <c r="E9" s="8">
        <f>'Cuadro de Promocion'!G21</f>
        <v>8</v>
      </c>
      <c r="F9" s="8">
        <f>'Cuadro de Promocion'!H21</f>
        <v>7</v>
      </c>
      <c r="G9" s="8">
        <f>'Cuadro de Promocion'!I21</f>
        <v>9</v>
      </c>
      <c r="H9" s="8" t="str">
        <f>IF('Cuadro de Promocion'!K21="B","Bueno",IF('Cuadro de Promocion'!K21="MB","Muy Bueno","Excelente"))</f>
        <v>Muy Bueno</v>
      </c>
      <c r="I9" s="8" t="str">
        <f>IF('Cuadro de Promocion'!L21="B","Bueno",IF('Cuadro de Promocion'!L21="MB","Muy Bueno","Excelente"))</f>
        <v>Muy Bueno</v>
      </c>
      <c r="J9" s="8" t="str">
        <f>IF('Cuadro de Promocion'!M21="B","Bueno",IF('Cuadro de Promocion'!M21="MB","Muy Bueno","Excelente"))</f>
        <v>Muy Bueno</v>
      </c>
      <c r="K9" s="8" t="str">
        <f>IF('Cuadro de Promocion'!N21="B","Bueno",IF('Cuadro de Promocion'!N21="MB","Muy Bueno","Excelente"))</f>
        <v>Muy Bueno</v>
      </c>
      <c r="L9" s="8" t="str">
        <f>IF('Cuadro de Promocion'!O21="B","Bueno",IF('Cuadro de Promocion'!O21="MB","Muy Bueno","Excelente"))</f>
        <v>Muy Bueno</v>
      </c>
      <c r="M9">
        <v>8</v>
      </c>
      <c r="N9" s="11">
        <f>Nomina!E9</f>
        <v>5357448</v>
      </c>
      <c r="O9" t="str">
        <f>'Inf. General'!$B$1</f>
        <v>Complejo Educativo Hacienda San Cayetano</v>
      </c>
      <c r="P9">
        <f>'Inf. General'!$B$2</f>
        <v>0</v>
      </c>
      <c r="Q9">
        <f>'Inf. General'!$B$3</f>
        <v>0</v>
      </c>
      <c r="Y9">
        <f>'Inf. General'!$B$18</f>
        <v>0</v>
      </c>
      <c r="Z9">
        <f>'Inf. General'!$B$19</f>
        <v>0</v>
      </c>
    </row>
    <row r="10" spans="1:26" ht="14.1" customHeight="1" x14ac:dyDescent="0.2">
      <c r="A10" s="7" t="str">
        <f>CONCATENATE(Nomina!D10," ",Nomina!B10," ",Nomina!C10)</f>
        <v>Carlos Daniel Estrada Torres</v>
      </c>
      <c r="B10" s="8">
        <f>'Cuadro de Promocion'!D22</f>
        <v>7</v>
      </c>
      <c r="C10" s="8">
        <f>'Cuadro de Promocion'!E22</f>
        <v>8</v>
      </c>
      <c r="D10" s="8">
        <f>'Cuadro de Promocion'!F22</f>
        <v>8</v>
      </c>
      <c r="E10" s="8">
        <f>'Cuadro de Promocion'!G22</f>
        <v>7</v>
      </c>
      <c r="F10" s="8">
        <f>'Cuadro de Promocion'!H22</f>
        <v>8</v>
      </c>
      <c r="G10" s="8">
        <f>'Cuadro de Promocion'!I22</f>
        <v>8</v>
      </c>
      <c r="H10" s="8" t="str">
        <f>IF('Cuadro de Promocion'!K22="B","Bueno",IF('Cuadro de Promocion'!K22="MB","Muy Bueno","Excelente"))</f>
        <v>Muy Bueno</v>
      </c>
      <c r="I10" s="8" t="str">
        <f>IF('Cuadro de Promocion'!L22="B","Bueno",IF('Cuadro de Promocion'!L22="MB","Muy Bueno","Excelente"))</f>
        <v>Muy Bueno</v>
      </c>
      <c r="J10" s="8" t="str">
        <f>IF('Cuadro de Promocion'!M22="B","Bueno",IF('Cuadro de Promocion'!M22="MB","Muy Bueno","Excelente"))</f>
        <v>Muy Bueno</v>
      </c>
      <c r="K10" s="8" t="str">
        <f>IF('Cuadro de Promocion'!N22="B","Bueno",IF('Cuadro de Promocion'!N22="MB","Muy Bueno","Excelente"))</f>
        <v>Muy Bueno</v>
      </c>
      <c r="L10" s="8" t="str">
        <f>IF('Cuadro de Promocion'!O22="B","Bueno",IF('Cuadro de Promocion'!O22="MB","Muy Bueno","Excelente"))</f>
        <v>Muy Bueno</v>
      </c>
      <c r="M10">
        <v>9</v>
      </c>
      <c r="N10" s="11">
        <f>Nomina!E10</f>
        <v>19755180</v>
      </c>
      <c r="O10" t="str">
        <f>'Inf. General'!$B$1</f>
        <v>Complejo Educativo Hacienda San Cayetano</v>
      </c>
      <c r="P10">
        <f>'Inf. General'!$B$2</f>
        <v>0</v>
      </c>
      <c r="Q10">
        <f>'Inf. General'!$B$3</f>
        <v>0</v>
      </c>
      <c r="Y10">
        <f>'Inf. General'!$B$18</f>
        <v>0</v>
      </c>
      <c r="Z10">
        <f>'Inf. General'!$B$19</f>
        <v>0</v>
      </c>
    </row>
    <row r="11" spans="1:26" ht="14.1" customHeight="1" x14ac:dyDescent="0.2">
      <c r="A11" s="7" t="str">
        <f>CONCATENATE(Nomina!D11," ",Nomina!B11," ",Nomina!C11)</f>
        <v>Angela Esperanza Flores Guevara</v>
      </c>
      <c r="B11" s="8">
        <f>'Cuadro de Promocion'!D23</f>
        <v>8</v>
      </c>
      <c r="C11" s="8">
        <f>'Cuadro de Promocion'!E23</f>
        <v>8</v>
      </c>
      <c r="D11" s="8">
        <f>'Cuadro de Promocion'!F23</f>
        <v>8</v>
      </c>
      <c r="E11" s="8">
        <f>'Cuadro de Promocion'!G23</f>
        <v>8</v>
      </c>
      <c r="F11" s="8">
        <f>'Cuadro de Promocion'!H23</f>
        <v>9</v>
      </c>
      <c r="G11" s="8">
        <f>'Cuadro de Promocion'!I23</f>
        <v>8</v>
      </c>
      <c r="H11" s="8" t="str">
        <f>IF('Cuadro de Promocion'!K23="B","Bueno",IF('Cuadro de Promocion'!K23="MB","Muy Bueno","Excelente"))</f>
        <v>Muy Bueno</v>
      </c>
      <c r="I11" s="8" t="str">
        <f>IF('Cuadro de Promocion'!L23="B","Bueno",IF('Cuadro de Promocion'!L23="MB","Muy Bueno","Excelente"))</f>
        <v>Muy Bueno</v>
      </c>
      <c r="J11" s="8" t="str">
        <f>IF('Cuadro de Promocion'!M23="B","Bueno",IF('Cuadro de Promocion'!M23="MB","Muy Bueno","Excelente"))</f>
        <v>Muy Bueno</v>
      </c>
      <c r="K11" s="8" t="str">
        <f>IF('Cuadro de Promocion'!N23="B","Bueno",IF('Cuadro de Promocion'!N23="MB","Muy Bueno","Excelente"))</f>
        <v>Muy Bueno</v>
      </c>
      <c r="L11" s="8" t="str">
        <f>IF('Cuadro de Promocion'!O23="B","Bueno",IF('Cuadro de Promocion'!O23="MB","Muy Bueno","Excelente"))</f>
        <v>Muy Bueno</v>
      </c>
      <c r="M11">
        <v>10</v>
      </c>
      <c r="N11" s="11">
        <f>Nomina!E11</f>
        <v>5786888</v>
      </c>
      <c r="O11" t="str">
        <f>'Inf. General'!$B$1</f>
        <v>Complejo Educativo Hacienda San Cayetano</v>
      </c>
      <c r="P11">
        <f>'Inf. General'!$B$2</f>
        <v>0</v>
      </c>
      <c r="Q11">
        <f>'Inf. General'!$B$3</f>
        <v>0</v>
      </c>
      <c r="Y11">
        <f>'Inf. General'!$B$18</f>
        <v>0</v>
      </c>
      <c r="Z11">
        <f>'Inf. General'!$B$19</f>
        <v>0</v>
      </c>
    </row>
    <row r="12" spans="1:26" ht="14.1" customHeight="1" x14ac:dyDescent="0.2">
      <c r="A12" s="7" t="str">
        <f>CONCATENATE(Nomina!D12," ",Nomina!B12," ",Nomina!C12)</f>
        <v>Diego Alexander González Centeno</v>
      </c>
      <c r="B12" s="8">
        <f>'Cuadro de Promocion'!D24</f>
        <v>8</v>
      </c>
      <c r="C12" s="8">
        <f>'Cuadro de Promocion'!E24</f>
        <v>9</v>
      </c>
      <c r="D12" s="8">
        <f>'Cuadro de Promocion'!F24</f>
        <v>9</v>
      </c>
      <c r="E12" s="8">
        <f>'Cuadro de Promocion'!G24</f>
        <v>8</v>
      </c>
      <c r="F12" s="8">
        <f>'Cuadro de Promocion'!H24</f>
        <v>8</v>
      </c>
      <c r="G12" s="8">
        <f>'Cuadro de Promocion'!I24</f>
        <v>8</v>
      </c>
      <c r="H12" s="8" t="str">
        <f>IF('Cuadro de Promocion'!K24="B","Bueno",IF('Cuadro de Promocion'!K24="MB","Muy Bueno","Excelente"))</f>
        <v>Muy Bueno</v>
      </c>
      <c r="I12" s="8" t="str">
        <f>IF('Cuadro de Promocion'!L24="B","Bueno",IF('Cuadro de Promocion'!L24="MB","Muy Bueno","Excelente"))</f>
        <v>Muy Bueno</v>
      </c>
      <c r="J12" s="8" t="str">
        <f>IF('Cuadro de Promocion'!M24="B","Bueno",IF('Cuadro de Promocion'!M24="MB","Muy Bueno","Excelente"))</f>
        <v>Muy Bueno</v>
      </c>
      <c r="K12" s="8" t="str">
        <f>IF('Cuadro de Promocion'!N24="B","Bueno",IF('Cuadro de Promocion'!N24="MB","Muy Bueno","Excelente"))</f>
        <v>Muy Bueno</v>
      </c>
      <c r="L12" s="8" t="str">
        <f>IF('Cuadro de Promocion'!O24="B","Bueno",IF('Cuadro de Promocion'!O24="MB","Muy Bueno","Excelente"))</f>
        <v>Muy Bueno</v>
      </c>
      <c r="M12">
        <v>11</v>
      </c>
      <c r="N12" s="11">
        <f>Nomina!E12</f>
        <v>19819481</v>
      </c>
      <c r="O12" t="str">
        <f>'Inf. General'!$B$1</f>
        <v>Complejo Educativo Hacienda San Cayetano</v>
      </c>
      <c r="P12">
        <f>'Inf. General'!$B$2</f>
        <v>0</v>
      </c>
      <c r="Q12">
        <f>'Inf. General'!$B$3</f>
        <v>0</v>
      </c>
      <c r="Y12">
        <f>'Inf. General'!$B$18</f>
        <v>0</v>
      </c>
      <c r="Z12">
        <f>'Inf. General'!$B$19</f>
        <v>0</v>
      </c>
    </row>
    <row r="13" spans="1:26" ht="14.1" customHeight="1" x14ac:dyDescent="0.2">
      <c r="A13" s="7" t="str">
        <f>CONCATENATE(Nomina!D13," ",Nomina!B13," ",Nomina!C13)</f>
        <v>Johan Paul González Flores</v>
      </c>
      <c r="B13" s="8">
        <f>'Cuadro de Promocion'!D25</f>
        <v>10</v>
      </c>
      <c r="C13" s="8">
        <f>'Cuadro de Promocion'!E25</f>
        <v>10</v>
      </c>
      <c r="D13" s="8">
        <f>'Cuadro de Promocion'!F25</f>
        <v>10</v>
      </c>
      <c r="E13" s="8">
        <f>'Cuadro de Promocion'!G25</f>
        <v>10</v>
      </c>
      <c r="F13" s="8">
        <f>'Cuadro de Promocion'!H25</f>
        <v>9</v>
      </c>
      <c r="G13" s="8">
        <f>'Cuadro de Promocion'!I25</f>
        <v>9</v>
      </c>
      <c r="H13" s="8" t="str">
        <f>IF('Cuadro de Promocion'!K25="B","Bueno",IF('Cuadro de Promocion'!K25="MB","Muy Bueno","Excelente"))</f>
        <v>Excelente</v>
      </c>
      <c r="I13" s="8" t="str">
        <f>IF('Cuadro de Promocion'!L25="B","Bueno",IF('Cuadro de Promocion'!L25="MB","Muy Bueno","Excelente"))</f>
        <v>Excelente</v>
      </c>
      <c r="J13" s="8" t="str">
        <f>IF('Cuadro de Promocion'!M25="B","Bueno",IF('Cuadro de Promocion'!M25="MB","Muy Bueno","Excelente"))</f>
        <v>Excelente</v>
      </c>
      <c r="K13" s="8" t="str">
        <f>IF('Cuadro de Promocion'!N25="B","Bueno",IF('Cuadro de Promocion'!N25="MB","Muy Bueno","Excelente"))</f>
        <v>Excelente</v>
      </c>
      <c r="L13" s="8" t="str">
        <f>IF('Cuadro de Promocion'!O25="B","Bueno",IF('Cuadro de Promocion'!O25="MB","Muy Bueno","Excelente"))</f>
        <v>Excelente</v>
      </c>
      <c r="M13">
        <v>12</v>
      </c>
      <c r="N13" s="11">
        <f>Nomina!E13</f>
        <v>5752563</v>
      </c>
      <c r="O13" t="str">
        <f>'Inf. General'!$B$1</f>
        <v>Complejo Educativo Hacienda San Cayetano</v>
      </c>
      <c r="P13">
        <f>'Inf. General'!$B$2</f>
        <v>0</v>
      </c>
      <c r="Q13">
        <f>'Inf. General'!$B$3</f>
        <v>0</v>
      </c>
      <c r="Y13">
        <f>'Inf. General'!$B$18</f>
        <v>0</v>
      </c>
      <c r="Z13">
        <f>'Inf. General'!$B$19</f>
        <v>0</v>
      </c>
    </row>
    <row r="14" spans="1:26" ht="14.1" customHeight="1" x14ac:dyDescent="0.2">
      <c r="A14" s="7" t="str">
        <f>CONCATENATE(Nomina!D14," ",Nomina!B14," ",Nomina!C14)</f>
        <v>Bryan de los Santos López Umaña</v>
      </c>
      <c r="B14" s="8">
        <f>'Cuadro de Promocion'!D26</f>
        <v>8</v>
      </c>
      <c r="C14" s="8">
        <f>'Cuadro de Promocion'!E26</f>
        <v>9</v>
      </c>
      <c r="D14" s="8">
        <f>'Cuadro de Promocion'!F26</f>
        <v>9</v>
      </c>
      <c r="E14" s="8">
        <f>'Cuadro de Promocion'!G26</f>
        <v>8</v>
      </c>
      <c r="F14" s="8">
        <f>'Cuadro de Promocion'!H26</f>
        <v>8</v>
      </c>
      <c r="G14" s="8">
        <f>'Cuadro de Promocion'!I26</f>
        <v>9</v>
      </c>
      <c r="H14" s="8" t="str">
        <f>IF('Cuadro de Promocion'!K26="B","Bueno",IF('Cuadro de Promocion'!K26="MB","Muy Bueno","Excelente"))</f>
        <v>Muy Bueno</v>
      </c>
      <c r="I14" s="8" t="str">
        <f>IF('Cuadro de Promocion'!L26="B","Bueno",IF('Cuadro de Promocion'!L26="MB","Muy Bueno","Excelente"))</f>
        <v>Muy Bueno</v>
      </c>
      <c r="J14" s="8" t="str">
        <f>IF('Cuadro de Promocion'!M26="B","Bueno",IF('Cuadro de Promocion'!M26="MB","Muy Bueno","Excelente"))</f>
        <v>Muy Bueno</v>
      </c>
      <c r="K14" s="8" t="str">
        <f>IF('Cuadro de Promocion'!N26="B","Bueno",IF('Cuadro de Promocion'!N26="MB","Muy Bueno","Excelente"))</f>
        <v>Muy Bueno</v>
      </c>
      <c r="L14" s="8" t="str">
        <f>IF('Cuadro de Promocion'!O26="B","Bueno",IF('Cuadro de Promocion'!O26="MB","Muy Bueno","Excelente"))</f>
        <v>Muy Bueno</v>
      </c>
      <c r="M14">
        <v>13</v>
      </c>
      <c r="N14" s="11">
        <f>Nomina!E14</f>
        <v>5752561</v>
      </c>
      <c r="O14" t="str">
        <f>'Inf. General'!$B$1</f>
        <v>Complejo Educativo Hacienda San Cayetano</v>
      </c>
      <c r="P14">
        <f>'Inf. General'!$B$2</f>
        <v>0</v>
      </c>
      <c r="Q14">
        <f>'Inf. General'!$B$3</f>
        <v>0</v>
      </c>
      <c r="Y14">
        <f>'Inf. General'!$B$18</f>
        <v>0</v>
      </c>
      <c r="Z14">
        <f>'Inf. General'!$B$19</f>
        <v>0</v>
      </c>
    </row>
    <row r="15" spans="1:26" ht="14.1" customHeight="1" x14ac:dyDescent="0.2">
      <c r="A15" s="7" t="str">
        <f>CONCATENATE(Nomina!D15," ",Nomina!B15," ",Nomina!C15)</f>
        <v>Diego Alejandro Mejía Velásquez</v>
      </c>
      <c r="B15" s="8">
        <f>'Cuadro de Promocion'!D27</f>
        <v>9</v>
      </c>
      <c r="C15" s="8">
        <f>'Cuadro de Promocion'!E27</f>
        <v>9</v>
      </c>
      <c r="D15" s="8">
        <f>'Cuadro de Promocion'!F27</f>
        <v>9</v>
      </c>
      <c r="E15" s="8">
        <f>'Cuadro de Promocion'!G27</f>
        <v>9</v>
      </c>
      <c r="F15" s="8">
        <f>'Cuadro de Promocion'!H27</f>
        <v>9</v>
      </c>
      <c r="G15" s="8">
        <f>'Cuadro de Promocion'!I27</f>
        <v>8</v>
      </c>
      <c r="H15" s="8" t="str">
        <f>IF('Cuadro de Promocion'!K27="B","Bueno",IF('Cuadro de Promocion'!K27="MB","Muy Bueno","Excelente"))</f>
        <v>Muy Bueno</v>
      </c>
      <c r="I15" s="8" t="str">
        <f>IF('Cuadro de Promocion'!L27="B","Bueno",IF('Cuadro de Promocion'!L27="MB","Muy Bueno","Excelente"))</f>
        <v>Muy Bueno</v>
      </c>
      <c r="J15" s="8" t="str">
        <f>IF('Cuadro de Promocion'!M27="B","Bueno",IF('Cuadro de Promocion'!M27="MB","Muy Bueno","Excelente"))</f>
        <v>Muy Bueno</v>
      </c>
      <c r="K15" s="8" t="str">
        <f>IF('Cuadro de Promocion'!N27="B","Bueno",IF('Cuadro de Promocion'!N27="MB","Muy Bueno","Excelente"))</f>
        <v>Muy Bueno</v>
      </c>
      <c r="L15" s="8" t="str">
        <f>IF('Cuadro de Promocion'!O27="B","Bueno",IF('Cuadro de Promocion'!O27="MB","Muy Bueno","Excelente"))</f>
        <v>Muy Bueno</v>
      </c>
      <c r="M15">
        <v>14</v>
      </c>
      <c r="N15" s="11">
        <f>Nomina!E15</f>
        <v>5752252</v>
      </c>
      <c r="O15" t="str">
        <f>'Inf. General'!$B$1</f>
        <v>Complejo Educativo Hacienda San Cayetano</v>
      </c>
      <c r="P15">
        <f>'Inf. General'!$B$2</f>
        <v>0</v>
      </c>
      <c r="Q15">
        <f>'Inf. General'!$B$3</f>
        <v>0</v>
      </c>
      <c r="Y15">
        <f>'Inf. General'!$B$18</f>
        <v>0</v>
      </c>
      <c r="Z15">
        <f>'Inf. General'!$B$19</f>
        <v>0</v>
      </c>
    </row>
    <row r="16" spans="1:26" ht="14.1" customHeight="1" x14ac:dyDescent="0.2">
      <c r="A16" s="7" t="str">
        <f>CONCATENATE(Nomina!D16," ",Nomina!B16," ",Nomina!C16)</f>
        <v>Alex Eduardo Menéndez Martínez</v>
      </c>
      <c r="B16" s="8">
        <f>'Cuadro de Promocion'!D28</f>
        <v>7</v>
      </c>
      <c r="C16" s="8">
        <f>'Cuadro de Promocion'!E28</f>
        <v>7</v>
      </c>
      <c r="D16" s="8">
        <f>'Cuadro de Promocion'!F28</f>
        <v>8</v>
      </c>
      <c r="E16" s="8">
        <f>'Cuadro de Promocion'!G28</f>
        <v>7</v>
      </c>
      <c r="F16" s="8">
        <f>'Cuadro de Promocion'!H28</f>
        <v>7</v>
      </c>
      <c r="G16" s="8">
        <f>'Cuadro de Promocion'!I28</f>
        <v>8</v>
      </c>
      <c r="H16" s="8" t="str">
        <f>IF('Cuadro de Promocion'!K28="B","Bueno",IF('Cuadro de Promocion'!K28="MB","Muy Bueno","Excelente"))</f>
        <v>Muy Bueno</v>
      </c>
      <c r="I16" s="8" t="str">
        <f>IF('Cuadro de Promocion'!L28="B","Bueno",IF('Cuadro de Promocion'!L28="MB","Muy Bueno","Excelente"))</f>
        <v>Muy Bueno</v>
      </c>
      <c r="J16" s="8" t="str">
        <f>IF('Cuadro de Promocion'!M28="B","Bueno",IF('Cuadro de Promocion'!M28="MB","Muy Bueno","Excelente"))</f>
        <v>Muy Bueno</v>
      </c>
      <c r="K16" s="8" t="str">
        <f>IF('Cuadro de Promocion'!N28="B","Bueno",IF('Cuadro de Promocion'!N28="MB","Muy Bueno","Excelente"))</f>
        <v>Muy Bueno</v>
      </c>
      <c r="L16" s="8" t="str">
        <f>IF('Cuadro de Promocion'!O28="B","Bueno",IF('Cuadro de Promocion'!O28="MB","Muy Bueno","Excelente"))</f>
        <v>Muy Bueno</v>
      </c>
      <c r="M16">
        <v>15</v>
      </c>
      <c r="N16" s="11">
        <f>Nomina!E16</f>
        <v>5752254</v>
      </c>
      <c r="O16" t="str">
        <f>'Inf. General'!$B$1</f>
        <v>Complejo Educativo Hacienda San Cayetano</v>
      </c>
      <c r="P16">
        <f>'Inf. General'!$B$2</f>
        <v>0</v>
      </c>
      <c r="Q16">
        <f>'Inf. General'!$B$3</f>
        <v>0</v>
      </c>
      <c r="Y16">
        <f>'Inf. General'!$B$18</f>
        <v>0</v>
      </c>
      <c r="Z16">
        <f>'Inf. General'!$B$19</f>
        <v>0</v>
      </c>
    </row>
    <row r="17" spans="1:26" ht="14.1" customHeight="1" x14ac:dyDescent="0.2">
      <c r="A17" s="7" t="str">
        <f>CONCATENATE(Nomina!D17," ",Nomina!B17," ",Nomina!C17)</f>
        <v>Diego Alexander Morán Coto</v>
      </c>
      <c r="B17" s="8">
        <f>'Cuadro de Promocion'!D29</f>
        <v>6</v>
      </c>
      <c r="C17" s="8">
        <f>'Cuadro de Promocion'!E29</f>
        <v>8</v>
      </c>
      <c r="D17" s="8">
        <f>'Cuadro de Promocion'!F29</f>
        <v>8</v>
      </c>
      <c r="E17" s="8">
        <f>'Cuadro de Promocion'!G29</f>
        <v>7</v>
      </c>
      <c r="F17" s="8">
        <f>'Cuadro de Promocion'!H29</f>
        <v>7</v>
      </c>
      <c r="G17" s="8">
        <f>'Cuadro de Promocion'!I29</f>
        <v>7</v>
      </c>
      <c r="H17" s="8" t="str">
        <f>IF('Cuadro de Promocion'!K29="B","Bueno",IF('Cuadro de Promocion'!K29="MB","Muy Bueno","Excelente"))</f>
        <v>Muy Bueno</v>
      </c>
      <c r="I17" s="8" t="str">
        <f>IF('Cuadro de Promocion'!L29="B","Bueno",IF('Cuadro de Promocion'!L29="MB","Muy Bueno","Excelente"))</f>
        <v>Muy Bueno</v>
      </c>
      <c r="J17" s="8" t="str">
        <f>IF('Cuadro de Promocion'!M29="B","Bueno",IF('Cuadro de Promocion'!M29="MB","Muy Bueno","Excelente"))</f>
        <v>Muy Bueno</v>
      </c>
      <c r="K17" s="8" t="str">
        <f>IF('Cuadro de Promocion'!N29="B","Bueno",IF('Cuadro de Promocion'!N29="MB","Muy Bueno","Excelente"))</f>
        <v>Muy Bueno</v>
      </c>
      <c r="L17" s="8" t="str">
        <f>IF('Cuadro de Promocion'!O29="B","Bueno",IF('Cuadro de Promocion'!O29="MB","Muy Bueno","Excelente"))</f>
        <v>Muy Bueno</v>
      </c>
      <c r="M17">
        <v>16</v>
      </c>
      <c r="N17" s="11">
        <f>Nomina!E17</f>
        <v>5752264</v>
      </c>
      <c r="O17" t="str">
        <f>'Inf. General'!$B$1</f>
        <v>Complejo Educativo Hacienda San Cayetano</v>
      </c>
      <c r="P17">
        <f>'Inf. General'!$B$2</f>
        <v>0</v>
      </c>
      <c r="Q17">
        <f>'Inf. General'!$B$3</f>
        <v>0</v>
      </c>
      <c r="Y17">
        <f>'Inf. General'!$B$18</f>
        <v>0</v>
      </c>
      <c r="Z17">
        <f>'Inf. General'!$B$19</f>
        <v>0</v>
      </c>
    </row>
    <row r="18" spans="1:26" ht="14.1" customHeight="1" x14ac:dyDescent="0.2">
      <c r="A18" s="7" t="str">
        <f>CONCATENATE(Nomina!D18," ",Nomina!B18," ",Nomina!C18)</f>
        <v>René Alberto Payés  Salguero</v>
      </c>
      <c r="B18" s="8">
        <f>'Cuadro de Promocion'!D30</f>
        <v>7</v>
      </c>
      <c r="C18" s="8">
        <f>'Cuadro de Promocion'!E30</f>
        <v>7</v>
      </c>
      <c r="D18" s="8">
        <f>'Cuadro de Promocion'!F30</f>
        <v>8</v>
      </c>
      <c r="E18" s="8">
        <f>'Cuadro de Promocion'!G30</f>
        <v>8</v>
      </c>
      <c r="F18" s="8">
        <f>'Cuadro de Promocion'!H30</f>
        <v>9</v>
      </c>
      <c r="G18" s="8">
        <f>'Cuadro de Promocion'!I30</f>
        <v>10</v>
      </c>
      <c r="H18" s="8" t="str">
        <f>IF('Cuadro de Promocion'!K30="B","Bueno",IF('Cuadro de Promocion'!K30="MB","Muy Bueno","Excelente"))</f>
        <v>Muy Bueno</v>
      </c>
      <c r="I18" s="8" t="str">
        <f>IF('Cuadro de Promocion'!L30="B","Bueno",IF('Cuadro de Promocion'!L30="MB","Muy Bueno","Excelente"))</f>
        <v>Muy Bueno</v>
      </c>
      <c r="J18" s="8" t="str">
        <f>IF('Cuadro de Promocion'!M30="B","Bueno",IF('Cuadro de Promocion'!M30="MB","Muy Bueno","Excelente"))</f>
        <v>Muy Bueno</v>
      </c>
      <c r="K18" s="8" t="str">
        <f>IF('Cuadro de Promocion'!N30="B","Bueno",IF('Cuadro de Promocion'!N30="MB","Muy Bueno","Excelente"))</f>
        <v>Muy Bueno</v>
      </c>
      <c r="L18" s="8" t="str">
        <f>IF('Cuadro de Promocion'!O30="B","Bueno",IF('Cuadro de Promocion'!O30="MB","Muy Bueno","Excelente"))</f>
        <v>Muy Bueno</v>
      </c>
      <c r="M18">
        <v>17</v>
      </c>
      <c r="N18" s="11">
        <f>Nomina!E18</f>
        <v>5018658</v>
      </c>
      <c r="O18" t="str">
        <f>'Inf. General'!$B$1</f>
        <v>Complejo Educativo Hacienda San Cayetano</v>
      </c>
      <c r="P18">
        <f>'Inf. General'!$B$2</f>
        <v>0</v>
      </c>
      <c r="Q18">
        <f>'Inf. General'!$B$3</f>
        <v>0</v>
      </c>
      <c r="Y18">
        <f>'Inf. General'!$B$18</f>
        <v>0</v>
      </c>
      <c r="Z18">
        <f>'Inf. General'!$B$19</f>
        <v>0</v>
      </c>
    </row>
    <row r="19" spans="1:26" ht="14.1" customHeight="1" x14ac:dyDescent="0.2">
      <c r="A19" s="7" t="str">
        <f>CONCATENATE(Nomina!D19," ",Nomina!B19," ",Nomina!C19)</f>
        <v>Luis Steven Pérez Rosales</v>
      </c>
      <c r="B19" s="8">
        <f>'Cuadro de Promocion'!D31</f>
        <v>8</v>
      </c>
      <c r="C19" s="8">
        <f>'Cuadro de Promocion'!E31</f>
        <v>8</v>
      </c>
      <c r="D19" s="8">
        <f>'Cuadro de Promocion'!F31</f>
        <v>8</v>
      </c>
      <c r="E19" s="8">
        <f>'Cuadro de Promocion'!G31</f>
        <v>8</v>
      </c>
      <c r="F19" s="8">
        <f>'Cuadro de Promocion'!H31</f>
        <v>8</v>
      </c>
      <c r="G19" s="8">
        <f>'Cuadro de Promocion'!I31</f>
        <v>7</v>
      </c>
      <c r="H19" s="8" t="str">
        <f>IF('Cuadro de Promocion'!K31="B","Bueno",IF('Cuadro de Promocion'!K31="MB","Muy Bueno","Excelente"))</f>
        <v>Muy Bueno</v>
      </c>
      <c r="I19" s="8" t="str">
        <f>IF('Cuadro de Promocion'!L31="B","Bueno",IF('Cuadro de Promocion'!L31="MB","Muy Bueno","Excelente"))</f>
        <v>Muy Bueno</v>
      </c>
      <c r="J19" s="8" t="str">
        <f>IF('Cuadro de Promocion'!M31="B","Bueno",IF('Cuadro de Promocion'!M31="MB","Muy Bueno","Excelente"))</f>
        <v>Muy Bueno</v>
      </c>
      <c r="K19" s="8" t="str">
        <f>IF('Cuadro de Promocion'!N31="B","Bueno",IF('Cuadro de Promocion'!N31="MB","Muy Bueno","Excelente"))</f>
        <v>Muy Bueno</v>
      </c>
      <c r="L19" s="8" t="str">
        <f>IF('Cuadro de Promocion'!O31="B","Bueno",IF('Cuadro de Promocion'!O31="MB","Muy Bueno","Excelente"))</f>
        <v>Muy Bueno</v>
      </c>
      <c r="M19">
        <v>18</v>
      </c>
      <c r="N19" s="11">
        <f>Nomina!E19</f>
        <v>5752255</v>
      </c>
      <c r="O19" t="str">
        <f>'Inf. General'!$B$1</f>
        <v>Complejo Educativo Hacienda San Cayetano</v>
      </c>
      <c r="P19">
        <f>'Inf. General'!$B$2</f>
        <v>0</v>
      </c>
      <c r="Q19">
        <f>'Inf. General'!$B$3</f>
        <v>0</v>
      </c>
      <c r="Y19">
        <f>'Inf. General'!$B$18</f>
        <v>0</v>
      </c>
      <c r="Z19">
        <f>'Inf. General'!$B$19</f>
        <v>0</v>
      </c>
    </row>
    <row r="20" spans="1:26" ht="14.1" customHeight="1" x14ac:dyDescent="0.2">
      <c r="A20" s="7" t="str">
        <f>CONCATENATE(Nomina!D20," ",Nomina!B20," ",Nomina!C20)</f>
        <v>Nicolle Alessandra Pozas Moreno</v>
      </c>
      <c r="B20" s="8">
        <f>'Cuadro de Promocion'!D32</f>
        <v>6</v>
      </c>
      <c r="C20" s="8">
        <f>'Cuadro de Promocion'!E32</f>
        <v>7</v>
      </c>
      <c r="D20" s="8">
        <f>'Cuadro de Promocion'!F32</f>
        <v>8</v>
      </c>
      <c r="E20" s="8">
        <f>'Cuadro de Promocion'!G32</f>
        <v>6</v>
      </c>
      <c r="F20" s="8">
        <f>'Cuadro de Promocion'!H32</f>
        <v>6</v>
      </c>
      <c r="G20" s="8">
        <f>'Cuadro de Promocion'!I32</f>
        <v>8</v>
      </c>
      <c r="H20" s="8" t="str">
        <f>IF('Cuadro de Promocion'!K32="B","Bueno",IF('Cuadro de Promocion'!K32="MB","Muy Bueno","Excelente"))</f>
        <v>Muy Bueno</v>
      </c>
      <c r="I20" s="8" t="str">
        <f>IF('Cuadro de Promocion'!L32="B","Bueno",IF('Cuadro de Promocion'!L32="MB","Muy Bueno","Excelente"))</f>
        <v>Muy Bueno</v>
      </c>
      <c r="J20" s="8" t="str">
        <f>IF('Cuadro de Promocion'!M32="B","Bueno",IF('Cuadro de Promocion'!M32="MB","Muy Bueno","Excelente"))</f>
        <v>Muy Bueno</v>
      </c>
      <c r="K20" s="8" t="str">
        <f>IF('Cuadro de Promocion'!N32="B","Bueno",IF('Cuadro de Promocion'!N32="MB","Muy Bueno","Excelente"))</f>
        <v>Muy Bueno</v>
      </c>
      <c r="L20" s="8" t="str">
        <f>IF('Cuadro de Promocion'!O32="B","Bueno",IF('Cuadro de Promocion'!O32="MB","Muy Bueno","Excelente"))</f>
        <v>Muy Bueno</v>
      </c>
      <c r="M20">
        <v>19</v>
      </c>
      <c r="N20" s="11">
        <f>Nomina!E20</f>
        <v>19838950</v>
      </c>
      <c r="O20" t="str">
        <f>'Inf. General'!$B$1</f>
        <v>Complejo Educativo Hacienda San Cayetano</v>
      </c>
      <c r="P20">
        <f>'Inf. General'!$B$2</f>
        <v>0</v>
      </c>
      <c r="Q20">
        <f>'Inf. General'!$B$3</f>
        <v>0</v>
      </c>
      <c r="Y20">
        <f>'Inf. General'!$B$18</f>
        <v>0</v>
      </c>
      <c r="Z20">
        <f>'Inf. General'!$B$19</f>
        <v>0</v>
      </c>
    </row>
    <row r="21" spans="1:26" ht="14.1" customHeight="1" x14ac:dyDescent="0.2">
      <c r="A21" s="7" t="str">
        <f>CONCATENATE(Nomina!D21," ",Nomina!B21," ",Nomina!C21)</f>
        <v>Rodrigo Ernesto Ramírez  Hernández</v>
      </c>
      <c r="B21" s="8">
        <f>'Cuadro de Promocion'!D33</f>
        <v>6</v>
      </c>
      <c r="C21" s="8">
        <f>'Cuadro de Promocion'!E33</f>
        <v>7</v>
      </c>
      <c r="D21" s="8">
        <f>'Cuadro de Promocion'!F33</f>
        <v>8</v>
      </c>
      <c r="E21" s="8">
        <f>'Cuadro de Promocion'!G33</f>
        <v>7</v>
      </c>
      <c r="F21" s="8">
        <f>'Cuadro de Promocion'!H33</f>
        <v>8</v>
      </c>
      <c r="G21" s="8">
        <f>'Cuadro de Promocion'!I33</f>
        <v>6</v>
      </c>
      <c r="H21" s="8" t="str">
        <f>IF('Cuadro de Promocion'!K33="B","Bueno",IF('Cuadro de Promocion'!K33="MB","Muy Bueno","Excelente"))</f>
        <v>Muy Bueno</v>
      </c>
      <c r="I21" s="8" t="str">
        <f>IF('Cuadro de Promocion'!L33="B","Bueno",IF('Cuadro de Promocion'!L33="MB","Muy Bueno","Excelente"))</f>
        <v>Muy Bueno</v>
      </c>
      <c r="J21" s="8" t="str">
        <f>IF('Cuadro de Promocion'!M33="B","Bueno",IF('Cuadro de Promocion'!M33="MB","Muy Bueno","Excelente"))</f>
        <v>Muy Bueno</v>
      </c>
      <c r="K21" s="8" t="str">
        <f>IF('Cuadro de Promocion'!N33="B","Bueno",IF('Cuadro de Promocion'!N33="MB","Muy Bueno","Excelente"))</f>
        <v>Muy Bueno</v>
      </c>
      <c r="L21" s="8" t="str">
        <f>IF('Cuadro de Promocion'!O33="B","Bueno",IF('Cuadro de Promocion'!O33="MB","Muy Bueno","Excelente"))</f>
        <v>Muy Bueno</v>
      </c>
      <c r="M21">
        <v>20</v>
      </c>
      <c r="N21" s="11">
        <f>Nomina!E21</f>
        <v>6078200</v>
      </c>
      <c r="O21" t="str">
        <f>'Inf. General'!$B$1</f>
        <v>Complejo Educativo Hacienda San Cayetano</v>
      </c>
      <c r="P21">
        <f>'Inf. General'!$B$2</f>
        <v>0</v>
      </c>
      <c r="Q21">
        <f>'Inf. General'!$B$3</f>
        <v>0</v>
      </c>
      <c r="Y21">
        <f>'Inf. General'!$B$18</f>
        <v>0</v>
      </c>
      <c r="Z21">
        <f>'Inf. General'!$B$19</f>
        <v>0</v>
      </c>
    </row>
    <row r="22" spans="1:26" ht="14.1" customHeight="1" x14ac:dyDescent="0.2">
      <c r="A22" s="7" t="str">
        <f>CONCATENATE(Nomina!D22," ",Nomina!B22," ",Nomina!C22)</f>
        <v>Valery Nicole Ramírez  Magaña</v>
      </c>
      <c r="B22" s="8">
        <f>'Cuadro de Promocion'!D34</f>
        <v>6</v>
      </c>
      <c r="C22" s="8">
        <f>'Cuadro de Promocion'!E34</f>
        <v>7</v>
      </c>
      <c r="D22" s="8">
        <f>'Cuadro de Promocion'!F34</f>
        <v>8</v>
      </c>
      <c r="E22" s="8">
        <f>'Cuadro de Promocion'!G34</f>
        <v>6</v>
      </c>
      <c r="F22" s="8">
        <f>'Cuadro de Promocion'!H34</f>
        <v>7</v>
      </c>
      <c r="G22" s="8">
        <f>'Cuadro de Promocion'!I34</f>
        <v>8</v>
      </c>
      <c r="H22" s="8" t="str">
        <f>IF('Cuadro de Promocion'!K34="B","Bueno",IF('Cuadro de Promocion'!K34="MB","Muy Bueno","Excelente"))</f>
        <v>Muy Bueno</v>
      </c>
      <c r="I22" s="8" t="str">
        <f>IF('Cuadro de Promocion'!L34="B","Bueno",IF('Cuadro de Promocion'!L34="MB","Muy Bueno","Excelente"))</f>
        <v>Muy Bueno</v>
      </c>
      <c r="J22" s="8" t="str">
        <f>IF('Cuadro de Promocion'!M34="B","Bueno",IF('Cuadro de Promocion'!M34="MB","Muy Bueno","Excelente"))</f>
        <v>Muy Bueno</v>
      </c>
      <c r="K22" s="8" t="str">
        <f>IF('Cuadro de Promocion'!N34="B","Bueno",IF('Cuadro de Promocion'!N34="MB","Muy Bueno","Excelente"))</f>
        <v>Muy Bueno</v>
      </c>
      <c r="L22" s="8" t="str">
        <f>IF('Cuadro de Promocion'!O34="B","Bueno",IF('Cuadro de Promocion'!O34="MB","Muy Bueno","Excelente"))</f>
        <v>Muy Bueno</v>
      </c>
      <c r="M22">
        <v>21</v>
      </c>
      <c r="N22" s="11">
        <f>Nomina!E22</f>
        <v>19827009</v>
      </c>
      <c r="O22" t="str">
        <f>'Inf. General'!$B$1</f>
        <v>Complejo Educativo Hacienda San Cayetano</v>
      </c>
      <c r="P22">
        <f>'Inf. General'!$B$2</f>
        <v>0</v>
      </c>
      <c r="Q22">
        <f>'Inf. General'!$B$3</f>
        <v>0</v>
      </c>
      <c r="Y22">
        <f>'Inf. General'!$B$18</f>
        <v>0</v>
      </c>
      <c r="Z22">
        <f>'Inf. General'!$B$19</f>
        <v>0</v>
      </c>
    </row>
    <row r="23" spans="1:26" ht="14.1" customHeight="1" x14ac:dyDescent="0.2">
      <c r="A23" s="7" t="str">
        <f>CONCATENATE(Nomina!D23," ",Nomina!B23," ",Nomina!C23)</f>
        <v>Ashley Michelle Ramírez  Quezada</v>
      </c>
      <c r="B23" s="8">
        <f>'Cuadro de Promocion'!D35</f>
        <v>9</v>
      </c>
      <c r="C23" s="8">
        <f>'Cuadro de Promocion'!E35</f>
        <v>9</v>
      </c>
      <c r="D23" s="8">
        <f>'Cuadro de Promocion'!F35</f>
        <v>9</v>
      </c>
      <c r="E23" s="8">
        <f>'Cuadro de Promocion'!G35</f>
        <v>9</v>
      </c>
      <c r="F23" s="8">
        <f>'Cuadro de Promocion'!H35</f>
        <v>9</v>
      </c>
      <c r="G23" s="8">
        <f>'Cuadro de Promocion'!I35</f>
        <v>9</v>
      </c>
      <c r="H23" s="8" t="str">
        <f>IF('Cuadro de Promocion'!K35="B","Bueno",IF('Cuadro de Promocion'!K35="MB","Muy Bueno","Excelente"))</f>
        <v>Excelente</v>
      </c>
      <c r="I23" s="8" t="str">
        <f>IF('Cuadro de Promocion'!L35="B","Bueno",IF('Cuadro de Promocion'!L35="MB","Muy Bueno","Excelente"))</f>
        <v>Excelente</v>
      </c>
      <c r="J23" s="8" t="str">
        <f>IF('Cuadro de Promocion'!M35="B","Bueno",IF('Cuadro de Promocion'!M35="MB","Muy Bueno","Excelente"))</f>
        <v>Excelente</v>
      </c>
      <c r="K23" s="8" t="str">
        <f>IF('Cuadro de Promocion'!N35="B","Bueno",IF('Cuadro de Promocion'!N35="MB","Muy Bueno","Excelente"))</f>
        <v>Excelente</v>
      </c>
      <c r="L23" s="8" t="str">
        <f>IF('Cuadro de Promocion'!O35="B","Bueno",IF('Cuadro de Promocion'!O35="MB","Muy Bueno","Excelente"))</f>
        <v>Excelente</v>
      </c>
      <c r="M23">
        <v>22</v>
      </c>
      <c r="N23" s="11">
        <f>Nomina!E23</f>
        <v>19925270</v>
      </c>
      <c r="O23" t="str">
        <f>'Inf. General'!$B$1</f>
        <v>Complejo Educativo Hacienda San Cayetano</v>
      </c>
      <c r="P23">
        <f>'Inf. General'!$B$2</f>
        <v>0</v>
      </c>
      <c r="Q23">
        <f>'Inf. General'!$B$3</f>
        <v>0</v>
      </c>
      <c r="Y23">
        <f>'Inf. General'!$B$18</f>
        <v>0</v>
      </c>
      <c r="Z23">
        <f>'Inf. General'!$B$19</f>
        <v>0</v>
      </c>
    </row>
    <row r="24" spans="1:26" ht="14.1" customHeight="1" x14ac:dyDescent="0.2">
      <c r="A24" s="7" t="str">
        <f>CONCATENATE(Nomina!D24," ",Nomina!B24," ",Nomina!C24)</f>
        <v>Melanie Alejandrina Recinos Hernández</v>
      </c>
      <c r="B24" s="8">
        <f>'Cuadro de Promocion'!D36</f>
        <v>8</v>
      </c>
      <c r="C24" s="8">
        <f>'Cuadro de Promocion'!E36</f>
        <v>6</v>
      </c>
      <c r="D24" s="8">
        <f>'Cuadro de Promocion'!F36</f>
        <v>8</v>
      </c>
      <c r="E24" s="8">
        <f>'Cuadro de Promocion'!G36</f>
        <v>6</v>
      </c>
      <c r="F24" s="8">
        <f>'Cuadro de Promocion'!H36</f>
        <v>7</v>
      </c>
      <c r="G24" s="8">
        <f>'Cuadro de Promocion'!I36</f>
        <v>7</v>
      </c>
      <c r="H24" s="8" t="str">
        <f>IF('Cuadro de Promocion'!K36="B","Bueno",IF('Cuadro de Promocion'!K36="MB","Muy Bueno","Excelente"))</f>
        <v>Muy Bueno</v>
      </c>
      <c r="I24" s="8" t="str">
        <f>IF('Cuadro de Promocion'!L36="B","Bueno",IF('Cuadro de Promocion'!L36="MB","Muy Bueno","Excelente"))</f>
        <v>Muy Bueno</v>
      </c>
      <c r="J24" s="8" t="str">
        <f>IF('Cuadro de Promocion'!M36="B","Bueno",IF('Cuadro de Promocion'!M36="MB","Muy Bueno","Excelente"))</f>
        <v>Muy Bueno</v>
      </c>
      <c r="K24" s="8" t="str">
        <f>IF('Cuadro de Promocion'!N36="B","Bueno",IF('Cuadro de Promocion'!N36="MB","Muy Bueno","Excelente"))</f>
        <v>Muy Bueno</v>
      </c>
      <c r="L24" s="8" t="str">
        <f>IF('Cuadro de Promocion'!O36="B","Bueno",IF('Cuadro de Promocion'!O36="MB","Muy Bueno","Excelente"))</f>
        <v>Muy Bueno</v>
      </c>
      <c r="M24">
        <v>23</v>
      </c>
      <c r="N24" s="11" t="str">
        <f>Nomina!E24</f>
        <v>4092919</v>
      </c>
      <c r="O24" t="str">
        <f>'Inf. General'!$B$1</f>
        <v>Complejo Educativo Hacienda San Cayetano</v>
      </c>
      <c r="P24">
        <f>'Inf. General'!$B$2</f>
        <v>0</v>
      </c>
      <c r="Q24">
        <f>'Inf. General'!$B$3</f>
        <v>0</v>
      </c>
    </row>
    <row r="25" spans="1:26" ht="14.1" customHeight="1" x14ac:dyDescent="0.2">
      <c r="A25" s="7" t="str">
        <f>CONCATENATE(Nomina!D25," ",Nomina!B25," ",Nomina!C25)</f>
        <v>Liliana Jacquelinne Rosales Nerio</v>
      </c>
      <c r="B25" s="8">
        <f>'Cuadro de Promocion'!D40</f>
        <v>8</v>
      </c>
      <c r="C25" s="8">
        <f>'Cuadro de Promocion'!E40</f>
        <v>8</v>
      </c>
      <c r="D25" s="8">
        <f>'Cuadro de Promocion'!F40</f>
        <v>9</v>
      </c>
      <c r="E25" s="8">
        <f>'Cuadro de Promocion'!G40</f>
        <v>8</v>
      </c>
      <c r="F25" s="8">
        <f>'Cuadro de Promocion'!H40</f>
        <v>9</v>
      </c>
      <c r="G25" s="8">
        <f>'Cuadro de Promocion'!I40</f>
        <v>9</v>
      </c>
      <c r="H25" s="8" t="str">
        <f>IF('Cuadro de Promocion'!K40="B","Bueno",IF('Cuadro de Promocion'!K40="MB","Muy Bueno","Excelente"))</f>
        <v>Muy Bueno</v>
      </c>
      <c r="I25" s="8" t="str">
        <f>IF('Cuadro de Promocion'!L40="B","Bueno",IF('Cuadro de Promocion'!L40="MB","Muy Bueno","Excelente"))</f>
        <v>Muy Bueno</v>
      </c>
      <c r="J25" s="8" t="str">
        <f>IF('Cuadro de Promocion'!M40="B","Bueno",IF('Cuadro de Promocion'!M40="MB","Muy Bueno","Excelente"))</f>
        <v>Muy Bueno</v>
      </c>
      <c r="K25" s="8" t="str">
        <f>IF('Cuadro de Promocion'!N40="B","Bueno",IF('Cuadro de Promocion'!N40="MB","Muy Bueno","Excelente"))</f>
        <v>Muy Bueno</v>
      </c>
      <c r="L25" s="8" t="str">
        <f>IF('Cuadro de Promocion'!O40="B","Bueno",IF('Cuadro de Promocion'!O40="MB","Muy Bueno","Excelente"))</f>
        <v>Muy Bueno</v>
      </c>
      <c r="M25">
        <v>24</v>
      </c>
      <c r="N25" s="11">
        <f>Nomina!E25</f>
        <v>19968130</v>
      </c>
      <c r="O25" t="str">
        <f>'Inf. General'!$B$1</f>
        <v>Complejo Educativo Hacienda San Cayetano</v>
      </c>
      <c r="P25">
        <f>'Inf. General'!$B$2</f>
        <v>0</v>
      </c>
      <c r="Q25">
        <f>'Inf. General'!$B$3</f>
        <v>0</v>
      </c>
    </row>
    <row r="26" spans="1:26" ht="14.1" customHeight="1" x14ac:dyDescent="0.2">
      <c r="A26" s="7" t="str">
        <f>CONCATENATE(Nomina!D26," ",Nomina!B26," ",Nomina!C26)</f>
        <v xml:space="preserve">  </v>
      </c>
      <c r="B26" s="8">
        <f>'Cuadro de Promocion'!D41</f>
        <v>0</v>
      </c>
      <c r="C26" s="8">
        <f>'Cuadro de Promocion'!E41</f>
        <v>0</v>
      </c>
      <c r="D26" s="8">
        <f>'Cuadro de Promocion'!F41</f>
        <v>0</v>
      </c>
      <c r="E26" s="8">
        <f>'Cuadro de Promocion'!G41</f>
        <v>0</v>
      </c>
      <c r="F26" s="8">
        <f>'Cuadro de Promocion'!H41</f>
        <v>0</v>
      </c>
      <c r="G26" s="8">
        <f>'Cuadro de Promocion'!I41</f>
        <v>0</v>
      </c>
      <c r="H26" s="8" t="str">
        <f>IF('Cuadro de Promocion'!K41="B","Bueno",IF('Cuadro de Promocion'!K41="MB","Muy Bueno","Excelente"))</f>
        <v>Excelente</v>
      </c>
      <c r="I26" s="8" t="str">
        <f>IF('Cuadro de Promocion'!L41="B","Bueno",IF('Cuadro de Promocion'!L41="MB","Muy Bueno","Excelente"))</f>
        <v>Excelente</v>
      </c>
      <c r="J26" s="8" t="str">
        <f>IF('Cuadro de Promocion'!M41="B","Bueno",IF('Cuadro de Promocion'!M41="MB","Muy Bueno","Excelente"))</f>
        <v>Excelente</v>
      </c>
      <c r="K26" s="8" t="str">
        <f>IF('Cuadro de Promocion'!N41="B","Bueno",IF('Cuadro de Promocion'!N41="MB","Muy Bueno","Excelente"))</f>
        <v>Excelente</v>
      </c>
      <c r="L26" s="8" t="str">
        <f>IF('Cuadro de Promocion'!O41="B","Bueno",IF('Cuadro de Promocion'!O41="MB","Muy Bueno","Excelente"))</f>
        <v>Excelente</v>
      </c>
      <c r="M26">
        <v>25</v>
      </c>
      <c r="N26" s="11">
        <f>Nomina!E26</f>
        <v>0</v>
      </c>
      <c r="O26" t="str">
        <f>'Inf. General'!$B$1</f>
        <v>Complejo Educativo Hacienda San Cayetano</v>
      </c>
      <c r="P26">
        <f>'Inf. General'!$B$2</f>
        <v>0</v>
      </c>
      <c r="Q26">
        <f>'Inf. General'!$B$3</f>
        <v>0</v>
      </c>
    </row>
    <row r="27" spans="1:26" ht="14.1" customHeight="1" x14ac:dyDescent="0.2">
      <c r="A27" s="7" t="str">
        <f>CONCATENATE(Nomina!D27," ",Nomina!B27," ",Nomina!C27)</f>
        <v xml:space="preserve">  </v>
      </c>
      <c r="B27" s="8">
        <f>'Cuadro de Promocion'!D42</f>
        <v>0</v>
      </c>
      <c r="C27" s="8">
        <f>'Cuadro de Promocion'!E42</f>
        <v>0</v>
      </c>
      <c r="D27" s="8">
        <f>'Cuadro de Promocion'!F42</f>
        <v>0</v>
      </c>
      <c r="E27" s="8">
        <f>'Cuadro de Promocion'!G42</f>
        <v>0</v>
      </c>
      <c r="F27" s="8">
        <f>'Cuadro de Promocion'!H42</f>
        <v>0</v>
      </c>
      <c r="G27" s="8">
        <f>'Cuadro de Promocion'!I42</f>
        <v>0</v>
      </c>
      <c r="H27" s="8" t="str">
        <f>IF('Cuadro de Promocion'!K42="B","Bueno",IF('Cuadro de Promocion'!K42="MB","Muy Bueno","Excelente"))</f>
        <v>Excelente</v>
      </c>
      <c r="I27" s="8" t="str">
        <f>IF('Cuadro de Promocion'!L42="B","Bueno",IF('Cuadro de Promocion'!L42="MB","Muy Bueno","Excelente"))</f>
        <v>Excelente</v>
      </c>
      <c r="J27" s="8" t="str">
        <f>IF('Cuadro de Promocion'!M42="B","Bueno",IF('Cuadro de Promocion'!M42="MB","Muy Bueno","Excelente"))</f>
        <v>Excelente</v>
      </c>
      <c r="K27" s="8" t="str">
        <f>IF('Cuadro de Promocion'!N42="B","Bueno",IF('Cuadro de Promocion'!N42="MB","Muy Bueno","Excelente"))</f>
        <v>Excelente</v>
      </c>
      <c r="L27" s="8" t="str">
        <f>IF('Cuadro de Promocion'!O42="B","Bueno",IF('Cuadro de Promocion'!O42="MB","Muy Bueno","Excelente"))</f>
        <v>Excelente</v>
      </c>
      <c r="M27">
        <v>26</v>
      </c>
      <c r="N27" s="11">
        <f>Nomina!E27</f>
        <v>0</v>
      </c>
      <c r="O27" t="str">
        <f>'Inf. General'!$B$1</f>
        <v>Complejo Educativo Hacienda San Cayetano</v>
      </c>
      <c r="P27">
        <f>'Inf. General'!$B$2</f>
        <v>0</v>
      </c>
      <c r="Q27">
        <f>'Inf. General'!$B$3</f>
        <v>0</v>
      </c>
    </row>
    <row r="28" spans="1:26" ht="14.1" customHeight="1" x14ac:dyDescent="0.2">
      <c r="A28" s="7" t="str">
        <f>CONCATENATE(Nomina!D28," ",Nomina!B28," ",Nomina!C28)</f>
        <v xml:space="preserve">  </v>
      </c>
      <c r="B28" s="8">
        <f>'Cuadro de Promocion'!D43</f>
        <v>0</v>
      </c>
      <c r="C28" s="8">
        <f>'Cuadro de Promocion'!E43</f>
        <v>0</v>
      </c>
      <c r="D28" s="8">
        <f>'Cuadro de Promocion'!F43</f>
        <v>0</v>
      </c>
      <c r="E28" s="8">
        <f>'Cuadro de Promocion'!G43</f>
        <v>0</v>
      </c>
      <c r="F28" s="8">
        <f>'Cuadro de Promocion'!H43</f>
        <v>0</v>
      </c>
      <c r="G28" s="8">
        <f>'Cuadro de Promocion'!I43</f>
        <v>0</v>
      </c>
      <c r="H28" s="8" t="str">
        <f>IF('Cuadro de Promocion'!K43="B","Bueno",IF('Cuadro de Promocion'!K43="MB","Muy Bueno","Excelente"))</f>
        <v>Excelente</v>
      </c>
      <c r="I28" s="8" t="str">
        <f>IF('Cuadro de Promocion'!L43="B","Bueno",IF('Cuadro de Promocion'!L43="MB","Muy Bueno","Excelente"))</f>
        <v>Excelente</v>
      </c>
      <c r="J28" s="8" t="str">
        <f>IF('Cuadro de Promocion'!M43="B","Bueno",IF('Cuadro de Promocion'!M43="MB","Muy Bueno","Excelente"))</f>
        <v>Excelente</v>
      </c>
      <c r="K28" s="8" t="str">
        <f>IF('Cuadro de Promocion'!N43="B","Bueno",IF('Cuadro de Promocion'!N43="MB","Muy Bueno","Excelente"))</f>
        <v>Excelente</v>
      </c>
      <c r="L28" s="8" t="str">
        <f>IF('Cuadro de Promocion'!O43="B","Bueno",IF('Cuadro de Promocion'!O43="MB","Muy Bueno","Excelente"))</f>
        <v>Excelente</v>
      </c>
      <c r="M28">
        <v>27</v>
      </c>
      <c r="N28" s="11">
        <f>Nomina!E28</f>
        <v>0</v>
      </c>
      <c r="O28" t="str">
        <f>'Inf. General'!$B$1</f>
        <v>Complejo Educativo Hacienda San Cayetano</v>
      </c>
      <c r="P28">
        <f>'Inf. General'!$B$2</f>
        <v>0</v>
      </c>
      <c r="Q28">
        <f>'Inf. General'!$B$3</f>
        <v>0</v>
      </c>
    </row>
    <row r="29" spans="1:26" ht="14.1" customHeight="1" x14ac:dyDescent="0.2">
      <c r="A29" s="7" t="str">
        <f>CONCATENATE(Nomina!D29," ",Nomina!B29," ",Nomina!C29)</f>
        <v xml:space="preserve">  </v>
      </c>
      <c r="B29" s="8">
        <f>'Cuadro de Promocion'!D44</f>
        <v>0</v>
      </c>
      <c r="C29" s="8">
        <f>'Cuadro de Promocion'!E44</f>
        <v>0</v>
      </c>
      <c r="D29" s="8">
        <f>'Cuadro de Promocion'!F44</f>
        <v>0</v>
      </c>
      <c r="E29" s="8">
        <f>'Cuadro de Promocion'!G44</f>
        <v>0</v>
      </c>
      <c r="F29" s="8">
        <f>'Cuadro de Promocion'!H44</f>
        <v>0</v>
      </c>
      <c r="G29" s="8">
        <f>'Cuadro de Promocion'!I44</f>
        <v>0</v>
      </c>
      <c r="H29" s="8" t="str">
        <f>IF('Cuadro de Promocion'!K44="B","Bueno",IF('Cuadro de Promocion'!K44="MB","Muy Bueno","Excelente"))</f>
        <v>Excelente</v>
      </c>
      <c r="I29" s="8" t="str">
        <f>IF('Cuadro de Promocion'!L44="B","Bueno",IF('Cuadro de Promocion'!L44="MB","Muy Bueno","Excelente"))</f>
        <v>Excelente</v>
      </c>
      <c r="J29" s="8" t="str">
        <f>IF('Cuadro de Promocion'!M44="B","Bueno",IF('Cuadro de Promocion'!M44="MB","Muy Bueno","Excelente"))</f>
        <v>Excelente</v>
      </c>
      <c r="K29" s="8" t="str">
        <f>IF('Cuadro de Promocion'!N44="B","Bueno",IF('Cuadro de Promocion'!N44="MB","Muy Bueno","Excelente"))</f>
        <v>Excelente</v>
      </c>
      <c r="L29" s="8" t="str">
        <f>IF('Cuadro de Promocion'!O44="B","Bueno",IF('Cuadro de Promocion'!O44="MB","Muy Bueno","Excelente"))</f>
        <v>Excelente</v>
      </c>
      <c r="M29">
        <v>28</v>
      </c>
      <c r="N29" s="11">
        <f>Nomina!E29</f>
        <v>0</v>
      </c>
      <c r="O29" t="str">
        <f>'Inf. General'!$B$1</f>
        <v>Complejo Educativo Hacienda San Cayetano</v>
      </c>
      <c r="P29">
        <f>'Inf. General'!$B$2</f>
        <v>0</v>
      </c>
      <c r="Q29">
        <f>'Inf. General'!$B$3</f>
        <v>0</v>
      </c>
    </row>
    <row r="30" spans="1:26" ht="14.1" customHeight="1" x14ac:dyDescent="0.2">
      <c r="A30" s="7" t="str">
        <f>CONCATENATE(Nomina!D30," ",Nomina!B30," ",Nomina!C30)</f>
        <v xml:space="preserve">  </v>
      </c>
      <c r="B30" s="8">
        <f>'Cuadro de Promocion'!D45</f>
        <v>0</v>
      </c>
      <c r="C30" s="8">
        <f>'Cuadro de Promocion'!E45</f>
        <v>0</v>
      </c>
      <c r="D30" s="8">
        <f>'Cuadro de Promocion'!F45</f>
        <v>0</v>
      </c>
      <c r="E30" s="8">
        <f>'Cuadro de Promocion'!G45</f>
        <v>0</v>
      </c>
      <c r="F30" s="8">
        <f>'Cuadro de Promocion'!H45</f>
        <v>0</v>
      </c>
      <c r="G30" s="8">
        <f>'Cuadro de Promocion'!I45</f>
        <v>0</v>
      </c>
      <c r="H30" s="8" t="str">
        <f>IF('Cuadro de Promocion'!K45="B","Bueno",IF('Cuadro de Promocion'!K45="MB","Muy Bueno","Excelente"))</f>
        <v>Excelente</v>
      </c>
      <c r="I30" s="8" t="str">
        <f>IF('Cuadro de Promocion'!L45="B","Bueno",IF('Cuadro de Promocion'!L45="MB","Muy Bueno","Excelente"))</f>
        <v>Excelente</v>
      </c>
      <c r="J30" s="8" t="str">
        <f>IF('Cuadro de Promocion'!M45="B","Bueno",IF('Cuadro de Promocion'!M45="MB","Muy Bueno","Excelente"))</f>
        <v>Excelente</v>
      </c>
      <c r="K30" s="8" t="str">
        <f>IF('Cuadro de Promocion'!N45="B","Bueno",IF('Cuadro de Promocion'!N45="MB","Muy Bueno","Excelente"))</f>
        <v>Excelente</v>
      </c>
      <c r="L30" s="8" t="str">
        <f>IF('Cuadro de Promocion'!O45="B","Bueno",IF('Cuadro de Promocion'!O45="MB","Muy Bueno","Excelente"))</f>
        <v>Excelente</v>
      </c>
      <c r="M30">
        <v>29</v>
      </c>
      <c r="N30" s="11">
        <f>Nomina!E30</f>
        <v>0</v>
      </c>
      <c r="O30" t="str">
        <f>'Inf. General'!$B$1</f>
        <v>Complejo Educativo Hacienda San Cayetano</v>
      </c>
      <c r="P30">
        <f>'Inf. General'!$B$2</f>
        <v>0</v>
      </c>
      <c r="Q30">
        <f>'Inf. General'!$B$3</f>
        <v>0</v>
      </c>
    </row>
  </sheetData>
  <printOptions horizontalCentered="1"/>
  <pageMargins left="0" right="0" top="0" bottom="0" header="0.51180555555555496" footer="0.51180555555555496"/>
  <pageSetup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Inf. General</vt:lpstr>
      <vt:lpstr>Nomina</vt:lpstr>
      <vt:lpstr>Notas</vt:lpstr>
      <vt:lpstr>Cuadro de Promocion</vt:lpstr>
      <vt:lpstr>Info. Certificado</vt:lpstr>
      <vt:lpstr>Nomina!_FilterDatabase</vt:lpstr>
      <vt:lpstr>'Cuadro de Promocion'!Área_de_impresión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WILFREDO CERNA,</cp:lastModifiedBy>
  <cp:revision>2</cp:revision>
  <cp:lastPrinted>2018-11-05T05:07:03Z</cp:lastPrinted>
  <dcterms:created xsi:type="dcterms:W3CDTF">2007-11-09T19:27:24Z</dcterms:created>
  <dcterms:modified xsi:type="dcterms:W3CDTF">2024-01-25T17:44:01Z</dcterms:modified>
  <dc:language>es-SV</dc:language>
</cp:coreProperties>
</file>