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rlo\Downloads\"/>
    </mc:Choice>
  </mc:AlternateContent>
  <xr:revisionPtr revIDLastSave="0" documentId="8_{6869B85F-B876-4A9D-B3F6-1EDD63E6BEC9}" xr6:coauthVersionLast="47" xr6:coauthVersionMax="47" xr10:uidLastSave="{00000000-0000-0000-0000-000000000000}"/>
  <bookViews>
    <workbookView xWindow="-108" yWindow="-108" windowWidth="23256" windowHeight="12456" xr2:uid="{874BA4CE-32B5-43AA-A3B7-3BDABBF269A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1" l="1"/>
  <c r="M17" i="1" s="1"/>
  <c r="M15" i="1"/>
  <c r="M14" i="1"/>
  <c r="P11" i="1"/>
  <c r="M11" i="1"/>
  <c r="P9" i="1"/>
  <c r="P8" i="1"/>
  <c r="P7" i="1"/>
  <c r="P6" i="1"/>
  <c r="P5" i="1"/>
  <c r="P4" i="1"/>
  <c r="P3" i="1"/>
  <c r="O9" i="1"/>
  <c r="O8" i="1"/>
  <c r="O7" i="1"/>
  <c r="O6" i="1"/>
  <c r="O5" i="1"/>
  <c r="O4" i="1"/>
  <c r="O3" i="1"/>
  <c r="N9" i="1"/>
  <c r="N8" i="1"/>
  <c r="N7" i="1"/>
  <c r="N6" i="1"/>
  <c r="N5" i="1"/>
  <c r="N4" i="1"/>
  <c r="N3" i="1"/>
  <c r="M4" i="1"/>
  <c r="M5" i="1"/>
  <c r="M6" i="1"/>
  <c r="M7" i="1"/>
  <c r="M8" i="1"/>
  <c r="M9" i="1"/>
  <c r="M3" i="1"/>
  <c r="H15" i="1"/>
  <c r="H14" i="1"/>
  <c r="J10" i="1"/>
  <c r="I10" i="1"/>
  <c r="J9" i="1"/>
  <c r="J8" i="1"/>
  <c r="J7" i="1"/>
  <c r="J6" i="1"/>
  <c r="J5" i="1"/>
  <c r="J4" i="1"/>
  <c r="J3" i="1"/>
  <c r="I9" i="1"/>
  <c r="I8" i="1"/>
  <c r="I7" i="1"/>
  <c r="I6" i="1"/>
  <c r="I5" i="1"/>
  <c r="I4" i="1"/>
  <c r="I3" i="1"/>
  <c r="H9" i="1"/>
  <c r="H8" i="1"/>
  <c r="H7" i="1"/>
  <c r="H6" i="1"/>
  <c r="H5" i="1"/>
  <c r="H4" i="1"/>
  <c r="H3" i="1"/>
  <c r="G9" i="1"/>
  <c r="G8" i="1"/>
  <c r="G7" i="1"/>
  <c r="G6" i="1"/>
  <c r="G5" i="1"/>
  <c r="G4" i="1"/>
  <c r="G3" i="1"/>
  <c r="D12" i="1"/>
  <c r="C12" i="1"/>
  <c r="D11" i="1"/>
  <c r="C11" i="1"/>
</calcChain>
</file>

<file path=xl/sharedStrings.xml><?xml version="1.0" encoding="utf-8"?>
<sst xmlns="http://schemas.openxmlformats.org/spreadsheetml/2006/main" count="26" uniqueCount="24">
  <si>
    <t>x</t>
  </si>
  <si>
    <t>y</t>
  </si>
  <si>
    <t>n=</t>
  </si>
  <si>
    <t>Suma=</t>
  </si>
  <si>
    <t>Promedio=</t>
  </si>
  <si>
    <t>x - x̄</t>
  </si>
  <si>
    <t>x̄</t>
  </si>
  <si>
    <t>y - ȳ</t>
  </si>
  <si>
    <t>ȳ</t>
  </si>
  <si>
    <t>(x−x̄)²</t>
  </si>
  <si>
    <t>(x−x̄)(y−ȳ)</t>
  </si>
  <si>
    <t>Pendiente: a1​</t>
  </si>
  <si>
    <t>Intercepto : a0</t>
  </si>
  <si>
    <t>-3,43+2,14x</t>
  </si>
  <si>
    <t>(y−yˉ​)^2</t>
  </si>
  <si>
    <t>ŷ</t>
  </si>
  <si>
    <t>y−ŷ</t>
  </si>
  <si>
    <t>y−ŷ²</t>
  </si>
  <si>
    <t>St​</t>
  </si>
  <si>
    <t>Sr​</t>
  </si>
  <si>
    <t>Sy</t>
  </si>
  <si>
    <t>Sy/x</t>
  </si>
  <si>
    <t>r^2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</si>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</sst>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00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171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49" fontId="0" fillId="0" borderId="0" xfId="0" applyNumberFormat="1"/>
    <xf numFmtId="0" fontId="0" fillId="3" borderId="1" xfId="0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0" fillId="0" borderId="1" xfId="0" applyNumberFormat="1" applyBorder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/>
    <xf numFmtId="2" fontId="0" fillId="3" borderId="1" xfId="0" applyNumberFormat="1" applyFill="1" applyBorder="1" applyAlignment="1">
      <alignment horizontal="center"/>
    </xf>
    <xf numFmtId="0" fontId="0" fillId="3" borderId="0" xfId="0" applyFill="1"/>
    <xf numFmtId="2" fontId="0" fillId="3" borderId="0" xfId="0" applyNumberForma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B0BAD-96F0-4CAD-A5F5-46ACFD26B60C}">
  <dimension ref="A2:P17"/>
  <sheetViews>
    <sheetView tabSelected="1" workbookViewId="0">
      <selection activeCell="L24" sqref="L24"/>
    </sheetView>
  </sheetViews>
  <sheetFormatPr baseColWidth="10" defaultRowHeight="14.4" x14ac:dyDescent="0.3"/>
  <cols>
    <col min="2" max="2" width="9.77734375" bestFit="1" customWidth="1"/>
    <col min="3" max="3" width="9.109375" customWidth="1"/>
    <col min="4" max="5" width="10" customWidth="1"/>
    <col min="7" max="7" width="12.44140625" bestFit="1" customWidth="1"/>
    <col min="10" max="10" width="12.5546875" bestFit="1" customWidth="1"/>
  </cols>
  <sheetData>
    <row r="2" spans="1:16" ht="18" x14ac:dyDescent="0.35">
      <c r="C2" s="8" t="s">
        <v>0</v>
      </c>
      <c r="D2" s="8" t="s">
        <v>1</v>
      </c>
      <c r="G2" s="9" t="s">
        <v>5</v>
      </c>
      <c r="H2" s="9" t="s">
        <v>7</v>
      </c>
      <c r="I2" s="9" t="s">
        <v>9</v>
      </c>
      <c r="J2" s="9" t="s">
        <v>10</v>
      </c>
      <c r="L2" s="18" t="s">
        <v>7</v>
      </c>
      <c r="M2" s="18" t="s">
        <v>14</v>
      </c>
      <c r="N2" s="18" t="s">
        <v>15</v>
      </c>
      <c r="O2" s="18" t="s">
        <v>16</v>
      </c>
      <c r="P2" s="18" t="s">
        <v>17</v>
      </c>
    </row>
    <row r="3" spans="1:16" x14ac:dyDescent="0.3">
      <c r="C3" s="1">
        <v>0</v>
      </c>
      <c r="D3" s="1">
        <v>0</v>
      </c>
      <c r="G3" s="10">
        <f>C3-$C$12</f>
        <v>-6</v>
      </c>
      <c r="H3" s="11">
        <f>D3-$D$12</f>
        <v>-9.4285714285714288</v>
      </c>
      <c r="I3" s="10">
        <f>G3^2</f>
        <v>36</v>
      </c>
      <c r="J3" s="12">
        <f>G3*H3</f>
        <v>56.571428571428569</v>
      </c>
      <c r="L3" s="12">
        <v>-9.4285714285714288</v>
      </c>
      <c r="M3" s="11">
        <f>L3^2</f>
        <v>88.897959183673478</v>
      </c>
      <c r="N3" s="11">
        <f>$H$15+$H$14*C3</f>
        <v>-3.4285714285714288</v>
      </c>
      <c r="O3" s="11">
        <f>D3-N3</f>
        <v>3.4285714285714288</v>
      </c>
      <c r="P3" s="11">
        <f>O3^2</f>
        <v>11.755102040816329</v>
      </c>
    </row>
    <row r="4" spans="1:16" x14ac:dyDescent="0.3">
      <c r="C4" s="7">
        <v>2</v>
      </c>
      <c r="D4" s="7">
        <v>1</v>
      </c>
      <c r="G4" s="13">
        <f t="shared" ref="G4:G9" si="0">C4-$C$12</f>
        <v>-4</v>
      </c>
      <c r="H4" s="14">
        <f t="shared" ref="H4:H9" si="1">D4-$D$12</f>
        <v>-8.4285714285714288</v>
      </c>
      <c r="I4" s="13">
        <f>G4^2</f>
        <v>16</v>
      </c>
      <c r="J4" s="15">
        <f t="shared" ref="J4:J9" si="2">G4*H4</f>
        <v>33.714285714285715</v>
      </c>
      <c r="L4" s="15">
        <v>-8.4285714285714288</v>
      </c>
      <c r="M4" s="14">
        <f t="shared" ref="M4:M9" si="3">L4^2</f>
        <v>71.040816326530617</v>
      </c>
      <c r="N4" s="14">
        <f>$H$15+$H$14*C4</f>
        <v>0.85714285714285676</v>
      </c>
      <c r="O4" s="14">
        <f t="shared" ref="O4:O9" si="4">D4-N4</f>
        <v>0.14285714285714324</v>
      </c>
      <c r="P4" s="14">
        <f t="shared" ref="P4:P9" si="5">O4^2</f>
        <v>2.0408163265306232E-2</v>
      </c>
    </row>
    <row r="5" spans="1:16" x14ac:dyDescent="0.3">
      <c r="C5" s="1">
        <v>4</v>
      </c>
      <c r="D5" s="1">
        <v>4</v>
      </c>
      <c r="G5" s="10">
        <f t="shared" si="0"/>
        <v>-2</v>
      </c>
      <c r="H5" s="11">
        <f t="shared" si="1"/>
        <v>-5.4285714285714288</v>
      </c>
      <c r="I5" s="10">
        <f>G5^2</f>
        <v>4</v>
      </c>
      <c r="J5" s="12">
        <f t="shared" si="2"/>
        <v>10.857142857142858</v>
      </c>
      <c r="L5" s="12">
        <v>-5.4285714285714288</v>
      </c>
      <c r="M5" s="11">
        <f t="shared" si="3"/>
        <v>29.469387755102044</v>
      </c>
      <c r="N5" s="11">
        <f>$H$15+$H$14*C5</f>
        <v>5.1428571428571423</v>
      </c>
      <c r="O5" s="11">
        <f t="shared" si="4"/>
        <v>-1.1428571428571423</v>
      </c>
      <c r="P5" s="11">
        <f t="shared" si="5"/>
        <v>1.3061224489795906</v>
      </c>
    </row>
    <row r="6" spans="1:16" x14ac:dyDescent="0.3">
      <c r="C6" s="7">
        <v>6</v>
      </c>
      <c r="D6" s="7">
        <v>7</v>
      </c>
      <c r="G6" s="13">
        <f t="shared" si="0"/>
        <v>0</v>
      </c>
      <c r="H6" s="14">
        <f t="shared" si="1"/>
        <v>-2.4285714285714288</v>
      </c>
      <c r="I6" s="13">
        <f>G6^2</f>
        <v>0</v>
      </c>
      <c r="J6" s="15">
        <f t="shared" si="2"/>
        <v>0</v>
      </c>
      <c r="L6" s="15">
        <v>-2.4285714285714288</v>
      </c>
      <c r="M6" s="14">
        <f t="shared" si="3"/>
        <v>5.8979591836734704</v>
      </c>
      <c r="N6" s="14">
        <f>$H$15+$H$14*C6</f>
        <v>9.4285714285714288</v>
      </c>
      <c r="O6" s="14">
        <f t="shared" si="4"/>
        <v>-2.4285714285714288</v>
      </c>
      <c r="P6" s="14">
        <f t="shared" si="5"/>
        <v>5.8979591836734704</v>
      </c>
    </row>
    <row r="7" spans="1:16" x14ac:dyDescent="0.3">
      <c r="C7" s="1">
        <v>8</v>
      </c>
      <c r="D7" s="1">
        <v>9</v>
      </c>
      <c r="G7" s="10">
        <f t="shared" si="0"/>
        <v>2</v>
      </c>
      <c r="H7" s="11">
        <f t="shared" si="1"/>
        <v>-0.42857142857142883</v>
      </c>
      <c r="I7" s="10">
        <f t="shared" ref="I7:I9" si="6">G7^2</f>
        <v>4</v>
      </c>
      <c r="J7" s="12">
        <f t="shared" si="2"/>
        <v>-0.85714285714285765</v>
      </c>
      <c r="L7" s="12">
        <v>-0.42857142857142883</v>
      </c>
      <c r="M7" s="11">
        <f t="shared" si="3"/>
        <v>0.18367346938775531</v>
      </c>
      <c r="N7" s="11">
        <f>$H$15+$H$14*C7</f>
        <v>13.714285714285714</v>
      </c>
      <c r="O7" s="11">
        <f t="shared" si="4"/>
        <v>-4.7142857142857135</v>
      </c>
      <c r="P7" s="11">
        <f t="shared" si="5"/>
        <v>22.224489795918359</v>
      </c>
    </row>
    <row r="8" spans="1:16" x14ac:dyDescent="0.3">
      <c r="C8" s="7">
        <v>10</v>
      </c>
      <c r="D8" s="7">
        <v>18</v>
      </c>
      <c r="G8" s="13">
        <f t="shared" si="0"/>
        <v>4</v>
      </c>
      <c r="H8" s="14">
        <f t="shared" si="1"/>
        <v>8.5714285714285712</v>
      </c>
      <c r="I8" s="13">
        <f t="shared" si="6"/>
        <v>16</v>
      </c>
      <c r="J8" s="15">
        <f t="shared" si="2"/>
        <v>34.285714285714285</v>
      </c>
      <c r="L8" s="15">
        <v>8.5714285714285712</v>
      </c>
      <c r="M8" s="14">
        <f t="shared" si="3"/>
        <v>73.469387755102034</v>
      </c>
      <c r="N8" s="14">
        <f>$H$15+$H$14*C8</f>
        <v>18</v>
      </c>
      <c r="O8" s="14">
        <f t="shared" si="4"/>
        <v>0</v>
      </c>
      <c r="P8" s="14">
        <f t="shared" si="5"/>
        <v>0</v>
      </c>
    </row>
    <row r="9" spans="1:16" x14ac:dyDescent="0.3">
      <c r="C9" s="1">
        <v>12</v>
      </c>
      <c r="D9" s="1">
        <v>27</v>
      </c>
      <c r="G9" s="10">
        <f t="shared" si="0"/>
        <v>6</v>
      </c>
      <c r="H9" s="11">
        <f t="shared" si="1"/>
        <v>17.571428571428569</v>
      </c>
      <c r="I9" s="10">
        <f t="shared" si="6"/>
        <v>36</v>
      </c>
      <c r="J9" s="12">
        <f t="shared" si="2"/>
        <v>105.42857142857142</v>
      </c>
      <c r="L9" s="12">
        <v>17.571428571428569</v>
      </c>
      <c r="M9" s="11">
        <f t="shared" si="3"/>
        <v>308.75510204081627</v>
      </c>
      <c r="N9" s="11">
        <f>$H$15+$H$14*C9</f>
        <v>22.285714285714285</v>
      </c>
      <c r="O9" s="11">
        <f t="shared" si="4"/>
        <v>4.7142857142857153</v>
      </c>
      <c r="P9" s="11">
        <f t="shared" si="5"/>
        <v>22.224489795918377</v>
      </c>
    </row>
    <row r="10" spans="1:16" x14ac:dyDescent="0.3">
      <c r="B10" s="19" t="s">
        <v>2</v>
      </c>
      <c r="C10" s="2">
        <v>7</v>
      </c>
      <c r="D10" s="2">
        <v>7</v>
      </c>
      <c r="H10" s="4"/>
      <c r="I10">
        <f>SUM(I3:I9)</f>
        <v>112</v>
      </c>
      <c r="J10" s="4">
        <f>SUM(J3:J9)</f>
        <v>239.99999999999997</v>
      </c>
    </row>
    <row r="11" spans="1:16" x14ac:dyDescent="0.3">
      <c r="B11" s="19" t="s">
        <v>3</v>
      </c>
      <c r="C11">
        <f>SUM(C3:C9)</f>
        <v>42</v>
      </c>
      <c r="D11">
        <f>SUM(D3:D9)</f>
        <v>66</v>
      </c>
      <c r="L11" s="19" t="s">
        <v>18</v>
      </c>
      <c r="M11" s="17">
        <f>SUM(M3:M9)</f>
        <v>577.71428571428567</v>
      </c>
      <c r="O11" s="19" t="s">
        <v>19</v>
      </c>
      <c r="P11" s="17">
        <f>SUM(P3:P9)</f>
        <v>63.428571428571431</v>
      </c>
    </row>
    <row r="12" spans="1:16" ht="15.6" x14ac:dyDescent="0.3">
      <c r="A12" s="5"/>
      <c r="B12" s="16" t="s">
        <v>4</v>
      </c>
      <c r="C12" s="20">
        <f>C11/C10</f>
        <v>6</v>
      </c>
      <c r="D12" s="17">
        <f>D11/D10</f>
        <v>9.4285714285714288</v>
      </c>
    </row>
    <row r="13" spans="1:16" x14ac:dyDescent="0.3">
      <c r="C13" s="20" t="s">
        <v>6</v>
      </c>
      <c r="D13" s="20" t="s">
        <v>8</v>
      </c>
    </row>
    <row r="14" spans="1:16" x14ac:dyDescent="0.3">
      <c r="G14" s="16" t="s">
        <v>11</v>
      </c>
      <c r="H14" s="4">
        <f>J10/I10</f>
        <v>2.1428571428571428</v>
      </c>
      <c r="L14" s="19" t="s">
        <v>20</v>
      </c>
      <c r="M14" s="3">
        <f>SQRT(M11/(C10-1))</f>
        <v>9.8125284348996544</v>
      </c>
    </row>
    <row r="15" spans="1:16" x14ac:dyDescent="0.3">
      <c r="G15" s="16" t="s">
        <v>12</v>
      </c>
      <c r="H15" s="4">
        <f>D12-H14*C12</f>
        <v>-3.4285714285714288</v>
      </c>
      <c r="L15" s="19" t="s">
        <v>21</v>
      </c>
      <c r="M15" s="3">
        <f>SQRT(P11/(C10-2))</f>
        <v>3.5617010382279823</v>
      </c>
    </row>
    <row r="16" spans="1:16" x14ac:dyDescent="0.3">
      <c r="G16" s="16" t="s">
        <v>15</v>
      </c>
      <c r="H16" s="6" t="s">
        <v>13</v>
      </c>
      <c r="L16" s="19" t="s">
        <v>22</v>
      </c>
      <c r="M16" s="3">
        <f>1-P11/M11</f>
        <v>0.89020771513353114</v>
      </c>
    </row>
    <row r="17" spans="12:13" x14ac:dyDescent="0.3">
      <c r="L17" s="19" t="s">
        <v>23</v>
      </c>
      <c r="M17" s="3">
        <f>SQRT(M16)</f>
        <v>0.9435081955836585</v>
      </c>
    </row>
  </sheetData>
  <pageMargins left="0.7" right="0.7" top="0.75" bottom="0.75" header="0.3" footer="0.3"/>
  <ignoredErrors>
    <ignoredError sqref="C11:D1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Duran Gelves</dc:creator>
  <cp:lastModifiedBy>Carlos Duran Gelves</cp:lastModifiedBy>
  <dcterms:created xsi:type="dcterms:W3CDTF">2025-10-24T02:45:06Z</dcterms:created>
  <dcterms:modified xsi:type="dcterms:W3CDTF">2025-10-24T04:20:03Z</dcterms:modified>
</cp:coreProperties>
</file>