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e3c90f4f052e8/Trampo/Programs/RelatorioSistema/analise-relatorio-sistema/"/>
    </mc:Choice>
  </mc:AlternateContent>
  <xr:revisionPtr revIDLastSave="7" documentId="13_ncr:1_{F35BE9F6-746D-42FF-9E8D-D8F8C709BDD1}" xr6:coauthVersionLast="47" xr6:coauthVersionMax="47" xr10:uidLastSave="{DD33D08E-BDA0-4139-BC47-9D6381A9F3DF}"/>
  <bookViews>
    <workbookView xWindow="-120" yWindow="-120" windowWidth="29040" windowHeight="15720" tabRatio="815" activeTab="6" xr2:uid="{00000000-000D-0000-FFFF-FFFF00000000}"/>
  </bookViews>
  <sheets>
    <sheet name="Análise Reclamações" sheetId="16" r:id="rId1"/>
    <sheet name="RECLAMAÇÕES" sheetId="1" r:id="rId2"/>
    <sheet name="Quedas" sheetId="7" r:id="rId3"/>
    <sheet name="Desenvolvimento" sheetId="8" r:id="rId4"/>
    <sheet name="Chamados" sheetId="9" r:id="rId5"/>
    <sheet name="Clientes " sheetId="17" r:id="rId6"/>
    <sheet name="RESUMO DIÁRIO" sheetId="10" r:id="rId7"/>
    <sheet name="RESUMO MENSAL" sheetId="13" r:id="rId8"/>
    <sheet name="Filtros_Chamados" sheetId="14" r:id="rId9"/>
  </sheets>
  <externalReferences>
    <externalReference r:id="rId10"/>
  </externalReferences>
  <definedNames>
    <definedName name="_xlnm._FilterDatabase" localSheetId="1" hidden="1">'RECLAMAÇÕES'!$A$1:$H$110</definedName>
    <definedName name="_xlcn.WorksheetConnection_ControledoRelatório.xlsxReclamações1" hidden="1">Reclamações[]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FCE2AD5D-F65C-4FA6-A056-5C36A1767C68}">
      <x15:dataModel>
        <x15:modelTables>
          <x15:modelTable id="Reclamações" name="Reclamações" connection="WorksheetConnection_Controle do Relatório.xlsx!Reclamações"/>
        </x15:modelTables>
        <x15:extLst>
          <ext xmlns:x16="http://schemas.microsoft.com/office/spreadsheetml/2014/11/main" uri="{9835A34E-60A6-4A7C-AAB8-D5F71C897F49}">
            <x16:modelTimeGroupings>
              <x16:modelTimeGrouping tableName="Reclamações" columnName="Data do Recebimento" columnId="Data do Recebimento">
                <x16:calculatedTimeColumn columnName="Data do Recebimento (Índice de Mês)" columnId="Data do Recebimento (Índice de Mês)" contentType="monthsindex" isSelected="1"/>
                <x16:calculatedTimeColumn columnName="Data do Recebimento (Mês)" columnId="Data do Recebimento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7" l="1"/>
  <c r="K11" i="10" a="1"/>
  <c r="K11" i="10" s="1"/>
  <c r="G6" i="16"/>
  <c r="F6" i="16"/>
  <c r="F5" i="16"/>
  <c r="G5" i="16"/>
  <c r="F98" i="7" l="1"/>
  <c r="I19" i="10"/>
  <c r="H19" i="10" l="1"/>
  <c r="H15" i="10"/>
  <c r="I26" i="10"/>
  <c r="F97" i="7"/>
  <c r="F95" i="7"/>
  <c r="F96" i="7"/>
  <c r="I23" i="10"/>
  <c r="H23" i="10"/>
  <c r="I15" i="10"/>
  <c r="F90" i="7"/>
  <c r="F88" i="7"/>
  <c r="I9" i="10"/>
  <c r="I8" i="10"/>
  <c r="N8" i="13" a="1"/>
  <c r="N8" i="13" s="1"/>
  <c r="N9" i="13" a="1"/>
  <c r="N9" i="13" s="1"/>
  <c r="K13" i="13"/>
  <c r="K12" i="13"/>
  <c r="K18" i="13"/>
  <c r="K17" i="13"/>
  <c r="K8" i="13"/>
  <c r="K7" i="13"/>
  <c r="H36" i="10" l="1"/>
  <c r="J36" i="10" s="1"/>
  <c r="J15" i="10"/>
  <c r="I10" i="10"/>
  <c r="J8" i="10" s="1"/>
  <c r="F94" i="7"/>
  <c r="F92" i="7"/>
  <c r="F93" i="7"/>
  <c r="F91" i="7"/>
  <c r="J19" i="10"/>
  <c r="J23" i="10"/>
  <c r="J9" i="10" l="1"/>
  <c r="J10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ntrole do Relatório.xlsx!Reclamações" type="102" refreshedVersion="8" minRefreshableVersion="5">
    <extLst>
      <ext xmlns:x15="http://schemas.microsoft.com/office/spreadsheetml/2010/11/main" uri="{DE250136-89BD-433C-8126-D09CA5730AF9}">
        <x15:connection id="Reclamações" autoDelete="1">
          <x15:rangePr sourceName="_xlcn.WorksheetConnection_ControledoRelatório.xlsxReclamaçõ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eclamações].[RPPS].&amp;[Leme],[Reclamações].[RPPS].&amp;[Bauru],[Reclamações].[RPPS].&amp;[Garça],[Reclamações].[RPPS].&amp;[Quatá],[Reclamações].[RPPS].&amp;[Araras],[Reclamações].[RPPS].&amp;[Santos],[Reclamações].[RPPS].&amp;[Curiúva],[Reclamações].[RPPS].&amp;[Floreal],[Reclamações].[RPPS].&amp;[Itapeva],[Reclamações].[RPPS].&amp;[Itapira],[Reclamações].[RPPS].&amp;[Resende],[Reclamações].[RPPS].&amp;[Sarandi],[Reclamações].[RPPS].&amp;[Sarzedo],[Reclamações].[RPPS].&amp;[Taubaté],[Reclamações].[RPPS].&amp;[Andradas],[Reclamações].[RPPS].&amp;[Botucatu],[Reclamações].[RPPS].&amp;[Carmésia],[Reclamações].[RPPS].&amp;[Contagem],[Reclamações].[RPPS].&amp;[Itanhaém],[Reclamações].[RPPS].&amp;[Itatiaia],[Reclamações].[RPPS].&amp;[Itatinga],[Reclamações].[RPPS].&amp;[Registro],[Reclamações].[RPPS].&amp;[Sorocaba],[Reclamações].[RPPS].&amp;[Valinhos],[Reclamações].[RPPS].&amp;[Cariacica],[Reclamações].[RPPS].&amp;[Catanduva],[Reclamações].[RPPS].&amp;[Ituverara],[Reclamações].[RPPS].&amp;[Ituverava],[Reclamações].[RPPS].&amp;[Monte Mor],[Reclamações].[RPPS].&amp;[Rio Claro],[Reclamações].[RPPS].&amp;[São Roque],[Reclamações].[RPPS].&amp;[Veredinha],[Reclamações].[RPPS].&amp;[Costa Rica],[Reclamações].[RPPS].&amp;[Dirce Reis],[Reclamações].[RPPS].&amp;[Indaiatuba],[Reclamações].[RPPS].&amp;[Jaguariúna],[Reclamações].[RPPS].&amp;[Medianeira],[Reclamações].[RPPS].&amp;[Nova Cantu],[Reclamações].[RPPS].&amp;[Rio Branco],[Reclamações].[RPPS].&amp;[São Manuel],[Reclamações].[RPPS].&amp;[Votorantim],[Reclamações].[RPPS].&amp;[Bady Bassit],[Reclamações].[RPPS].&amp;[Barra Mansa],[Reclamações].[RPPS].&amp;[Araçariguama],[Reclamações].[RPPS].&amp;[Cândido Mota],[Reclamações].[RPPS].&amp;[Itapetininga],[Reclamações].[RPPS].&amp;[João Ramalho],[Reclamações].[RPPS].&amp;[Nova Serrana],[Reclamações].[RPPS].&amp;[Praia Grande],[Reclamações].[RPPS].&amp;[Regente Feijó],[Reclamações].[RPPS].&amp;[São Francisco],[Reclamações].[RPPS].&amp;[Artur Nogueira],[Reclamações].[RPPS].&amp;[Telêmaco Borba],[Reclamações].[RPPS].&amp;[General Salgado],[Reclamações].[RPPS].&amp;[Mogi das Cruzes],[Reclamações].[RPPS].&amp;[Taboão da Serra],[Reclamações].[RPPS].&amp;[Casimiro de Abreu],[Reclamações].[RPPS].&amp;[São João da Lagoa],[Reclamações].[RPPS].&amp;[Armação dos Búzios],[Reclamações].[RPPS].&amp;[Ouro Preto do Oeste],[Reclamações].[RPPS].&amp;[Nova Alvorada do Sul],[Reclamações].[RPPS].&amp;[São Gabriel do Oeste],[Reclamações].[RPPS].&amp;[São Bernardo do Campo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<sst xmlns="http://schemas.openxmlformats.org/spreadsheetml/2006/main" count="2112" uniqueCount="506">
  <si>
    <t xml:space="preserve">Problema </t>
  </si>
  <si>
    <t>RPPS</t>
  </si>
  <si>
    <t>Hora Recebimento</t>
  </si>
  <si>
    <t>Hora Conclusão</t>
  </si>
  <si>
    <t>Status</t>
  </si>
  <si>
    <t>UF</t>
  </si>
  <si>
    <t>SP</t>
  </si>
  <si>
    <t>RJ</t>
  </si>
  <si>
    <t>RECLAMAÇÕES</t>
  </si>
  <si>
    <t>NÃO RESOLVIDAS</t>
  </si>
  <si>
    <t>RESOLVIDAS</t>
  </si>
  <si>
    <t>EM ANDAMENTO</t>
  </si>
  <si>
    <t>CONCLUÍDO</t>
  </si>
  <si>
    <t>TOTAL</t>
  </si>
  <si>
    <t>DESENVOLVIMENTO</t>
  </si>
  <si>
    <t>CONCLUÍDOS</t>
  </si>
  <si>
    <t>PENDENTES</t>
  </si>
  <si>
    <t>Resende</t>
  </si>
  <si>
    <t>Relatório analítico incorreto</t>
  </si>
  <si>
    <t>Leme</t>
  </si>
  <si>
    <t>Rio Branco</t>
  </si>
  <si>
    <t>AC</t>
  </si>
  <si>
    <t>Valinhos</t>
  </si>
  <si>
    <t>Sorocaba</t>
  </si>
  <si>
    <t>Data do Recebimento</t>
  </si>
  <si>
    <t>Meta Mês não aparece</t>
  </si>
  <si>
    <t>Erro ao inserir a coleta</t>
  </si>
  <si>
    <t>Os fundos não aparecem na aba "Distribuição"</t>
  </si>
  <si>
    <t>Relatório Analítico incorreto</t>
  </si>
  <si>
    <t>Inclusão de Agente Autônomo na aba "Credenciamento"</t>
  </si>
  <si>
    <t>Fundos Desaparecidos</t>
  </si>
  <si>
    <t>Não é possível inserir fundo novo</t>
  </si>
  <si>
    <t>XML da Audesp com erro ao gerar</t>
  </si>
  <si>
    <t>Meses duplicados na carteira</t>
  </si>
  <si>
    <t>Acompanhamento Diário com erro</t>
  </si>
  <si>
    <t>Queda da plataforma</t>
  </si>
  <si>
    <t>Logo da APR não aparece</t>
  </si>
  <si>
    <t>BackOffice</t>
  </si>
  <si>
    <t>MG</t>
  </si>
  <si>
    <t>Data da Conclusão</t>
  </si>
  <si>
    <t>João Ramalho</t>
  </si>
  <si>
    <t>Ouro Preto do Oeste</t>
  </si>
  <si>
    <t>RO</t>
  </si>
  <si>
    <t>Catanduva</t>
  </si>
  <si>
    <t>MARÇO</t>
  </si>
  <si>
    <t>ABRIL</t>
  </si>
  <si>
    <t>Credenciamento - Não salva credenciamentos novos</t>
  </si>
  <si>
    <t>Duplicidade de fundos da coleta</t>
  </si>
  <si>
    <t>Não é possível abrir os Panoramas na plataforma</t>
  </si>
  <si>
    <t>Não é possível inserir Títulos Privados</t>
  </si>
  <si>
    <t>Nova Serrana</t>
  </si>
  <si>
    <t>Backoffice</t>
  </si>
  <si>
    <t>PR</t>
  </si>
  <si>
    <t>ES</t>
  </si>
  <si>
    <t>MS</t>
  </si>
  <si>
    <t>Garça</t>
  </si>
  <si>
    <t>Curiúva</t>
  </si>
  <si>
    <t>Praia Grande</t>
  </si>
  <si>
    <t>Registro</t>
  </si>
  <si>
    <t>Itapeva</t>
  </si>
  <si>
    <t>Telêmaco Borba</t>
  </si>
  <si>
    <t>Cândido Mota</t>
  </si>
  <si>
    <t>Botucatu</t>
  </si>
  <si>
    <t>Nova Cantu</t>
  </si>
  <si>
    <t>Medianeira</t>
  </si>
  <si>
    <t>Floreal</t>
  </si>
  <si>
    <t>Ituverara</t>
  </si>
  <si>
    <t>QUEDAS/INSTABILIDADE</t>
  </si>
  <si>
    <t>CHAMADOS - RODRIGO</t>
  </si>
  <si>
    <t>CHAMADOS - WEBSYS</t>
  </si>
  <si>
    <t>São Bernardo do Campo</t>
  </si>
  <si>
    <t>Barra Mansa</t>
  </si>
  <si>
    <t>São Manuel</t>
  </si>
  <si>
    <t>Itatinga</t>
  </si>
  <si>
    <t>São Gabriel do Oeste</t>
  </si>
  <si>
    <t>Começou</t>
  </si>
  <si>
    <t>Terminou</t>
  </si>
  <si>
    <t>Duração</t>
  </si>
  <si>
    <t>O que houve</t>
  </si>
  <si>
    <t>Responsável</t>
  </si>
  <si>
    <t>Motivo</t>
  </si>
  <si>
    <t>Instabilidade</t>
  </si>
  <si>
    <t>Skymail</t>
  </si>
  <si>
    <t>Máquina do servidor no limite por causa de alguma aplicação</t>
  </si>
  <si>
    <t>Queda na plataforma</t>
  </si>
  <si>
    <t>Erro 503</t>
  </si>
  <si>
    <t>Queda da Plataforma</t>
  </si>
  <si>
    <t>Websis</t>
  </si>
  <si>
    <t>Problema da aplicação que a Websis esta tentanando solucionar</t>
  </si>
  <si>
    <t>Queda momentanea</t>
  </si>
  <si>
    <t xml:space="preserve">Queda da plataforma </t>
  </si>
  <si>
    <t>Servidor saiu do ar</t>
  </si>
  <si>
    <t>Caiu o servidor</t>
  </si>
  <si>
    <t>Problema da aplicação que a Websis esta tentando solucionar</t>
  </si>
  <si>
    <t>Erro do "Voltamos em 60 Minutos"</t>
  </si>
  <si>
    <t>Qeda da plataforma</t>
  </si>
  <si>
    <t xml:space="preserve">Instabilidade </t>
  </si>
  <si>
    <t>Erro 404</t>
  </si>
  <si>
    <t>Qeuda da plataforma</t>
  </si>
  <si>
    <t>Erro dos 60 Minutos</t>
  </si>
  <si>
    <t>?</t>
  </si>
  <si>
    <t>Erro de conexão com o servidor</t>
  </si>
  <si>
    <t>Conexão com o servidor</t>
  </si>
  <si>
    <t>Resolveram compilar o código com a plataforma em Horário comercial</t>
  </si>
  <si>
    <t>Problema da aplicação que a Websis esta tentando  solucionar</t>
  </si>
  <si>
    <t xml:space="preserve">Qeuda da plataforma </t>
  </si>
  <si>
    <t>Contagem</t>
  </si>
  <si>
    <t>Grupo</t>
  </si>
  <si>
    <t>Importância</t>
  </si>
  <si>
    <t>Fundionalidade de Títulos Públicos e Privados</t>
  </si>
  <si>
    <t>Investimentos</t>
  </si>
  <si>
    <t>Alta</t>
  </si>
  <si>
    <t>Automatização do envio da DAIR</t>
  </si>
  <si>
    <t>Cadprev</t>
  </si>
  <si>
    <t>Credenciamento - Incluir monitoramento de risco e índices de desempenho</t>
  </si>
  <si>
    <t>Cota Patrimonial / Mercado</t>
  </si>
  <si>
    <t>Geral</t>
  </si>
  <si>
    <t>Infraestrutura - Revisão de Banco de Dados e Querys</t>
  </si>
  <si>
    <t>Média</t>
  </si>
  <si>
    <t>Otimização Audesp</t>
  </si>
  <si>
    <t>Prioridade</t>
  </si>
  <si>
    <t>Data de Envio</t>
  </si>
  <si>
    <t>Resumo</t>
  </si>
  <si>
    <t>Estado</t>
  </si>
  <si>
    <t>Atribuido a</t>
  </si>
  <si>
    <t>urgente</t>
  </si>
  <si>
    <t>Erro ao transmitir a remessa, o campo do ente está em branco.</t>
  </si>
  <si>
    <t>normal</t>
  </si>
  <si>
    <t>Quantidade de cotas nas amortizações</t>
  </si>
  <si>
    <t>Rodrigo</t>
  </si>
  <si>
    <t>alta</t>
  </si>
  <si>
    <t>Erro na análise de fundo</t>
  </si>
  <si>
    <t>DREI de Março</t>
  </si>
  <si>
    <t>Retornos - Investimentos não subtrai a taxa administrativa</t>
  </si>
  <si>
    <t>"Aguarde..." infinito ao confirmar um fundo na coleta</t>
  </si>
  <si>
    <t>baixa</t>
  </si>
  <si>
    <t>Apagar assinatura de e-mail do CIRO</t>
  </si>
  <si>
    <t>Gráfico dde retornos com o eixo X incongruente com os dados</t>
  </si>
  <si>
    <t>Valores de Movimentação de TPs não constam na AUDESP Movimentações</t>
  </si>
  <si>
    <t>Impressão bugada na página de relatórios</t>
  </si>
  <si>
    <t>imediato</t>
  </si>
  <si>
    <t>Relatórios - Renda Variável no Segmento do Exterior</t>
  </si>
  <si>
    <t>Informações que apresenta no enquadramento mas não no relatório do Cliente de Catanduva-SP</t>
  </si>
  <si>
    <t>Floreal - Retorno sobre Resgate</t>
  </si>
  <si>
    <t>Falta de infromações no reatório de SEROPÉDICA</t>
  </si>
  <si>
    <t>Data da curva dos TPFs incongruentes</t>
  </si>
  <si>
    <t>fechado</t>
  </si>
  <si>
    <t>Erro no sub segmento na distribuição</t>
  </si>
  <si>
    <t>Logo das APR's não aparecem no documento gerado</t>
  </si>
  <si>
    <t>Adicionar Metas Atuariais</t>
  </si>
  <si>
    <t>Troca do número de contrato</t>
  </si>
  <si>
    <t>Criar segregação em Montes Claros</t>
  </si>
  <si>
    <t>Inclusão de fundos no sistema</t>
  </si>
  <si>
    <t>Alteração de texto nos disclaimers</t>
  </si>
  <si>
    <t>Erro no credenciamento</t>
  </si>
  <si>
    <t>Trazer como nulo a origem da simulação da aplicação.</t>
  </si>
  <si>
    <t>Mudança de direcionamento do Pu VNA</t>
  </si>
  <si>
    <t>Simulador - Erro ao calcular alguma aplicação</t>
  </si>
  <si>
    <t>Erro no panorama 2022/2023</t>
  </si>
  <si>
    <t>Enquadramentos - "Imprimir página" em segregações traznendo valores zerados</t>
  </si>
  <si>
    <t>Alteração de dados nas análises</t>
  </si>
  <si>
    <t>MAGDA - Travamento ao tentar abrir análise de carteira</t>
  </si>
  <si>
    <t>Empresas com a opção de Adicionar Panoramas</t>
  </si>
  <si>
    <t>Títulos Públicos -  PU VNA</t>
  </si>
  <si>
    <t>Carteira - Fundos desenquadrados</t>
  </si>
  <si>
    <t>Alterar base de Cálculo de BOTUCATU - SP</t>
  </si>
  <si>
    <t>Carteira Títulos - Impossibilidade de Edição</t>
  </si>
  <si>
    <t>Erro análises Cenário</t>
  </si>
  <si>
    <t>Remoção do questionário Survey</t>
  </si>
  <si>
    <t>Ajustar tela de títulos.</t>
  </si>
  <si>
    <t>Verificação do erro no relatório ao salvar como PDF.</t>
  </si>
  <si>
    <t>Erro na tela de envio do Cadprev.</t>
  </si>
  <si>
    <t>Faltando no relatório de rentabilidade "Seropédica".</t>
  </si>
  <si>
    <t>Valinho- Rentabilidade Impressão de Relatório.</t>
  </si>
  <si>
    <t>Sorocaba - SP - Erro no drei</t>
  </si>
  <si>
    <t>Enquadramento artigo 10° No exterior</t>
  </si>
  <si>
    <t>Valinhos - Travamento na tela de Relatórios</t>
  </si>
  <si>
    <t>Notificação de credenciamento vencido</t>
  </si>
  <si>
    <t>Enquadramentos - artigos trazendo os fundos do consolidado nas segragações</t>
  </si>
  <si>
    <t>Enquadramentos - Artigo 10º aparecendo em Artigos Exterior</t>
  </si>
  <si>
    <t>Cálculo do retorno dando algumas divergêcnias</t>
  </si>
  <si>
    <t>Erro no texto da drop list</t>
  </si>
  <si>
    <t>Novas Metas Atuarias</t>
  </si>
  <si>
    <t>Falta de informações nos relatórios</t>
  </si>
  <si>
    <t>Títulos Publicos não aparecem na página</t>
  </si>
  <si>
    <t>Fundo com dados incongruentes na lâmina</t>
  </si>
  <si>
    <t>Coleta - Títulos Públicos</t>
  </si>
  <si>
    <t>Erro ao tentar abrir Análise</t>
  </si>
  <si>
    <t>Habilitar condição para logo</t>
  </si>
  <si>
    <t>Travamento em uma página na análise agrupada</t>
  </si>
  <si>
    <t>Remover enquete da survey</t>
  </si>
  <si>
    <t>Inserir Metas Atuariais</t>
  </si>
  <si>
    <t>Erro ao abrir relatórios de 2017.</t>
  </si>
  <si>
    <t>Inserir APRs</t>
  </si>
  <si>
    <t>Itabira - Erro no Gráfico de Retornos</t>
  </si>
  <si>
    <t>Analise de Carteira - % S/ PL não está calculando com o PL do Master Feeder</t>
  </si>
  <si>
    <t>Erros da plataforma no servidor da Skymail</t>
  </si>
  <si>
    <t>Erro na tela ao tentar Liberar Análise</t>
  </si>
  <si>
    <t>Imprimir página de Enquadramento</t>
  </si>
  <si>
    <t>Notificações não estão chegando para E-mail Financeiro</t>
  </si>
  <si>
    <t>Cassilândia - Coleta de Saldos falta de fundos</t>
  </si>
  <si>
    <t>Gráfico dos enquadramentos - Fundos estruturados também sendo contados na renda variável</t>
  </si>
  <si>
    <t>Retornos - Alguns valores que não batem com a fórmula</t>
  </si>
  <si>
    <t>Relatórios - Fundos separados erroneamente em relação aos segmentos</t>
  </si>
  <si>
    <t>Itupeva - SP -&gt; Faltando um Credenciamento de Agente Autônomo</t>
  </si>
  <si>
    <t>Relatórios - Bug na escala na hora da impressão</t>
  </si>
  <si>
    <t>Fundos Informaçãoes - Erros na página</t>
  </si>
  <si>
    <t>Analise travando para clientes</t>
  </si>
  <si>
    <t>Enquadramentos - Enquadramento dos Ativos</t>
  </si>
  <si>
    <t>Três Marias - Gráfico Retornos</t>
  </si>
  <si>
    <t>Voltar a versão anterior na página de Títulos Resumo.</t>
  </si>
  <si>
    <t>Cascavel - Retorno de Títulos públicos incongruente</t>
  </si>
  <si>
    <t>Votorantin - Botão de gerar APR Word</t>
  </si>
  <si>
    <t>Travamento de tela ao abrir a análise</t>
  </si>
  <si>
    <t>Casimiro de Abreu - Travamento na tela no relatório de 2017 (Dezembro)</t>
  </si>
  <si>
    <t>Títulos Resumo - datas do NTN-B</t>
  </si>
  <si>
    <t>Enquadramentos - Erro na página</t>
  </si>
  <si>
    <t>Ranking Retorno -  falta de informações</t>
  </si>
  <si>
    <t>Coleta de Saldos - Impossibilidade de alteração no saldo final</t>
  </si>
  <si>
    <t>ITAPEVA - Cadprev - Títulos Públicos</t>
  </si>
  <si>
    <t>Acompanhamento Diário - Coluna do Artigo 18º com dados descrepantes</t>
  </si>
  <si>
    <t>Coleta de Saldos / Acompanhamento Diário -&gt; Saldo dos Títulos Públicos</t>
  </si>
  <si>
    <t>Títulos Privados</t>
  </si>
  <si>
    <t>Alteração no documento da APR</t>
  </si>
  <si>
    <t>Credenciamento - Alteração do documento "Edital"</t>
  </si>
  <si>
    <t>Marialva - Erro na tela de Credenciamento</t>
  </si>
  <si>
    <t>Artur Nogueira - Travamento na páginda de Movimentação da AUDESP</t>
  </si>
  <si>
    <t>Coleta de Saldos - Impossibilidade de adição de fundos</t>
  </si>
  <si>
    <t>Edital Credenciamento</t>
  </si>
  <si>
    <t>Acompanhamento Diário - Cota Patrimonial</t>
  </si>
  <si>
    <t>ELDORADO MS - Trazendo Meta Mês (%) descrepante</t>
  </si>
  <si>
    <t>Analise de Carteira  - % S/ PL do Fundo TRÍGONO VERBIER INSTITUCIONAL FIC AÇÕES</t>
  </si>
  <si>
    <t>Sugestão de Realocação Completa de análise de carteira - Adicionar Letra Finaneira</t>
  </si>
  <si>
    <t>Panorama Setembro</t>
  </si>
  <si>
    <t>CADPREV - Travamento de tela</t>
  </si>
  <si>
    <t>ITAPEVI - Pró Gestão Nivel 2</t>
  </si>
  <si>
    <t>Mudança de número de telefone</t>
  </si>
  <si>
    <t>Mudar a regra da validade do credenciamento.</t>
  </si>
  <si>
    <t>Mirante da Serra - Fundos Duplicados na coleta de saldos</t>
  </si>
  <si>
    <t>Analises - Trazer o subsegmento mesmo que o fundo não exista na carteira do cliente</t>
  </si>
  <si>
    <t>Parnaíba - Erro no Gráfico do retorno</t>
  </si>
  <si>
    <t>Candido Mota - Pagina do DREI não puxa o município</t>
  </si>
  <si>
    <t>Aumento do prazo para dois anos. Conexão com o Chamado #330.</t>
  </si>
  <si>
    <t>Clientes com as análises faltando - Conexão com chamado #323.</t>
  </si>
  <si>
    <t>Datas limite para envio de documentos ao MPS</t>
  </si>
  <si>
    <t>Credenciamento - Alteração de prazo de vencimento</t>
  </si>
  <si>
    <t>CASCAVEL - Acompanhamento diário não carrega</t>
  </si>
  <si>
    <t>Análises com falta de informação</t>
  </si>
  <si>
    <t>GUANHÃES  MG - Enquadramentos - Pró-Gestão nivel 1</t>
  </si>
  <si>
    <t>Inserção de Meta Atuatial</t>
  </si>
  <si>
    <t>Agregar atualização do Saldo no RPA</t>
  </si>
  <si>
    <t>Panorama - Agosto</t>
  </si>
  <si>
    <t>Panorama - Troca de documentos</t>
  </si>
  <si>
    <t>Bodoquena - falta de informações no droplist de Imprimir APR</t>
  </si>
  <si>
    <t>Caieiras - Falta de informação do documento da análise de carteira</t>
  </si>
  <si>
    <t>Cruzeiro do Oeste - Gráfico da página de retornos 2020 - 2016</t>
  </si>
  <si>
    <t>Itaí - Alterar base de Cálculo de Retorno sobre resgate</t>
  </si>
  <si>
    <t>Analises - Clientes clicando para solicitar a análise multiplas vezes</t>
  </si>
  <si>
    <t>Coleta de Saldos - Não consta o valor do saldo ao alterá-lo</t>
  </si>
  <si>
    <t>Imprimir APR - Documento puxando as movimentações errôneas</t>
  </si>
  <si>
    <t>Erro ao tentar efetuar o Login (todos os acessos)</t>
  </si>
  <si>
    <t>Retirar Pop up da Pesquisa de satisfação</t>
  </si>
  <si>
    <t>Credenciamento - Não puxa dados de CAIXA ECONÔMICA FEDERAL</t>
  </si>
  <si>
    <t>Cruzeiro do Oeste - Gráfico da página de retornos</t>
  </si>
  <si>
    <t>Robo CADPREV - Concerto dos valores recolhidos</t>
  </si>
  <si>
    <t>Soma da página de Carteira Incongruente</t>
  </si>
  <si>
    <t>Página de Retorno - Correção de Cálculo</t>
  </si>
  <si>
    <t>São Bernardo do Campo - Limites de Pró-Gestão</t>
  </si>
  <si>
    <t>Alterar Regra para somar valores de Investimentos na página de Retornos.</t>
  </si>
  <si>
    <t>Panorama de Julho</t>
  </si>
  <si>
    <t>Nova Andradina - Erro ao acessar a página de Títulos Públicos</t>
  </si>
  <si>
    <t>Paty do Alferes - Falta de informações na Análise de carteira</t>
  </si>
  <si>
    <t>Travamento na tela de coleta ao clicar na aplicação ou no resgate</t>
  </si>
  <si>
    <t>Barra de pesquisa de Credenciamentos incongruente com as instituições</t>
  </si>
  <si>
    <t>Vanessa Tolusso - Acesso ao Nossa Visão</t>
  </si>
  <si>
    <t>Questionário de de satisfação com o uso da plataforma para clientes</t>
  </si>
  <si>
    <t>Fundos desenquadrados constando em vermelho</t>
  </si>
  <si>
    <t>Retirar visualização da página de Pró gestão para consultores e clientes</t>
  </si>
  <si>
    <t>Foz do Iguaçu -  Falta de Informações no final da página de relatórios</t>
  </si>
  <si>
    <t>Relatótios - Separar segmento estruturado do segmento renda variável</t>
  </si>
  <si>
    <t>Enquadramentos - Separar segmento estruturado do segmento renda variável</t>
  </si>
  <si>
    <t>Erro na analise de fundo (Cenário)</t>
  </si>
  <si>
    <t>SÃO BERNARDO DO CAMPO - SP - Erro na página de relatório do cliente</t>
  </si>
  <si>
    <t>Alterar base de calculo para todos os clientes</t>
  </si>
  <si>
    <t>Inserção do panorama economico de Junho</t>
  </si>
  <si>
    <t>Limites de enquadramentos sendo puxados somente do nivel 0 de Pró-Gestão</t>
  </si>
  <si>
    <t>Arredondamento nas casas decimais do Valor Atual dos Títulos Públicos</t>
  </si>
  <si>
    <t>Itaporã - alteração nas informações do relatório</t>
  </si>
  <si>
    <t>Criar regra para o cadastro de fundos na carteira do cliente</t>
  </si>
  <si>
    <t>Erro com o calculo de rentabilidade das movimentações da AUDESP</t>
  </si>
  <si>
    <t>Regra para não sublir coleta de saldos duplicadamente</t>
  </si>
  <si>
    <t>Corrigir dados zerados da taxa administrativa da página de Retornos do cliente</t>
  </si>
  <si>
    <t>Erro na validação do xml do cliente ITAQUAQUECETUBA - SP</t>
  </si>
  <si>
    <t>Cálculo do Total para cálculo dos limites da Resolução da página de Carteira (todos os clientes)</t>
  </si>
  <si>
    <t>Mostrar um questionário para o cliente assim que ele logar no sistema</t>
  </si>
  <si>
    <t>Alterar a estrutura da XML</t>
  </si>
  <si>
    <t>Erro na página de acompanhamento diário - Queimados</t>
  </si>
  <si>
    <t>Inserção de Benchmark</t>
  </si>
  <si>
    <t>Erro ao selecionar análise de carteira de alguns fundos</t>
  </si>
  <si>
    <t>Falta de Informações no relatório da página de distribuições</t>
  </si>
  <si>
    <t>Desativar clientes da Lema</t>
  </si>
  <si>
    <t>Erro ao Abrir a pagina Carteira de Nova Iguaçu-RJ</t>
  </si>
  <si>
    <t>Erro ao clicar em submeter aprovação no credenciamento</t>
  </si>
  <si>
    <t>Erro na página de atualização do cliente SALES OLIVEIRA - SP</t>
  </si>
  <si>
    <t>Erro na página de Carteira do cliente MACAPA - AP (Prospect)</t>
  </si>
  <si>
    <t>Planilha de subir informações</t>
  </si>
  <si>
    <t>Erro ao enviar o Status Carteira na Análise de Fundos</t>
  </si>
  <si>
    <t>Erro Na pagina Retorno Sobre Resgate</t>
  </si>
  <si>
    <t>Inserir o Panorama de Maio na Pagina panoramas</t>
  </si>
  <si>
    <t>Erro Pagina Acompanhamento diario</t>
  </si>
  <si>
    <t>Disponibilidade Financeira de Março/2022 - Congonhas-MG</t>
  </si>
  <si>
    <t>Erro ao tentar abrir a Pagina de carteira  - São Bernardo do Campo-SP</t>
  </si>
  <si>
    <t>Sorocaba-SP retorno Sobre resgate</t>
  </si>
  <si>
    <t>Erro no retorno dos clientes</t>
  </si>
  <si>
    <t>Erro ao tentar inserir Titulos publicos na carteira do cliente</t>
  </si>
  <si>
    <t>Inserção de CDBs em carteira</t>
  </si>
  <si>
    <t>Logo do cliente não aparece no WORD da APR - Todos os Clientes</t>
  </si>
  <si>
    <t>Exclusão de fundos no Cadastramento-Audesp</t>
  </si>
  <si>
    <t>Erro no Credenciamento</t>
  </si>
  <si>
    <t>Erro em Analise de Fundo - Pedras de Maria da Cruz - MG</t>
  </si>
  <si>
    <t>Erro na Pagina de Distribuição e Comparativo</t>
  </si>
  <si>
    <t>Fundo Duplicado na Coleta de saldos - Caieiras-SP</t>
  </si>
  <si>
    <t>Transferência de Cliente  de uma Consultoria para Outra</t>
  </si>
  <si>
    <t>Erro ao Inserir Fundos novos na Coleta de saldos</t>
  </si>
  <si>
    <t>Tirar o aviso de desenquadramento do Fundo/Cliente Bauru-SP</t>
  </si>
  <si>
    <t>Erro ao subir dados no banco de dados</t>
  </si>
  <si>
    <t>Erro ao clicar para solicitar analise de carteira e ao abrir para fazer a analise</t>
  </si>
  <si>
    <t>Erro ao baixar o word gerado no credenciamento e documento estadual fiscal - Todos os clientes</t>
  </si>
  <si>
    <t>Erro XML Movimentação Botucatu-SP</t>
  </si>
  <si>
    <t>Erro na pagina de Retorno Sobre resgate - Paranavai-PR</t>
  </si>
  <si>
    <t>Erro de Pagina na Analise de fundo - Casimiro de Abreu-RJ</t>
  </si>
  <si>
    <t>Erro de Ortografia na Pagina de Credenciamento/Cadastramento/Novo</t>
  </si>
  <si>
    <t>Erro no Grafico de Retorno - Colombo-PR - Resende Costa-MG</t>
  </si>
  <si>
    <t>Analise de Carteira - Mirandopolis-SP</t>
  </si>
  <si>
    <t>Inclusão Letra Financeira na Pagina distribuição - ITU-SP</t>
  </si>
  <si>
    <t>Analise de Fundos - PORCIÚNCULA - RJ</t>
  </si>
  <si>
    <t>Aumentar o mínimo de caracteres dos textos das analises de fundos</t>
  </si>
  <si>
    <t>Add Fundo na base de dados com um novo ID</t>
  </si>
  <si>
    <t>Erro ao abrir a coleta de saldos</t>
  </si>
  <si>
    <t>No XML da AUDESP - Todos os Clientes</t>
  </si>
  <si>
    <t>Tela travada no aguarde - Queimados-RJ</t>
  </si>
  <si>
    <t>Cliente Itatiaia-RJ - Erro de calculo de retorno</t>
  </si>
  <si>
    <t>Cliente - Neves Paulista-SP</t>
  </si>
  <si>
    <t>Add o nivel Pro-gestão nas segregações</t>
  </si>
  <si>
    <t>Erro ao Gerar o Relatorio mensal - Rio Grande da Serra-SP</t>
  </si>
  <si>
    <t>Relatório Analítico de 2022</t>
  </si>
  <si>
    <t>Texto de Disclaimer</t>
  </si>
  <si>
    <t>Mudança de ordem das paginas</t>
  </si>
  <si>
    <t>Analises de Fundos sem o Sub-Segmento do fundo</t>
  </si>
  <si>
    <t>São Bernardo do Campo - SP -  Segregações de massas não sairam mesmo após serem zeradas</t>
  </si>
  <si>
    <t>Erro ao clicar para liberar a carteira - Morro Agudo-SP</t>
  </si>
  <si>
    <t>Jandira-SP -  Pagina de Enquadramentos</t>
  </si>
  <si>
    <t>Foz do Iguaçu-PR - Relatório analítico Trimestral</t>
  </si>
  <si>
    <t>Indaiatuba-SP - Erro no saldo atual dos títulos públicos e no PU atual.</t>
  </si>
  <si>
    <t>Na pagina  - Audesp-SP - DREI, não aparece o ano de 2022</t>
  </si>
  <si>
    <t>Fundos do exterior não aparecem no relatório trimestral</t>
  </si>
  <si>
    <t>Relatório Analítico Trimestral</t>
  </si>
  <si>
    <t>Erro No relatório do cliente Itaporã-MS</t>
  </si>
  <si>
    <t>Na analise de carteira de Jandira-SP, alguns fundos duplicados.</t>
  </si>
  <si>
    <t>Botão de retornar ao topo da página dinâmico</t>
  </si>
  <si>
    <t>Relatorio analitico de Março/Trimestral  com erro no retorno acumulado</t>
  </si>
  <si>
    <t>Erro ao abrir para liberar as analises</t>
  </si>
  <si>
    <t>Analise de Ituverava-SP</t>
  </si>
  <si>
    <t>Analises de fundo não estão calculando o PL corretamente</t>
  </si>
  <si>
    <t>Algumas Analises de fundo estão gerando um erro de pagina, conforme descrito no print</t>
  </si>
  <si>
    <t>Na Analise de Fundo, no comparativo não aparece o Benchmark certo!</t>
  </si>
  <si>
    <t>Em alguns Clientes não está puxando relatórios antes de 2015, e de dez/2017 a 2015, não está abrindo o relatorio.</t>
  </si>
  <si>
    <t>Na analise de carteira concluída, alguns fundos não estão puxando o enquadramento correto.</t>
  </si>
  <si>
    <t>Pagina de retorno sobre resgate de Três Lagoas-MS</t>
  </si>
  <si>
    <t>ID</t>
  </si>
  <si>
    <t>Pendente</t>
  </si>
  <si>
    <t>Data de finalização</t>
  </si>
  <si>
    <t>Erro no arquivo</t>
  </si>
  <si>
    <t>Nome</t>
  </si>
  <si>
    <t>Remodelagem e reestruturação Simulador da plataforma</t>
  </si>
  <si>
    <t>Concluído</t>
  </si>
  <si>
    <t>Erro ao entrar na tela de APR</t>
  </si>
  <si>
    <t>Data Conclusão</t>
  </si>
  <si>
    <t>Erro no login ADMIN</t>
  </si>
  <si>
    <t>Contagem de ID</t>
  </si>
  <si>
    <t>Araçariguama</t>
  </si>
  <si>
    <t>Dirce Reis</t>
  </si>
  <si>
    <t>Ituverava</t>
  </si>
  <si>
    <t>Regente Feijó</t>
  </si>
  <si>
    <t>Mexeram no servidor</t>
  </si>
  <si>
    <t>(Tudo)</t>
  </si>
  <si>
    <t>Bady Bassit</t>
  </si>
  <si>
    <t>General Salgado</t>
  </si>
  <si>
    <t>Coluna1</t>
  </si>
  <si>
    <t>Websis alterando arquivos da plataforma no servidor</t>
  </si>
  <si>
    <t>Rótulos de Linha</t>
  </si>
  <si>
    <t>Contagem de Problema</t>
  </si>
  <si>
    <t>abr</t>
  </si>
  <si>
    <t>mai</t>
  </si>
  <si>
    <t>Não é possível gerar o DREI/2023</t>
  </si>
  <si>
    <t>Queda/Instabilidade da plataforma</t>
  </si>
  <si>
    <t>Mogi das Cruzes</t>
  </si>
  <si>
    <t>Taboão da Serra</t>
  </si>
  <si>
    <t>Casimiro de Abreu</t>
  </si>
  <si>
    <t>Costa Rica</t>
  </si>
  <si>
    <t>Veredinha</t>
  </si>
  <si>
    <t>Sarandi</t>
  </si>
  <si>
    <t>Alterar o saldo dos Títulos Públicos</t>
  </si>
  <si>
    <t>Itatiaia</t>
  </si>
  <si>
    <t>São Roque</t>
  </si>
  <si>
    <t>Santos</t>
  </si>
  <si>
    <t>Cariacica</t>
  </si>
  <si>
    <t>Jaguariúna</t>
  </si>
  <si>
    <t>Indaiatuba</t>
  </si>
  <si>
    <t>Artur Nogueira</t>
  </si>
  <si>
    <t>Itanhaém</t>
  </si>
  <si>
    <t>São Francisco</t>
  </si>
  <si>
    <t>Sarzedo</t>
  </si>
  <si>
    <t>Itapira</t>
  </si>
  <si>
    <t>Carmésia</t>
  </si>
  <si>
    <t>Quatá</t>
  </si>
  <si>
    <t>Bauru</t>
  </si>
  <si>
    <t>Armação dos Búzios</t>
  </si>
  <si>
    <t>Nova Alvorada do Sul</t>
  </si>
  <si>
    <t>Itapetininga</t>
  </si>
  <si>
    <t>Página de APR não funciona</t>
  </si>
  <si>
    <t>Araras</t>
  </si>
  <si>
    <t>Votorantim</t>
  </si>
  <si>
    <t>Monte Mor</t>
  </si>
  <si>
    <t>Rio Claro</t>
  </si>
  <si>
    <t>A página do Financeiro não está funcionando</t>
  </si>
  <si>
    <t>A página da Educação não está funcionando</t>
  </si>
  <si>
    <t>Andradas</t>
  </si>
  <si>
    <t>Falta de informações no Atestado de credenciamento</t>
  </si>
  <si>
    <t>Taubaté</t>
  </si>
  <si>
    <t>São João da Lagoa</t>
  </si>
  <si>
    <t>Dados incorretos na análise</t>
  </si>
  <si>
    <t>CLIENTES</t>
  </si>
  <si>
    <t>IMINÊNCIA DE PERDA</t>
  </si>
  <si>
    <t>ATENÇÃO</t>
  </si>
  <si>
    <t>TOTAL DE RECLAMAÇÕES</t>
  </si>
  <si>
    <t>TOTAL DE CLIENTES</t>
  </si>
  <si>
    <t>MONTES CLAROS</t>
  </si>
  <si>
    <t>IRATI</t>
  </si>
  <si>
    <t>GARÇA</t>
  </si>
  <si>
    <t>CARIACICA</t>
  </si>
  <si>
    <t>NOVA ALVORADA DO SUL</t>
  </si>
  <si>
    <t>Vencimento do Contrato</t>
  </si>
  <si>
    <t>Cliente</t>
  </si>
  <si>
    <t>TELÊMACO BORBA</t>
  </si>
  <si>
    <t>TABOÃO DA SERRA</t>
  </si>
  <si>
    <t>SÃO ROQUE</t>
  </si>
  <si>
    <t>SÃO JOÃO DE IRACEMA</t>
  </si>
  <si>
    <t>SÃO BERNARDO DO CAMPO</t>
  </si>
  <si>
    <t>SOROCABA</t>
  </si>
  <si>
    <t>SANTOS</t>
  </si>
  <si>
    <t>SANTA SALETE</t>
  </si>
  <si>
    <t>SANTA RITA DO PASSA QUATRO</t>
  </si>
  <si>
    <t>SANTA RITA DO OESTE</t>
  </si>
  <si>
    <t>RIBEIRÃO DOS ÍNDIOS</t>
  </si>
  <si>
    <t>REGISTRO</t>
  </si>
  <si>
    <t>PORCIÚNCULA</t>
  </si>
  <si>
    <t>PIRACICABA</t>
  </si>
  <si>
    <t>PINHAIS</t>
  </si>
  <si>
    <t>PARANAPUÃ</t>
  </si>
  <si>
    <t>PARANAPANEMA</t>
  </si>
  <si>
    <t>NOVA CANAÃ PAULISTA</t>
  </si>
  <si>
    <t>NOVA ANDRADINA</t>
  </si>
  <si>
    <t>MOGI DAS CRUZES</t>
  </si>
  <si>
    <t>MARINGÁ</t>
  </si>
  <si>
    <t>MARIANA</t>
  </si>
  <si>
    <t>LEME</t>
  </si>
  <si>
    <t>JUSSARA</t>
  </si>
  <si>
    <t>JATEÍ</t>
  </si>
  <si>
    <t>JAPURÁ</t>
  </si>
  <si>
    <t>JAPERI</t>
  </si>
  <si>
    <t>JALES</t>
  </si>
  <si>
    <t>ITATIAIA</t>
  </si>
  <si>
    <t>ITAPEVA</t>
  </si>
  <si>
    <t>ITANHAÉM</t>
  </si>
  <si>
    <t>INDAIATUBA</t>
  </si>
  <si>
    <t>IMBITUVA</t>
  </si>
  <si>
    <t>GUARAPUAVA</t>
  </si>
  <si>
    <t>GUANHÃES</t>
  </si>
  <si>
    <t>GENERAL SALGADO</t>
  </si>
  <si>
    <t>FERNÃO</t>
  </si>
  <si>
    <t>FERNANDES PINHEIRO</t>
  </si>
  <si>
    <t>COLOMBO</t>
  </si>
  <si>
    <t>CHAPADÃO DO SUL</t>
  </si>
  <si>
    <t>CATANDUVA</t>
  </si>
  <si>
    <t>CASCAVEL</t>
  </si>
  <si>
    <t>CAPIVARI</t>
  </si>
  <si>
    <t>BURI</t>
  </si>
  <si>
    <t>BOTUCATU</t>
  </si>
  <si>
    <t>BILAC</t>
  </si>
  <si>
    <t>BADY BASSITT</t>
  </si>
  <si>
    <t>AVARÉ</t>
  </si>
  <si>
    <t>ASPÁSIA</t>
  </si>
  <si>
    <t>AREAL</t>
  </si>
  <si>
    <t>CHAMADOS</t>
  </si>
  <si>
    <t>(Vários itens)</t>
  </si>
  <si>
    <t>Contagem Distinta de RPPS</t>
  </si>
  <si>
    <t>Maio</t>
  </si>
  <si>
    <t>Em Andamento</t>
  </si>
  <si>
    <t>Cnocluído</t>
  </si>
  <si>
    <t>Abril</t>
  </si>
  <si>
    <t>Mês</t>
  </si>
  <si>
    <t>% POR RECLAMAÇÃO</t>
  </si>
  <si>
    <t>Websis mexeu nos arquivos do servidor</t>
  </si>
  <si>
    <t xml:space="preserve">Queda </t>
  </si>
  <si>
    <t>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</si>
</sst>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rial"/>
      <family val="1"/>
    </font>
    <font>
      <sz val="11"/>
      <color theme="1"/>
      <name val="Arial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164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0" fillId="2" borderId="5" xfId="0" applyFill="1" applyBorder="1" applyAlignment="1">
      <alignment horizontal="center"/>
    </xf>
    <xf numFmtId="14" fontId="0" fillId="2" borderId="1" xfId="0" applyNumberForma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5" fontId="0" fillId="0" borderId="3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6" fillId="0" borderId="3" xfId="0" applyFont="1" applyBorder="1"/>
    <xf numFmtId="0" fontId="6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2" xfId="0" applyFont="1" applyBorder="1"/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0" fillId="0" borderId="7" xfId="0" applyBorder="1"/>
    <xf numFmtId="164" fontId="0" fillId="0" borderId="9" xfId="0" applyNumberFormat="1" applyBorder="1"/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/>
    <xf numFmtId="0" fontId="0" fillId="2" borderId="9" xfId="0" applyFill="1" applyBorder="1" applyAlignment="1">
      <alignment horizontal="center"/>
    </xf>
    <xf numFmtId="1" fontId="0" fillId="0" borderId="1" xfId="0" applyNumberFormat="1" applyBorder="1"/>
    <xf numFmtId="165" fontId="0" fillId="0" borderId="14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2" borderId="9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3" fillId="5" borderId="1" xfId="0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0" fillId="7" borderId="0" xfId="0" applyFill="1"/>
    <xf numFmtId="0" fontId="0" fillId="3" borderId="9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9" fontId="0" fillId="0" borderId="1" xfId="1" applyFont="1" applyBorder="1"/>
    <xf numFmtId="9" fontId="0" fillId="0" borderId="1" xfId="0" applyNumberFormat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10" fontId="0" fillId="0" borderId="1" xfId="1" applyNumberFormat="1" applyFont="1" applyBorder="1"/>
    <xf numFmtId="165" fontId="0" fillId="0" borderId="4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4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yyyy\-mm\-dd\ hh:mm:ss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numFmt numFmtId="19" formatCode="dd/mm/yyyy"/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85e3c90f4f052e8/Trampo/Programs/Ocorrencias%20de%20Instabilidade/DfInstabilidades%20Skymail.xlsx" TargetMode="External"/><Relationship Id="rId1" Type="http://schemas.openxmlformats.org/officeDocument/2006/relationships/externalLinkPath" Target="/185e3c90f4f052e8/Trampo/Programs/Ocorrencias%20de%20Instabilidade/DfInstabilidades%20Sky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fInstabilidades Skymail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hida" refreshedDate="45049.559779166666" createdVersion="8" refreshedVersion="4" minRefreshableVersion="3" recordCount="248" xr:uid="{00000000-000A-0000-FFFF-FFFF10000000}">
  <cacheSource type="worksheet">
    <worksheetSource name="Tb_Chamados"/>
  </cacheSource>
  <cacheFields count="8">
    <cacheField name="Contagem" numFmtId="0">
      <sharedItems containsSemiMixedTypes="0" containsString="0" containsNumber="1" containsInteger="1" minValue="1" maxValue="248"/>
    </cacheField>
    <cacheField name="ID" numFmtId="0">
      <sharedItems containsSemiMixedTypes="0" containsString="0" containsNumber="1" containsInteger="1" minValue="84" maxValue="778"/>
    </cacheField>
    <cacheField name="Prioridade" numFmtId="0">
      <sharedItems/>
    </cacheField>
    <cacheField name="Data de Envio" numFmtId="14">
      <sharedItems containsSemiMixedTypes="0" containsNonDate="0" containsDate="1" containsString="0" minDate="2022-03-29T00:00:00" maxDate="2023-04-29T00:00:00" count="145">
        <d v="2022-03-29T00:00:00"/>
        <d v="2022-04-04T00:00:00"/>
        <d v="2022-04-07T00:00:00"/>
        <d v="2022-04-11T00:00:00"/>
        <d v="2022-04-12T00:00:00"/>
        <d v="2022-04-13T00:00:00"/>
        <d v="2022-04-18T00:00:00"/>
        <d v="2022-04-19T00:00:00"/>
        <d v="2022-04-20T00:00:00"/>
        <d v="2022-04-26T00:00:00"/>
        <d v="2022-04-27T00:00:00"/>
        <d v="2022-05-03T00:00:00"/>
        <d v="2022-05-04T00:00:00"/>
        <d v="2022-05-06T00:00:00"/>
        <d v="2022-05-10T00:00:00"/>
        <d v="2022-05-11T00:00:00"/>
        <d v="2022-05-12T00:00:00"/>
        <d v="2022-05-16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7T00:00:00"/>
        <d v="2022-06-20T00:00:00"/>
        <d v="2022-06-21T00:00:00"/>
        <d v="2022-06-23T00:00:00"/>
        <d v="2022-06-24T00:00:00"/>
        <d v="2022-06-29T00:00:00"/>
        <d v="2022-06-30T00:00:00"/>
        <d v="2022-07-01T00:00:00"/>
        <d v="2022-07-06T00:00:00"/>
        <d v="2022-07-07T00:00:00"/>
        <d v="2022-07-08T00:00:00"/>
        <d v="2022-07-11T00:00:00"/>
        <d v="2022-07-12T00:00:00"/>
        <d v="2022-07-15T00:00:00"/>
        <d v="2022-07-18T00:00:00"/>
        <d v="2022-07-20T00:00:00"/>
        <d v="2022-07-25T00:00:00"/>
        <d v="2022-08-01T00:00:00"/>
        <d v="2022-08-02T00:00:00"/>
        <d v="2022-08-04T00:00:00"/>
        <d v="2022-08-09T00:00:00"/>
        <d v="2022-08-11T00:00:00"/>
        <d v="2022-08-12T00:00:00"/>
        <d v="2022-08-17T00:00:00"/>
        <d v="2022-08-18T00:00:00"/>
        <d v="2022-08-19T00:00:00"/>
        <d v="2022-08-24T00:00:00"/>
        <d v="2022-08-25T00:00:00"/>
        <d v="2022-09-06T00:00:00"/>
        <d v="2022-09-08T00:00:00"/>
        <d v="2022-09-12T00:00:00"/>
        <d v="2022-09-13T00:00:00"/>
        <d v="2022-09-14T00:00:00"/>
        <d v="2022-09-16T00:00:00"/>
        <d v="2022-09-22T00:00:00"/>
        <d v="2022-09-26T00:00:00"/>
        <d v="2022-09-27T00:00:00"/>
        <d v="2022-09-29T00:00:00"/>
        <d v="2022-09-30T00:00:00"/>
        <d v="2022-10-06T00:00:00"/>
        <d v="2022-10-07T00:00:00"/>
        <d v="2022-10-13T00:00:00"/>
        <d v="2022-10-17T00:00:00"/>
        <d v="2022-10-18T00:00:00"/>
        <d v="2022-10-20T00:00:00"/>
        <d v="2022-10-24T00:00:00"/>
        <d v="2022-10-25T00:00:00"/>
        <d v="2022-10-26T00:00:00"/>
        <d v="2022-10-28T00:00:00"/>
        <d v="2022-10-31T00:00:00"/>
        <d v="2022-11-01T00:00:00"/>
        <d v="2022-11-03T00:00:00"/>
        <d v="2022-11-08T00:00:00"/>
        <d v="2022-11-10T00:00:00"/>
        <d v="2022-11-21T00:00:00"/>
        <d v="2022-11-22T00:00:00"/>
        <d v="2022-11-23T00:00:00"/>
        <d v="2022-11-29T00:00:00"/>
        <d v="2022-11-30T00:00:00"/>
        <d v="2022-12-01T00:00:00"/>
        <d v="2022-12-06T00:00:00"/>
        <d v="2022-12-08T00:00:00"/>
        <d v="2022-12-13T00:00:00"/>
        <d v="2022-12-14T00:00:00"/>
        <d v="2022-12-15T00:00:00"/>
        <d v="2022-12-19T00:00:00"/>
        <d v="2022-12-20T00:00:00"/>
        <d v="2022-12-21T00:00:00"/>
        <d v="2022-12-28T00:00:00"/>
        <d v="2023-01-04T00:00:00"/>
        <d v="2023-01-06T00:00:00"/>
        <d v="2023-01-11T00:00:00"/>
        <d v="2023-01-12T00:00:00"/>
        <d v="2023-01-20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7T00:00:00"/>
        <d v="2023-02-13T00:00:00"/>
        <d v="2023-02-24T00:00:00"/>
        <d v="2023-02-28T00:00:00"/>
        <d v="2023-03-01T00:00:00"/>
        <d v="2023-03-03T00:00:00"/>
        <d v="2023-03-10T00:00:00"/>
        <d v="2023-03-13T00:00:00"/>
        <d v="2023-03-14T00:00:00"/>
        <d v="2023-03-21T00:00:00"/>
        <d v="2023-03-22T00:00:00"/>
        <d v="2023-03-28T00:00:00"/>
        <d v="2023-03-29T00:00:00"/>
        <d v="2023-03-30T00:00:00"/>
        <d v="2023-03-31T00:00:00"/>
        <d v="2023-04-05T00:00:00"/>
        <d v="2023-04-06T00:00:00"/>
        <d v="2023-04-10T00:00:00"/>
        <d v="2023-04-12T00:00:00"/>
        <d v="2023-04-13T00:00:00"/>
        <d v="2023-04-14T00:00:00"/>
        <d v="2023-04-17T00:00:00"/>
        <d v="2023-04-18T00:00:00"/>
        <d v="2023-04-24T00:00:00"/>
        <d v="2023-04-25T00:00:00"/>
        <d v="2023-04-27T00:00:00"/>
        <d v="2023-04-28T00:00:00"/>
      </sharedItems>
    </cacheField>
    <cacheField name="Data de finalização" numFmtId="0">
      <sharedItems containsNonDate="0" containsDate="1" containsString="0" containsBlank="1" minDate="2022-04-04T00:00:00" maxDate="2023-05-03T00:00:00" count="118">
        <d v="2022-04-13T00:00:00"/>
        <d v="2022-04-04T00:00:00"/>
        <d v="2022-04-18T00:00:00"/>
        <d v="2022-05-17T00:00:00"/>
        <d v="2022-04-25T00:00:00"/>
        <d v="2022-05-18T00:00:00"/>
        <d v="2022-05-02T00:00:00"/>
        <d v="2022-04-29T00:00:00"/>
        <d v="2022-05-16T00:00:00"/>
        <d v="2022-05-05T00:00:00"/>
        <d v="2022-05-10T00:00:00"/>
        <d v="2022-05-06T00:00:00"/>
        <d v="2022-05-11T00:00:00"/>
        <d v="2022-07-21T00:00:00"/>
        <d v="2022-05-13T00:00:00"/>
        <d v="2022-05-31T00:00:00"/>
        <d v="2022-07-14T00:00:00"/>
        <d v="2022-06-29T00:00:00"/>
        <d v="2022-07-11T00:00:00"/>
        <d v="2022-05-26T00:00:00"/>
        <d v="2022-07-20T00:00:00"/>
        <d v="2022-05-24T00:00:00"/>
        <d v="2022-06-01T00:00:00"/>
        <d v="2022-06-02T00:00:00"/>
        <d v="2022-06-13T00:00:00"/>
        <d v="2022-06-09T00:00:00"/>
        <d v="2022-06-14T00:00:00"/>
        <d v="2022-06-06T00:00:00"/>
        <d v="2022-06-28T00:00:00"/>
        <d v="2022-06-21T00:00:00"/>
        <d v="2022-06-20T00:00:00"/>
        <d v="2022-07-01T00:00:00"/>
        <d v="2022-07-28T00:00:00"/>
        <d v="2022-07-06T00:00:00"/>
        <d v="2022-07-05T00:00:00"/>
        <d v="2022-06-27T00:00:00"/>
        <d v="2022-08-03T00:00:00"/>
        <d v="2022-07-29T00:00:00"/>
        <d v="2022-08-19T00:00:00"/>
        <d v="2022-07-08T00:00:00"/>
        <d v="2022-07-19T00:00:00"/>
        <d v="2022-08-15T00:00:00"/>
        <d v="2022-08-05T00:00:00"/>
        <d v="2022-08-01T00:00:00"/>
        <d v="2022-07-26T00:00:00"/>
        <d v="2022-07-27T00:00:00"/>
        <d v="2022-09-02T00:00:00"/>
        <d v="2022-08-26T00:00:00"/>
        <d v="2022-08-24T00:00:00"/>
        <d v="2022-08-08T00:00:00"/>
        <d v="2022-09-21T00:00:00"/>
        <d v="2022-08-23T00:00:00"/>
        <d v="2022-09-06T00:00:00"/>
        <d v="2022-08-25T00:00:00"/>
        <d v="2022-08-30T00:00:00"/>
        <d v="2022-09-09T00:00:00"/>
        <d v="2022-09-18T00:00:00"/>
        <d v="2022-09-13T00:00:00"/>
        <d v="2022-09-16T00:00:00"/>
        <d v="2022-09-20T00:00:00"/>
        <d v="2022-10-06T00:00:00"/>
        <d v="2022-09-23T00:00:00"/>
        <d v="2022-09-27T00:00:00"/>
        <d v="2022-10-03T00:00:00"/>
        <d v="2022-10-04T00:00:00"/>
        <d v="2022-10-13T00:00:00"/>
        <d v="2022-10-07T00:00:00"/>
        <d v="2022-11-01T00:00:00"/>
        <d v="2022-10-18T00:00:00"/>
        <d v="2022-10-28T00:00:00"/>
        <d v="2022-10-26T00:00:00"/>
        <d v="2022-10-27T00:00:00"/>
        <d v="2022-11-22T00:00:00"/>
        <d v="2022-10-21T00:00:00"/>
        <d v="2022-11-04T00:00:00"/>
        <d v="2022-11-03T00:00:00"/>
        <d v="2022-12-13T00:00:00"/>
        <d v="2022-11-28T00:00:00"/>
        <d v="2022-11-14T00:00:00"/>
        <d v="2022-11-21T00:00:00"/>
        <d v="2022-11-23T00:00:00"/>
        <d v="2022-11-24T00:00:00"/>
        <d v="2022-12-01T00:00:00"/>
        <d v="2022-12-08T00:00:00"/>
        <d v="2022-12-20T00:00:00"/>
        <d v="2022-11-30T00:00:00"/>
        <d v="2023-01-02T00:00:00"/>
        <d v="2022-12-12T00:00:00"/>
        <d v="2022-12-15T00:00:00"/>
        <d v="2022-12-19T00:00:00"/>
        <d v="2022-12-26T00:00:00"/>
        <d v="2023-01-13T00:00:00"/>
        <d v="2023-01-12T00:00:00"/>
        <d v="2022-12-30T00:00:00"/>
        <d v="2022-12-28T00:00:00"/>
        <d v="2023-03-10T00:00:00"/>
        <d v="2023-03-13T00:00:00"/>
        <d v="2023-04-06T00:00:00"/>
        <d v="2023-01-09T00:00:00"/>
        <m/>
        <d v="2023-03-31T00:00:00"/>
        <d v="2023-03-20T00:00:00"/>
        <d v="2023-03-28T00:00:00"/>
        <d v="2023-01-30T00:00:00"/>
        <d v="2023-04-20T00:00:00"/>
        <d v="2023-03-14T00:00:00"/>
        <d v="2023-02-02T00:00:00"/>
        <d v="2023-03-17T00:00:00"/>
        <d v="2023-02-28T00:00:00"/>
        <d v="2023-03-01T00:00:00"/>
        <d v="2023-03-29T00:00:00"/>
        <d v="2023-04-14T00:00:00"/>
        <d v="2023-04-13T00:00:00"/>
        <d v="2023-04-04T00:00:00"/>
        <d v="2023-04-10T00:00:00"/>
        <d v="2023-04-19T00:00:00"/>
        <d v="2023-05-02T00:00:00"/>
        <d v="2023-04-27T00:00:00" u="1"/>
      </sharedItems>
    </cacheField>
    <cacheField name="Resumo" numFmtId="0">
      <sharedItems/>
    </cacheField>
    <cacheField name="Estado" numFmtId="0">
      <sharedItems count="2">
        <s v="fechado"/>
        <s v="Pendente"/>
      </sharedItems>
    </cacheField>
    <cacheField name="Atribuido a" numFmtId="0">
      <sharedItems count="2">
        <s v="Websis"/>
        <s v="Rodri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Eduardo" refreshedDate="45050.587952430556" backgroundQuery="1" createdVersion="8" refreshedVersion="8" minRefreshableVersion="3" recordCount="0" supportSubquery="1" supportAdvancedDrill="1" xr:uid="{00000000-000A-0000-FFFF-FFFF11000000}">
  <cacheSource type="external" connectionId="1"/>
  <cacheFields count="6">
    <cacheField name="[Reclamações].[Problema].[Problema]" caption="Problema" numFmtId="0" hierarchy="1" level="1">
      <sharedItems count="21">
        <s v="Alterar o saldo dos Títulos Públicos"/>
        <s v="Credenciamento - Não salva credenciamentos novos"/>
        <s v="Duplicidade de fundos da coleta"/>
        <s v="Erro ao inserir a coleta"/>
        <s v="Fundos Desaparecidos"/>
        <s v="Logo da APR não aparece"/>
        <s v="Meses duplicados na carteira"/>
        <s v="Meta Mês não aparece"/>
        <s v="Não é possível abrir os Panoramas na plataforma"/>
        <s v="Não é possível gerar o DREI/2023"/>
        <s v="Não é possível inserir fundo novo"/>
        <s v="Não é possível inserir Títulos Privados"/>
        <s v="Página de APR não funciona"/>
        <s v="XML da Audesp com erro ao gerar"/>
        <s v="Acompanhamento Diário com erro"/>
        <s v="Inclusão de Agente Autônomo na aba &quot;Credenciamento&quot;"/>
        <s v="Relatório Analítico incorreto"/>
        <s v="Dados incorretos na análise"/>
        <s v="Os fundos não aparecem na aba &quot;Distribuição&quot;" u="1"/>
        <s v="A página da Educação não está funcionando" u="1"/>
        <s v="A página do Financeiro não está funcionando" u="1"/>
      </sharedItems>
    </cacheField>
    <cacheField name="[Reclamações].[Status].[Status]" caption="Status" numFmtId="0" hierarchy="8" level="1">
      <sharedItems count="2">
        <s v="CONCLUÍDO"/>
        <s v="EM ANDAMENTO"/>
      </sharedItems>
    </cacheField>
    <cacheField name="[Reclamações].[Data do Recebimento (Mês)].[Data do Recebimento (Mês)]" caption="Data do Recebimento (Mês)" numFmtId="0" hierarchy="9" level="1">
      <sharedItems count="2">
        <s v="abr"/>
        <s v="mai"/>
      </sharedItems>
    </cacheField>
    <cacheField name="[Reclamações].[RPPS].[RPPS]" caption="RPPS" numFmtId="0" hierarchy="2" level="1">
      <sharedItems containsSemiMixedTypes="0" containsNonDate="0" containsString="0"/>
    </cacheField>
    <cacheField name="[Measures].[Contagem de Problema]" caption="Contagem de Problema" numFmtId="0" hierarchy="13" level="32767"/>
    <cacheField name="[Measures].[Contagem Distinta de RPPS]" caption="Contagem Distinta de RPPS" numFmtId="0" hierarchy="17" level="32767"/>
  </cacheFields>
  <cacheHierarchies count="18">
    <cacheHierarchy uniqueName="[Reclamações].[Contagem]" caption="Contagem" attribute="1" defaultMemberUniqueName="[Reclamações].[Contagem].[All]" allUniqueName="[Reclamações].[Contagem].[All]" dimensionUniqueName="[Reclamações]" displayFolder="" count="0" memberValueDatatype="20" unbalanced="0"/>
    <cacheHierarchy uniqueName="[Reclamações].[Problema]" caption="Problema" attribute="1" defaultMemberUniqueName="[Reclamações].[Problema].[All]" allUniqueName="[Reclamações].[Problema].[All]" dimensionUniqueName="[Reclamações]" displayFolder="" count="2" memberValueDatatype="130" unbalanced="0">
      <fieldsUsage count="2">
        <fieldUsage x="-1"/>
        <fieldUsage x="0"/>
      </fieldsUsage>
    </cacheHierarchy>
    <cacheHierarchy uniqueName="[Reclamações].[RPPS]" caption="RPPS" attribute="1" defaultMemberUniqueName="[Reclamações].[RPPS].[All]" allUniqueName="[Reclamações].[RPPS].[All]" dimensionUniqueName="[Reclamações]" displayFolder="" count="2" memberValueDatatype="130" unbalanced="0">
      <fieldsUsage count="2">
        <fieldUsage x="-1"/>
        <fieldUsage x="3"/>
      </fieldsUsage>
    </cacheHierarchy>
    <cacheHierarchy uniqueName="[Reclamações].[UF]" caption="UF" attribute="1" defaultMemberUniqueName="[Reclamações].[UF].[All]" allUniqueName="[Reclamações].[UF].[All]" dimensionUniqueName="[Reclamações]" displayFolder="" count="0" memberValueDatatype="130" unbalanced="0"/>
    <cacheHierarchy uniqueName="[Reclamações].[Data do Recebimento]" caption="Data do Recebimento" attribute="1" time="1" defaultMemberUniqueName="[Reclamações].[Data do Recebimento].[All]" allUniqueName="[Reclamações].[Data do Recebimento].[All]" dimensionUniqueName="[Reclamações]" displayFolder="" count="0" memberValueDatatype="7" unbalanced="0"/>
    <cacheHierarchy uniqueName="[Reclamações].[Hora Recebimento]" caption="Hora Recebimento" attribute="1" time="1" defaultMemberUniqueName="[Reclamações].[Hora Recebimento].[All]" allUniqueName="[Reclamações].[Hora Recebimento].[All]" dimensionUniqueName="[Reclamações]" displayFolder="" count="0" memberValueDatatype="7" unbalanced="0"/>
    <cacheHierarchy uniqueName="[Reclamações].[Data da Conclusão]" caption="Data da Conclusão" attribute="1" time="1" defaultMemberUniqueName="[Reclamações].[Data da Conclusão].[All]" allUniqueName="[Reclamações].[Data da Conclusão].[All]" dimensionUniqueName="[Reclamações]" displayFolder="" count="0" memberValueDatatype="7" unbalanced="0"/>
    <cacheHierarchy uniqueName="[Reclamações].[Hora Conclusão]" caption="Hora Conclusão" attribute="1" time="1" defaultMemberUniqueName="[Reclamações].[Hora Conclusão].[All]" allUniqueName="[Reclamações].[Hora Conclusão].[All]" dimensionUniqueName="[Reclamações]" displayFolder="" count="0" memberValueDatatype="7" unbalanced="0"/>
    <cacheHierarchy uniqueName="[Reclamações].[Status]" caption="Status" attribute="1" defaultMemberUniqueName="[Reclamações].[Status].[All]" allUniqueName="[Reclamações].[Status].[All]" dimensionUniqueName="[Reclamações]" displayFolder="" count="2" memberValueDatatype="130" unbalanced="0">
      <fieldsUsage count="2">
        <fieldUsage x="-1"/>
        <fieldUsage x="1"/>
      </fieldsUsage>
    </cacheHierarchy>
    <cacheHierarchy uniqueName="[Reclamações].[Data do Recebimento (Mês)]" caption="Data do Recebimento (Mês)" attribute="1" defaultMemberUniqueName="[Reclamações].[Data do Recebimento (Mês)].[All]" allUniqueName="[Reclamações].[Data do Recebimento (Mês)].[All]" dimensionUniqueName="[Reclamações]" displayFolder="" count="2" memberValueDatatype="130" unbalanced="0">
      <fieldsUsage count="2">
        <fieldUsage x="-1"/>
        <fieldUsage x="2"/>
      </fieldsUsage>
    </cacheHierarchy>
    <cacheHierarchy uniqueName="[Reclamações].[Data do Recebimento (Índice de Mês)]" caption="Data do Recebimento (Índice de Mês)" attribute="1" defaultMemberUniqueName="[Reclamações].[Data do Recebimento (Índice de Mês)].[All]" allUniqueName="[Reclamações].[Data do Recebimento (Índice de Mês)].[All]" dimensionUniqueName="[Reclamações]" displayFolder="" count="0" memberValueDatatype="20" unbalanced="0" hidden="1"/>
    <cacheHierarchy uniqueName="[Measures].[__XL_Count Reclamações]" caption="__XL_Count Reclamações" measure="1" displayFolder="" measureGroup="Reclamações" count="0" hidden="1"/>
    <cacheHierarchy uniqueName="[Measures].[__No measures defined]" caption="__No measures defined" measure="1" displayFolder="" count="0" hidden="1"/>
    <cacheHierarchy uniqueName="[Measures].[Contagem de Problema]" caption="Contagem de Problema" measure="1" displayFolder="" measureGroup="Reclamaçõe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e Status]" caption="Contagem de Statu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RPPS]" caption="Contagem de RPPS" measure="1" displayFolder="" measureGroup="Reclamaçõ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ntagem Distinta de Problema]" caption="Contagem Distinta de Problema" measure="1" displayFolder="" measureGroup="Reclamaçõ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ntagem Distinta de RPPS]" caption="Contagem Distinta de RPPS" measure="1" displayFolder="" measureGroup="Reclamaçõe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eclamações" uniqueName="[Reclamações]" caption="Reclamações"/>
  </dimensions>
  <measureGroups count="1">
    <measureGroup name="Reclamações" caption="Reclamaçõ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8">
  <r>
    <n v="1"/>
    <n v="84"/>
    <s v="normal"/>
    <x v="0"/>
    <x v="0"/>
    <s v="Pagina de retorno sobre resgate de Três Lagoas-MS"/>
    <x v="0"/>
    <x v="0"/>
  </r>
  <r>
    <n v="2"/>
    <n v="85"/>
    <s v="alta"/>
    <x v="0"/>
    <x v="1"/>
    <s v="Na analise de carteira concluída, alguns fundos não estão puxando o enquadramento correto."/>
    <x v="0"/>
    <x v="0"/>
  </r>
  <r>
    <n v="3"/>
    <n v="92"/>
    <s v="imediato"/>
    <x v="1"/>
    <x v="0"/>
    <s v="Em alguns Clientes não está puxando relatórios antes de 2015, e de dez/2017 a 2015, não está abrindo o relatorio."/>
    <x v="0"/>
    <x v="0"/>
  </r>
  <r>
    <n v="4"/>
    <n v="93"/>
    <s v="imediato"/>
    <x v="1"/>
    <x v="0"/>
    <s v="Na Analise de Fundo, no comparativo não aparece o Benchmark certo!"/>
    <x v="0"/>
    <x v="0"/>
  </r>
  <r>
    <n v="5"/>
    <n v="98"/>
    <s v="urgente"/>
    <x v="2"/>
    <x v="0"/>
    <s v="Algumas Analises de fundo estão gerando um erro de pagina, conforme descrito no print"/>
    <x v="0"/>
    <x v="0"/>
  </r>
  <r>
    <n v="6"/>
    <n v="100"/>
    <s v="alta"/>
    <x v="3"/>
    <x v="0"/>
    <s v="Analises de fundo não estão calculando o PL corretamente"/>
    <x v="0"/>
    <x v="0"/>
  </r>
  <r>
    <n v="7"/>
    <n v="101"/>
    <s v="alta"/>
    <x v="3"/>
    <x v="0"/>
    <s v="Analise de Ituverava-SP"/>
    <x v="0"/>
    <x v="0"/>
  </r>
  <r>
    <n v="8"/>
    <n v="103"/>
    <s v="urgente"/>
    <x v="4"/>
    <x v="0"/>
    <s v="Erro ao abrir para liberar as analises"/>
    <x v="0"/>
    <x v="0"/>
  </r>
  <r>
    <n v="9"/>
    <n v="104"/>
    <s v="imediato"/>
    <x v="5"/>
    <x v="2"/>
    <s v="Relatorio analitico de Março/Trimestral  com erro no retorno acumulado"/>
    <x v="0"/>
    <x v="0"/>
  </r>
  <r>
    <n v="10"/>
    <n v="108"/>
    <s v="normal"/>
    <x v="6"/>
    <x v="3"/>
    <s v="Botão de retornar ao topo da página dinâmico"/>
    <x v="0"/>
    <x v="0"/>
  </r>
  <r>
    <n v="11"/>
    <n v="111"/>
    <s v="urgente"/>
    <x v="7"/>
    <x v="4"/>
    <s v="Na analise de carteira de Jandira-SP, alguns fundos duplicados."/>
    <x v="0"/>
    <x v="0"/>
  </r>
  <r>
    <n v="12"/>
    <n v="112"/>
    <s v="imediato"/>
    <x v="8"/>
    <x v="4"/>
    <s v="Erro No relatório do cliente Itaporã-MS"/>
    <x v="0"/>
    <x v="0"/>
  </r>
  <r>
    <n v="13"/>
    <n v="113"/>
    <s v="normal"/>
    <x v="8"/>
    <x v="5"/>
    <s v="Relatório Analítico Trimestral"/>
    <x v="0"/>
    <x v="0"/>
  </r>
  <r>
    <n v="14"/>
    <n v="114"/>
    <s v="imediato"/>
    <x v="8"/>
    <x v="6"/>
    <s v="Fundos do exterior não aparecem no relatório trimestral"/>
    <x v="0"/>
    <x v="0"/>
  </r>
  <r>
    <n v="15"/>
    <n v="117"/>
    <s v="alta"/>
    <x v="9"/>
    <x v="7"/>
    <s v="Na pagina  - Audesp-SP - DREI, não aparece o ano de 2022"/>
    <x v="0"/>
    <x v="0"/>
  </r>
  <r>
    <n v="16"/>
    <n v="118"/>
    <s v="imediato"/>
    <x v="9"/>
    <x v="8"/>
    <s v="Indaiatuba-SP - Erro no saldo atual dos títulos públicos e no PU atual."/>
    <x v="0"/>
    <x v="0"/>
  </r>
  <r>
    <n v="17"/>
    <n v="119"/>
    <s v="imediato"/>
    <x v="9"/>
    <x v="6"/>
    <s v="Foz do Iguaçu-PR - Relatório analítico Trimestral"/>
    <x v="0"/>
    <x v="0"/>
  </r>
  <r>
    <n v="18"/>
    <n v="120"/>
    <s v="normal"/>
    <x v="9"/>
    <x v="8"/>
    <s v="Jandira-SP -  Pagina de Enquadramentos"/>
    <x v="0"/>
    <x v="0"/>
  </r>
  <r>
    <n v="19"/>
    <n v="121"/>
    <s v="normal"/>
    <x v="9"/>
    <x v="9"/>
    <s v="Erro ao clicar para liberar a carteira - Morro Agudo-SP"/>
    <x v="0"/>
    <x v="0"/>
  </r>
  <r>
    <n v="20"/>
    <n v="122"/>
    <s v="imediato"/>
    <x v="9"/>
    <x v="7"/>
    <s v="São Bernardo do Campo - SP -  Segregações de massas não sairam mesmo após serem zeradas"/>
    <x v="0"/>
    <x v="0"/>
  </r>
  <r>
    <n v="21"/>
    <n v="125"/>
    <s v="normal"/>
    <x v="10"/>
    <x v="10"/>
    <s v="Analises de Fundos sem o Sub-Segmento do fundo"/>
    <x v="0"/>
    <x v="0"/>
  </r>
  <r>
    <n v="22"/>
    <n v="131"/>
    <s v="normal"/>
    <x v="11"/>
    <x v="11"/>
    <s v="Mudança de ordem das paginas"/>
    <x v="0"/>
    <x v="0"/>
  </r>
  <r>
    <n v="23"/>
    <n v="134"/>
    <s v="normal"/>
    <x v="12"/>
    <x v="11"/>
    <s v="Texto de Disclaimer"/>
    <x v="0"/>
    <x v="0"/>
  </r>
  <r>
    <n v="24"/>
    <n v="139"/>
    <s v="normal"/>
    <x v="13"/>
    <x v="12"/>
    <s v="Relatório Analítico de 2022"/>
    <x v="0"/>
    <x v="0"/>
  </r>
  <r>
    <n v="25"/>
    <n v="142"/>
    <s v="imediato"/>
    <x v="14"/>
    <x v="10"/>
    <s v="Erro ao Gerar o Relatorio mensal - Rio Grande da Serra-SP"/>
    <x v="0"/>
    <x v="0"/>
  </r>
  <r>
    <n v="26"/>
    <n v="143"/>
    <s v="alta"/>
    <x v="14"/>
    <x v="13"/>
    <s v="Add o nivel Pro-gestão nas segregações"/>
    <x v="0"/>
    <x v="0"/>
  </r>
  <r>
    <n v="27"/>
    <n v="144"/>
    <s v="normal"/>
    <x v="14"/>
    <x v="14"/>
    <s v="Cliente - Neves Paulista-SP"/>
    <x v="0"/>
    <x v="0"/>
  </r>
  <r>
    <n v="28"/>
    <n v="146"/>
    <s v="imediato"/>
    <x v="15"/>
    <x v="15"/>
    <s v="Cliente Itatiaia-RJ - Erro de calculo de retorno"/>
    <x v="0"/>
    <x v="0"/>
  </r>
  <r>
    <n v="29"/>
    <n v="147"/>
    <s v="alta"/>
    <x v="15"/>
    <x v="14"/>
    <s v="Tela travada no aguarde - Queimados-RJ"/>
    <x v="0"/>
    <x v="0"/>
  </r>
  <r>
    <n v="30"/>
    <n v="148"/>
    <s v="alta"/>
    <x v="16"/>
    <x v="16"/>
    <s v="No XML da AUDESP - Todos os Clientes"/>
    <x v="0"/>
    <x v="0"/>
  </r>
  <r>
    <n v="31"/>
    <n v="151"/>
    <s v="imediato"/>
    <x v="17"/>
    <x v="3"/>
    <s v="Erro ao abrir a coleta de saldos"/>
    <x v="0"/>
    <x v="0"/>
  </r>
  <r>
    <n v="32"/>
    <n v="152"/>
    <s v="alta"/>
    <x v="17"/>
    <x v="17"/>
    <s v="Add Fundo na base de dados com um novo ID"/>
    <x v="0"/>
    <x v="0"/>
  </r>
  <r>
    <n v="33"/>
    <n v="153"/>
    <s v="normal"/>
    <x v="18"/>
    <x v="18"/>
    <s v="Aumentar o mínimo de caracteres dos textos das analises de fundos"/>
    <x v="0"/>
    <x v="0"/>
  </r>
  <r>
    <n v="34"/>
    <n v="155"/>
    <s v="alta"/>
    <x v="19"/>
    <x v="19"/>
    <s v="Analise de Fundos - PORCIÚNCULA - RJ"/>
    <x v="0"/>
    <x v="0"/>
  </r>
  <r>
    <n v="35"/>
    <n v="156"/>
    <s v="imediato"/>
    <x v="20"/>
    <x v="20"/>
    <s v="Inclusão Letra Financeira na Pagina distribuição - ITU-SP"/>
    <x v="0"/>
    <x v="0"/>
  </r>
  <r>
    <n v="36"/>
    <n v="160"/>
    <s v="imediato"/>
    <x v="21"/>
    <x v="21"/>
    <s v="Analise de Carteira - Mirandopolis-SP"/>
    <x v="0"/>
    <x v="0"/>
  </r>
  <r>
    <n v="37"/>
    <n v="161"/>
    <s v="imediato"/>
    <x v="21"/>
    <x v="22"/>
    <s v="Erro no Grafico de Retorno - Colombo-PR - Resende Costa-MG"/>
    <x v="0"/>
    <x v="0"/>
  </r>
  <r>
    <n v="38"/>
    <n v="162"/>
    <s v="normal"/>
    <x v="22"/>
    <x v="19"/>
    <s v="Erro de Ortografia na Pagina de Credenciamento/Cadastramento/Novo"/>
    <x v="0"/>
    <x v="0"/>
  </r>
  <r>
    <n v="39"/>
    <n v="163"/>
    <s v="alta"/>
    <x v="23"/>
    <x v="15"/>
    <s v="Erro de Pagina na Analise de fundo - Casimiro de Abreu-RJ"/>
    <x v="0"/>
    <x v="0"/>
  </r>
  <r>
    <n v="40"/>
    <n v="164"/>
    <s v="alta"/>
    <x v="24"/>
    <x v="15"/>
    <s v="Erro na pagina de Retorno Sobre resgate - Paranavai-PR"/>
    <x v="0"/>
    <x v="0"/>
  </r>
  <r>
    <n v="41"/>
    <n v="167"/>
    <s v="imediato"/>
    <x v="25"/>
    <x v="22"/>
    <s v="Erro XML Movimentação Botucatu-SP"/>
    <x v="0"/>
    <x v="0"/>
  </r>
  <r>
    <n v="42"/>
    <n v="168"/>
    <s v="imediato"/>
    <x v="25"/>
    <x v="23"/>
    <s v="Erro ao baixar o word gerado no credenciamento e documento estadual fiscal - Todos os clientes"/>
    <x v="0"/>
    <x v="0"/>
  </r>
  <r>
    <n v="43"/>
    <n v="169"/>
    <s v="imediato"/>
    <x v="25"/>
    <x v="22"/>
    <s v="Erro ao clicar para solicitar analise de carteira e ao abrir para fazer a analise"/>
    <x v="0"/>
    <x v="0"/>
  </r>
  <r>
    <n v="44"/>
    <n v="170"/>
    <s v="imediato"/>
    <x v="26"/>
    <x v="24"/>
    <s v="Erro ao subir dados no banco de dados"/>
    <x v="0"/>
    <x v="0"/>
  </r>
  <r>
    <n v="45"/>
    <n v="171"/>
    <s v="alta"/>
    <x v="26"/>
    <x v="18"/>
    <s v="Tirar o aviso de desenquadramento do Fundo/Cliente Bauru-SP"/>
    <x v="0"/>
    <x v="0"/>
  </r>
  <r>
    <n v="46"/>
    <n v="172"/>
    <s v="imediato"/>
    <x v="27"/>
    <x v="25"/>
    <s v="Erro ao Inserir Fundos novos na Coleta de saldos"/>
    <x v="0"/>
    <x v="0"/>
  </r>
  <r>
    <n v="47"/>
    <n v="173"/>
    <s v="imediato"/>
    <x v="27"/>
    <x v="26"/>
    <s v="Transferência de Cliente  de uma Consultoria para Outra"/>
    <x v="0"/>
    <x v="0"/>
  </r>
  <r>
    <n v="48"/>
    <n v="176"/>
    <s v="urgente"/>
    <x v="28"/>
    <x v="17"/>
    <s v="Fundo Duplicado na Coleta de saldos - Caieiras-SP"/>
    <x v="0"/>
    <x v="0"/>
  </r>
  <r>
    <n v="49"/>
    <n v="179"/>
    <s v="imediato"/>
    <x v="29"/>
    <x v="27"/>
    <s v="Erro na Pagina de Distribuição e Comparativo"/>
    <x v="0"/>
    <x v="0"/>
  </r>
  <r>
    <n v="50"/>
    <n v="181"/>
    <s v="alta"/>
    <x v="30"/>
    <x v="28"/>
    <s v="Erro em Analise de Fundo - Pedras de Maria da Cruz - MG"/>
    <x v="0"/>
    <x v="0"/>
  </r>
  <r>
    <n v="51"/>
    <n v="182"/>
    <s v="imediato"/>
    <x v="30"/>
    <x v="29"/>
    <s v="Erro no Credenciamento"/>
    <x v="0"/>
    <x v="0"/>
  </r>
  <r>
    <n v="52"/>
    <n v="183"/>
    <s v="urgente"/>
    <x v="31"/>
    <x v="30"/>
    <s v="Exclusão de fundos no Cadastramento-Audesp"/>
    <x v="0"/>
    <x v="0"/>
  </r>
  <r>
    <n v="53"/>
    <n v="184"/>
    <s v="urgente"/>
    <x v="31"/>
    <x v="29"/>
    <s v="Logo do cliente não aparece no WORD da APR - Todos os Clientes"/>
    <x v="0"/>
    <x v="0"/>
  </r>
  <r>
    <n v="54"/>
    <n v="185"/>
    <s v="imediato"/>
    <x v="31"/>
    <x v="30"/>
    <s v="Inserção de CDBs em carteira"/>
    <x v="0"/>
    <x v="0"/>
  </r>
  <r>
    <n v="55"/>
    <n v="186"/>
    <s v="imediato"/>
    <x v="31"/>
    <x v="30"/>
    <s v="Erro ao tentar inserir Titulos publicos na carteira do cliente"/>
    <x v="0"/>
    <x v="0"/>
  </r>
  <r>
    <n v="56"/>
    <n v="189"/>
    <s v="urgente"/>
    <x v="32"/>
    <x v="17"/>
    <s v="Erro no retorno dos clientes"/>
    <x v="0"/>
    <x v="0"/>
  </r>
  <r>
    <n v="57"/>
    <n v="190"/>
    <s v="urgente"/>
    <x v="33"/>
    <x v="17"/>
    <s v="Sorocaba-SP retorno Sobre resgate"/>
    <x v="0"/>
    <x v="0"/>
  </r>
  <r>
    <n v="58"/>
    <n v="191"/>
    <s v="urgente"/>
    <x v="33"/>
    <x v="26"/>
    <s v="Erro ao tentar abrir a Pagina de carteira  - São Bernardo do Campo-SP"/>
    <x v="0"/>
    <x v="0"/>
  </r>
  <r>
    <n v="59"/>
    <n v="192"/>
    <s v="imediato"/>
    <x v="34"/>
    <x v="31"/>
    <s v="Disponibilidade Financeira de Março/2022 - Congonhas-MG"/>
    <x v="0"/>
    <x v="0"/>
  </r>
  <r>
    <n v="60"/>
    <n v="195"/>
    <s v="urgente"/>
    <x v="35"/>
    <x v="17"/>
    <s v="Erro Pagina Acompanhamento diario"/>
    <x v="0"/>
    <x v="0"/>
  </r>
  <r>
    <n v="61"/>
    <n v="197"/>
    <s v="alta"/>
    <x v="36"/>
    <x v="17"/>
    <s v="Inserir o Panorama de Maio na Pagina panoramas"/>
    <x v="0"/>
    <x v="0"/>
  </r>
  <r>
    <n v="62"/>
    <n v="198"/>
    <s v="imediato"/>
    <x v="36"/>
    <x v="17"/>
    <s v="Erro Na pagina Retorno Sobre Resgate"/>
    <x v="0"/>
    <x v="0"/>
  </r>
  <r>
    <n v="63"/>
    <n v="199"/>
    <s v="alta"/>
    <x v="36"/>
    <x v="32"/>
    <s v="Erro ao enviar o Status Carteira na Análise de Fundos"/>
    <x v="0"/>
    <x v="0"/>
  </r>
  <r>
    <n v="64"/>
    <n v="200"/>
    <s v="urgente"/>
    <x v="37"/>
    <x v="32"/>
    <s v="Planilha de subir informações"/>
    <x v="0"/>
    <x v="0"/>
  </r>
  <r>
    <n v="65"/>
    <n v="202"/>
    <s v="alta"/>
    <x v="38"/>
    <x v="33"/>
    <s v="Erro na página de Carteira do cliente MACAPA - AP (Prospect)"/>
    <x v="0"/>
    <x v="0"/>
  </r>
  <r>
    <n v="66"/>
    <n v="203"/>
    <s v="alta"/>
    <x v="38"/>
    <x v="33"/>
    <s v="Erro na página de atualização do cliente SALES OLIVEIRA - SP"/>
    <x v="0"/>
    <x v="0"/>
  </r>
  <r>
    <n v="67"/>
    <n v="204"/>
    <s v="alta"/>
    <x v="39"/>
    <x v="31"/>
    <s v="Erro ao clicar em submeter aprovação no credenciamento"/>
    <x v="0"/>
    <x v="0"/>
  </r>
  <r>
    <n v="68"/>
    <n v="205"/>
    <s v="urgente"/>
    <x v="39"/>
    <x v="34"/>
    <s v="Erro ao Abrir a pagina Carteira de Nova Iguaçu-RJ"/>
    <x v="0"/>
    <x v="0"/>
  </r>
  <r>
    <n v="69"/>
    <n v="206"/>
    <s v="alta"/>
    <x v="39"/>
    <x v="35"/>
    <s v="Desativar clientes da Lema"/>
    <x v="0"/>
    <x v="0"/>
  </r>
  <r>
    <n v="70"/>
    <n v="207"/>
    <s v="alta"/>
    <x v="40"/>
    <x v="16"/>
    <s v="Falta de Informações no relatório da página de distribuições"/>
    <x v="0"/>
    <x v="0"/>
  </r>
  <r>
    <n v="71"/>
    <n v="211"/>
    <s v="urgente"/>
    <x v="40"/>
    <x v="31"/>
    <s v="Erro ao selecionar análise de carteira de alguns fundos"/>
    <x v="0"/>
    <x v="0"/>
  </r>
  <r>
    <n v="72"/>
    <n v="212"/>
    <s v="alta"/>
    <x v="41"/>
    <x v="36"/>
    <s v="Inserção de Benchmark"/>
    <x v="0"/>
    <x v="0"/>
  </r>
  <r>
    <n v="73"/>
    <n v="213"/>
    <s v="urgente"/>
    <x v="42"/>
    <x v="16"/>
    <s v="Fundos desenquadrados constando em vermelho"/>
    <x v="0"/>
    <x v="0"/>
  </r>
  <r>
    <n v="74"/>
    <n v="214"/>
    <s v="imediato"/>
    <x v="43"/>
    <x v="31"/>
    <s v="Erro na página de acompanhamento diário - Queimados"/>
    <x v="0"/>
    <x v="0"/>
  </r>
  <r>
    <n v="75"/>
    <n v="215"/>
    <s v="imediato"/>
    <x v="43"/>
    <x v="33"/>
    <s v="Alterar a estrutura da XML"/>
    <x v="0"/>
    <x v="0"/>
  </r>
  <r>
    <n v="76"/>
    <n v="216"/>
    <s v="alta"/>
    <x v="44"/>
    <x v="18"/>
    <s v="Alterar base de Cálculo de BOTUCATU - SP"/>
    <x v="0"/>
    <x v="0"/>
  </r>
  <r>
    <n v="77"/>
    <n v="219"/>
    <s v="urgente"/>
    <x v="45"/>
    <x v="37"/>
    <s v="Mostrar um questionário para o cliente assim que ele logar no sistema"/>
    <x v="0"/>
    <x v="0"/>
  </r>
  <r>
    <n v="78"/>
    <n v="224"/>
    <s v="urgente"/>
    <x v="46"/>
    <x v="38"/>
    <s v="Cálculo do Total para cálculo dos limites da Resolução da página de Carteira (todos os clientes)"/>
    <x v="0"/>
    <x v="0"/>
  </r>
  <r>
    <n v="79"/>
    <n v="225"/>
    <s v="imediato"/>
    <x v="46"/>
    <x v="39"/>
    <s v="Erro na validação do xml do cliente ITAQUAQUECETUBA - SP"/>
    <x v="0"/>
    <x v="0"/>
  </r>
  <r>
    <n v="80"/>
    <n v="226"/>
    <s v="alta"/>
    <x v="47"/>
    <x v="16"/>
    <s v="Corrigir dados zerados da taxa administrativa da página de Retornos do cliente"/>
    <x v="0"/>
    <x v="0"/>
  </r>
  <r>
    <n v="81"/>
    <n v="228"/>
    <s v="normal"/>
    <x v="48"/>
    <x v="20"/>
    <s v="Regra para não sublir coleta de saldos duplicadamente"/>
    <x v="0"/>
    <x v="0"/>
  </r>
  <r>
    <n v="82"/>
    <n v="229"/>
    <s v="urgente"/>
    <x v="48"/>
    <x v="40"/>
    <s v="Erro com o calculo de rentabilidade das movimentações da AUDESP"/>
    <x v="0"/>
    <x v="0"/>
  </r>
  <r>
    <n v="83"/>
    <n v="230"/>
    <s v="alta"/>
    <x v="48"/>
    <x v="41"/>
    <s v="Criar regra para o cadastro de fundos na carteira do cliente"/>
    <x v="0"/>
    <x v="0"/>
  </r>
  <r>
    <n v="84"/>
    <n v="231"/>
    <s v="normal"/>
    <x v="49"/>
    <x v="42"/>
    <s v="Itaporã - alteração nas informações do relatório"/>
    <x v="0"/>
    <x v="0"/>
  </r>
  <r>
    <n v="85"/>
    <n v="232"/>
    <s v="alta"/>
    <x v="50"/>
    <x v="43"/>
    <s v="Arredondamento nas casas decimais do Valor Atual dos Títulos Públicos"/>
    <x v="0"/>
    <x v="0"/>
  </r>
  <r>
    <n v="86"/>
    <n v="233"/>
    <s v="normal"/>
    <x v="50"/>
    <x v="44"/>
    <s v="Limites de enquadramentos sendo puxados somente do nivel 0 de Pró-Gestão"/>
    <x v="0"/>
    <x v="0"/>
  </r>
  <r>
    <n v="87"/>
    <n v="234"/>
    <s v="alta"/>
    <x v="51"/>
    <x v="44"/>
    <s v="Inserção do panorama economico de Junho"/>
    <x v="0"/>
    <x v="0"/>
  </r>
  <r>
    <n v="88"/>
    <n v="235"/>
    <s v="normal"/>
    <x v="51"/>
    <x v="45"/>
    <s v="Alterar base de calculo para todos os clientes"/>
    <x v="0"/>
    <x v="0"/>
  </r>
  <r>
    <n v="89"/>
    <n v="236"/>
    <s v="alta"/>
    <x v="51"/>
    <x v="37"/>
    <s v="SÃO BERNARDO DO CAMPO - SP - Erro na página de relatório do cliente"/>
    <x v="0"/>
    <x v="0"/>
  </r>
  <r>
    <n v="90"/>
    <n v="238"/>
    <s v="alta"/>
    <x v="52"/>
    <x v="41"/>
    <s v="Erro na analise de fundo (Cenário)"/>
    <x v="0"/>
    <x v="0"/>
  </r>
  <r>
    <n v="91"/>
    <n v="251"/>
    <s v="urgente"/>
    <x v="53"/>
    <x v="46"/>
    <s v="Enquadramentos - Separar segmento estruturado do segmento renda variável"/>
    <x v="0"/>
    <x v="0"/>
  </r>
  <r>
    <n v="92"/>
    <n v="252"/>
    <s v="urgente"/>
    <x v="53"/>
    <x v="46"/>
    <s v="Relatótios - Separar segmento estruturado do segmento renda variável"/>
    <x v="0"/>
    <x v="0"/>
  </r>
  <r>
    <n v="93"/>
    <n v="253"/>
    <s v="urgente"/>
    <x v="53"/>
    <x v="47"/>
    <s v="Foz do Iguaçu -  Falta de Informações no final da página de relatórios"/>
    <x v="0"/>
    <x v="0"/>
  </r>
  <r>
    <n v="94"/>
    <n v="261"/>
    <s v="alta"/>
    <x v="54"/>
    <x v="48"/>
    <s v="Retirar visualização da página de Pró gestão para consultores e clientes"/>
    <x v="0"/>
    <x v="0"/>
  </r>
  <r>
    <n v="95"/>
    <n v="262"/>
    <s v="urgente"/>
    <x v="54"/>
    <x v="41"/>
    <s v="Fundos desenquadrados constando em vermelho"/>
    <x v="0"/>
    <x v="0"/>
  </r>
  <r>
    <n v="96"/>
    <n v="263"/>
    <s v="urgente"/>
    <x v="55"/>
    <x v="36"/>
    <s v="Questionário de de satisfação com o uso da plataforma para clientes"/>
    <x v="0"/>
    <x v="0"/>
  </r>
  <r>
    <n v="97"/>
    <n v="265"/>
    <s v="normal"/>
    <x v="55"/>
    <x v="49"/>
    <s v="Vanessa Tolusso - Acesso ao Nossa Visão"/>
    <x v="0"/>
    <x v="0"/>
  </r>
  <r>
    <n v="98"/>
    <n v="267"/>
    <s v="urgente"/>
    <x v="56"/>
    <x v="48"/>
    <s v="Barra de pesquisa de Credenciamentos incongruente com as instituições"/>
    <x v="0"/>
    <x v="0"/>
  </r>
  <r>
    <n v="99"/>
    <n v="269"/>
    <s v="urgente"/>
    <x v="57"/>
    <x v="48"/>
    <s v="Travamento na tela de coleta ao clicar na aplicação ou no resgate"/>
    <x v="0"/>
    <x v="0"/>
  </r>
  <r>
    <n v="100"/>
    <n v="270"/>
    <s v="alta"/>
    <x v="58"/>
    <x v="50"/>
    <s v="Paty do Alferes - Falta de informações na Análise de carteira"/>
    <x v="0"/>
    <x v="0"/>
  </r>
  <r>
    <n v="101"/>
    <n v="271"/>
    <s v="urgente"/>
    <x v="59"/>
    <x v="51"/>
    <s v="Nova Andradina - Erro ao acessar a página de Títulos Públicos"/>
    <x v="0"/>
    <x v="0"/>
  </r>
  <r>
    <n v="102"/>
    <n v="273"/>
    <s v="alta"/>
    <x v="60"/>
    <x v="52"/>
    <s v="Panorama de Julho"/>
    <x v="0"/>
    <x v="0"/>
  </r>
  <r>
    <n v="103"/>
    <n v="274"/>
    <s v="urgente"/>
    <x v="60"/>
    <x v="38"/>
    <s v="Alterar Regra para somar valores de Investimentos na página de Retornos."/>
    <x v="0"/>
    <x v="0"/>
  </r>
  <r>
    <n v="104"/>
    <n v="276"/>
    <s v="alta"/>
    <x v="61"/>
    <x v="51"/>
    <s v="São Bernardo do Campo - Limites de Pró-Gestão"/>
    <x v="0"/>
    <x v="0"/>
  </r>
  <r>
    <n v="105"/>
    <n v="278"/>
    <s v="imediato"/>
    <x v="62"/>
    <x v="51"/>
    <s v="Página de Retorno - Correção de Cálculo"/>
    <x v="0"/>
    <x v="0"/>
  </r>
  <r>
    <n v="106"/>
    <n v="283"/>
    <s v="imediato"/>
    <x v="63"/>
    <x v="53"/>
    <s v="Soma da página de Carteira Incongruente"/>
    <x v="0"/>
    <x v="0"/>
  </r>
  <r>
    <n v="107"/>
    <n v="284"/>
    <s v="normal"/>
    <x v="64"/>
    <x v="47"/>
    <s v="Robo CADPREV - Concerto dos valores recolhidos"/>
    <x v="0"/>
    <x v="0"/>
  </r>
  <r>
    <n v="108"/>
    <n v="285"/>
    <s v="alta"/>
    <x v="64"/>
    <x v="52"/>
    <s v="Cruzeiro do Oeste - Gráfico da página de retornos"/>
    <x v="0"/>
    <x v="0"/>
  </r>
  <r>
    <n v="109"/>
    <n v="286"/>
    <s v="alta"/>
    <x v="64"/>
    <x v="54"/>
    <s v="Credenciamento - Não puxa dados de CAIXA ECONÔMICA FEDERAL"/>
    <x v="0"/>
    <x v="0"/>
  </r>
  <r>
    <n v="110"/>
    <n v="291"/>
    <s v="imediato"/>
    <x v="65"/>
    <x v="55"/>
    <s v="Retirar Pop up da Pesquisa de satisfação"/>
    <x v="0"/>
    <x v="0"/>
  </r>
  <r>
    <n v="111"/>
    <n v="292"/>
    <s v="imediato"/>
    <x v="65"/>
    <x v="52"/>
    <s v="Erro ao tentar efetuar o Login (todos os acessos)"/>
    <x v="0"/>
    <x v="0"/>
  </r>
  <r>
    <n v="112"/>
    <n v="293"/>
    <s v="alta"/>
    <x v="65"/>
    <x v="56"/>
    <s v="Imprimir APR - Documento puxando as movimentações errôneas"/>
    <x v="0"/>
    <x v="0"/>
  </r>
  <r>
    <n v="113"/>
    <n v="294"/>
    <s v="alta"/>
    <x v="65"/>
    <x v="50"/>
    <s v="Coleta de Saldos - Não consta o valor do saldo ao alterá-lo"/>
    <x v="0"/>
    <x v="0"/>
  </r>
  <r>
    <n v="114"/>
    <n v="295"/>
    <s v="alta"/>
    <x v="65"/>
    <x v="57"/>
    <s v="Analises - Clientes clicando para solicitar a análise multiplas vezes"/>
    <x v="0"/>
    <x v="0"/>
  </r>
  <r>
    <n v="115"/>
    <n v="296"/>
    <s v="urgente"/>
    <x v="66"/>
    <x v="57"/>
    <s v="Itaí - Alterar base de Cálculo de Retorno sobre resgate"/>
    <x v="0"/>
    <x v="0"/>
  </r>
  <r>
    <n v="116"/>
    <n v="298"/>
    <s v="alta"/>
    <x v="67"/>
    <x v="50"/>
    <s v="Cruzeiro do Oeste - Gráfico da página de retornos 2020 - 2016"/>
    <x v="0"/>
    <x v="0"/>
  </r>
  <r>
    <n v="117"/>
    <n v="306"/>
    <s v="imediato"/>
    <x v="68"/>
    <x v="57"/>
    <s v="Caieiras - Falta de informação do documento da análise de carteira"/>
    <x v="0"/>
    <x v="0"/>
  </r>
  <r>
    <n v="118"/>
    <n v="308"/>
    <s v="alta"/>
    <x v="69"/>
    <x v="58"/>
    <s v="Bodoquena - falta de informações no droplist de Imprimir APR"/>
    <x v="0"/>
    <x v="0"/>
  </r>
  <r>
    <n v="119"/>
    <n v="310"/>
    <s v="imediato"/>
    <x v="70"/>
    <x v="59"/>
    <s v="Panorama - Troca de documentos"/>
    <x v="0"/>
    <x v="0"/>
  </r>
  <r>
    <n v="120"/>
    <n v="318"/>
    <s v="imediato"/>
    <x v="71"/>
    <x v="60"/>
    <s v="Panorama - Agosto"/>
    <x v="0"/>
    <x v="0"/>
  </r>
  <r>
    <n v="121"/>
    <n v="319"/>
    <s v="alta"/>
    <x v="71"/>
    <x v="61"/>
    <s v="Agregar atualização do Saldo no RPA"/>
    <x v="0"/>
    <x v="0"/>
  </r>
  <r>
    <n v="122"/>
    <n v="320"/>
    <s v="urgente"/>
    <x v="71"/>
    <x v="61"/>
    <s v="Inserção de Meta Atuatial"/>
    <x v="0"/>
    <x v="0"/>
  </r>
  <r>
    <n v="123"/>
    <n v="322"/>
    <s v="alta"/>
    <x v="72"/>
    <x v="62"/>
    <s v="GUANHÃES  MG - Enquadramentos - Pró-Gestão nivel 1"/>
    <x v="0"/>
    <x v="0"/>
  </r>
  <r>
    <n v="124"/>
    <n v="323"/>
    <s v="urgente"/>
    <x v="73"/>
    <x v="60"/>
    <s v="Análises com falta de informação"/>
    <x v="0"/>
    <x v="0"/>
  </r>
  <r>
    <n v="125"/>
    <n v="325"/>
    <s v="urgente"/>
    <x v="74"/>
    <x v="63"/>
    <s v="CASCAVEL - Acompanhamento diário não carrega"/>
    <x v="0"/>
    <x v="0"/>
  </r>
  <r>
    <n v="126"/>
    <n v="330"/>
    <s v="urgente"/>
    <x v="75"/>
    <x v="64"/>
    <s v="Credenciamento - Alteração de prazo de vencimento"/>
    <x v="0"/>
    <x v="0"/>
  </r>
  <r>
    <n v="127"/>
    <n v="333"/>
    <s v="alta"/>
    <x v="75"/>
    <x v="65"/>
    <s v="Datas limite para envio de documentos ao MPS"/>
    <x v="0"/>
    <x v="0"/>
  </r>
  <r>
    <n v="128"/>
    <n v="335"/>
    <s v="normal"/>
    <x v="76"/>
    <x v="60"/>
    <s v="Clientes com as análises faltando - Conexão com chamado #323."/>
    <x v="0"/>
    <x v="0"/>
  </r>
  <r>
    <n v="129"/>
    <n v="338"/>
    <s v="normal"/>
    <x v="76"/>
    <x v="66"/>
    <s v="Aumento do prazo para dois anos. Conexão com o Chamado #330."/>
    <x v="0"/>
    <x v="0"/>
  </r>
  <r>
    <n v="130"/>
    <n v="339"/>
    <s v="urgente"/>
    <x v="77"/>
    <x v="65"/>
    <s v="Credenciamento - Alteração do documento &quot;Edital&quot;"/>
    <x v="0"/>
    <x v="0"/>
  </r>
  <r>
    <n v="131"/>
    <n v="343"/>
    <s v="normal"/>
    <x v="78"/>
    <x v="65"/>
    <s v="Candido Mota - Pagina do DREI não puxa o município"/>
    <x v="0"/>
    <x v="0"/>
  </r>
  <r>
    <n v="132"/>
    <n v="346"/>
    <s v="urgente"/>
    <x v="79"/>
    <x v="67"/>
    <s v="Parnaíba - Erro no Gráfico do retorno"/>
    <x v="0"/>
    <x v="0"/>
  </r>
  <r>
    <n v="133"/>
    <n v="347"/>
    <s v="normal"/>
    <x v="79"/>
    <x v="68"/>
    <s v="Analises - Trazer o subsegmento mesmo que o fundo não exista na carteira do cliente"/>
    <x v="0"/>
    <x v="0"/>
  </r>
  <r>
    <n v="134"/>
    <n v="348"/>
    <s v="urgente"/>
    <x v="80"/>
    <x v="69"/>
    <s v="Mirante da Serra - Fundos Duplicados na coleta de saldos"/>
    <x v="0"/>
    <x v="0"/>
  </r>
  <r>
    <n v="135"/>
    <n v="352"/>
    <s v="imediato"/>
    <x v="80"/>
    <x v="70"/>
    <s v="Mudar a regra da validade do credenciamento."/>
    <x v="0"/>
    <x v="0"/>
  </r>
  <r>
    <n v="136"/>
    <n v="355"/>
    <s v="alta"/>
    <x v="81"/>
    <x v="71"/>
    <s v="Mudança de número de telefone"/>
    <x v="0"/>
    <x v="0"/>
  </r>
  <r>
    <n v="137"/>
    <n v="356"/>
    <s v="alta"/>
    <x v="81"/>
    <x v="72"/>
    <s v="ITAPEVI - Pró Gestão Nivel 2"/>
    <x v="0"/>
    <x v="0"/>
  </r>
  <r>
    <n v="138"/>
    <n v="357"/>
    <s v="normal"/>
    <x v="81"/>
    <x v="73"/>
    <s v="CADPREV - Travamento de tela"/>
    <x v="0"/>
    <x v="0"/>
  </r>
  <r>
    <n v="139"/>
    <n v="360"/>
    <s v="alta"/>
    <x v="81"/>
    <x v="72"/>
    <s v="Panorama Setembro"/>
    <x v="0"/>
    <x v="0"/>
  </r>
  <r>
    <n v="140"/>
    <n v="361"/>
    <s v="alta"/>
    <x v="81"/>
    <x v="72"/>
    <s v="Sugestão de Realocação Completa de análise de carteira - Adicionar Letra Finaneira"/>
    <x v="0"/>
    <x v="0"/>
  </r>
  <r>
    <n v="141"/>
    <n v="362"/>
    <s v="urgente"/>
    <x v="82"/>
    <x v="74"/>
    <s v="Analise de Carteira  - % S/ PL do Fundo TRÍGONO VERBIER INSTITUCIONAL FIC AÇÕES"/>
    <x v="0"/>
    <x v="0"/>
  </r>
  <r>
    <n v="142"/>
    <n v="363"/>
    <s v="alta"/>
    <x v="83"/>
    <x v="75"/>
    <s v="ELDORADO MS - Trazendo Meta Mês (%) descrepante"/>
    <x v="0"/>
    <x v="0"/>
  </r>
  <r>
    <n v="143"/>
    <n v="364"/>
    <s v="imediato"/>
    <x v="83"/>
    <x v="69"/>
    <s v="Acompanhamento Diário - Cota Patrimonial"/>
    <x v="0"/>
    <x v="0"/>
  </r>
  <r>
    <n v="144"/>
    <n v="367"/>
    <s v="normal"/>
    <x v="83"/>
    <x v="71"/>
    <s v="Edital Credenciamento"/>
    <x v="0"/>
    <x v="0"/>
  </r>
  <r>
    <n v="145"/>
    <n v="368"/>
    <s v="imediato"/>
    <x v="83"/>
    <x v="69"/>
    <s v="Coleta de Saldos - Impossibilidade de adição de fundos"/>
    <x v="0"/>
    <x v="0"/>
  </r>
  <r>
    <n v="146"/>
    <n v="369"/>
    <s v="urgente"/>
    <x v="84"/>
    <x v="71"/>
    <s v="Artur Nogueira - Travamento na páginda de Movimentação da AUDESP"/>
    <x v="0"/>
    <x v="0"/>
  </r>
  <r>
    <n v="147"/>
    <n v="370"/>
    <s v="urgente"/>
    <x v="84"/>
    <x v="69"/>
    <s v="Marialva - Erro na tela de Credenciamento"/>
    <x v="0"/>
    <x v="0"/>
  </r>
  <r>
    <n v="148"/>
    <n v="371"/>
    <s v="normal"/>
    <x v="84"/>
    <x v="67"/>
    <s v="Cadprev"/>
    <x v="0"/>
    <x v="0"/>
  </r>
  <r>
    <n v="149"/>
    <n v="372"/>
    <s v="normal"/>
    <x v="85"/>
    <x v="67"/>
    <s v="Credenciamento - Alteração do documento &quot;Edital&quot;"/>
    <x v="0"/>
    <x v="0"/>
  </r>
  <r>
    <n v="150"/>
    <n v="376"/>
    <s v="normal"/>
    <x v="86"/>
    <x v="74"/>
    <s v="Alteração no documento da APR"/>
    <x v="0"/>
    <x v="0"/>
  </r>
  <r>
    <n v="151"/>
    <n v="379"/>
    <s v="alta"/>
    <x v="87"/>
    <x v="76"/>
    <s v="Títulos Privados"/>
    <x v="0"/>
    <x v="0"/>
  </r>
  <r>
    <n v="152"/>
    <n v="382"/>
    <s v="urgente"/>
    <x v="88"/>
    <x v="75"/>
    <s v="Coleta de Saldos / Acompanhamento Diário -&gt; Saldo dos Títulos Públicos"/>
    <x v="0"/>
    <x v="0"/>
  </r>
  <r>
    <n v="153"/>
    <n v="383"/>
    <s v="urgente"/>
    <x v="88"/>
    <x v="77"/>
    <s v="Acompanhamento Diário - Coluna do Artigo 18º com dados descrepantes"/>
    <x v="0"/>
    <x v="0"/>
  </r>
  <r>
    <n v="154"/>
    <n v="386"/>
    <s v="urgente"/>
    <x v="89"/>
    <x v="78"/>
    <s v="ITAPEVA - Cadprev - Títulos Públicos"/>
    <x v="0"/>
    <x v="0"/>
  </r>
  <r>
    <n v="155"/>
    <n v="388"/>
    <s v="imediato"/>
    <x v="90"/>
    <x v="77"/>
    <s v="Coleta de Saldos - Impossibilidade de alteração no saldo final"/>
    <x v="0"/>
    <x v="0"/>
  </r>
  <r>
    <n v="156"/>
    <n v="389"/>
    <s v="normal"/>
    <x v="90"/>
    <x v="79"/>
    <s v="Ranking Retorno -  falta de informações"/>
    <x v="0"/>
    <x v="0"/>
  </r>
  <r>
    <n v="157"/>
    <n v="398"/>
    <s v="imediato"/>
    <x v="91"/>
    <x v="80"/>
    <s v="Enquadramentos - Erro na página"/>
    <x v="0"/>
    <x v="0"/>
  </r>
  <r>
    <n v="158"/>
    <n v="400"/>
    <s v="normal"/>
    <x v="91"/>
    <x v="81"/>
    <s v="Títulos Resumo - datas do NTN-B"/>
    <x v="0"/>
    <x v="0"/>
  </r>
  <r>
    <n v="159"/>
    <n v="404"/>
    <s v="urgente"/>
    <x v="92"/>
    <x v="82"/>
    <s v="Casimiro de Abreu - Travamento na tela no relatório de 2017 (Dezembro)"/>
    <x v="0"/>
    <x v="0"/>
  </r>
  <r>
    <n v="160"/>
    <n v="405"/>
    <s v="urgente"/>
    <x v="93"/>
    <x v="83"/>
    <s v="Travamento de tela ao abrir a análise"/>
    <x v="0"/>
    <x v="0"/>
  </r>
  <r>
    <n v="161"/>
    <n v="406"/>
    <s v="urgente"/>
    <x v="93"/>
    <x v="80"/>
    <s v="Votorantin - Botão de gerar APR Word"/>
    <x v="0"/>
    <x v="0"/>
  </r>
  <r>
    <n v="162"/>
    <n v="410"/>
    <s v="urgente"/>
    <x v="94"/>
    <x v="84"/>
    <s v="Cascavel - Retorno de Títulos públicos incongruente"/>
    <x v="0"/>
    <x v="0"/>
  </r>
  <r>
    <n v="163"/>
    <n v="411"/>
    <s v="normal"/>
    <x v="94"/>
    <x v="85"/>
    <s v="Voltar a versão anterior na página de Títulos Resumo."/>
    <x v="0"/>
    <x v="0"/>
  </r>
  <r>
    <n v="164"/>
    <n v="413"/>
    <s v="alta"/>
    <x v="94"/>
    <x v="86"/>
    <s v="Três Marias - Gráfico Retornos"/>
    <x v="0"/>
    <x v="0"/>
  </r>
  <r>
    <n v="165"/>
    <n v="414"/>
    <s v="alta"/>
    <x v="95"/>
    <x v="87"/>
    <s v="Enquadramentos - Enquadramento dos Ativos"/>
    <x v="0"/>
    <x v="0"/>
  </r>
  <r>
    <n v="166"/>
    <n v="415"/>
    <s v="alta"/>
    <x v="96"/>
    <x v="88"/>
    <s v="Fundo com dados incongruentes na lâmina"/>
    <x v="0"/>
    <x v="0"/>
  </r>
  <r>
    <n v="167"/>
    <n v="417"/>
    <s v="urgente"/>
    <x v="97"/>
    <x v="84"/>
    <s v="Analise travando para clientes"/>
    <x v="0"/>
    <x v="0"/>
  </r>
  <r>
    <n v="168"/>
    <n v="420"/>
    <s v="normal"/>
    <x v="97"/>
    <x v="88"/>
    <s v="Fundos Informaçãoes - Erros na página"/>
    <x v="0"/>
    <x v="0"/>
  </r>
  <r>
    <n v="169"/>
    <n v="421"/>
    <s v="urgente"/>
    <x v="97"/>
    <x v="89"/>
    <s v="Relatórios - Bug na escala na hora da impressão"/>
    <x v="0"/>
    <x v="0"/>
  </r>
  <r>
    <n v="170"/>
    <n v="423"/>
    <s v="alta"/>
    <x v="98"/>
    <x v="88"/>
    <s v="Adicionar Metas Atuariais"/>
    <x v="0"/>
    <x v="0"/>
  </r>
  <r>
    <n v="171"/>
    <n v="424"/>
    <s v="urgente"/>
    <x v="98"/>
    <x v="86"/>
    <s v="Itupeva - SP -&gt; Faltando um Credenciamento de Agente Autônomo"/>
    <x v="0"/>
    <x v="0"/>
  </r>
  <r>
    <n v="172"/>
    <n v="426"/>
    <s v="imediato"/>
    <x v="99"/>
    <x v="76"/>
    <s v="Relatórios - Fundos separados erroneamente em relação aos segmentos"/>
    <x v="0"/>
    <x v="0"/>
  </r>
  <r>
    <n v="173"/>
    <n v="427"/>
    <s v="imediato"/>
    <x v="99"/>
    <x v="90"/>
    <s v="Retornos - Alguns valores que não batem com a fórmula"/>
    <x v="0"/>
    <x v="0"/>
  </r>
  <r>
    <n v="174"/>
    <n v="430"/>
    <s v="urgente"/>
    <x v="100"/>
    <x v="91"/>
    <s v="Gráfico dos enquadramentos - Fundos estruturados também sendo contados na renda variável"/>
    <x v="0"/>
    <x v="0"/>
  </r>
  <r>
    <n v="175"/>
    <n v="431"/>
    <s v="alta"/>
    <x v="100"/>
    <x v="86"/>
    <s v="Cassilândia - Coleta de Saldos falta de fundos"/>
    <x v="0"/>
    <x v="0"/>
  </r>
  <r>
    <n v="176"/>
    <n v="432"/>
    <s v="alta"/>
    <x v="101"/>
    <x v="86"/>
    <s v="Notificações não estão chegando para E-mail Financeiro"/>
    <x v="0"/>
    <x v="0"/>
  </r>
  <r>
    <n v="177"/>
    <n v="435"/>
    <s v="urgente"/>
    <x v="102"/>
    <x v="92"/>
    <s v="Imprimir página de Enquadramento"/>
    <x v="0"/>
    <x v="0"/>
  </r>
  <r>
    <n v="178"/>
    <n v="436"/>
    <s v="normal"/>
    <x v="102"/>
    <x v="90"/>
    <s v="Adicionar Metas Atuariais"/>
    <x v="0"/>
    <x v="0"/>
  </r>
  <r>
    <n v="179"/>
    <n v="437"/>
    <s v="urgente"/>
    <x v="102"/>
    <x v="93"/>
    <s v="Erro na tela ao tentar Liberar Análise"/>
    <x v="0"/>
    <x v="0"/>
  </r>
  <r>
    <n v="180"/>
    <n v="438"/>
    <s v="urgente"/>
    <x v="103"/>
    <x v="86"/>
    <s v="Erros da plataforma no servidor da Skymail"/>
    <x v="0"/>
    <x v="0"/>
  </r>
  <r>
    <n v="181"/>
    <n v="442"/>
    <s v="alta"/>
    <x v="104"/>
    <x v="86"/>
    <s v="Analise de Carteira - % S/ PL não está calculando com o PL do Master Feeder"/>
    <x v="0"/>
    <x v="0"/>
  </r>
  <r>
    <n v="182"/>
    <n v="443"/>
    <s v="alta"/>
    <x v="104"/>
    <x v="94"/>
    <s v="Itabira - Erro no Gráfico de Retornos"/>
    <x v="0"/>
    <x v="0"/>
  </r>
  <r>
    <n v="183"/>
    <n v="444"/>
    <s v="normal"/>
    <x v="104"/>
    <x v="90"/>
    <s v="Inserir APRs"/>
    <x v="0"/>
    <x v="0"/>
  </r>
  <r>
    <n v="184"/>
    <n v="446"/>
    <s v="normal"/>
    <x v="105"/>
    <x v="86"/>
    <s v="Erro ao abrir relatórios de 2017."/>
    <x v="0"/>
    <x v="0"/>
  </r>
  <r>
    <n v="185"/>
    <n v="447"/>
    <s v="imediato"/>
    <x v="105"/>
    <x v="93"/>
    <s v="Inserir Metas Atuariais"/>
    <x v="0"/>
    <x v="0"/>
  </r>
  <r>
    <n v="186"/>
    <n v="449"/>
    <s v="normal"/>
    <x v="106"/>
    <x v="95"/>
    <s v="Adicionar Metas Atuariais"/>
    <x v="0"/>
    <x v="0"/>
  </r>
  <r>
    <n v="187"/>
    <n v="450"/>
    <s v="urgente"/>
    <x v="106"/>
    <x v="96"/>
    <s v="Fundo com dados incongruentes na lâmina"/>
    <x v="0"/>
    <x v="0"/>
  </r>
  <r>
    <n v="188"/>
    <n v="451"/>
    <s v="urgente"/>
    <x v="106"/>
    <x v="97"/>
    <s v="Travamento em uma página na análise agrupada"/>
    <x v="0"/>
    <x v="0"/>
  </r>
  <r>
    <n v="189"/>
    <n v="455"/>
    <s v="imediato"/>
    <x v="107"/>
    <x v="98"/>
    <s v="Habilitar condição para logo"/>
    <x v="0"/>
    <x v="0"/>
  </r>
  <r>
    <n v="190"/>
    <n v="459"/>
    <s v="urgente"/>
    <x v="108"/>
    <x v="95"/>
    <s v="Erro ao tentar abrir Análise"/>
    <x v="0"/>
    <x v="0"/>
  </r>
  <r>
    <n v="191"/>
    <n v="462"/>
    <s v="alta"/>
    <x v="109"/>
    <x v="99"/>
    <s v="Falta de infromações no reatório de SEROPÉDICA"/>
    <x v="1"/>
    <x v="0"/>
  </r>
  <r>
    <n v="192"/>
    <n v="467"/>
    <s v="urgente"/>
    <x v="110"/>
    <x v="100"/>
    <s v="Empresas com a opção de Adicionar Panoramas"/>
    <x v="0"/>
    <x v="0"/>
  </r>
  <r>
    <n v="193"/>
    <n v="468"/>
    <s v="alta"/>
    <x v="110"/>
    <x v="95"/>
    <s v="Coleta - Títulos Públicos"/>
    <x v="0"/>
    <x v="0"/>
  </r>
  <r>
    <n v="194"/>
    <n v="472"/>
    <s v="urgente"/>
    <x v="111"/>
    <x v="100"/>
    <s v="MAGDA - Travamento ao tentar abrir análise de carteira"/>
    <x v="0"/>
    <x v="0"/>
  </r>
  <r>
    <n v="195"/>
    <n v="473"/>
    <s v="urgente"/>
    <x v="112"/>
    <x v="101"/>
    <s v="Cálculo do retorno dando algumas divergêcnias"/>
    <x v="0"/>
    <x v="0"/>
  </r>
  <r>
    <n v="196"/>
    <n v="474"/>
    <s v="urgente"/>
    <x v="112"/>
    <x v="99"/>
    <s v="Floreal - Retorno sobre Resgate"/>
    <x v="1"/>
    <x v="0"/>
  </r>
  <r>
    <n v="197"/>
    <n v="475"/>
    <s v="urgente"/>
    <x v="113"/>
    <x v="96"/>
    <s v="Títulos Publicos não aparecem na página"/>
    <x v="0"/>
    <x v="0"/>
  </r>
  <r>
    <n v="198"/>
    <n v="476"/>
    <s v="alta"/>
    <x v="113"/>
    <x v="102"/>
    <s v="Notificação de credenciamento vencido"/>
    <x v="0"/>
    <x v="0"/>
  </r>
  <r>
    <n v="199"/>
    <n v="478"/>
    <s v="imediato"/>
    <x v="114"/>
    <x v="96"/>
    <s v="Falta de informações nos relatórios"/>
    <x v="0"/>
    <x v="0"/>
  </r>
  <r>
    <n v="200"/>
    <n v="479"/>
    <s v="urgente"/>
    <x v="115"/>
    <x v="103"/>
    <s v="Enquadramentos - Artigo 10º aparecendo em Artigos Exterior"/>
    <x v="0"/>
    <x v="0"/>
  </r>
  <r>
    <n v="201"/>
    <n v="480"/>
    <s v="urgente"/>
    <x v="115"/>
    <x v="104"/>
    <s v="Enquadramentos - artigos trazendo os fundos do consolidado nas segragações"/>
    <x v="0"/>
    <x v="0"/>
  </r>
  <r>
    <n v="202"/>
    <n v="481"/>
    <s v="urgente"/>
    <x v="115"/>
    <x v="100"/>
    <s v="Enquadramentos - &quot;Imprimir página&quot; em segregações traznendo valores zerados"/>
    <x v="0"/>
    <x v="0"/>
  </r>
  <r>
    <n v="203"/>
    <n v="500"/>
    <s v="normal"/>
    <x v="115"/>
    <x v="105"/>
    <s v="Novas Metas Atuarias"/>
    <x v="0"/>
    <x v="0"/>
  </r>
  <r>
    <n v="204"/>
    <n v="521"/>
    <s v="normal"/>
    <x v="116"/>
    <x v="99"/>
    <s v="Informações que apresenta no enquadramento mas não no relatório do Cliente de Catanduva-SP"/>
    <x v="1"/>
    <x v="0"/>
  </r>
  <r>
    <n v="205"/>
    <n v="573"/>
    <s v="imediato"/>
    <x v="117"/>
    <x v="106"/>
    <s v="Enquadramento artigo 10° No exterior"/>
    <x v="0"/>
    <x v="0"/>
  </r>
  <r>
    <n v="206"/>
    <n v="579"/>
    <s v="alta"/>
    <x v="118"/>
    <x v="107"/>
    <s v="Erro no texto da drop list"/>
    <x v="0"/>
    <x v="0"/>
  </r>
  <r>
    <n v="207"/>
    <n v="612"/>
    <s v="alta"/>
    <x v="119"/>
    <x v="100"/>
    <s v="Simulador - Erro ao calcular alguma aplicação"/>
    <x v="0"/>
    <x v="0"/>
  </r>
  <r>
    <n v="208"/>
    <n v="645"/>
    <s v="urgente"/>
    <x v="120"/>
    <x v="102"/>
    <s v="Valinhos - Travamento na tela de Relatórios"/>
    <x v="0"/>
    <x v="0"/>
  </r>
  <r>
    <n v="209"/>
    <n v="659"/>
    <s v="imediato"/>
    <x v="121"/>
    <x v="108"/>
    <s v="Erro na tela de envio do Cadprev."/>
    <x v="0"/>
    <x v="0"/>
  </r>
  <r>
    <n v="210"/>
    <n v="660"/>
    <s v="imediato"/>
    <x v="121"/>
    <x v="108"/>
    <s v="Verificação do erro no relatório ao salvar como PDF."/>
    <x v="0"/>
    <x v="0"/>
  </r>
  <r>
    <n v="211"/>
    <n v="661"/>
    <s v="imediato"/>
    <x v="121"/>
    <x v="108"/>
    <s v="Ajustar tela de títulos."/>
    <x v="0"/>
    <x v="0"/>
  </r>
  <r>
    <n v="212"/>
    <n v="662"/>
    <s v="imediato"/>
    <x v="121"/>
    <x v="108"/>
    <s v="Remoção do questionário Survey"/>
    <x v="0"/>
    <x v="0"/>
  </r>
  <r>
    <n v="213"/>
    <n v="665"/>
    <s v="normal"/>
    <x v="122"/>
    <x v="109"/>
    <s v="Remover enquete da survey"/>
    <x v="0"/>
    <x v="0"/>
  </r>
  <r>
    <n v="214"/>
    <n v="670"/>
    <s v="normal"/>
    <x v="123"/>
    <x v="99"/>
    <s v="Sorocaba - SP - Erro no drei"/>
    <x v="1"/>
    <x v="0"/>
  </r>
  <r>
    <n v="215"/>
    <n v="687"/>
    <s v="urgente"/>
    <x v="124"/>
    <x v="110"/>
    <s v="Alterar base de Cálculo de BOTUCATU - SP"/>
    <x v="0"/>
    <x v="0"/>
  </r>
  <r>
    <n v="216"/>
    <n v="692"/>
    <s v="normal"/>
    <x v="125"/>
    <x v="102"/>
    <s v="Valinho- Rentabilidade Impressão de Relatório."/>
    <x v="0"/>
    <x v="0"/>
  </r>
  <r>
    <n v="217"/>
    <n v="693"/>
    <s v="normal"/>
    <x v="125"/>
    <x v="102"/>
    <s v="Faltando no relatório de rentabilidade &quot;Seropédica&quot;."/>
    <x v="0"/>
    <x v="0"/>
  </r>
  <r>
    <n v="218"/>
    <n v="698"/>
    <s v="imediato"/>
    <x v="126"/>
    <x v="102"/>
    <s v="Erro análises Cenário"/>
    <x v="0"/>
    <x v="0"/>
  </r>
  <r>
    <n v="219"/>
    <n v="714"/>
    <s v="imediato"/>
    <x v="127"/>
    <x v="99"/>
    <s v="Relatórios - Renda Variável no Segmento do Exterior"/>
    <x v="1"/>
    <x v="0"/>
  </r>
  <r>
    <n v="220"/>
    <n v="715"/>
    <s v="imediato"/>
    <x v="127"/>
    <x v="102"/>
    <s v="Carteira Títulos - Impossibilidade de Edição"/>
    <x v="0"/>
    <x v="0"/>
  </r>
  <r>
    <n v="221"/>
    <n v="717"/>
    <s v="urgente"/>
    <x v="128"/>
    <x v="111"/>
    <s v="Alteração de dados nas análises"/>
    <x v="0"/>
    <x v="0"/>
  </r>
  <r>
    <n v="222"/>
    <n v="718"/>
    <s v="alta"/>
    <x v="128"/>
    <x v="110"/>
    <s v="Carteira - Fundos desenquadrados"/>
    <x v="0"/>
    <x v="0"/>
  </r>
  <r>
    <n v="223"/>
    <n v="719"/>
    <s v="urgente"/>
    <x v="129"/>
    <x v="112"/>
    <s v="Erro no panorama 2022/2023"/>
    <x v="0"/>
    <x v="0"/>
  </r>
  <r>
    <n v="224"/>
    <n v="721"/>
    <s v="imediato"/>
    <x v="129"/>
    <x v="110"/>
    <s v="Títulos Públicos -  PU VNA"/>
    <x v="0"/>
    <x v="0"/>
  </r>
  <r>
    <n v="225"/>
    <n v="726"/>
    <s v="normal"/>
    <x v="130"/>
    <x v="113"/>
    <s v="Mudança de direcionamento do Pu VNA"/>
    <x v="0"/>
    <x v="0"/>
  </r>
  <r>
    <n v="226"/>
    <n v="727"/>
    <s v="normal"/>
    <x v="130"/>
    <x v="113"/>
    <s v="Trazer como nulo a origem da simulação da aplicação."/>
    <x v="0"/>
    <x v="0"/>
  </r>
  <r>
    <n v="227"/>
    <n v="729"/>
    <s v="imediato"/>
    <x v="131"/>
    <x v="112"/>
    <s v="Erro no credenciamento"/>
    <x v="0"/>
    <x v="0"/>
  </r>
  <r>
    <n v="228"/>
    <n v="733"/>
    <s v="normal"/>
    <x v="132"/>
    <x v="114"/>
    <s v="Alteração de texto nos disclaimers"/>
    <x v="0"/>
    <x v="0"/>
  </r>
  <r>
    <n v="229"/>
    <n v="741"/>
    <s v="imediato"/>
    <x v="133"/>
    <x v="112"/>
    <s v="Inclusão de fundos no sistema"/>
    <x v="0"/>
    <x v="1"/>
  </r>
  <r>
    <n v="230"/>
    <n v="744"/>
    <s v="imediato"/>
    <x v="134"/>
    <x v="112"/>
    <s v="Criar segregação em Montes Claros"/>
    <x v="0"/>
    <x v="1"/>
  </r>
  <r>
    <n v="231"/>
    <n v="745"/>
    <s v="alta"/>
    <x v="134"/>
    <x v="99"/>
    <s v="Impressão bugada na página de relatórios"/>
    <x v="1"/>
    <x v="0"/>
  </r>
  <r>
    <n v="232"/>
    <n v="746"/>
    <s v="normal"/>
    <x v="134"/>
    <x v="115"/>
    <s v="Troca do número de contrato"/>
    <x v="0"/>
    <x v="1"/>
  </r>
  <r>
    <n v="233"/>
    <n v="747"/>
    <s v="alta"/>
    <x v="135"/>
    <x v="104"/>
    <s v="Adicionar Metas Atuariais"/>
    <x v="0"/>
    <x v="1"/>
  </r>
  <r>
    <n v="234"/>
    <n v="750"/>
    <s v="alta"/>
    <x v="136"/>
    <x v="99"/>
    <s v="Valores de Movimentação de TPs não constam na AUDESP Movimentações"/>
    <x v="1"/>
    <x v="0"/>
  </r>
  <r>
    <n v="235"/>
    <n v="751"/>
    <s v="imediato"/>
    <x v="136"/>
    <x v="104"/>
    <s v="Logo das APR's não aparecem no documento gerado"/>
    <x v="0"/>
    <x v="1"/>
  </r>
  <r>
    <n v="236"/>
    <n v="754"/>
    <s v="alta"/>
    <x v="137"/>
    <x v="104"/>
    <s v="Erro no sub segmento na distribuição"/>
    <x v="0"/>
    <x v="0"/>
  </r>
  <r>
    <n v="237"/>
    <n v="755"/>
    <s v="normal"/>
    <x v="138"/>
    <x v="99"/>
    <s v="Gráfico dde retornos com o eixo X incongruente com os dados"/>
    <x v="1"/>
    <x v="0"/>
  </r>
  <r>
    <n v="238"/>
    <n v="757"/>
    <s v="baixa"/>
    <x v="138"/>
    <x v="99"/>
    <s v="Apagar assinatura de e-mail do CIRO"/>
    <x v="1"/>
    <x v="1"/>
  </r>
  <r>
    <n v="239"/>
    <n v="758"/>
    <s v="alta"/>
    <x v="138"/>
    <x v="99"/>
    <s v="&quot;Aguarde...&quot; infinito ao confirmar um fundo na coleta"/>
    <x v="1"/>
    <x v="1"/>
  </r>
  <r>
    <n v="240"/>
    <n v="759"/>
    <s v="imediato"/>
    <x v="138"/>
    <x v="104"/>
    <s v="Data da curva dos TPFs incongruentes"/>
    <x v="0"/>
    <x v="0"/>
  </r>
  <r>
    <n v="241"/>
    <n v="760"/>
    <s v="normal"/>
    <x v="138"/>
    <x v="99"/>
    <s v="Retornos - Investimentos não subtrai a taxa administrativa"/>
    <x v="1"/>
    <x v="0"/>
  </r>
  <r>
    <n v="242"/>
    <n v="762"/>
    <s v="normal"/>
    <x v="139"/>
    <x v="99"/>
    <s v="DREI de Março"/>
    <x v="1"/>
    <x v="0"/>
  </r>
  <r>
    <n v="243"/>
    <n v="763"/>
    <s v="alta"/>
    <x v="140"/>
    <x v="99"/>
    <s v="Erro na análise de fundo"/>
    <x v="1"/>
    <x v="1"/>
  </r>
  <r>
    <n v="244"/>
    <n v="765"/>
    <s v="normal"/>
    <x v="140"/>
    <x v="99"/>
    <s v="Quantidade de cotas nas amortizações"/>
    <x v="1"/>
    <x v="1"/>
  </r>
  <r>
    <n v="245"/>
    <n v="771"/>
    <s v="urgente"/>
    <x v="141"/>
    <x v="99"/>
    <s v="Erro no arquivo"/>
    <x v="1"/>
    <x v="0"/>
  </r>
  <r>
    <n v="246"/>
    <n v="772"/>
    <s v="urgente"/>
    <x v="142"/>
    <x v="99"/>
    <s v="Erro ao transmitir a remessa, o campo do ente está em branco."/>
    <x v="1"/>
    <x v="0"/>
  </r>
  <r>
    <n v="247"/>
    <n v="776"/>
    <s v="imediato"/>
    <x v="143"/>
    <x v="99"/>
    <s v="Erro ao entrar na tela de APR"/>
    <x v="1"/>
    <x v="0"/>
  </r>
  <r>
    <n v="248"/>
    <n v="778"/>
    <s v="imediato"/>
    <x v="144"/>
    <x v="116"/>
    <s v="Erro no login ADMIN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Reclamações" cacheId="1" applyNumberFormats="0" applyBorderFormats="0" applyFontFormats="0" applyPatternFormats="0" applyAlignmentFormats="0" applyWidthHeightFormats="1" dataCaption="Valores" updatedVersion="8" minRefreshableVersion="3" useAutoFormatting="1" subtotalHiddenItems="1" rowGrandTotals="0" colGrandTotals="0" itemPrintTitles="1" createdVersion="8" indent="0" outline="1" outlineData="1" multipleFieldFilters="0">
  <location ref="A3:C32" firstHeaderRow="0" firstDataRow="1" firstDataCol="1" rowPageCount="1" colPageCount="1"/>
  <pivotFields count="6">
    <pivotField axis="axisRow" allDrilled="1" showAll="0" defaultAttributeDrillState="1">
      <items count="22">
        <item s="1" x="1"/>
        <item s="1" x="2"/>
        <item s="1" x="3"/>
        <item s="1" x="4"/>
        <item s="1" x="5"/>
        <item s="1" x="6"/>
        <item s="1" x="7"/>
        <item s="1" x="8"/>
        <item s="1" x="10"/>
        <item s="1" x="18"/>
        <item s="1" x="13"/>
        <item s="1" x="14"/>
        <item s="1" x="15"/>
        <item s="1" x="11"/>
        <item s="1" x="16"/>
        <item s="1" x="9"/>
        <item s="1" x="0"/>
        <item s="1" x="12"/>
        <item s="1" x="19"/>
        <item s="1" x="20"/>
        <item s="1" x="17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3">
        <item x="0"/>
        <item x="1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</pivotFields>
  <rowFields count="3">
    <field x="2"/>
    <field x="1"/>
    <field x="0"/>
  </rowFields>
  <rowItems count="2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3"/>
    </i>
    <i r="2">
      <x v="15"/>
    </i>
    <i r="2">
      <x v="16"/>
    </i>
    <i r="2">
      <x v="17"/>
    </i>
    <i r="1">
      <x v="1"/>
    </i>
    <i r="2">
      <x v="11"/>
    </i>
    <i r="2">
      <x v="12"/>
    </i>
    <i r="2">
      <x v="13"/>
    </i>
    <i r="2">
      <x v="14"/>
    </i>
    <i r="2">
      <x v="15"/>
    </i>
    <i r="2">
      <x v="16"/>
    </i>
    <i>
      <x v="1"/>
    </i>
    <i r="1">
      <x/>
    </i>
    <i r="2">
      <x v="20"/>
    </i>
    <i r="1">
      <x v="1"/>
    </i>
    <i r="2">
      <x v="14"/>
    </i>
    <i r="2">
      <x v="15"/>
    </i>
  </rowItems>
  <colFields count="1">
    <field x="-2"/>
  </colFields>
  <colItems count="2">
    <i>
      <x/>
    </i>
    <i i="1">
      <x v="1"/>
    </i>
  </colItems>
  <pageFields count="1">
    <pageField fld="3" hier="2" name="[Reclamações].[RPPS].&amp;[Leme]" cap="Leme"/>
  </pageFields>
  <dataFields count="2">
    <dataField name="Contagem Distinta de RPPS" fld="5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ntagem de Problema" fld="4" subtotal="count" baseField="0" baseItem="6"/>
  </dataFields>
  <pivotHierarchies count="18">
    <pivotHierarchy dragToData="1"/>
    <pivotHierarchy dragToData="1"/>
    <pivotHierarchy multipleItemSelectionAllowed="1" dragToData="1">
      <members count="63" level="1">
        <member name="[Reclamações].[RPPS].&amp;[Leme]"/>
        <member name="[Reclamações].[RPPS].&amp;[Bauru]"/>
        <member name="[Reclamações].[RPPS].&amp;[Garça]"/>
        <member name="[Reclamações].[RPPS].&amp;[Quatá]"/>
        <member name="[Reclamações].[RPPS].&amp;[Araras]"/>
        <member name="[Reclamações].[RPPS].&amp;[Santos]"/>
        <member name="[Reclamações].[RPPS].&amp;[Curiúva]"/>
        <member name="[Reclamações].[RPPS].&amp;[Floreal]"/>
        <member name="[Reclamações].[RPPS].&amp;[Itapeva]"/>
        <member name="[Reclamações].[RPPS].&amp;[Itapira]"/>
        <member name="[Reclamações].[RPPS].&amp;[Resende]"/>
        <member name="[Reclamações].[RPPS].&amp;[Sarandi]"/>
        <member name="[Reclamações].[RPPS].&amp;[Sarzedo]"/>
        <member name="[Reclamações].[RPPS].&amp;[Taubaté]"/>
        <member name="[Reclamações].[RPPS].&amp;[Andradas]"/>
        <member name="[Reclamações].[RPPS].&amp;[Botucatu]"/>
        <member name="[Reclamações].[RPPS].&amp;[Carmésia]"/>
        <member name="[Reclamações].[RPPS].&amp;[Contagem]"/>
        <member name="[Reclamações].[RPPS].&amp;[Itanhaém]"/>
        <member name="[Reclamações].[RPPS].&amp;[Itatiaia]"/>
        <member name="[Reclamações].[RPPS].&amp;[Itatinga]"/>
        <member name="[Reclamações].[RPPS].&amp;[Registro]"/>
        <member name="[Reclamações].[RPPS].&amp;[Sorocaba]"/>
        <member name="[Reclamações].[RPPS].&amp;[Valinhos]"/>
        <member name="[Reclamações].[RPPS].&amp;[Cariacica]"/>
        <member name="[Reclamações].[RPPS].&amp;[Catanduva]"/>
        <member name="[Reclamações].[RPPS].&amp;[Ituverara]"/>
        <member name="[Reclamações].[RPPS].&amp;[Ituverava]"/>
        <member name="[Reclamações].[RPPS].&amp;[Monte Mor]"/>
        <member name="[Reclamações].[RPPS].&amp;[Rio Claro]"/>
        <member name="[Reclamações].[RPPS].&amp;[São Roque]"/>
        <member name="[Reclamações].[RPPS].&amp;[Veredinha]"/>
        <member name="[Reclamações].[RPPS].&amp;[Costa Rica]"/>
        <member name="[Reclamações].[RPPS].&amp;[Dirce Reis]"/>
        <member name="[Reclamações].[RPPS].&amp;[Indaiatuba]"/>
        <member name="[Reclamações].[RPPS].&amp;[Jaguariúna]"/>
        <member name="[Reclamações].[RPPS].&amp;[Medianeira]"/>
        <member name="[Reclamações].[RPPS].&amp;[Nova Cantu]"/>
        <member name="[Reclamações].[RPPS].&amp;[Rio Branco]"/>
        <member name="[Reclamações].[RPPS].&amp;[São Manuel]"/>
        <member name="[Reclamações].[RPPS].&amp;[Votorantim]"/>
        <member name="[Reclamações].[RPPS].&amp;[Bady Bassit]"/>
        <member name="[Reclamações].[RPPS].&amp;[Barra Mansa]"/>
        <member name="[Reclamações].[RPPS].&amp;[Araçariguama]"/>
        <member name="[Reclamações].[RPPS].&amp;[Cândido Mota]"/>
        <member name="[Reclamações].[RPPS].&amp;[Itapetininga]"/>
        <member name="[Reclamações].[RPPS].&amp;[João Ramalho]"/>
        <member name="[Reclamações].[RPPS].&amp;[Nova Serrana]"/>
        <member name="[Reclamações].[RPPS].&amp;[Praia Grande]"/>
        <member name="[Reclamações].[RPPS].&amp;[Regente Feijó]"/>
        <member name="[Reclamações].[RPPS].&amp;[São Francisco]"/>
        <member name="[Reclamações].[RPPS].&amp;[Artur Nogueira]"/>
        <member name="[Reclamações].[RPPS].&amp;[Telêmaco Borba]"/>
        <member name="[Reclamações].[RPPS].&amp;[General Salgado]"/>
        <member name="[Reclamações].[RPPS].&amp;[Mogi das Cruzes]"/>
        <member name="[Reclamações].[RPPS].&amp;[Taboão da Serra]"/>
        <member name="[Reclamações].[RPPS].&amp;[Casimiro de Abreu]"/>
        <member name="[Reclamações].[RPPS].&amp;[São João da Lagoa]"/>
        <member name="[Reclamações].[RPPS].&amp;[Armação dos Búzios]"/>
        <member name="[Reclamações].[RPPS].&amp;[Ouro Preto do Oeste]"/>
        <member name="[Reclamações].[RPPS].&amp;[Nova Alvorada do Sul]"/>
        <member name="[Reclamações].[RPPS].&amp;[São Gabriel do Oeste]"/>
        <member name="[Reclamações].[RPPS].&amp;[São Bernardo do Camp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ntagem de Problema"/>
    <pivotHierarchy dragToData="1"/>
    <pivotHierarchy dragToData="1"/>
    <pivotHierarchy dragToData="1" caption="Contagem Distinta de Problema"/>
    <pivotHierarchy dragToData="1" caption="Contagem Distinta de RPPS"/>
  </pivotHierarchies>
  <pivotTableStyleInfo name="PivotStyleLight1" showRowHeaders="1" showColHeaders="1" showRowStripes="0" showColStripes="0" showLastColumn="1"/>
  <rowHierarchiesUsage count="3">
    <rowHierarchyUsage hierarchyUsage="9"/>
    <rowHierarchyUsage hierarchyUsage="8"/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trole do Relatório.xlsx!Reclamações">
        <x15:activeTabTopLevelEntity name="[Reclamaçõ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>
  <location ref="A6:A7" firstHeaderRow="1" firstDataRow="1" firstDataCol="0" rowPageCount="4" colPageCount="1"/>
  <pivotFields count="8">
    <pivotField showAll="0"/>
    <pivotField dataField="1" showAll="0"/>
    <pivotField showAll="0"/>
    <pivotField axis="axisPage" numFmtId="14" multipleItemSelectionAllowed="1" showAll="0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axis="axisPage" showAll="0">
      <items count="119">
        <item x="1"/>
        <item x="0"/>
        <item x="2"/>
        <item x="4"/>
        <item x="7"/>
        <item x="6"/>
        <item x="9"/>
        <item x="11"/>
        <item x="10"/>
        <item x="12"/>
        <item x="14"/>
        <item x="8"/>
        <item x="3"/>
        <item x="5"/>
        <item x="21"/>
        <item x="19"/>
        <item x="15"/>
        <item x="22"/>
        <item x="23"/>
        <item x="27"/>
        <item x="25"/>
        <item x="24"/>
        <item x="26"/>
        <item x="30"/>
        <item x="29"/>
        <item x="35"/>
        <item x="28"/>
        <item x="17"/>
        <item x="31"/>
        <item x="34"/>
        <item x="33"/>
        <item x="39"/>
        <item x="18"/>
        <item x="16"/>
        <item x="40"/>
        <item x="20"/>
        <item x="13"/>
        <item x="44"/>
        <item x="45"/>
        <item x="32"/>
        <item x="37"/>
        <item x="43"/>
        <item x="36"/>
        <item x="42"/>
        <item x="49"/>
        <item x="41"/>
        <item x="38"/>
        <item x="51"/>
        <item x="48"/>
        <item x="53"/>
        <item x="47"/>
        <item x="54"/>
        <item x="46"/>
        <item x="52"/>
        <item x="55"/>
        <item x="57"/>
        <item x="58"/>
        <item x="56"/>
        <item x="59"/>
        <item x="50"/>
        <item x="61"/>
        <item x="62"/>
        <item x="63"/>
        <item x="64"/>
        <item x="60"/>
        <item x="66"/>
        <item x="65"/>
        <item x="68"/>
        <item x="73"/>
        <item x="70"/>
        <item x="71"/>
        <item x="69"/>
        <item x="67"/>
        <item x="75"/>
        <item x="74"/>
        <item x="78"/>
        <item x="79"/>
        <item x="72"/>
        <item x="80"/>
        <item x="81"/>
        <item x="77"/>
        <item x="85"/>
        <item x="82"/>
        <item x="83"/>
        <item x="87"/>
        <item x="76"/>
        <item x="88"/>
        <item x="89"/>
        <item x="84"/>
        <item x="90"/>
        <item x="94"/>
        <item x="93"/>
        <item x="86"/>
        <item x="98"/>
        <item x="92"/>
        <item x="91"/>
        <item x="103"/>
        <item x="106"/>
        <item x="108"/>
        <item x="109"/>
        <item x="95"/>
        <item x="96"/>
        <item x="105"/>
        <item x="107"/>
        <item x="101"/>
        <item x="102"/>
        <item x="110"/>
        <item x="100"/>
        <item x="113"/>
        <item x="97"/>
        <item x="114"/>
        <item x="112"/>
        <item x="111"/>
        <item x="115"/>
        <item x="104"/>
        <item m="1" x="117"/>
        <item x="99"/>
        <item x="116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4">
    <pageField fld="6" item="0" hier="-1"/>
    <pageField fld="4" item="114" hier="-1"/>
    <pageField fld="3" hier="-1"/>
    <pageField fld="7" item="0" hier="-1"/>
  </pageFields>
  <dataFields count="1">
    <dataField name="Contagem de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ReclamaçõesPct" displayName="ReclamaçõesPct" ref="E4:G6" totalsRowShown="0" headerRowDxfId="48">
  <autoFilter ref="E4:G6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000-000001000000}" name="Mês" dataDxfId="47"/>
    <tableColumn id="2" xr3:uid="{00000000-0010-0000-0000-000002000000}" name="Em Andamento" dataDxfId="46" dataCellStyle="Porcentagem">
      <calculatedColumnFormula>GETPIVOTDATA("[Measures].[Contagem de Problema]",$A$3,"[Reclamações].[Status]","[Reclamações].[Status].&amp;[CONCLUÍDO]","[Reclamações].[Data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  <tableColumn id="3" xr3:uid="{00000000-0010-0000-0000-000003000000}" name="Cnocluído" dataDxfId="45" dataCellStyle="Porcentagem">
      <calculatedColumnFormula>GETPIVOTDATA("[Measures].[Contagem de Problema]",$A$3,"[Reclamações].[Status]","[Reclamações].[Status].&amp;[EM ANDAMENTO]","[Reclamações].[Data do Recebimento (Mês)]","[Reclamações].[Data do Recebimento (Mês)].&amp;[mai]")/GETPIVOTDATA("[Measures].[Contagem de Problema]",$A$3,"[Reclamações].[Data do Recebimento (Mês)]","[Reclamações].[Data do Recebimento (Mês)].&amp;[mai]")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eclamações" displayName="Reclamações" ref="A1:H139" totalsRowShown="0" headerRowDxfId="44" dataDxfId="43" tableBorderDxfId="42">
  <autoFilter ref="A1:H139" xr:uid="{00000000-0009-0000-0100-000004000000}"/>
  <tableColumns count="8">
    <tableColumn id="2" xr3:uid="{00000000-0010-0000-0100-000002000000}" name="Problema " dataDxfId="41"/>
    <tableColumn id="3" xr3:uid="{00000000-0010-0000-0100-000003000000}" name="RPPS" dataDxfId="40"/>
    <tableColumn id="4" xr3:uid="{00000000-0010-0000-0100-000004000000}" name="UF" dataDxfId="39"/>
    <tableColumn id="5" xr3:uid="{00000000-0010-0000-0100-000005000000}" name="Data do Recebimento" dataDxfId="38"/>
    <tableColumn id="6" xr3:uid="{00000000-0010-0000-0100-000006000000}" name="Hora Recebimento" dataDxfId="37"/>
    <tableColumn id="7" xr3:uid="{00000000-0010-0000-0100-000007000000}" name="Data da Conclusão" dataDxfId="36"/>
    <tableColumn id="8" xr3:uid="{00000000-0010-0000-0100-000008000000}" name="Hora Conclusão" dataDxfId="35"/>
    <tableColumn id="9" xr3:uid="{00000000-0010-0000-0100-000009000000}" name="Status" dataDxfId="3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_Quedas" displayName="Tb_Quedas" ref="B1:I103" totalsRowShown="0" headerRowDxfId="33" headerRowBorderDxfId="32" tableBorderDxfId="31" totalsRowBorderDxfId="30">
  <autoFilter ref="B1:I103" xr:uid="{00000000-0009-0000-0100-000001000000}"/>
  <tableColumns count="8">
    <tableColumn id="1" xr3:uid="{00000000-0010-0000-0200-000001000000}" name="Contagem" dataDxfId="29"/>
    <tableColumn id="11" xr3:uid="{00000000-0010-0000-0200-00000B000000}" name="Coluna1" dataDxfId="28">
      <calculatedColumnFormula array="1">DATA</calculatedColumnFormula>
    </tableColumn>
    <tableColumn id="2" xr3:uid="{00000000-0010-0000-0200-000002000000}" name="Começou" dataDxfId="27"/>
    <tableColumn id="3" xr3:uid="{00000000-0010-0000-0200-000003000000}" name="Terminou" dataDxfId="26"/>
    <tableColumn id="4" xr3:uid="{00000000-0010-0000-0200-000004000000}" name="Duração" dataDxfId="25"/>
    <tableColumn id="5" xr3:uid="{00000000-0010-0000-0200-000005000000}" name="O que houve" dataDxfId="24"/>
    <tableColumn id="6" xr3:uid="{00000000-0010-0000-0200-000006000000}" name="Responsável" dataDxfId="23"/>
    <tableColumn id="7" xr3:uid="{00000000-0010-0000-0200-000007000000}" name="Motivo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B1:G8" totalsRowShown="0" headerRowDxfId="21" headerRowBorderDxfId="20" tableBorderDxfId="19" totalsRowBorderDxfId="18">
  <autoFilter ref="B1:G8" xr:uid="{00000000-0009-0000-0100-000002000000}"/>
  <tableColumns count="6">
    <tableColumn id="1" xr3:uid="{00000000-0010-0000-0300-000001000000}" name="Contagem" dataDxfId="17"/>
    <tableColumn id="2" xr3:uid="{00000000-0010-0000-0300-000002000000}" name="Nome" dataDxfId="16"/>
    <tableColumn id="3" xr3:uid="{00000000-0010-0000-0300-000003000000}" name="Grupo" dataDxfId="15"/>
    <tableColumn id="4" xr3:uid="{00000000-0010-0000-0300-000004000000}" name="Importância" dataDxfId="14"/>
    <tableColumn id="5" xr3:uid="{00000000-0010-0000-0300-000005000000}" name="Status" dataDxfId="13"/>
    <tableColumn id="6" xr3:uid="{00000000-0010-0000-0300-000006000000}" name="Data Conclusão" dataDxfId="1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b_Chamados" displayName="Tb_Chamados" ref="B1:I250" totalsRowShown="0" headerRowDxfId="11" headerRowBorderDxfId="10" tableBorderDxfId="9" totalsRowBorderDxfId="8">
  <autoFilter ref="B1:I250" xr:uid="{00000000-0009-0000-0100-000003000000}"/>
  <tableColumns count="8">
    <tableColumn id="8" xr3:uid="{00000000-0010-0000-0400-000008000000}" name="Contagem" dataDxfId="7"/>
    <tableColumn id="1" xr3:uid="{00000000-0010-0000-0400-000001000000}" name="ID" dataDxfId="6"/>
    <tableColumn id="2" xr3:uid="{00000000-0010-0000-0400-000002000000}" name="Prioridade" dataDxfId="5"/>
    <tableColumn id="3" xr3:uid="{00000000-0010-0000-0400-000003000000}" name="Data de Envio" dataDxfId="4"/>
    <tableColumn id="4" xr3:uid="{00000000-0010-0000-0400-000004000000}" name="Data de finalização" dataDxfId="3"/>
    <tableColumn id="5" xr3:uid="{00000000-0010-0000-0400-000005000000}" name="Resumo" dataDxfId="2"/>
    <tableColumn id="6" xr3:uid="{00000000-0010-0000-0400-000006000000}" name="Estado" dataDxfId="1"/>
    <tableColumn id="7" xr3:uid="{00000000-0010-0000-0400-000007000000}" name="Atribuido 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workbookViewId="0">
      <selection activeCell="A42" sqref="A42"/>
    </sheetView>
  </sheetViews>
  <sheetFormatPr defaultRowHeight="15" x14ac:dyDescent="0.25"/>
  <cols>
    <col min="1" max="1" width="54.5703125" bestFit="1" customWidth="1"/>
    <col min="2" max="2" width="23.85546875" bestFit="1" customWidth="1"/>
    <col min="3" max="3" width="20.5703125" bestFit="1" customWidth="1"/>
    <col min="4" max="4" width="23.42578125" bestFit="1" customWidth="1"/>
    <col min="5" max="5" width="20.42578125" bestFit="1" customWidth="1"/>
    <col min="6" max="6" width="15.85546875" customWidth="1"/>
    <col min="7" max="7" width="11.42578125" bestFit="1" customWidth="1"/>
    <col min="8" max="8" width="8.5703125" bestFit="1" customWidth="1"/>
    <col min="9" max="9" width="16.28515625" bestFit="1" customWidth="1"/>
    <col min="10" max="10" width="9.85546875" bestFit="1" customWidth="1"/>
    <col min="11" max="12" width="9.42578125" bestFit="1" customWidth="1"/>
    <col min="13" max="13" width="7.140625" bestFit="1" customWidth="1"/>
    <col min="14" max="14" width="8.85546875" bestFit="1" customWidth="1"/>
    <col min="15" max="15" width="5.5703125" bestFit="1" customWidth="1"/>
    <col min="16" max="16" width="14.42578125" bestFit="1" customWidth="1"/>
    <col min="17" max="17" width="9.85546875" bestFit="1" customWidth="1"/>
    <col min="18" max="18" width="10.85546875" bestFit="1" customWidth="1"/>
    <col min="19" max="19" width="7.140625" bestFit="1" customWidth="1"/>
    <col min="20" max="20" width="6.42578125" bestFit="1" customWidth="1"/>
    <col min="21" max="21" width="6.7109375" bestFit="1" customWidth="1"/>
    <col min="22" max="22" width="7.28515625" bestFit="1" customWidth="1"/>
    <col min="23" max="23" width="8.5703125" bestFit="1" customWidth="1"/>
    <col min="25" max="25" width="9.85546875" bestFit="1" customWidth="1"/>
    <col min="26" max="26" width="12.42578125" bestFit="1" customWidth="1"/>
    <col min="27" max="27" width="5.28515625" bestFit="1" customWidth="1"/>
    <col min="28" max="29" width="10.42578125" bestFit="1" customWidth="1"/>
    <col min="30" max="30" width="18.7109375" bestFit="1" customWidth="1"/>
    <col min="31" max="31" width="11.7109375" bestFit="1" customWidth="1"/>
    <col min="32" max="32" width="6" bestFit="1" customWidth="1"/>
    <col min="33" max="33" width="12.140625" bestFit="1" customWidth="1"/>
    <col min="34" max="34" width="7.5703125" bestFit="1" customWidth="1"/>
    <col min="35" max="35" width="7.85546875" bestFit="1" customWidth="1"/>
    <col min="36" max="36" width="9.7109375" bestFit="1" customWidth="1"/>
    <col min="37" max="37" width="8.28515625" bestFit="1" customWidth="1"/>
    <col min="38" max="38" width="21.42578125" bestFit="1" customWidth="1"/>
    <col min="39" max="39" width="12" bestFit="1" customWidth="1"/>
    <col min="40" max="40" width="18.42578125" bestFit="1" customWidth="1"/>
    <col min="41" max="41" width="10.5703125" bestFit="1" customWidth="1"/>
    <col min="42" max="42" width="9.5703125" bestFit="1" customWidth="1"/>
    <col min="43" max="43" width="7.140625" bestFit="1" customWidth="1"/>
    <col min="44" max="44" width="7.42578125" bestFit="1" customWidth="1"/>
    <col min="45" max="45" width="8.5703125" bestFit="1" customWidth="1"/>
    <col min="46" max="46" width="14.5703125" bestFit="1" customWidth="1"/>
    <col min="47" max="47" width="14.42578125" bestFit="1" customWidth="1"/>
    <col min="48" max="48" width="8" bestFit="1" customWidth="1"/>
    <col min="49" max="49" width="9.42578125" bestFit="1" customWidth="1"/>
    <col min="50" max="50" width="10" bestFit="1" customWidth="1"/>
  </cols>
  <sheetData>
    <row r="1" spans="1:7" x14ac:dyDescent="0.25">
      <c r="A1" s="67" t="s">
        <v>1</v>
      </c>
      <c r="B1" t="s" vm="1">
        <v>495</v>
      </c>
    </row>
    <row r="3" spans="1:7" x14ac:dyDescent="0.25">
      <c r="A3" s="67" t="s">
        <v>390</v>
      </c>
      <c r="B3" t="s">
        <v>496</v>
      </c>
      <c r="C3" t="s">
        <v>391</v>
      </c>
      <c r="E3" s="104" t="s">
        <v>502</v>
      </c>
      <c r="F3" s="105"/>
      <c r="G3" s="106"/>
    </row>
    <row r="4" spans="1:7" x14ac:dyDescent="0.25">
      <c r="A4" s="77" t="s">
        <v>392</v>
      </c>
      <c r="B4">
        <v>48</v>
      </c>
      <c r="C4">
        <v>95</v>
      </c>
      <c r="E4" s="5" t="s">
        <v>501</v>
      </c>
      <c r="F4" s="5" t="s">
        <v>498</v>
      </c>
      <c r="G4" s="5" t="s">
        <v>499</v>
      </c>
    </row>
    <row r="5" spans="1:7" x14ac:dyDescent="0.25">
      <c r="A5" s="78" t="s">
        <v>12</v>
      </c>
      <c r="B5">
        <v>28</v>
      </c>
      <c r="C5">
        <v>50</v>
      </c>
      <c r="E5" s="4" t="s">
        <v>500</v>
      </c>
      <c r="F5" s="102">
        <f>GETPIVOTDATA("[Measures].[Contagem de Problema]",$A$3,"[Reclamações].[Status]","[Reclamações].[Status].&amp;[EM ANDAMENTO]","[Reclamações].[Data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0.47368421052631576</v>
      </c>
      <c r="G5" s="102">
        <f>GETPIVOTDATA("[Measures].[Contagem de Problema]",$A$3,"[Reclamações].[Status]","[Reclamações].[Status].&amp;[CONCLUÍDO]","[Reclamações].[Data do Recebimento (Mês)]","[Reclamações].[Data do Recebimento (Mês)].&amp;[abr]")/GETPIVOTDATA("[Measures].[Contagem de Problema]",$A$3,"[Reclamações].[Data do Recebimento (Mês)]","[Reclamações].[Data do Recebimento (Mês)].&amp;[abr]")</f>
        <v>0.52631578947368418</v>
      </c>
    </row>
    <row r="6" spans="1:7" x14ac:dyDescent="0.25">
      <c r="A6" s="79" t="s">
        <v>46</v>
      </c>
      <c r="B6">
        <v>5</v>
      </c>
      <c r="C6">
        <v>7</v>
      </c>
      <c r="E6" s="4" t="s">
        <v>497</v>
      </c>
      <c r="F6" s="102">
        <f>GETPIVOTDATA("[Measures].[Contagem Distinta de RPPS]",$A$3,"[Reclamações].[Status]","[Reclamações].[Status].&amp;[EM ANDAMENTO]","[Reclamações].[Data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0.90909090909090906</v>
      </c>
      <c r="G6" s="102">
        <f>GETPIVOTDATA("[Measures].[Contagem Distinta de RPPS]",$A$3,"[Reclamações].[Status]","[Reclamações].[Status].&amp;[CONCLUÍDO]","[Reclamações].[Data do Recebimento (Mês)]","[Reclamações].[Data do Recebimento (Mês)].&amp;[mai]")/GETPIVOTDATA("[Measures].[Contagem Distinta de RPPS]",$A$3,"[Reclamações].[Data do Recebimento (Mês)]","[Reclamações].[Data do Recebimento (Mês)].&amp;[mai]")</f>
        <v>9.0909090909090912E-2</v>
      </c>
    </row>
    <row r="7" spans="1:7" x14ac:dyDescent="0.25">
      <c r="A7" s="79" t="s">
        <v>47</v>
      </c>
      <c r="B7">
        <v>2</v>
      </c>
      <c r="C7">
        <v>2</v>
      </c>
    </row>
    <row r="8" spans="1:7" x14ac:dyDescent="0.25">
      <c r="A8" s="79" t="s">
        <v>26</v>
      </c>
      <c r="B8">
        <v>3</v>
      </c>
      <c r="C8">
        <v>7</v>
      </c>
    </row>
    <row r="9" spans="1:7" x14ac:dyDescent="0.25">
      <c r="A9" s="79" t="s">
        <v>30</v>
      </c>
      <c r="B9">
        <v>4</v>
      </c>
      <c r="C9">
        <v>5</v>
      </c>
    </row>
    <row r="10" spans="1:7" x14ac:dyDescent="0.25">
      <c r="A10" s="79" t="s">
        <v>36</v>
      </c>
      <c r="B10">
        <v>3</v>
      </c>
      <c r="C10">
        <v>4</v>
      </c>
    </row>
    <row r="11" spans="1:7" x14ac:dyDescent="0.25">
      <c r="A11" s="79" t="s">
        <v>33</v>
      </c>
      <c r="B11">
        <v>1</v>
      </c>
      <c r="C11">
        <v>1</v>
      </c>
    </row>
    <row r="12" spans="1:7" x14ac:dyDescent="0.25">
      <c r="A12" s="79" t="s">
        <v>25</v>
      </c>
      <c r="B12">
        <v>1</v>
      </c>
      <c r="C12">
        <v>1</v>
      </c>
    </row>
    <row r="13" spans="1:7" x14ac:dyDescent="0.25">
      <c r="A13" s="79" t="s">
        <v>48</v>
      </c>
      <c r="B13">
        <v>1</v>
      </c>
      <c r="C13">
        <v>1</v>
      </c>
    </row>
    <row r="14" spans="1:7" x14ac:dyDescent="0.25">
      <c r="A14" s="79" t="s">
        <v>31</v>
      </c>
      <c r="B14">
        <v>3</v>
      </c>
      <c r="C14">
        <v>3</v>
      </c>
    </row>
    <row r="15" spans="1:7" x14ac:dyDescent="0.25">
      <c r="A15" s="79" t="s">
        <v>32</v>
      </c>
      <c r="B15">
        <v>1</v>
      </c>
      <c r="C15">
        <v>1</v>
      </c>
    </row>
    <row r="16" spans="1:7" x14ac:dyDescent="0.25">
      <c r="A16" s="79" t="s">
        <v>49</v>
      </c>
      <c r="B16">
        <v>3</v>
      </c>
      <c r="C16">
        <v>4</v>
      </c>
    </row>
    <row r="17" spans="1:3" x14ac:dyDescent="0.25">
      <c r="A17" s="79" t="s">
        <v>394</v>
      </c>
      <c r="B17">
        <v>1</v>
      </c>
      <c r="C17">
        <v>1</v>
      </c>
    </row>
    <row r="18" spans="1:3" x14ac:dyDescent="0.25">
      <c r="A18" s="79" t="s">
        <v>402</v>
      </c>
      <c r="B18">
        <v>5</v>
      </c>
      <c r="C18">
        <v>9</v>
      </c>
    </row>
    <row r="19" spans="1:3" x14ac:dyDescent="0.25">
      <c r="A19" s="79" t="s">
        <v>420</v>
      </c>
      <c r="B19">
        <v>4</v>
      </c>
      <c r="C19">
        <v>4</v>
      </c>
    </row>
    <row r="20" spans="1:3" x14ac:dyDescent="0.25">
      <c r="A20" s="78" t="s">
        <v>11</v>
      </c>
      <c r="B20">
        <v>27</v>
      </c>
      <c r="C20">
        <v>45</v>
      </c>
    </row>
    <row r="21" spans="1:3" x14ac:dyDescent="0.25">
      <c r="A21" s="79" t="s">
        <v>34</v>
      </c>
      <c r="B21">
        <v>1</v>
      </c>
      <c r="C21">
        <v>1</v>
      </c>
    </row>
    <row r="22" spans="1:3" x14ac:dyDescent="0.25">
      <c r="A22" s="79" t="s">
        <v>29</v>
      </c>
      <c r="B22">
        <v>2</v>
      </c>
      <c r="C22">
        <v>6</v>
      </c>
    </row>
    <row r="23" spans="1:3" x14ac:dyDescent="0.25">
      <c r="A23" s="79" t="s">
        <v>49</v>
      </c>
      <c r="B23">
        <v>2</v>
      </c>
      <c r="C23">
        <v>2</v>
      </c>
    </row>
    <row r="24" spans="1:3" x14ac:dyDescent="0.25">
      <c r="A24" s="79" t="s">
        <v>28</v>
      </c>
      <c r="B24">
        <v>19</v>
      </c>
      <c r="C24">
        <v>27</v>
      </c>
    </row>
    <row r="25" spans="1:3" x14ac:dyDescent="0.25">
      <c r="A25" s="79" t="s">
        <v>394</v>
      </c>
      <c r="B25">
        <v>6</v>
      </c>
      <c r="C25">
        <v>7</v>
      </c>
    </row>
    <row r="26" spans="1:3" x14ac:dyDescent="0.25">
      <c r="A26" s="79" t="s">
        <v>402</v>
      </c>
      <c r="B26">
        <v>2</v>
      </c>
      <c r="C26">
        <v>2</v>
      </c>
    </row>
    <row r="27" spans="1:3" x14ac:dyDescent="0.25">
      <c r="A27" s="77" t="s">
        <v>393</v>
      </c>
      <c r="B27">
        <v>11</v>
      </c>
      <c r="C27">
        <v>12</v>
      </c>
    </row>
    <row r="28" spans="1:3" x14ac:dyDescent="0.25">
      <c r="A28" s="78" t="s">
        <v>12</v>
      </c>
      <c r="B28">
        <v>1</v>
      </c>
      <c r="C28">
        <v>1</v>
      </c>
    </row>
    <row r="29" spans="1:3" x14ac:dyDescent="0.25">
      <c r="A29" s="79" t="s">
        <v>431</v>
      </c>
      <c r="B29">
        <v>1</v>
      </c>
      <c r="C29">
        <v>1</v>
      </c>
    </row>
    <row r="30" spans="1:3" x14ac:dyDescent="0.25">
      <c r="A30" s="78" t="s">
        <v>11</v>
      </c>
      <c r="B30">
        <v>10</v>
      </c>
      <c r="C30">
        <v>11</v>
      </c>
    </row>
    <row r="31" spans="1:3" x14ac:dyDescent="0.25">
      <c r="A31" s="79" t="s">
        <v>28</v>
      </c>
      <c r="B31">
        <v>2</v>
      </c>
      <c r="C31">
        <v>2</v>
      </c>
    </row>
    <row r="32" spans="1:3" x14ac:dyDescent="0.25">
      <c r="A32" s="79" t="s">
        <v>394</v>
      </c>
      <c r="B32">
        <v>9</v>
      </c>
      <c r="C32">
        <v>9</v>
      </c>
    </row>
  </sheetData>
  <mergeCells count="1">
    <mergeCell ref="E3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  <ignoredErrors>
    <ignoredError sqref="F5:G6" calculatedColum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9"/>
  <sheetViews>
    <sheetView topLeftCell="A106" workbookViewId="0">
      <selection activeCell="A19" sqref="A19"/>
    </sheetView>
  </sheetViews>
  <sheetFormatPr defaultRowHeight="15" x14ac:dyDescent="0.25"/>
  <cols>
    <col min="1" max="1" width="49.7109375" bestFit="1" customWidth="1"/>
    <col min="2" max="2" width="21.42578125" bestFit="1" customWidth="1"/>
    <col min="3" max="3" width="7.7109375" bestFit="1" customWidth="1"/>
    <col min="4" max="4" width="23.85546875" bestFit="1" customWidth="1"/>
    <col min="5" max="5" width="21.42578125" bestFit="1" customWidth="1"/>
    <col min="6" max="6" width="21" style="17" bestFit="1" customWidth="1"/>
    <col min="7" max="7" width="18.5703125" bestFit="1" customWidth="1"/>
    <col min="8" max="8" width="15.42578125" bestFit="1" customWidth="1"/>
    <col min="10" max="10" width="15.42578125" bestFit="1" customWidth="1"/>
    <col min="11" max="11" width="17.85546875" customWidth="1"/>
    <col min="12" max="12" width="18.85546875" customWidth="1"/>
    <col min="13" max="13" width="10.42578125" bestFit="1" customWidth="1"/>
    <col min="14" max="15" width="17.85546875" customWidth="1"/>
    <col min="16" max="16" width="8.42578125" customWidth="1"/>
  </cols>
  <sheetData>
    <row r="1" spans="1:10" x14ac:dyDescent="0.25">
      <c r="A1" s="69" t="s">
        <v>0</v>
      </c>
      <c r="B1" s="70" t="s">
        <v>1</v>
      </c>
      <c r="C1" s="70" t="s">
        <v>5</v>
      </c>
      <c r="D1" s="70" t="s">
        <v>24</v>
      </c>
      <c r="E1" s="70" t="s">
        <v>2</v>
      </c>
      <c r="F1" s="70" t="s">
        <v>39</v>
      </c>
      <c r="G1" s="70" t="s">
        <v>3</v>
      </c>
      <c r="H1" s="71" t="s">
        <v>4</v>
      </c>
    </row>
    <row r="2" spans="1:10" x14ac:dyDescent="0.25">
      <c r="A2" s="86" t="s">
        <v>395</v>
      </c>
      <c r="B2" s="10" t="s">
        <v>55</v>
      </c>
      <c r="C2" s="10" t="s">
        <v>6</v>
      </c>
      <c r="D2" s="72">
        <v>45021</v>
      </c>
      <c r="E2" s="22">
        <v>0.47569444444444442</v>
      </c>
      <c r="F2" s="72">
        <v>45021</v>
      </c>
      <c r="G2" s="22">
        <v>0.47638888888888892</v>
      </c>
      <c r="H2" s="12" t="s">
        <v>12</v>
      </c>
      <c r="J2" t="s">
        <v>12</v>
      </c>
    </row>
    <row r="3" spans="1:10" x14ac:dyDescent="0.25">
      <c r="A3" s="86" t="s">
        <v>46</v>
      </c>
      <c r="B3" s="10" t="s">
        <v>56</v>
      </c>
      <c r="C3" s="10" t="s">
        <v>52</v>
      </c>
      <c r="D3" s="72">
        <v>45021</v>
      </c>
      <c r="E3" s="22">
        <v>0.47847222222222219</v>
      </c>
      <c r="F3" s="72">
        <v>45028</v>
      </c>
      <c r="G3" s="22">
        <v>0.66736111111111107</v>
      </c>
      <c r="H3" s="12" t="s">
        <v>12</v>
      </c>
      <c r="J3" t="s">
        <v>11</v>
      </c>
    </row>
    <row r="4" spans="1:10" x14ac:dyDescent="0.25">
      <c r="A4" s="86" t="s">
        <v>46</v>
      </c>
      <c r="B4" s="10" t="s">
        <v>57</v>
      </c>
      <c r="C4" s="10" t="s">
        <v>6</v>
      </c>
      <c r="D4" s="72">
        <v>45021</v>
      </c>
      <c r="E4" s="22">
        <v>0.59583333333333333</v>
      </c>
      <c r="F4" s="72">
        <v>45028</v>
      </c>
      <c r="G4" s="22">
        <v>0.66736111111111107</v>
      </c>
      <c r="H4" s="12" t="s">
        <v>12</v>
      </c>
    </row>
    <row r="5" spans="1:10" x14ac:dyDescent="0.25">
      <c r="A5" s="86" t="s">
        <v>395</v>
      </c>
      <c r="B5" s="10" t="s">
        <v>58</v>
      </c>
      <c r="C5" s="10" t="s">
        <v>6</v>
      </c>
      <c r="D5" s="72">
        <v>45021</v>
      </c>
      <c r="E5" s="22">
        <v>0.61805555555555558</v>
      </c>
      <c r="F5" s="72">
        <v>45021</v>
      </c>
      <c r="G5" s="22">
        <v>0.61875000000000002</v>
      </c>
      <c r="H5" s="12" t="s">
        <v>12</v>
      </c>
    </row>
    <row r="6" spans="1:10" x14ac:dyDescent="0.25">
      <c r="A6" s="86" t="s">
        <v>395</v>
      </c>
      <c r="B6" s="10" t="s">
        <v>59</v>
      </c>
      <c r="C6" s="10" t="s">
        <v>6</v>
      </c>
      <c r="D6" s="72">
        <v>45022</v>
      </c>
      <c r="E6" s="22">
        <v>0.40763888888888888</v>
      </c>
      <c r="F6" s="72">
        <v>45022</v>
      </c>
      <c r="G6" s="22">
        <v>0.40833333333333338</v>
      </c>
      <c r="H6" s="12" t="s">
        <v>12</v>
      </c>
    </row>
    <row r="7" spans="1:10" x14ac:dyDescent="0.25">
      <c r="A7" s="86" t="s">
        <v>46</v>
      </c>
      <c r="B7" s="10" t="s">
        <v>60</v>
      </c>
      <c r="C7" s="10" t="s">
        <v>7</v>
      </c>
      <c r="D7" s="72">
        <v>45022</v>
      </c>
      <c r="E7" s="22">
        <v>0.58333333333333337</v>
      </c>
      <c r="F7" s="72">
        <v>45028</v>
      </c>
      <c r="G7" s="22">
        <v>0.66736111111111107</v>
      </c>
      <c r="H7" s="12" t="s">
        <v>12</v>
      </c>
    </row>
    <row r="8" spans="1:10" x14ac:dyDescent="0.25">
      <c r="A8" s="86" t="s">
        <v>395</v>
      </c>
      <c r="B8" s="10" t="s">
        <v>61</v>
      </c>
      <c r="C8" s="10" t="s">
        <v>6</v>
      </c>
      <c r="D8" s="72">
        <v>45026</v>
      </c>
      <c r="E8" s="22">
        <v>0.35416666666666669</v>
      </c>
      <c r="F8" s="72">
        <v>45026</v>
      </c>
      <c r="G8" s="22">
        <v>0.35486111111111113</v>
      </c>
      <c r="H8" s="12" t="s">
        <v>12</v>
      </c>
    </row>
    <row r="9" spans="1:10" x14ac:dyDescent="0.25">
      <c r="A9" s="86" t="s">
        <v>46</v>
      </c>
      <c r="B9" s="10" t="s">
        <v>19</v>
      </c>
      <c r="C9" s="10" t="s">
        <v>6</v>
      </c>
      <c r="D9" s="72">
        <v>45026</v>
      </c>
      <c r="E9" s="22">
        <v>0.38125000000000003</v>
      </c>
      <c r="F9" s="72">
        <v>45028</v>
      </c>
      <c r="G9" s="22">
        <v>0.66736111111111107</v>
      </c>
      <c r="H9" s="12" t="s">
        <v>12</v>
      </c>
    </row>
    <row r="10" spans="1:10" x14ac:dyDescent="0.25">
      <c r="A10" s="86" t="s">
        <v>46</v>
      </c>
      <c r="B10" s="10" t="s">
        <v>57</v>
      </c>
      <c r="C10" s="10" t="s">
        <v>6</v>
      </c>
      <c r="D10" s="72">
        <v>45026</v>
      </c>
      <c r="E10" s="22">
        <v>0.44930555555555557</v>
      </c>
      <c r="F10" s="72">
        <v>45028</v>
      </c>
      <c r="G10" s="22">
        <v>0.66736111111111107</v>
      </c>
      <c r="H10" s="12" t="s">
        <v>12</v>
      </c>
    </row>
    <row r="11" spans="1:10" x14ac:dyDescent="0.25">
      <c r="A11" s="86" t="s">
        <v>47</v>
      </c>
      <c r="B11" s="10" t="s">
        <v>62</v>
      </c>
      <c r="C11" s="10" t="s">
        <v>6</v>
      </c>
      <c r="D11" s="72">
        <v>45026</v>
      </c>
      <c r="E11" s="22">
        <v>0.58194444444444449</v>
      </c>
      <c r="F11" s="72">
        <v>45028</v>
      </c>
      <c r="G11" s="22">
        <v>0.58402777777777781</v>
      </c>
      <c r="H11" s="12" t="s">
        <v>12</v>
      </c>
    </row>
    <row r="12" spans="1:10" x14ac:dyDescent="0.25">
      <c r="A12" s="86" t="s">
        <v>395</v>
      </c>
      <c r="B12" s="10" t="s">
        <v>63</v>
      </c>
      <c r="C12" s="10" t="s">
        <v>52</v>
      </c>
      <c r="D12" s="72">
        <v>45026</v>
      </c>
      <c r="E12" s="22">
        <v>0.62777777777777777</v>
      </c>
      <c r="F12" s="72">
        <v>45026</v>
      </c>
      <c r="G12" s="22">
        <v>0.63611111111111118</v>
      </c>
      <c r="H12" s="12" t="s">
        <v>12</v>
      </c>
    </row>
    <row r="13" spans="1:10" x14ac:dyDescent="0.25">
      <c r="A13" s="86" t="s">
        <v>48</v>
      </c>
      <c r="B13" s="10" t="s">
        <v>64</v>
      </c>
      <c r="C13" s="10" t="s">
        <v>52</v>
      </c>
      <c r="D13" s="72">
        <v>45027</v>
      </c>
      <c r="E13" s="22">
        <v>0.43194444444444446</v>
      </c>
      <c r="F13" s="72">
        <v>45029</v>
      </c>
      <c r="G13" s="22">
        <v>0.45833333333333331</v>
      </c>
      <c r="H13" s="12" t="s">
        <v>12</v>
      </c>
    </row>
    <row r="14" spans="1:10" x14ac:dyDescent="0.25">
      <c r="A14" s="86" t="s">
        <v>395</v>
      </c>
      <c r="B14" s="10" t="s">
        <v>65</v>
      </c>
      <c r="C14" s="10" t="s">
        <v>6</v>
      </c>
      <c r="D14" s="72">
        <v>45027</v>
      </c>
      <c r="E14" s="22">
        <v>0.46180555555555558</v>
      </c>
      <c r="F14" s="72">
        <v>45027</v>
      </c>
      <c r="G14" s="22">
        <v>0.54513888888888895</v>
      </c>
      <c r="H14" s="12" t="s">
        <v>12</v>
      </c>
    </row>
    <row r="15" spans="1:10" x14ac:dyDescent="0.25">
      <c r="A15" s="86" t="s">
        <v>49</v>
      </c>
      <c r="B15" s="10" t="s">
        <v>66</v>
      </c>
      <c r="C15" s="10" t="s">
        <v>6</v>
      </c>
      <c r="D15" s="72">
        <v>45027</v>
      </c>
      <c r="E15" s="22">
        <v>0.54027777777777775</v>
      </c>
      <c r="F15" s="72"/>
      <c r="G15" s="22"/>
      <c r="H15" s="12" t="s">
        <v>11</v>
      </c>
    </row>
    <row r="16" spans="1:10" x14ac:dyDescent="0.25">
      <c r="A16" s="86" t="s">
        <v>395</v>
      </c>
      <c r="B16" s="10" t="s">
        <v>403</v>
      </c>
      <c r="C16" s="10" t="s">
        <v>7</v>
      </c>
      <c r="D16" s="72">
        <v>45028</v>
      </c>
      <c r="E16" s="22">
        <v>0.43888888888888888</v>
      </c>
      <c r="F16" s="72">
        <v>45028</v>
      </c>
      <c r="G16" s="22">
        <v>0.4548611111111111</v>
      </c>
      <c r="H16" s="12" t="s">
        <v>12</v>
      </c>
    </row>
    <row r="17" spans="1:8" x14ac:dyDescent="0.25">
      <c r="A17" s="86" t="s">
        <v>395</v>
      </c>
      <c r="B17" s="10" t="s">
        <v>397</v>
      </c>
      <c r="C17" s="10" t="s">
        <v>6</v>
      </c>
      <c r="D17" s="72">
        <v>45028</v>
      </c>
      <c r="E17" s="22">
        <v>0.51736111111111105</v>
      </c>
      <c r="F17" s="72">
        <v>45028</v>
      </c>
      <c r="G17" s="22">
        <v>0.5180555555555556</v>
      </c>
      <c r="H17" s="12" t="s">
        <v>12</v>
      </c>
    </row>
    <row r="18" spans="1:8" x14ac:dyDescent="0.25">
      <c r="A18" s="86" t="s">
        <v>395</v>
      </c>
      <c r="B18" s="10" t="s">
        <v>50</v>
      </c>
      <c r="C18" s="10" t="s">
        <v>38</v>
      </c>
      <c r="D18" s="72">
        <v>45028</v>
      </c>
      <c r="E18" s="22">
        <v>0.59722222222222221</v>
      </c>
      <c r="F18" s="72">
        <v>45028</v>
      </c>
      <c r="G18" s="22">
        <v>0.59791666666666665</v>
      </c>
      <c r="H18" s="12" t="s">
        <v>12</v>
      </c>
    </row>
    <row r="19" spans="1:8" x14ac:dyDescent="0.25">
      <c r="A19" s="86" t="s">
        <v>46</v>
      </c>
      <c r="B19" s="10" t="s">
        <v>404</v>
      </c>
      <c r="C19" s="10" t="s">
        <v>6</v>
      </c>
      <c r="D19" s="72">
        <v>45028</v>
      </c>
      <c r="E19" s="22">
        <v>0.66666666666666663</v>
      </c>
      <c r="F19" s="72">
        <v>45028</v>
      </c>
      <c r="G19" s="22">
        <v>0.66736111111111107</v>
      </c>
      <c r="H19" s="12" t="s">
        <v>12</v>
      </c>
    </row>
    <row r="20" spans="1:8" x14ac:dyDescent="0.25">
      <c r="A20" s="86" t="s">
        <v>395</v>
      </c>
      <c r="B20" s="10" t="s">
        <v>405</v>
      </c>
      <c r="C20" s="10" t="s">
        <v>6</v>
      </c>
      <c r="D20" s="72">
        <v>45029</v>
      </c>
      <c r="E20" s="22">
        <v>0.33333333333333331</v>
      </c>
      <c r="F20" s="72">
        <v>45029</v>
      </c>
      <c r="G20" s="22">
        <v>0.33402777777777781</v>
      </c>
      <c r="H20" s="12" t="s">
        <v>12</v>
      </c>
    </row>
    <row r="21" spans="1:8" x14ac:dyDescent="0.25">
      <c r="A21" s="86" t="s">
        <v>395</v>
      </c>
      <c r="B21" s="10" t="s">
        <v>51</v>
      </c>
      <c r="C21" s="10"/>
      <c r="D21" s="72">
        <v>45029</v>
      </c>
      <c r="E21" s="22">
        <v>0.5</v>
      </c>
      <c r="F21" s="72">
        <v>45029</v>
      </c>
      <c r="G21" s="22">
        <v>0.50069444444444444</v>
      </c>
      <c r="H21" s="12" t="s">
        <v>12</v>
      </c>
    </row>
    <row r="22" spans="1:8" x14ac:dyDescent="0.25">
      <c r="A22" s="86" t="s">
        <v>46</v>
      </c>
      <c r="B22" s="10" t="s">
        <v>57</v>
      </c>
      <c r="C22" s="10" t="s">
        <v>6</v>
      </c>
      <c r="D22" s="72">
        <v>45029</v>
      </c>
      <c r="E22" s="22">
        <v>0.58333333333333337</v>
      </c>
      <c r="F22" s="72">
        <v>45028</v>
      </c>
      <c r="G22" s="22">
        <v>0.66736111111111107</v>
      </c>
      <c r="H22" s="12" t="s">
        <v>12</v>
      </c>
    </row>
    <row r="23" spans="1:8" x14ac:dyDescent="0.25">
      <c r="A23" s="87" t="s">
        <v>36</v>
      </c>
      <c r="B23" s="10" t="s">
        <v>57</v>
      </c>
      <c r="C23" s="10" t="s">
        <v>6</v>
      </c>
      <c r="D23" s="72">
        <v>45029</v>
      </c>
      <c r="E23" s="22">
        <v>0.58333333333333337</v>
      </c>
      <c r="F23" s="13">
        <v>45036</v>
      </c>
      <c r="G23" s="20">
        <v>0.41666666666666669</v>
      </c>
      <c r="H23" s="12" t="s">
        <v>12</v>
      </c>
    </row>
    <row r="24" spans="1:8" x14ac:dyDescent="0.25">
      <c r="A24" s="86" t="s">
        <v>395</v>
      </c>
      <c r="B24" s="10" t="s">
        <v>406</v>
      </c>
      <c r="C24" s="10" t="s">
        <v>53</v>
      </c>
      <c r="D24" s="72">
        <v>45029</v>
      </c>
      <c r="E24" s="22">
        <v>0.59375</v>
      </c>
      <c r="F24" s="72">
        <v>45029</v>
      </c>
      <c r="G24" s="22">
        <v>0.59444444444444444</v>
      </c>
      <c r="H24" s="12" t="s">
        <v>12</v>
      </c>
    </row>
    <row r="25" spans="1:8" x14ac:dyDescent="0.25">
      <c r="A25" s="86" t="s">
        <v>28</v>
      </c>
      <c r="B25" s="10" t="s">
        <v>398</v>
      </c>
      <c r="C25" s="10" t="s">
        <v>7</v>
      </c>
      <c r="D25" s="72">
        <v>45030</v>
      </c>
      <c r="E25" s="22">
        <v>0.375</v>
      </c>
      <c r="F25" s="72"/>
      <c r="G25" s="22"/>
      <c r="H25" s="12" t="s">
        <v>11</v>
      </c>
    </row>
    <row r="26" spans="1:8" x14ac:dyDescent="0.25">
      <c r="A26" s="86" t="s">
        <v>28</v>
      </c>
      <c r="B26" s="10" t="s">
        <v>55</v>
      </c>
      <c r="C26" s="10" t="s">
        <v>6</v>
      </c>
      <c r="D26" s="72">
        <v>45030</v>
      </c>
      <c r="E26" s="22">
        <v>0.39583333333333331</v>
      </c>
      <c r="F26" s="72"/>
      <c r="G26" s="22"/>
      <c r="H26" s="12" t="s">
        <v>11</v>
      </c>
    </row>
    <row r="27" spans="1:8" x14ac:dyDescent="0.25">
      <c r="A27" s="86" t="s">
        <v>47</v>
      </c>
      <c r="B27" s="10" t="s">
        <v>400</v>
      </c>
      <c r="C27" s="10" t="s">
        <v>38</v>
      </c>
      <c r="D27" s="72">
        <v>45030</v>
      </c>
      <c r="E27" s="22">
        <v>0.41666666666666669</v>
      </c>
      <c r="F27" s="72">
        <v>45030</v>
      </c>
      <c r="G27" s="22">
        <v>0.625</v>
      </c>
      <c r="H27" s="12" t="s">
        <v>12</v>
      </c>
    </row>
    <row r="28" spans="1:8" x14ac:dyDescent="0.25">
      <c r="A28" s="86" t="s">
        <v>30</v>
      </c>
      <c r="B28" s="10" t="s">
        <v>399</v>
      </c>
      <c r="C28" s="10" t="s">
        <v>54</v>
      </c>
      <c r="D28" s="72">
        <v>45030</v>
      </c>
      <c r="E28" s="22">
        <v>0.4375</v>
      </c>
      <c r="F28" s="72">
        <v>45030</v>
      </c>
      <c r="G28" s="22">
        <v>0.66666666666666663</v>
      </c>
      <c r="H28" s="12" t="s">
        <v>12</v>
      </c>
    </row>
    <row r="29" spans="1:8" x14ac:dyDescent="0.25">
      <c r="A29" s="86" t="s">
        <v>30</v>
      </c>
      <c r="B29" s="10" t="s">
        <v>401</v>
      </c>
      <c r="C29" s="10" t="s">
        <v>7</v>
      </c>
      <c r="D29" s="72">
        <v>45030</v>
      </c>
      <c r="E29" s="22">
        <v>0.45833333333333331</v>
      </c>
      <c r="F29" s="72">
        <v>45030</v>
      </c>
      <c r="G29" s="22">
        <v>0.58333333333333337</v>
      </c>
      <c r="H29" s="12" t="s">
        <v>12</v>
      </c>
    </row>
    <row r="30" spans="1:8" x14ac:dyDescent="0.25">
      <c r="A30" s="86" t="s">
        <v>28</v>
      </c>
      <c r="B30" s="10" t="s">
        <v>22</v>
      </c>
      <c r="C30" s="10" t="s">
        <v>6</v>
      </c>
      <c r="D30" s="72">
        <v>45030</v>
      </c>
      <c r="E30" s="22">
        <v>0.5</v>
      </c>
      <c r="F30" s="72"/>
      <c r="G30" s="22"/>
      <c r="H30" s="12" t="s">
        <v>11</v>
      </c>
    </row>
    <row r="31" spans="1:8" x14ac:dyDescent="0.25">
      <c r="A31" s="86" t="s">
        <v>49</v>
      </c>
      <c r="B31" s="10" t="s">
        <v>397</v>
      </c>
      <c r="C31" s="10" t="s">
        <v>6</v>
      </c>
      <c r="D31" s="72">
        <v>45030</v>
      </c>
      <c r="E31" s="22">
        <v>0.54166666666666663</v>
      </c>
      <c r="F31" s="72"/>
      <c r="G31" s="22"/>
      <c r="H31" s="12" t="s">
        <v>11</v>
      </c>
    </row>
    <row r="32" spans="1:8" x14ac:dyDescent="0.25">
      <c r="A32" s="86" t="s">
        <v>26</v>
      </c>
      <c r="B32" s="10" t="s">
        <v>397</v>
      </c>
      <c r="C32" s="10" t="s">
        <v>6</v>
      </c>
      <c r="D32" s="72">
        <v>45030</v>
      </c>
      <c r="E32" s="22">
        <v>0.54166666666666663</v>
      </c>
      <c r="F32" s="72">
        <v>45036</v>
      </c>
      <c r="G32" s="22">
        <v>0.375</v>
      </c>
      <c r="H32" s="12" t="s">
        <v>12</v>
      </c>
    </row>
    <row r="33" spans="1:8" x14ac:dyDescent="0.25">
      <c r="A33" s="86" t="s">
        <v>26</v>
      </c>
      <c r="B33" s="10" t="s">
        <v>20</v>
      </c>
      <c r="C33" s="10" t="s">
        <v>21</v>
      </c>
      <c r="D33" s="72">
        <v>45030</v>
      </c>
      <c r="E33" s="22">
        <v>0.54513888888888895</v>
      </c>
      <c r="F33" s="72">
        <v>45036</v>
      </c>
      <c r="G33" s="22">
        <v>0.375</v>
      </c>
      <c r="H33" s="12" t="s">
        <v>12</v>
      </c>
    </row>
    <row r="34" spans="1:8" x14ac:dyDescent="0.25">
      <c r="A34" s="86" t="s">
        <v>28</v>
      </c>
      <c r="B34" s="10" t="s">
        <v>407</v>
      </c>
      <c r="C34" s="10" t="s">
        <v>6</v>
      </c>
      <c r="D34" s="72">
        <v>45030</v>
      </c>
      <c r="E34" s="22">
        <v>0.58333333333333337</v>
      </c>
      <c r="F34" s="72"/>
      <c r="G34" s="22"/>
      <c r="H34" s="12" t="s">
        <v>11</v>
      </c>
    </row>
    <row r="35" spans="1:8" x14ac:dyDescent="0.25">
      <c r="A35" s="86" t="s">
        <v>29</v>
      </c>
      <c r="B35" s="10" t="s">
        <v>407</v>
      </c>
      <c r="C35" s="10" t="s">
        <v>6</v>
      </c>
      <c r="D35" s="72">
        <v>45030</v>
      </c>
      <c r="E35" s="22">
        <v>0.58333333333333337</v>
      </c>
      <c r="F35" s="72"/>
      <c r="G35" s="22"/>
      <c r="H35" s="12" t="s">
        <v>11</v>
      </c>
    </row>
    <row r="36" spans="1:8" x14ac:dyDescent="0.25">
      <c r="A36" s="87" t="s">
        <v>36</v>
      </c>
      <c r="B36" s="10" t="s">
        <v>404</v>
      </c>
      <c r="C36" s="10" t="s">
        <v>6</v>
      </c>
      <c r="D36" s="72">
        <v>45030</v>
      </c>
      <c r="E36" s="22">
        <v>0.60416666666666663</v>
      </c>
      <c r="F36" s="72">
        <v>45036</v>
      </c>
      <c r="G36" s="22">
        <v>0.45833333333333331</v>
      </c>
      <c r="H36" s="12" t="s">
        <v>12</v>
      </c>
    </row>
    <row r="37" spans="1:8" x14ac:dyDescent="0.25">
      <c r="A37" s="88" t="s">
        <v>25</v>
      </c>
      <c r="B37" s="12" t="s">
        <v>57</v>
      </c>
      <c r="C37" s="12" t="s">
        <v>6</v>
      </c>
      <c r="D37" s="13">
        <v>45033</v>
      </c>
      <c r="E37" s="7">
        <v>0.33333333333333331</v>
      </c>
      <c r="F37" s="13">
        <v>45034</v>
      </c>
      <c r="G37" s="20">
        <v>0.625</v>
      </c>
      <c r="H37" s="12" t="s">
        <v>12</v>
      </c>
    </row>
    <row r="38" spans="1:8" x14ac:dyDescent="0.25">
      <c r="A38" s="87" t="s">
        <v>36</v>
      </c>
      <c r="B38" s="12" t="s">
        <v>408</v>
      </c>
      <c r="C38" s="12" t="s">
        <v>6</v>
      </c>
      <c r="D38" s="13">
        <v>45033</v>
      </c>
      <c r="E38" s="7">
        <v>0.34027777777777773</v>
      </c>
      <c r="F38" s="13">
        <v>45036</v>
      </c>
      <c r="G38" s="20">
        <v>0.41666666666666669</v>
      </c>
      <c r="H38" s="12" t="s">
        <v>12</v>
      </c>
    </row>
    <row r="39" spans="1:8" x14ac:dyDescent="0.25">
      <c r="A39" s="86" t="s">
        <v>402</v>
      </c>
      <c r="B39" s="12" t="s">
        <v>396</v>
      </c>
      <c r="C39" s="12" t="s">
        <v>6</v>
      </c>
      <c r="D39" s="13">
        <v>45033</v>
      </c>
      <c r="E39" s="7">
        <v>0.375</v>
      </c>
      <c r="F39" s="13">
        <v>45036</v>
      </c>
      <c r="G39" s="20">
        <v>0.45833333333333331</v>
      </c>
      <c r="H39" s="12" t="s">
        <v>12</v>
      </c>
    </row>
    <row r="40" spans="1:8" x14ac:dyDescent="0.25">
      <c r="A40" s="86" t="s">
        <v>49</v>
      </c>
      <c r="B40" s="12" t="s">
        <v>409</v>
      </c>
      <c r="C40" s="12" t="s">
        <v>6</v>
      </c>
      <c r="D40" s="13">
        <v>45033</v>
      </c>
      <c r="E40" s="7">
        <v>0.41666666666666702</v>
      </c>
      <c r="F40" s="13">
        <v>45036</v>
      </c>
      <c r="G40" s="20">
        <v>0.45833333333333331</v>
      </c>
      <c r="H40" s="12" t="s">
        <v>12</v>
      </c>
    </row>
    <row r="41" spans="1:8" x14ac:dyDescent="0.25">
      <c r="A41" s="89" t="s">
        <v>394</v>
      </c>
      <c r="B41" s="12" t="s">
        <v>408</v>
      </c>
      <c r="C41" s="12" t="s">
        <v>6</v>
      </c>
      <c r="D41" s="13">
        <v>45033</v>
      </c>
      <c r="E41" s="7">
        <v>0.47916666666666669</v>
      </c>
      <c r="F41" s="13">
        <v>45036</v>
      </c>
      <c r="G41" s="20">
        <v>0.45833333333333331</v>
      </c>
      <c r="H41" s="12" t="s">
        <v>12</v>
      </c>
    </row>
    <row r="42" spans="1:8" x14ac:dyDescent="0.25">
      <c r="A42" s="88" t="s">
        <v>26</v>
      </c>
      <c r="B42" s="12" t="s">
        <v>397</v>
      </c>
      <c r="C42" s="12" t="s">
        <v>6</v>
      </c>
      <c r="D42" s="13">
        <v>45033</v>
      </c>
      <c r="E42" s="7">
        <v>0.500000000000001</v>
      </c>
      <c r="F42" s="13">
        <v>45036</v>
      </c>
      <c r="G42" s="20">
        <v>0.45833333333333331</v>
      </c>
      <c r="H42" s="12" t="s">
        <v>12</v>
      </c>
    </row>
    <row r="43" spans="1:8" x14ac:dyDescent="0.25">
      <c r="A43" s="86" t="s">
        <v>49</v>
      </c>
      <c r="B43" s="12" t="s">
        <v>397</v>
      </c>
      <c r="C43" s="12" t="s">
        <v>6</v>
      </c>
      <c r="D43" s="13">
        <v>45033</v>
      </c>
      <c r="E43" s="7">
        <v>0.52083333333333337</v>
      </c>
      <c r="F43" s="13">
        <v>45036</v>
      </c>
      <c r="G43" s="20">
        <v>0.45833333333333331</v>
      </c>
      <c r="H43" s="12" t="s">
        <v>12</v>
      </c>
    </row>
    <row r="44" spans="1:8" x14ac:dyDescent="0.25">
      <c r="A44" s="86" t="s">
        <v>402</v>
      </c>
      <c r="B44" s="6" t="s">
        <v>23</v>
      </c>
      <c r="C44" s="12" t="s">
        <v>6</v>
      </c>
      <c r="D44" s="13">
        <v>45033</v>
      </c>
      <c r="E44" s="7">
        <v>0.54166666666666663</v>
      </c>
      <c r="F44" s="13">
        <v>45036</v>
      </c>
      <c r="G44" s="20">
        <v>0.45833333333333331</v>
      </c>
      <c r="H44" s="12" t="s">
        <v>12</v>
      </c>
    </row>
    <row r="45" spans="1:8" x14ac:dyDescent="0.25">
      <c r="A45" s="86" t="s">
        <v>402</v>
      </c>
      <c r="B45" s="12" t="s">
        <v>70</v>
      </c>
      <c r="C45" s="12" t="s">
        <v>6</v>
      </c>
      <c r="D45" s="13">
        <v>45033</v>
      </c>
      <c r="E45" s="7">
        <v>0.55555555555555558</v>
      </c>
      <c r="F45" s="13">
        <v>45036</v>
      </c>
      <c r="G45" s="20">
        <v>0.45833333333333331</v>
      </c>
      <c r="H45" s="12" t="s">
        <v>12</v>
      </c>
    </row>
    <row r="46" spans="1:8" x14ac:dyDescent="0.25">
      <c r="A46" s="88" t="s">
        <v>27</v>
      </c>
      <c r="B46" s="12" t="s">
        <v>37</v>
      </c>
      <c r="C46" s="12"/>
      <c r="D46" s="13">
        <v>45033</v>
      </c>
      <c r="E46" s="7">
        <v>0.5625</v>
      </c>
      <c r="F46" s="13">
        <v>45035</v>
      </c>
      <c r="G46" s="20">
        <v>0.41666666666666669</v>
      </c>
      <c r="H46" s="12" t="s">
        <v>12</v>
      </c>
    </row>
    <row r="47" spans="1:8" x14ac:dyDescent="0.25">
      <c r="A47" s="88" t="s">
        <v>28</v>
      </c>
      <c r="B47" s="12" t="s">
        <v>43</v>
      </c>
      <c r="C47" s="12" t="s">
        <v>6</v>
      </c>
      <c r="D47" s="13">
        <v>45033</v>
      </c>
      <c r="E47" s="7">
        <v>0.60416666666666663</v>
      </c>
      <c r="F47" s="13"/>
      <c r="G47" s="20"/>
      <c r="H47" s="12" t="s">
        <v>11</v>
      </c>
    </row>
    <row r="48" spans="1:8" x14ac:dyDescent="0.25">
      <c r="A48" s="89" t="s">
        <v>28</v>
      </c>
      <c r="B48" s="12" t="s">
        <v>407</v>
      </c>
      <c r="C48" s="12" t="s">
        <v>6</v>
      </c>
      <c r="D48" s="13">
        <v>45033</v>
      </c>
      <c r="E48" s="7">
        <v>0.625</v>
      </c>
      <c r="F48" s="13"/>
      <c r="G48" s="20"/>
      <c r="H48" s="12" t="s">
        <v>11</v>
      </c>
    </row>
    <row r="49" spans="1:8" x14ac:dyDescent="0.25">
      <c r="A49" s="88" t="s">
        <v>29</v>
      </c>
      <c r="B49" s="12" t="s">
        <v>407</v>
      </c>
      <c r="C49" s="12" t="s">
        <v>6</v>
      </c>
      <c r="D49" s="13">
        <v>45033</v>
      </c>
      <c r="E49" s="7">
        <v>0.64583333333333337</v>
      </c>
      <c r="F49" s="13"/>
      <c r="G49" s="20"/>
      <c r="H49" s="12" t="s">
        <v>11</v>
      </c>
    </row>
    <row r="50" spans="1:8" x14ac:dyDescent="0.25">
      <c r="A50" s="88" t="s">
        <v>28</v>
      </c>
      <c r="B50" s="12" t="s">
        <v>398</v>
      </c>
      <c r="C50" s="12" t="s">
        <v>7</v>
      </c>
      <c r="D50" s="13">
        <v>45033</v>
      </c>
      <c r="E50" s="7">
        <v>0.65277777777777779</v>
      </c>
      <c r="F50" s="13"/>
      <c r="G50" s="20"/>
      <c r="H50" s="12" t="s">
        <v>11</v>
      </c>
    </row>
    <row r="51" spans="1:8" x14ac:dyDescent="0.25">
      <c r="A51" s="88" t="s">
        <v>30</v>
      </c>
      <c r="B51" s="12" t="s">
        <v>401</v>
      </c>
      <c r="C51" s="12" t="s">
        <v>7</v>
      </c>
      <c r="D51" s="13">
        <v>45033</v>
      </c>
      <c r="E51" s="7">
        <v>0.66666666666666663</v>
      </c>
      <c r="F51" s="13">
        <v>45035</v>
      </c>
      <c r="G51" s="20">
        <v>0.5</v>
      </c>
      <c r="H51" s="12" t="s">
        <v>12</v>
      </c>
    </row>
    <row r="52" spans="1:8" x14ac:dyDescent="0.25">
      <c r="A52" s="88" t="s">
        <v>31</v>
      </c>
      <c r="B52" s="12" t="s">
        <v>106</v>
      </c>
      <c r="C52" s="12" t="s">
        <v>38</v>
      </c>
      <c r="D52" s="13">
        <v>45033</v>
      </c>
      <c r="E52" s="7">
        <v>0.67708333333333337</v>
      </c>
      <c r="F52" s="13">
        <v>45036</v>
      </c>
      <c r="G52" s="20">
        <v>0.45833333333333331</v>
      </c>
      <c r="H52" s="12" t="s">
        <v>12</v>
      </c>
    </row>
    <row r="53" spans="1:8" x14ac:dyDescent="0.25">
      <c r="A53" s="88" t="s">
        <v>31</v>
      </c>
      <c r="B53" s="12" t="s">
        <v>70</v>
      </c>
      <c r="C53" s="12" t="s">
        <v>6</v>
      </c>
      <c r="D53" s="13">
        <v>45033</v>
      </c>
      <c r="E53" s="7">
        <v>0.67708333333333337</v>
      </c>
      <c r="F53" s="13">
        <v>45036</v>
      </c>
      <c r="G53" s="20">
        <v>0.45833333333333331</v>
      </c>
      <c r="H53" s="12" t="s">
        <v>12</v>
      </c>
    </row>
    <row r="54" spans="1:8" x14ac:dyDescent="0.25">
      <c r="A54" s="86" t="s">
        <v>402</v>
      </c>
      <c r="B54" s="12" t="s">
        <v>410</v>
      </c>
      <c r="C54" s="12" t="s">
        <v>6</v>
      </c>
      <c r="D54" s="13">
        <v>45033</v>
      </c>
      <c r="E54" s="7">
        <v>0.67708333333333337</v>
      </c>
      <c r="F54" s="13">
        <v>45036</v>
      </c>
      <c r="G54" s="20">
        <v>0.45833333333333331</v>
      </c>
      <c r="H54" s="12" t="s">
        <v>12</v>
      </c>
    </row>
    <row r="55" spans="1:8" x14ac:dyDescent="0.25">
      <c r="A55" s="88" t="s">
        <v>32</v>
      </c>
      <c r="B55" s="12" t="s">
        <v>411</v>
      </c>
      <c r="C55" s="12" t="s">
        <v>6</v>
      </c>
      <c r="D55" s="13">
        <v>45033</v>
      </c>
      <c r="E55" s="7">
        <v>0.6875</v>
      </c>
      <c r="F55" s="13">
        <v>45034</v>
      </c>
      <c r="G55" s="20">
        <v>0.41666666666666669</v>
      </c>
      <c r="H55" s="12" t="s">
        <v>12</v>
      </c>
    </row>
    <row r="56" spans="1:8" x14ac:dyDescent="0.25">
      <c r="A56" s="88" t="s">
        <v>26</v>
      </c>
      <c r="B56" s="12" t="s">
        <v>397</v>
      </c>
      <c r="C56" s="12" t="s">
        <v>6</v>
      </c>
      <c r="D56" s="13">
        <v>45033</v>
      </c>
      <c r="E56" s="7">
        <v>0.500000000000001</v>
      </c>
      <c r="F56" s="13">
        <v>45036</v>
      </c>
      <c r="G56" s="20">
        <v>0.45833333333333331</v>
      </c>
      <c r="H56" s="12" t="s">
        <v>12</v>
      </c>
    </row>
    <row r="57" spans="1:8" x14ac:dyDescent="0.25">
      <c r="A57" s="86" t="s">
        <v>49</v>
      </c>
      <c r="B57" s="12" t="s">
        <v>397</v>
      </c>
      <c r="C57" s="12" t="s">
        <v>6</v>
      </c>
      <c r="D57" s="13">
        <v>45034</v>
      </c>
      <c r="E57" s="7">
        <v>0.375</v>
      </c>
      <c r="F57" s="13">
        <v>45036</v>
      </c>
      <c r="G57" s="20">
        <v>0.45833333333333331</v>
      </c>
      <c r="H57" s="12" t="s">
        <v>12</v>
      </c>
    </row>
    <row r="58" spans="1:8" x14ac:dyDescent="0.25">
      <c r="A58" s="89" t="s">
        <v>28</v>
      </c>
      <c r="B58" s="12" t="s">
        <v>412</v>
      </c>
      <c r="C58" s="12" t="s">
        <v>38</v>
      </c>
      <c r="D58" s="13">
        <v>45034</v>
      </c>
      <c r="E58" s="7">
        <v>0.38541666666666669</v>
      </c>
      <c r="F58" s="13"/>
      <c r="G58" s="20"/>
      <c r="H58" s="12" t="s">
        <v>11</v>
      </c>
    </row>
    <row r="59" spans="1:8" x14ac:dyDescent="0.25">
      <c r="A59" s="88" t="s">
        <v>26</v>
      </c>
      <c r="B59" s="12" t="s">
        <v>413</v>
      </c>
      <c r="C59" s="12" t="s">
        <v>6</v>
      </c>
      <c r="D59" s="13">
        <v>45034</v>
      </c>
      <c r="E59" s="7">
        <v>0.42708333333333331</v>
      </c>
      <c r="F59" s="13">
        <v>45036</v>
      </c>
      <c r="G59" s="20">
        <v>0.45833333333333331</v>
      </c>
      <c r="H59" s="12" t="s">
        <v>12</v>
      </c>
    </row>
    <row r="60" spans="1:8" x14ac:dyDescent="0.25">
      <c r="A60" s="89" t="s">
        <v>28</v>
      </c>
      <c r="B60" s="12" t="s">
        <v>407</v>
      </c>
      <c r="C60" s="12" t="s">
        <v>6</v>
      </c>
      <c r="D60" s="13">
        <v>45034</v>
      </c>
      <c r="E60" s="7">
        <v>0.47569444444444442</v>
      </c>
      <c r="F60" s="13"/>
      <c r="G60" s="20"/>
      <c r="H60" s="12" t="s">
        <v>11</v>
      </c>
    </row>
    <row r="61" spans="1:8" x14ac:dyDescent="0.25">
      <c r="A61" s="90" t="s">
        <v>29</v>
      </c>
      <c r="B61" s="12" t="s">
        <v>407</v>
      </c>
      <c r="C61" s="12" t="s">
        <v>6</v>
      </c>
      <c r="D61" s="14">
        <v>45034</v>
      </c>
      <c r="E61" s="2">
        <v>0.48958333333333331</v>
      </c>
      <c r="F61" s="18"/>
      <c r="G61" s="20"/>
      <c r="H61" s="12" t="s">
        <v>11</v>
      </c>
    </row>
    <row r="62" spans="1:8" x14ac:dyDescent="0.25">
      <c r="A62" s="88" t="s">
        <v>33</v>
      </c>
      <c r="B62" s="12" t="s">
        <v>407</v>
      </c>
      <c r="C62" s="12" t="s">
        <v>6</v>
      </c>
      <c r="D62" s="13">
        <v>45034</v>
      </c>
      <c r="E62" s="2">
        <v>0.5</v>
      </c>
      <c r="F62" s="18">
        <v>45035</v>
      </c>
      <c r="G62" s="20">
        <v>0.66666666666666663</v>
      </c>
      <c r="H62" s="12" t="s">
        <v>12</v>
      </c>
    </row>
    <row r="63" spans="1:8" x14ac:dyDescent="0.25">
      <c r="A63" s="90" t="s">
        <v>29</v>
      </c>
      <c r="B63" s="12" t="s">
        <v>403</v>
      </c>
      <c r="C63" s="12" t="s">
        <v>7</v>
      </c>
      <c r="D63" s="14">
        <v>45034</v>
      </c>
      <c r="E63" s="2">
        <v>0.52083333333333337</v>
      </c>
      <c r="F63" s="18"/>
      <c r="G63" s="20"/>
      <c r="H63" s="12" t="s">
        <v>11</v>
      </c>
    </row>
    <row r="64" spans="1:8" x14ac:dyDescent="0.25">
      <c r="A64" s="86" t="s">
        <v>402</v>
      </c>
      <c r="B64" s="6" t="s">
        <v>23</v>
      </c>
      <c r="C64" s="12" t="s">
        <v>6</v>
      </c>
      <c r="D64" s="13">
        <v>45034</v>
      </c>
      <c r="E64" s="2">
        <v>0.54166666666666663</v>
      </c>
      <c r="F64" s="13">
        <v>45036</v>
      </c>
      <c r="G64" s="20">
        <v>0.45833333333333331</v>
      </c>
      <c r="H64" s="12" t="s">
        <v>12</v>
      </c>
    </row>
    <row r="65" spans="1:8" x14ac:dyDescent="0.25">
      <c r="A65" s="86" t="s">
        <v>34</v>
      </c>
      <c r="B65" s="12" t="s">
        <v>59</v>
      </c>
      <c r="C65" s="12" t="s">
        <v>38</v>
      </c>
      <c r="D65" s="13">
        <v>45034</v>
      </c>
      <c r="E65" s="2">
        <v>0.54513888888888895</v>
      </c>
      <c r="F65" s="18"/>
      <c r="G65" s="20"/>
      <c r="H65" s="12" t="s">
        <v>11</v>
      </c>
    </row>
    <row r="66" spans="1:8" x14ac:dyDescent="0.25">
      <c r="A66" s="89" t="s">
        <v>30</v>
      </c>
      <c r="B66" s="12" t="s">
        <v>414</v>
      </c>
      <c r="C66" s="12" t="s">
        <v>38</v>
      </c>
      <c r="D66" s="13">
        <v>45034</v>
      </c>
      <c r="E66" s="2">
        <v>0.55555555555555558</v>
      </c>
      <c r="F66" s="72">
        <v>45036</v>
      </c>
      <c r="G66" s="20">
        <v>0.41666666666666669</v>
      </c>
      <c r="H66" s="12" t="s">
        <v>12</v>
      </c>
    </row>
    <row r="67" spans="1:8" x14ac:dyDescent="0.25">
      <c r="A67" s="86" t="s">
        <v>395</v>
      </c>
      <c r="B67" s="12" t="s">
        <v>37</v>
      </c>
      <c r="C67" s="12"/>
      <c r="D67" s="16">
        <v>45034</v>
      </c>
      <c r="E67" s="2">
        <v>0.58333333333333337</v>
      </c>
      <c r="F67" s="18">
        <v>45034</v>
      </c>
      <c r="G67" s="20">
        <v>0.60416666666666663</v>
      </c>
      <c r="H67" s="12" t="s">
        <v>12</v>
      </c>
    </row>
    <row r="68" spans="1:8" x14ac:dyDescent="0.25">
      <c r="A68" s="90" t="s">
        <v>30</v>
      </c>
      <c r="B68" s="12" t="s">
        <v>415</v>
      </c>
      <c r="C68" s="12" t="s">
        <v>6</v>
      </c>
      <c r="D68" s="14">
        <v>45034</v>
      </c>
      <c r="E68" s="2">
        <v>0.59027777777777779</v>
      </c>
      <c r="F68" s="72">
        <v>45036</v>
      </c>
      <c r="G68" s="20">
        <v>0.41666666666666669</v>
      </c>
      <c r="H68" s="12" t="s">
        <v>12</v>
      </c>
    </row>
    <row r="69" spans="1:8" x14ac:dyDescent="0.25">
      <c r="A69" s="86" t="s">
        <v>402</v>
      </c>
      <c r="B69" s="12" t="s">
        <v>396</v>
      </c>
      <c r="C69" s="12" t="s">
        <v>6</v>
      </c>
      <c r="D69" s="14">
        <v>45034</v>
      </c>
      <c r="E69" s="2">
        <v>0.66666666666666663</v>
      </c>
      <c r="F69" s="13">
        <v>45036</v>
      </c>
      <c r="G69" s="20">
        <v>0.45833333333333331</v>
      </c>
      <c r="H69" s="12" t="s">
        <v>12</v>
      </c>
    </row>
    <row r="70" spans="1:8" x14ac:dyDescent="0.25">
      <c r="A70" s="89" t="s">
        <v>28</v>
      </c>
      <c r="B70" s="12" t="s">
        <v>58</v>
      </c>
      <c r="C70" s="12" t="s">
        <v>6</v>
      </c>
      <c r="D70" s="13">
        <v>45034</v>
      </c>
      <c r="E70" s="2">
        <v>0.67708333333333337</v>
      </c>
      <c r="F70" s="18"/>
      <c r="G70" s="20"/>
      <c r="H70" s="12" t="s">
        <v>11</v>
      </c>
    </row>
    <row r="71" spans="1:8" x14ac:dyDescent="0.25">
      <c r="A71" s="87" t="s">
        <v>36</v>
      </c>
      <c r="B71" s="12" t="s">
        <v>404</v>
      </c>
      <c r="C71" s="12" t="s">
        <v>6</v>
      </c>
      <c r="D71" s="15">
        <v>45034</v>
      </c>
      <c r="E71" s="2">
        <v>0.68402777777777779</v>
      </c>
      <c r="F71" s="13">
        <v>45036</v>
      </c>
      <c r="G71" s="20">
        <v>0.41666666666666669</v>
      </c>
      <c r="H71" s="12" t="s">
        <v>12</v>
      </c>
    </row>
    <row r="72" spans="1:8" x14ac:dyDescent="0.25">
      <c r="A72" s="89" t="s">
        <v>394</v>
      </c>
      <c r="B72" s="6" t="s">
        <v>416</v>
      </c>
      <c r="C72" s="6" t="s">
        <v>6</v>
      </c>
      <c r="D72" s="13">
        <v>45035</v>
      </c>
      <c r="E72" s="7">
        <v>0.38541666666666669</v>
      </c>
      <c r="F72" s="13"/>
      <c r="G72" s="20"/>
      <c r="H72" s="8" t="s">
        <v>11</v>
      </c>
    </row>
    <row r="73" spans="1:8" x14ac:dyDescent="0.25">
      <c r="A73" s="88" t="s">
        <v>26</v>
      </c>
      <c r="B73" s="6" t="s">
        <v>413</v>
      </c>
      <c r="C73" s="6" t="s">
        <v>6</v>
      </c>
      <c r="D73" s="13">
        <v>45035</v>
      </c>
      <c r="E73" s="7">
        <v>0.42708333333333331</v>
      </c>
      <c r="F73" s="13">
        <v>45036</v>
      </c>
      <c r="G73" s="20">
        <v>0.45833333333333331</v>
      </c>
      <c r="H73" s="12" t="s">
        <v>12</v>
      </c>
    </row>
    <row r="74" spans="1:8" x14ac:dyDescent="0.25">
      <c r="A74" s="89" t="s">
        <v>28</v>
      </c>
      <c r="B74" s="8" t="s">
        <v>407</v>
      </c>
      <c r="C74" s="8" t="s">
        <v>6</v>
      </c>
      <c r="D74" s="13">
        <v>45035</v>
      </c>
      <c r="E74" s="7">
        <v>0.47569444444444442</v>
      </c>
      <c r="F74" s="13"/>
      <c r="G74" s="20"/>
      <c r="H74" s="8" t="s">
        <v>11</v>
      </c>
    </row>
    <row r="75" spans="1:8" x14ac:dyDescent="0.25">
      <c r="A75" s="90" t="s">
        <v>29</v>
      </c>
      <c r="B75" s="8" t="s">
        <v>407</v>
      </c>
      <c r="C75" s="1" t="s">
        <v>6</v>
      </c>
      <c r="D75" s="13">
        <v>45035</v>
      </c>
      <c r="E75" s="2">
        <v>0.48958333333333331</v>
      </c>
      <c r="F75" s="18"/>
      <c r="G75" s="20"/>
      <c r="H75" s="8" t="s">
        <v>11</v>
      </c>
    </row>
    <row r="76" spans="1:8" x14ac:dyDescent="0.25">
      <c r="A76" s="90" t="s">
        <v>29</v>
      </c>
      <c r="B76" s="3" t="s">
        <v>403</v>
      </c>
      <c r="C76" s="3" t="s">
        <v>7</v>
      </c>
      <c r="D76" s="13">
        <v>45035</v>
      </c>
      <c r="E76" s="2">
        <v>0.52083333333333337</v>
      </c>
      <c r="F76" s="18"/>
      <c r="G76" s="20"/>
      <c r="H76" s="8" t="s">
        <v>11</v>
      </c>
    </row>
    <row r="77" spans="1:8" x14ac:dyDescent="0.25">
      <c r="A77" s="86" t="s">
        <v>49</v>
      </c>
      <c r="B77" s="6" t="s">
        <v>23</v>
      </c>
      <c r="C77" s="6" t="s">
        <v>6</v>
      </c>
      <c r="D77" s="13">
        <v>45035</v>
      </c>
      <c r="E77" s="2">
        <v>0.54166666666666663</v>
      </c>
      <c r="F77" s="13">
        <v>45036</v>
      </c>
      <c r="G77" s="20">
        <v>0.45833333333333331</v>
      </c>
      <c r="H77" s="12" t="s">
        <v>12</v>
      </c>
    </row>
    <row r="78" spans="1:8" x14ac:dyDescent="0.25">
      <c r="A78" s="86" t="s">
        <v>395</v>
      </c>
      <c r="B78" s="10" t="s">
        <v>51</v>
      </c>
      <c r="C78" s="10"/>
      <c r="D78" s="13">
        <v>45035</v>
      </c>
      <c r="E78" s="2">
        <v>0.58333333333333337</v>
      </c>
      <c r="F78" s="18">
        <v>45035</v>
      </c>
      <c r="G78" s="20">
        <v>0.625</v>
      </c>
      <c r="H78" s="10" t="s">
        <v>12</v>
      </c>
    </row>
    <row r="79" spans="1:8" x14ac:dyDescent="0.25">
      <c r="A79" s="86" t="s">
        <v>402</v>
      </c>
      <c r="B79" s="12" t="s">
        <v>396</v>
      </c>
      <c r="C79" s="1" t="s">
        <v>6</v>
      </c>
      <c r="D79" s="13">
        <v>45035</v>
      </c>
      <c r="E79" s="2">
        <v>0.625</v>
      </c>
      <c r="F79" s="13">
        <v>45036</v>
      </c>
      <c r="G79" s="20">
        <v>0.45833333333333331</v>
      </c>
      <c r="H79" s="12" t="s">
        <v>12</v>
      </c>
    </row>
    <row r="80" spans="1:8" x14ac:dyDescent="0.25">
      <c r="A80" s="88" t="s">
        <v>26</v>
      </c>
      <c r="B80" s="8" t="s">
        <v>397</v>
      </c>
      <c r="C80" s="10" t="s">
        <v>6</v>
      </c>
      <c r="D80" s="13">
        <v>45035</v>
      </c>
      <c r="E80" s="2">
        <v>0.63541666666666663</v>
      </c>
      <c r="F80" s="13">
        <v>45036</v>
      </c>
      <c r="G80" s="20">
        <v>0.45833333333333331</v>
      </c>
      <c r="H80" s="12" t="s">
        <v>12</v>
      </c>
    </row>
    <row r="81" spans="1:8" x14ac:dyDescent="0.25">
      <c r="A81" s="86" t="s">
        <v>402</v>
      </c>
      <c r="B81" s="8" t="s">
        <v>397</v>
      </c>
      <c r="C81" s="3" t="s">
        <v>6</v>
      </c>
      <c r="D81" s="13">
        <v>45035</v>
      </c>
      <c r="E81" s="2">
        <v>0.66666666666666663</v>
      </c>
      <c r="F81" s="13">
        <v>45036</v>
      </c>
      <c r="G81" s="20">
        <v>0.45833333333333331</v>
      </c>
      <c r="H81" s="12" t="s">
        <v>12</v>
      </c>
    </row>
    <row r="82" spans="1:8" x14ac:dyDescent="0.25">
      <c r="A82" s="89" t="s">
        <v>394</v>
      </c>
      <c r="B82" s="8" t="s">
        <v>407</v>
      </c>
      <c r="C82" s="1" t="s">
        <v>6</v>
      </c>
      <c r="D82" s="13">
        <v>45035</v>
      </c>
      <c r="E82" s="22">
        <v>0.67708333333333337</v>
      </c>
      <c r="F82" s="72"/>
      <c r="G82" s="20"/>
      <c r="H82" s="8" t="s">
        <v>11</v>
      </c>
    </row>
    <row r="83" spans="1:8" x14ac:dyDescent="0.25">
      <c r="A83" s="89" t="s">
        <v>394</v>
      </c>
      <c r="B83" s="8" t="s">
        <v>408</v>
      </c>
      <c r="C83" s="1" t="s">
        <v>6</v>
      </c>
      <c r="D83" s="13">
        <v>45035</v>
      </c>
      <c r="E83" s="22">
        <v>0.6875</v>
      </c>
      <c r="F83" s="72"/>
      <c r="G83" s="20"/>
      <c r="H83" s="8" t="s">
        <v>11</v>
      </c>
    </row>
    <row r="84" spans="1:8" x14ac:dyDescent="0.25">
      <c r="A84" s="89" t="s">
        <v>18</v>
      </c>
      <c r="B84" s="6" t="s">
        <v>17</v>
      </c>
      <c r="C84" s="6" t="s">
        <v>7</v>
      </c>
      <c r="D84" s="13">
        <v>45036</v>
      </c>
      <c r="E84" s="7">
        <v>0.38541666666666669</v>
      </c>
      <c r="F84" s="13"/>
      <c r="G84" s="20"/>
      <c r="H84" s="8" t="s">
        <v>11</v>
      </c>
    </row>
    <row r="85" spans="1:8" x14ac:dyDescent="0.25">
      <c r="A85" s="89" t="s">
        <v>18</v>
      </c>
      <c r="B85" s="6" t="s">
        <v>19</v>
      </c>
      <c r="C85" s="6" t="s">
        <v>6</v>
      </c>
      <c r="D85" s="13">
        <v>45036</v>
      </c>
      <c r="E85" s="7">
        <v>0.42708333333333331</v>
      </c>
      <c r="F85" s="13"/>
      <c r="G85" s="7"/>
      <c r="H85" s="8" t="s">
        <v>11</v>
      </c>
    </row>
    <row r="86" spans="1:8" x14ac:dyDescent="0.25">
      <c r="A86" s="86" t="s">
        <v>395</v>
      </c>
      <c r="B86" s="6" t="s">
        <v>19</v>
      </c>
      <c r="C86" s="6" t="s">
        <v>6</v>
      </c>
      <c r="D86" s="13">
        <v>45036</v>
      </c>
      <c r="E86" s="7">
        <v>0.47569444444444442</v>
      </c>
      <c r="F86" s="13">
        <v>45036</v>
      </c>
      <c r="G86" s="7">
        <v>0.47916666666666669</v>
      </c>
      <c r="H86" s="12" t="s">
        <v>12</v>
      </c>
    </row>
    <row r="87" spans="1:8" x14ac:dyDescent="0.25">
      <c r="A87" s="88" t="s">
        <v>31</v>
      </c>
      <c r="B87" s="8" t="s">
        <v>20</v>
      </c>
      <c r="C87" s="8" t="s">
        <v>21</v>
      </c>
      <c r="D87" s="13">
        <v>45036</v>
      </c>
      <c r="E87" s="2">
        <v>0.48958333333333331</v>
      </c>
      <c r="F87" s="13">
        <v>45036</v>
      </c>
      <c r="G87" s="20">
        <v>0.45833333333333331</v>
      </c>
      <c r="H87" s="12" t="s">
        <v>12</v>
      </c>
    </row>
    <row r="88" spans="1:8" x14ac:dyDescent="0.25">
      <c r="A88" s="89" t="s">
        <v>18</v>
      </c>
      <c r="B88" s="8" t="s">
        <v>22</v>
      </c>
      <c r="C88" s="1" t="s">
        <v>6</v>
      </c>
      <c r="D88" s="13">
        <v>45036</v>
      </c>
      <c r="E88" s="2">
        <v>0.52083333333333337</v>
      </c>
      <c r="F88" s="18"/>
      <c r="G88" s="21"/>
      <c r="H88" s="8" t="s">
        <v>11</v>
      </c>
    </row>
    <row r="89" spans="1:8" x14ac:dyDescent="0.25">
      <c r="A89" s="86" t="s">
        <v>402</v>
      </c>
      <c r="B89" s="6" t="s">
        <v>23</v>
      </c>
      <c r="C89" s="6" t="s">
        <v>6</v>
      </c>
      <c r="D89" s="13">
        <v>45036</v>
      </c>
      <c r="E89" s="2">
        <v>0.54166666666666663</v>
      </c>
      <c r="F89" s="13">
        <v>45036</v>
      </c>
      <c r="G89" s="20">
        <v>0.45833333333333331</v>
      </c>
      <c r="H89" s="12" t="s">
        <v>12</v>
      </c>
    </row>
    <row r="90" spans="1:8" x14ac:dyDescent="0.25">
      <c r="A90" s="86" t="s">
        <v>395</v>
      </c>
      <c r="B90" s="10" t="s">
        <v>51</v>
      </c>
      <c r="C90" s="10"/>
      <c r="D90" s="13">
        <v>45036</v>
      </c>
      <c r="E90" s="2">
        <v>0.58333333333333337</v>
      </c>
      <c r="F90" s="13">
        <v>45036</v>
      </c>
      <c r="G90" s="22">
        <v>0.625</v>
      </c>
      <c r="H90" s="10" t="s">
        <v>12</v>
      </c>
    </row>
    <row r="91" spans="1:8" x14ac:dyDescent="0.25">
      <c r="A91" s="86" t="s">
        <v>395</v>
      </c>
      <c r="B91" s="12" t="s">
        <v>23</v>
      </c>
      <c r="C91" s="12" t="s">
        <v>6</v>
      </c>
      <c r="D91" s="13">
        <v>45040</v>
      </c>
      <c r="E91" s="7">
        <v>0.41666666666666669</v>
      </c>
      <c r="F91" s="13">
        <v>45040</v>
      </c>
      <c r="G91" s="20">
        <v>0.41736111111111113</v>
      </c>
      <c r="H91" s="12" t="s">
        <v>12</v>
      </c>
    </row>
    <row r="92" spans="1:8" x14ac:dyDescent="0.25">
      <c r="A92" s="86" t="s">
        <v>395</v>
      </c>
      <c r="B92" s="10" t="s">
        <v>51</v>
      </c>
      <c r="C92" s="10"/>
      <c r="D92" s="13">
        <v>45040</v>
      </c>
      <c r="E92" s="7">
        <v>0.4375</v>
      </c>
      <c r="F92" s="13">
        <v>45040</v>
      </c>
      <c r="G92" s="20">
        <v>0.4381944444444445</v>
      </c>
      <c r="H92" s="10" t="s">
        <v>12</v>
      </c>
    </row>
    <row r="93" spans="1:8" x14ac:dyDescent="0.25">
      <c r="A93" s="89" t="s">
        <v>394</v>
      </c>
      <c r="B93" s="12" t="s">
        <v>40</v>
      </c>
      <c r="C93" s="12" t="s">
        <v>6</v>
      </c>
      <c r="D93" s="13">
        <v>45040</v>
      </c>
      <c r="E93" s="7">
        <v>0.375</v>
      </c>
      <c r="F93" s="13"/>
      <c r="G93" s="20"/>
      <c r="H93" s="8" t="s">
        <v>11</v>
      </c>
    </row>
    <row r="94" spans="1:8" x14ac:dyDescent="0.25">
      <c r="A94" s="86" t="s">
        <v>395</v>
      </c>
      <c r="B94" s="12" t="s">
        <v>19</v>
      </c>
      <c r="C94" s="12" t="s">
        <v>6</v>
      </c>
      <c r="D94" s="13">
        <v>45040</v>
      </c>
      <c r="E94" s="7">
        <v>0.45833333333333331</v>
      </c>
      <c r="F94" s="13">
        <v>45036</v>
      </c>
      <c r="G94" s="20">
        <v>0.45833333333333331</v>
      </c>
      <c r="H94" s="12" t="s">
        <v>12</v>
      </c>
    </row>
    <row r="95" spans="1:8" x14ac:dyDescent="0.25">
      <c r="A95" s="86" t="s">
        <v>395</v>
      </c>
      <c r="B95" s="12" t="s">
        <v>41</v>
      </c>
      <c r="C95" s="12" t="s">
        <v>42</v>
      </c>
      <c r="D95" s="13">
        <v>45040</v>
      </c>
      <c r="E95" s="7">
        <v>0.47916666666666669</v>
      </c>
      <c r="F95" s="13">
        <v>45040</v>
      </c>
      <c r="G95" s="20">
        <v>0.47986111111111113</v>
      </c>
      <c r="H95" s="12" t="s">
        <v>12</v>
      </c>
    </row>
    <row r="96" spans="1:8" x14ac:dyDescent="0.25">
      <c r="A96" s="86" t="s">
        <v>402</v>
      </c>
      <c r="B96" s="12" t="s">
        <v>397</v>
      </c>
      <c r="C96" s="12" t="s">
        <v>6</v>
      </c>
      <c r="D96" s="13">
        <v>45040</v>
      </c>
      <c r="E96" s="7">
        <v>0.500000000000001</v>
      </c>
      <c r="F96" s="27"/>
      <c r="G96" s="28"/>
      <c r="H96" s="8" t="s">
        <v>11</v>
      </c>
    </row>
    <row r="97" spans="1:8" x14ac:dyDescent="0.25">
      <c r="A97" s="89" t="s">
        <v>18</v>
      </c>
      <c r="B97" s="6" t="s">
        <v>43</v>
      </c>
      <c r="C97" s="6" t="s">
        <v>6</v>
      </c>
      <c r="D97" s="13">
        <v>45040</v>
      </c>
      <c r="E97" s="7">
        <v>0.66666666666666663</v>
      </c>
      <c r="F97" s="27"/>
      <c r="G97" s="29"/>
      <c r="H97" s="8" t="s">
        <v>11</v>
      </c>
    </row>
    <row r="98" spans="1:8" x14ac:dyDescent="0.25">
      <c r="A98" s="89" t="s">
        <v>18</v>
      </c>
      <c r="B98" s="12" t="s">
        <v>70</v>
      </c>
      <c r="C98" s="12" t="s">
        <v>6</v>
      </c>
      <c r="D98" s="72">
        <v>45041</v>
      </c>
      <c r="E98" s="22">
        <v>0.45833333333333331</v>
      </c>
      <c r="F98" s="73"/>
      <c r="G98" s="22"/>
      <c r="H98" s="8" t="s">
        <v>11</v>
      </c>
    </row>
    <row r="99" spans="1:8" x14ac:dyDescent="0.25">
      <c r="A99" s="86" t="s">
        <v>395</v>
      </c>
      <c r="B99" s="12" t="s">
        <v>59</v>
      </c>
      <c r="C99" s="12" t="s">
        <v>6</v>
      </c>
      <c r="D99" s="72">
        <v>45041</v>
      </c>
      <c r="E99" s="22">
        <v>0.54166666666666663</v>
      </c>
      <c r="F99" s="72">
        <v>45041</v>
      </c>
      <c r="G99" s="22">
        <v>0.54236111111111118</v>
      </c>
      <c r="H99" s="12" t="s">
        <v>12</v>
      </c>
    </row>
    <row r="100" spans="1:8" x14ac:dyDescent="0.25">
      <c r="A100" s="89" t="s">
        <v>18</v>
      </c>
      <c r="B100" s="12" t="s">
        <v>71</v>
      </c>
      <c r="C100" s="12" t="s">
        <v>7</v>
      </c>
      <c r="D100" s="72">
        <v>45041</v>
      </c>
      <c r="E100" s="22">
        <v>0.58333333333333304</v>
      </c>
      <c r="F100" s="73"/>
      <c r="G100" s="22"/>
      <c r="H100" s="8" t="s">
        <v>11</v>
      </c>
    </row>
    <row r="101" spans="1:8" x14ac:dyDescent="0.25">
      <c r="A101" s="89" t="s">
        <v>18</v>
      </c>
      <c r="B101" s="12" t="s">
        <v>72</v>
      </c>
      <c r="C101" s="12" t="s">
        <v>6</v>
      </c>
      <c r="D101" s="72">
        <v>45041</v>
      </c>
      <c r="E101" s="22">
        <v>0.625</v>
      </c>
      <c r="F101" s="73"/>
      <c r="G101" s="22"/>
      <c r="H101" s="8" t="s">
        <v>11</v>
      </c>
    </row>
    <row r="102" spans="1:8" x14ac:dyDescent="0.25">
      <c r="A102" s="89" t="s">
        <v>18</v>
      </c>
      <c r="B102" s="12" t="s">
        <v>73</v>
      </c>
      <c r="C102" s="12" t="s">
        <v>6</v>
      </c>
      <c r="D102" s="72">
        <v>45041</v>
      </c>
      <c r="E102" s="22">
        <v>0.66666666666666696</v>
      </c>
      <c r="F102" s="73"/>
      <c r="G102" s="22"/>
      <c r="H102" s="8" t="s">
        <v>11</v>
      </c>
    </row>
    <row r="103" spans="1:8" x14ac:dyDescent="0.25">
      <c r="A103" s="89" t="s">
        <v>18</v>
      </c>
      <c r="B103" s="12" t="s">
        <v>74</v>
      </c>
      <c r="C103" s="12" t="s">
        <v>54</v>
      </c>
      <c r="D103" s="72">
        <v>45041</v>
      </c>
      <c r="E103" s="22">
        <v>0.70833333333333304</v>
      </c>
      <c r="F103" s="73"/>
      <c r="G103" s="22"/>
      <c r="H103" s="8" t="s">
        <v>11</v>
      </c>
    </row>
    <row r="104" spans="1:8" x14ac:dyDescent="0.25">
      <c r="A104" s="86" t="s">
        <v>395</v>
      </c>
      <c r="B104" s="26" t="s">
        <v>51</v>
      </c>
      <c r="C104" s="9"/>
      <c r="D104" s="72">
        <v>45041</v>
      </c>
      <c r="E104" s="22">
        <v>0.71527777777777779</v>
      </c>
      <c r="F104" s="72">
        <v>45041</v>
      </c>
      <c r="G104" s="22">
        <v>0.71597222222222223</v>
      </c>
      <c r="H104" s="12" t="s">
        <v>12</v>
      </c>
    </row>
    <row r="105" spans="1:8" x14ac:dyDescent="0.25">
      <c r="A105" s="86" t="s">
        <v>402</v>
      </c>
      <c r="B105" s="12" t="s">
        <v>59</v>
      </c>
      <c r="C105" s="12" t="s">
        <v>38</v>
      </c>
      <c r="D105" s="19">
        <v>45042</v>
      </c>
      <c r="E105" s="81">
        <v>0.45833333333333331</v>
      </c>
      <c r="F105" s="19"/>
      <c r="G105" s="81"/>
      <c r="H105" s="8" t="s">
        <v>11</v>
      </c>
    </row>
    <row r="106" spans="1:8" x14ac:dyDescent="0.25">
      <c r="A106" s="86" t="s">
        <v>395</v>
      </c>
      <c r="B106" s="82" t="s">
        <v>408</v>
      </c>
      <c r="C106" s="82" t="s">
        <v>6</v>
      </c>
      <c r="D106" s="19">
        <v>45042</v>
      </c>
      <c r="E106" s="81">
        <v>0.5</v>
      </c>
      <c r="F106" s="19"/>
      <c r="G106" s="81"/>
      <c r="H106" s="12" t="s">
        <v>12</v>
      </c>
    </row>
    <row r="107" spans="1:8" x14ac:dyDescent="0.25">
      <c r="A107" s="89" t="s">
        <v>18</v>
      </c>
      <c r="B107" s="82" t="s">
        <v>417</v>
      </c>
      <c r="C107" s="82" t="s">
        <v>7</v>
      </c>
      <c r="D107" s="19">
        <v>45042</v>
      </c>
      <c r="E107" s="81">
        <v>0.52083333333333337</v>
      </c>
      <c r="F107" s="19"/>
      <c r="G107" s="81"/>
      <c r="H107" s="8" t="s">
        <v>11</v>
      </c>
    </row>
    <row r="108" spans="1:8" x14ac:dyDescent="0.25">
      <c r="A108" s="89" t="s">
        <v>18</v>
      </c>
      <c r="B108" s="82" t="s">
        <v>418</v>
      </c>
      <c r="C108" s="82" t="s">
        <v>54</v>
      </c>
      <c r="D108" s="19">
        <v>45042</v>
      </c>
      <c r="E108" s="81">
        <v>0.58333333333333337</v>
      </c>
      <c r="F108" s="19"/>
      <c r="G108" s="81"/>
      <c r="H108" s="8" t="s">
        <v>11</v>
      </c>
    </row>
    <row r="109" spans="1:8" x14ac:dyDescent="0.25">
      <c r="A109" s="86" t="s">
        <v>395</v>
      </c>
      <c r="B109" s="10" t="s">
        <v>37</v>
      </c>
      <c r="C109" s="82"/>
      <c r="D109" s="19">
        <v>45042</v>
      </c>
      <c r="E109" s="81">
        <v>0.625</v>
      </c>
      <c r="F109" s="19"/>
      <c r="G109" s="81"/>
      <c r="H109" s="12" t="s">
        <v>12</v>
      </c>
    </row>
    <row r="110" spans="1:8" x14ac:dyDescent="0.25">
      <c r="A110" s="89" t="s">
        <v>394</v>
      </c>
      <c r="B110" s="12" t="s">
        <v>59</v>
      </c>
      <c r="C110" s="82" t="s">
        <v>6</v>
      </c>
      <c r="D110" s="19">
        <v>45042</v>
      </c>
      <c r="E110" s="81">
        <v>0.66666666666666663</v>
      </c>
      <c r="F110" s="19"/>
      <c r="G110" s="81"/>
      <c r="H110" s="8" t="s">
        <v>11</v>
      </c>
    </row>
    <row r="111" spans="1:8" x14ac:dyDescent="0.25">
      <c r="A111" s="86" t="s">
        <v>395</v>
      </c>
      <c r="B111" s="82" t="s">
        <v>416</v>
      </c>
      <c r="C111" s="82" t="s">
        <v>6</v>
      </c>
      <c r="D111" s="19">
        <v>45042</v>
      </c>
      <c r="E111" s="81">
        <v>0.6875</v>
      </c>
      <c r="F111" s="19"/>
      <c r="G111" s="81"/>
      <c r="H111" s="12" t="s">
        <v>12</v>
      </c>
    </row>
    <row r="112" spans="1:8" x14ac:dyDescent="0.25">
      <c r="A112" s="89" t="s">
        <v>18</v>
      </c>
      <c r="B112" s="6" t="s">
        <v>419</v>
      </c>
      <c r="C112" s="6" t="s">
        <v>6</v>
      </c>
      <c r="D112" s="13">
        <v>45043</v>
      </c>
      <c r="E112" s="7">
        <v>0.375</v>
      </c>
      <c r="F112" s="27"/>
      <c r="G112" s="29"/>
      <c r="H112" s="8" t="s">
        <v>11</v>
      </c>
    </row>
    <row r="113" spans="1:8" x14ac:dyDescent="0.25">
      <c r="A113" s="89" t="s">
        <v>18</v>
      </c>
      <c r="B113" s="12" t="s">
        <v>417</v>
      </c>
      <c r="C113" s="12" t="s">
        <v>7</v>
      </c>
      <c r="D113" s="13">
        <v>45043</v>
      </c>
      <c r="E113" s="81">
        <v>0.45833333333333331</v>
      </c>
      <c r="F113" s="83"/>
      <c r="G113" s="81"/>
      <c r="H113" s="8" t="s">
        <v>11</v>
      </c>
    </row>
    <row r="114" spans="1:8" x14ac:dyDescent="0.25">
      <c r="A114" s="89" t="s">
        <v>420</v>
      </c>
      <c r="B114" s="10" t="s">
        <v>37</v>
      </c>
      <c r="C114" s="12"/>
      <c r="D114" s="13">
        <v>45043</v>
      </c>
      <c r="E114" s="81">
        <v>0.54166666666666663</v>
      </c>
      <c r="F114" s="19">
        <v>45044</v>
      </c>
      <c r="G114" s="81">
        <v>0.375</v>
      </c>
      <c r="H114" s="12" t="s">
        <v>12</v>
      </c>
    </row>
    <row r="115" spans="1:8" x14ac:dyDescent="0.25">
      <c r="A115" s="89" t="s">
        <v>420</v>
      </c>
      <c r="B115" s="12" t="s">
        <v>421</v>
      </c>
      <c r="C115" s="12" t="s">
        <v>6</v>
      </c>
      <c r="D115" s="13">
        <v>45043</v>
      </c>
      <c r="E115" s="81">
        <v>0.58333333333333304</v>
      </c>
      <c r="F115" s="19">
        <v>45044</v>
      </c>
      <c r="G115" s="81">
        <v>0.375</v>
      </c>
      <c r="H115" s="12" t="s">
        <v>12</v>
      </c>
    </row>
    <row r="116" spans="1:8" x14ac:dyDescent="0.25">
      <c r="A116" s="89" t="s">
        <v>420</v>
      </c>
      <c r="B116" s="12" t="s">
        <v>422</v>
      </c>
      <c r="C116" s="12" t="s">
        <v>6</v>
      </c>
      <c r="D116" s="13">
        <v>45043</v>
      </c>
      <c r="E116" s="81">
        <v>0.625</v>
      </c>
      <c r="F116" s="19">
        <v>45044</v>
      </c>
      <c r="G116" s="81">
        <v>0.375</v>
      </c>
      <c r="H116" s="12" t="s">
        <v>12</v>
      </c>
    </row>
    <row r="117" spans="1:8" x14ac:dyDescent="0.25">
      <c r="A117" s="89" t="s">
        <v>420</v>
      </c>
      <c r="B117" s="12" t="s">
        <v>423</v>
      </c>
      <c r="C117" s="12" t="s">
        <v>6</v>
      </c>
      <c r="D117" s="13">
        <v>45043</v>
      </c>
      <c r="E117" s="81">
        <v>0.64583333333333337</v>
      </c>
      <c r="F117" s="19">
        <v>45044</v>
      </c>
      <c r="G117" s="81">
        <v>0.375</v>
      </c>
      <c r="H117" s="12" t="s">
        <v>12</v>
      </c>
    </row>
    <row r="118" spans="1:8" x14ac:dyDescent="0.25">
      <c r="A118" s="89" t="s">
        <v>420</v>
      </c>
      <c r="B118" s="12" t="s">
        <v>424</v>
      </c>
      <c r="C118" s="12" t="s">
        <v>6</v>
      </c>
      <c r="D118" s="13">
        <v>45043</v>
      </c>
      <c r="E118" s="81">
        <v>0.66666666666666663</v>
      </c>
      <c r="F118" s="19">
        <v>45044</v>
      </c>
      <c r="G118" s="81">
        <v>0.375</v>
      </c>
      <c r="H118" s="12" t="s">
        <v>12</v>
      </c>
    </row>
    <row r="119" spans="1:8" x14ac:dyDescent="0.25">
      <c r="A119" s="89" t="s">
        <v>420</v>
      </c>
      <c r="B119" s="10" t="s">
        <v>37</v>
      </c>
      <c r="C119" s="4"/>
      <c r="D119" s="13">
        <v>45043</v>
      </c>
      <c r="E119" s="81">
        <v>0.70833333333333337</v>
      </c>
      <c r="F119" s="19">
        <v>45043</v>
      </c>
      <c r="G119" s="81">
        <v>0.71597222222222223</v>
      </c>
      <c r="H119" s="12" t="s">
        <v>12</v>
      </c>
    </row>
    <row r="120" spans="1:8" x14ac:dyDescent="0.25">
      <c r="A120" s="89" t="s">
        <v>425</v>
      </c>
      <c r="B120" s="10" t="s">
        <v>37</v>
      </c>
      <c r="C120" s="4"/>
      <c r="D120" s="19">
        <v>45044</v>
      </c>
      <c r="E120" s="81">
        <v>0.33333333333333331</v>
      </c>
      <c r="F120" s="5"/>
      <c r="G120" s="5"/>
      <c r="H120" s="8" t="s">
        <v>11</v>
      </c>
    </row>
    <row r="121" spans="1:8" x14ac:dyDescent="0.25">
      <c r="A121" s="89" t="s">
        <v>394</v>
      </c>
      <c r="B121" s="12" t="s">
        <v>423</v>
      </c>
      <c r="C121" s="5" t="s">
        <v>6</v>
      </c>
      <c r="D121" s="19">
        <v>45044</v>
      </c>
      <c r="E121" s="81">
        <v>0.375</v>
      </c>
      <c r="F121" s="5"/>
      <c r="G121" s="5"/>
      <c r="H121" s="8" t="s">
        <v>11</v>
      </c>
    </row>
    <row r="122" spans="1:8" x14ac:dyDescent="0.25">
      <c r="A122" s="89" t="s">
        <v>426</v>
      </c>
      <c r="B122" s="10" t="s">
        <v>37</v>
      </c>
      <c r="C122" s="5"/>
      <c r="D122" s="19">
        <v>45044</v>
      </c>
      <c r="E122" s="81">
        <v>0.41666666666666669</v>
      </c>
      <c r="F122" s="5"/>
      <c r="G122" s="5"/>
      <c r="H122" s="8" t="s">
        <v>11</v>
      </c>
    </row>
    <row r="123" spans="1:8" x14ac:dyDescent="0.25">
      <c r="A123" s="89" t="s">
        <v>18</v>
      </c>
      <c r="B123" s="10" t="s">
        <v>55</v>
      </c>
      <c r="C123" s="5" t="s">
        <v>6</v>
      </c>
      <c r="D123" s="19">
        <v>45044</v>
      </c>
      <c r="E123" s="81">
        <v>0.45833333333333331</v>
      </c>
      <c r="F123" s="5"/>
      <c r="G123" s="5"/>
      <c r="H123" s="8" t="s">
        <v>11</v>
      </c>
    </row>
    <row r="124" spans="1:8" x14ac:dyDescent="0.25">
      <c r="A124" s="89" t="s">
        <v>394</v>
      </c>
      <c r="B124" s="10" t="s">
        <v>59</v>
      </c>
      <c r="C124" s="5" t="s">
        <v>6</v>
      </c>
      <c r="D124" s="19">
        <v>45044</v>
      </c>
      <c r="E124" s="81">
        <v>0.54166666666666663</v>
      </c>
      <c r="F124" s="19"/>
      <c r="G124" s="5"/>
      <c r="H124" s="8" t="s">
        <v>11</v>
      </c>
    </row>
    <row r="125" spans="1:8" x14ac:dyDescent="0.25">
      <c r="A125" s="89" t="s">
        <v>18</v>
      </c>
      <c r="B125" s="10" t="s">
        <v>427</v>
      </c>
      <c r="C125" s="5" t="s">
        <v>38</v>
      </c>
      <c r="D125" s="19">
        <v>45044</v>
      </c>
      <c r="E125" s="81">
        <v>0.58333333333333337</v>
      </c>
      <c r="F125" s="19"/>
      <c r="G125" s="5"/>
      <c r="H125" s="8" t="s">
        <v>11</v>
      </c>
    </row>
    <row r="126" spans="1:8" x14ac:dyDescent="0.25">
      <c r="A126" s="89" t="s">
        <v>18</v>
      </c>
      <c r="B126" s="12" t="s">
        <v>424</v>
      </c>
      <c r="C126" s="12" t="s">
        <v>6</v>
      </c>
      <c r="D126" s="19">
        <v>45044</v>
      </c>
      <c r="E126" s="81">
        <v>0.66666666666666663</v>
      </c>
      <c r="F126" s="19"/>
      <c r="G126" s="5"/>
      <c r="H126" s="8" t="s">
        <v>11</v>
      </c>
    </row>
    <row r="127" spans="1:8" x14ac:dyDescent="0.25">
      <c r="A127" s="100" t="s">
        <v>395</v>
      </c>
      <c r="B127" s="10" t="s">
        <v>37</v>
      </c>
      <c r="C127" s="10"/>
      <c r="D127" s="72">
        <v>45048</v>
      </c>
      <c r="E127" s="22">
        <v>0.33333333333333331</v>
      </c>
      <c r="F127" s="72">
        <v>45048</v>
      </c>
      <c r="G127" s="22">
        <v>0.39583333333333331</v>
      </c>
      <c r="H127" s="12" t="s">
        <v>12</v>
      </c>
    </row>
    <row r="128" spans="1:8" x14ac:dyDescent="0.25">
      <c r="A128" s="100" t="s">
        <v>394</v>
      </c>
      <c r="B128" s="84" t="s">
        <v>380</v>
      </c>
      <c r="C128" s="84" t="s">
        <v>6</v>
      </c>
      <c r="D128" s="72">
        <v>45048</v>
      </c>
      <c r="E128" s="7">
        <v>0.375</v>
      </c>
      <c r="F128" s="72"/>
      <c r="G128" s="10"/>
      <c r="H128" s="8" t="s">
        <v>11</v>
      </c>
    </row>
    <row r="129" spans="1:8" x14ac:dyDescent="0.25">
      <c r="A129" s="100" t="s">
        <v>18</v>
      </c>
      <c r="B129" s="10" t="s">
        <v>381</v>
      </c>
      <c r="C129" s="10" t="s">
        <v>6</v>
      </c>
      <c r="D129" s="72">
        <v>45048</v>
      </c>
      <c r="E129" s="7">
        <v>0.45833333333333331</v>
      </c>
      <c r="F129" s="72"/>
      <c r="G129" s="10"/>
      <c r="H129" s="8" t="s">
        <v>11</v>
      </c>
    </row>
    <row r="130" spans="1:8" x14ac:dyDescent="0.25">
      <c r="A130" s="100" t="s">
        <v>394</v>
      </c>
      <c r="B130" s="10" t="s">
        <v>381</v>
      </c>
      <c r="C130" s="10" t="s">
        <v>6</v>
      </c>
      <c r="D130" s="72">
        <v>45048</v>
      </c>
      <c r="E130" s="7">
        <v>0.47916666666666669</v>
      </c>
      <c r="F130" s="72"/>
      <c r="G130" s="10"/>
      <c r="H130" s="8" t="s">
        <v>11</v>
      </c>
    </row>
    <row r="131" spans="1:8" x14ac:dyDescent="0.25">
      <c r="A131" s="100" t="s">
        <v>394</v>
      </c>
      <c r="B131" s="10" t="s">
        <v>382</v>
      </c>
      <c r="C131" s="10" t="s">
        <v>6</v>
      </c>
      <c r="D131" s="72">
        <v>45048</v>
      </c>
      <c r="E131" s="7">
        <v>0.500000000000001</v>
      </c>
      <c r="F131" s="72"/>
      <c r="G131" s="10"/>
      <c r="H131" s="8" t="s">
        <v>11</v>
      </c>
    </row>
    <row r="132" spans="1:8" x14ac:dyDescent="0.25">
      <c r="A132" s="100" t="s">
        <v>394</v>
      </c>
      <c r="B132" s="10" t="s">
        <v>383</v>
      </c>
      <c r="C132" s="10" t="s">
        <v>6</v>
      </c>
      <c r="D132" s="72">
        <v>45048</v>
      </c>
      <c r="E132" s="7">
        <v>0.625</v>
      </c>
      <c r="F132" s="72"/>
      <c r="G132" s="10"/>
      <c r="H132" s="8" t="s">
        <v>11</v>
      </c>
    </row>
    <row r="133" spans="1:8" x14ac:dyDescent="0.25">
      <c r="A133" s="100" t="s">
        <v>394</v>
      </c>
      <c r="B133" s="10" t="s">
        <v>386</v>
      </c>
      <c r="C133" s="10" t="s">
        <v>6</v>
      </c>
      <c r="D133" s="72">
        <v>45049</v>
      </c>
      <c r="E133" s="22">
        <v>0.375</v>
      </c>
      <c r="F133" s="72"/>
      <c r="G133" s="10"/>
      <c r="H133" s="8" t="s">
        <v>11</v>
      </c>
    </row>
    <row r="134" spans="1:8" x14ac:dyDescent="0.25">
      <c r="A134" s="100" t="s">
        <v>394</v>
      </c>
      <c r="B134" s="74" t="s">
        <v>387</v>
      </c>
      <c r="C134" s="74" t="s">
        <v>6</v>
      </c>
      <c r="D134" s="72">
        <v>45049</v>
      </c>
      <c r="E134" s="85">
        <v>0.45833333333333331</v>
      </c>
      <c r="F134" s="80"/>
      <c r="G134" s="74"/>
      <c r="H134" s="8" t="s">
        <v>11</v>
      </c>
    </row>
    <row r="135" spans="1:8" x14ac:dyDescent="0.25">
      <c r="A135" s="100" t="s">
        <v>394</v>
      </c>
      <c r="B135" s="74" t="s">
        <v>429</v>
      </c>
      <c r="C135" s="74" t="s">
        <v>6</v>
      </c>
      <c r="D135" s="72">
        <v>45049</v>
      </c>
      <c r="E135" s="85">
        <v>0.5</v>
      </c>
      <c r="F135" s="80"/>
      <c r="G135" s="74"/>
      <c r="H135" s="8" t="s">
        <v>11</v>
      </c>
    </row>
    <row r="136" spans="1:8" x14ac:dyDescent="0.25">
      <c r="A136" s="100" t="s">
        <v>394</v>
      </c>
      <c r="B136" s="74" t="s">
        <v>58</v>
      </c>
      <c r="C136" s="74" t="s">
        <v>6</v>
      </c>
      <c r="D136" s="72">
        <v>45049</v>
      </c>
      <c r="E136" s="85">
        <v>0.54166666666666696</v>
      </c>
      <c r="F136" s="80"/>
      <c r="G136" s="74"/>
      <c r="H136" s="8" t="s">
        <v>11</v>
      </c>
    </row>
    <row r="137" spans="1:8" x14ac:dyDescent="0.25">
      <c r="A137" s="100" t="s">
        <v>18</v>
      </c>
      <c r="B137" s="74" t="s">
        <v>62</v>
      </c>
      <c r="C137" s="74" t="s">
        <v>6</v>
      </c>
      <c r="D137" s="72">
        <v>45049</v>
      </c>
      <c r="E137" s="85">
        <v>0.58333333333333304</v>
      </c>
      <c r="F137" s="80"/>
      <c r="G137" s="74"/>
      <c r="H137" s="8" t="s">
        <v>11</v>
      </c>
    </row>
    <row r="138" spans="1:8" x14ac:dyDescent="0.25">
      <c r="A138" s="100" t="s">
        <v>394</v>
      </c>
      <c r="B138" s="74" t="s">
        <v>415</v>
      </c>
      <c r="C138" s="74" t="s">
        <v>6</v>
      </c>
      <c r="D138" s="72">
        <v>45049</v>
      </c>
      <c r="E138" s="85">
        <v>0.625</v>
      </c>
      <c r="F138" s="80"/>
      <c r="G138" s="74"/>
      <c r="H138" s="8" t="s">
        <v>11</v>
      </c>
    </row>
    <row r="139" spans="1:8" x14ac:dyDescent="0.25">
      <c r="A139" s="101" t="s">
        <v>431</v>
      </c>
      <c r="B139" s="74" t="s">
        <v>430</v>
      </c>
      <c r="C139" s="74" t="s">
        <v>38</v>
      </c>
      <c r="D139" s="72">
        <v>45049</v>
      </c>
      <c r="E139" s="93">
        <v>0.66666666666666663</v>
      </c>
      <c r="F139" s="80">
        <v>45049</v>
      </c>
      <c r="G139" s="85">
        <v>0.66875000000000007</v>
      </c>
      <c r="H139" s="92" t="s">
        <v>12</v>
      </c>
    </row>
  </sheetData>
  <dataValidations count="1">
    <dataValidation type="list" allowBlank="1" showInputMessage="1" showErrorMessage="1" sqref="H2:H139" xr:uid="{00000000-0002-0000-0200-000000000000}">
      <formula1>$J$2:$J$3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3"/>
  <sheetViews>
    <sheetView topLeftCell="A88" workbookViewId="0">
      <selection activeCell="B99" sqref="B99"/>
    </sheetView>
  </sheetViews>
  <sheetFormatPr defaultRowHeight="15" x14ac:dyDescent="0.25"/>
  <cols>
    <col min="2" max="2" width="9.140625" customWidth="1"/>
    <col min="3" max="3" width="12.140625" style="17" bestFit="1" customWidth="1"/>
    <col min="4" max="5" width="18.28515625" bestFit="1" customWidth="1"/>
    <col min="6" max="6" width="12.42578125" bestFit="1" customWidth="1"/>
    <col min="7" max="7" width="19.28515625" bestFit="1" customWidth="1"/>
    <col min="8" max="8" width="15.7109375" bestFit="1" customWidth="1"/>
    <col min="9" max="9" width="60.42578125" bestFit="1" customWidth="1"/>
  </cols>
  <sheetData>
    <row r="1" spans="2:9" x14ac:dyDescent="0.25">
      <c r="B1" s="31" t="s">
        <v>106</v>
      </c>
      <c r="C1" s="30" t="s">
        <v>388</v>
      </c>
      <c r="D1" s="30" t="s">
        <v>75</v>
      </c>
      <c r="E1" s="31" t="s">
        <v>76</v>
      </c>
      <c r="F1" s="31" t="s">
        <v>77</v>
      </c>
      <c r="G1" s="31" t="s">
        <v>78</v>
      </c>
      <c r="H1" s="31" t="s">
        <v>79</v>
      </c>
      <c r="I1" s="32" t="s">
        <v>80</v>
      </c>
    </row>
    <row r="2" spans="2:9" x14ac:dyDescent="0.25">
      <c r="B2" s="5">
        <v>1</v>
      </c>
      <c r="C2" s="83">
        <v>44964</v>
      </c>
      <c r="D2" s="33">
        <v>44964.399444444447</v>
      </c>
      <c r="E2" s="34">
        <v>44964.419247685182</v>
      </c>
      <c r="F2" s="35">
        <v>1.9803240735200234E-2</v>
      </c>
      <c r="G2" s="4" t="s">
        <v>81</v>
      </c>
      <c r="H2" s="4" t="s">
        <v>82</v>
      </c>
      <c r="I2" s="36" t="s">
        <v>83</v>
      </c>
    </row>
    <row r="3" spans="2:9" x14ac:dyDescent="0.25">
      <c r="B3" s="5">
        <v>2</v>
      </c>
      <c r="C3" s="83">
        <v>44970</v>
      </c>
      <c r="D3" s="33">
        <v>44970.452777777777</v>
      </c>
      <c r="E3" s="34">
        <v>44970.499305555553</v>
      </c>
      <c r="F3" s="35">
        <v>4.6527777776645962E-2</v>
      </c>
      <c r="G3" s="4" t="s">
        <v>84</v>
      </c>
      <c r="H3" s="4" t="s">
        <v>82</v>
      </c>
      <c r="I3" s="36" t="s">
        <v>83</v>
      </c>
    </row>
    <row r="4" spans="2:9" x14ac:dyDescent="0.25">
      <c r="B4" s="5">
        <v>3</v>
      </c>
      <c r="C4" s="83">
        <v>44971</v>
      </c>
      <c r="D4" s="33">
        <v>44971.409722222219</v>
      </c>
      <c r="E4" s="34">
        <v>44971.411805555559</v>
      </c>
      <c r="F4" s="35">
        <v>2.0833333401242271E-3</v>
      </c>
      <c r="G4" s="4" t="s">
        <v>84</v>
      </c>
      <c r="H4" s="4" t="s">
        <v>82</v>
      </c>
      <c r="I4" s="36" t="s">
        <v>85</v>
      </c>
    </row>
    <row r="5" spans="2:9" x14ac:dyDescent="0.25">
      <c r="B5" s="5">
        <v>4</v>
      </c>
      <c r="C5" s="83">
        <v>44971</v>
      </c>
      <c r="D5" s="33">
        <v>44971.661712962959</v>
      </c>
      <c r="E5" s="34">
        <v>44971.664667442128</v>
      </c>
      <c r="F5" s="35">
        <v>2.9544791686930694E-3</v>
      </c>
      <c r="G5" s="4" t="s">
        <v>84</v>
      </c>
      <c r="H5" s="4" t="s">
        <v>82</v>
      </c>
      <c r="I5" s="36" t="s">
        <v>85</v>
      </c>
    </row>
    <row r="6" spans="2:9" x14ac:dyDescent="0.25">
      <c r="B6" s="5">
        <v>5</v>
      </c>
      <c r="C6" s="83">
        <v>44971</v>
      </c>
      <c r="D6" s="33">
        <v>44971.706355949071</v>
      </c>
      <c r="E6" s="34">
        <v>44971.708333333343</v>
      </c>
      <c r="F6" s="35">
        <v>1.9773842723225243E-3</v>
      </c>
      <c r="G6" s="4" t="s">
        <v>86</v>
      </c>
      <c r="H6" s="4" t="s">
        <v>82</v>
      </c>
      <c r="I6" s="36" t="s">
        <v>85</v>
      </c>
    </row>
    <row r="7" spans="2:9" x14ac:dyDescent="0.25">
      <c r="B7" s="5">
        <v>6</v>
      </c>
      <c r="C7" s="83">
        <v>44972</v>
      </c>
      <c r="D7" s="33">
        <v>44972.49323472222</v>
      </c>
      <c r="E7" s="34">
        <v>44972.494669687498</v>
      </c>
      <c r="F7" s="35">
        <v>1.4349652774399146E-3</v>
      </c>
      <c r="G7" s="4" t="s">
        <v>84</v>
      </c>
      <c r="H7" s="4" t="s">
        <v>82</v>
      </c>
      <c r="I7" s="36" t="s">
        <v>85</v>
      </c>
    </row>
    <row r="8" spans="2:9" x14ac:dyDescent="0.25">
      <c r="B8" s="5">
        <v>7</v>
      </c>
      <c r="C8" s="83">
        <v>44972</v>
      </c>
      <c r="D8" s="33">
        <v>44972.507481655091</v>
      </c>
      <c r="E8" s="34">
        <v>44972.510868645833</v>
      </c>
      <c r="F8" s="35">
        <v>3.3869907420012169E-3</v>
      </c>
      <c r="G8" s="4" t="s">
        <v>84</v>
      </c>
      <c r="H8" s="4" t="s">
        <v>82</v>
      </c>
      <c r="I8" s="36" t="s">
        <v>85</v>
      </c>
    </row>
    <row r="9" spans="2:9" x14ac:dyDescent="0.25">
      <c r="B9" s="5">
        <v>8</v>
      </c>
      <c r="C9" s="83">
        <v>44973</v>
      </c>
      <c r="D9" s="33">
        <v>44973.397250069444</v>
      </c>
      <c r="E9" s="34">
        <v>44973.399733518519</v>
      </c>
      <c r="F9" s="35">
        <v>2.4834490759531036E-3</v>
      </c>
      <c r="G9" s="4" t="s">
        <v>84</v>
      </c>
      <c r="H9" s="4" t="s">
        <v>82</v>
      </c>
      <c r="I9" s="36" t="s">
        <v>83</v>
      </c>
    </row>
    <row r="10" spans="2:9" x14ac:dyDescent="0.25">
      <c r="B10" s="5">
        <v>9</v>
      </c>
      <c r="C10" s="83">
        <v>44973</v>
      </c>
      <c r="D10" s="33">
        <v>44973.621419328701</v>
      </c>
      <c r="E10" s="34">
        <v>44973.622163900473</v>
      </c>
      <c r="F10" s="35">
        <v>7.4457177106523886E-4</v>
      </c>
      <c r="G10" s="4" t="s">
        <v>86</v>
      </c>
      <c r="H10" s="4" t="s">
        <v>82</v>
      </c>
      <c r="I10" s="36" t="s">
        <v>85</v>
      </c>
    </row>
    <row r="11" spans="2:9" x14ac:dyDescent="0.25">
      <c r="B11" s="5">
        <v>10</v>
      </c>
      <c r="C11" s="83">
        <v>44973</v>
      </c>
      <c r="D11" s="33">
        <v>44973.658894537039</v>
      </c>
      <c r="E11" s="34">
        <v>44973.661484942131</v>
      </c>
      <c r="F11" s="35">
        <v>2.5904050926328637E-3</v>
      </c>
      <c r="G11" s="4" t="s">
        <v>81</v>
      </c>
      <c r="H11" s="4" t="s">
        <v>82</v>
      </c>
      <c r="I11" s="36" t="s">
        <v>83</v>
      </c>
    </row>
    <row r="12" spans="2:9" x14ac:dyDescent="0.25">
      <c r="B12" s="5">
        <v>11</v>
      </c>
      <c r="C12" s="83">
        <v>44973</v>
      </c>
      <c r="D12" s="33">
        <v>44973.670138888891</v>
      </c>
      <c r="E12" s="34">
        <v>44973.722222222219</v>
      </c>
      <c r="F12" s="35">
        <v>5.2083333328482695E-2</v>
      </c>
      <c r="G12" s="4" t="s">
        <v>81</v>
      </c>
      <c r="H12" s="4" t="s">
        <v>87</v>
      </c>
      <c r="I12" s="36" t="s">
        <v>88</v>
      </c>
    </row>
    <row r="13" spans="2:9" x14ac:dyDescent="0.25">
      <c r="B13" s="5">
        <v>12</v>
      </c>
      <c r="C13" s="83">
        <v>44981</v>
      </c>
      <c r="D13" s="33">
        <v>44981.442758379628</v>
      </c>
      <c r="E13" s="34">
        <v>44981.557944930559</v>
      </c>
      <c r="F13" s="35">
        <v>0.11518655093095731</v>
      </c>
      <c r="G13" s="4" t="s">
        <v>84</v>
      </c>
      <c r="H13" s="4" t="s">
        <v>87</v>
      </c>
      <c r="I13" s="36" t="s">
        <v>88</v>
      </c>
    </row>
    <row r="14" spans="2:9" x14ac:dyDescent="0.25">
      <c r="B14" s="5">
        <v>13</v>
      </c>
      <c r="C14" s="83">
        <v>44981</v>
      </c>
      <c r="D14" s="33">
        <v>44981.575489224539</v>
      </c>
      <c r="E14" s="34">
        <v>44981.585365092593</v>
      </c>
      <c r="F14" s="35">
        <v>9.8758680542232469E-3</v>
      </c>
      <c r="G14" s="4" t="s">
        <v>81</v>
      </c>
      <c r="H14" s="4" t="s">
        <v>82</v>
      </c>
      <c r="I14" s="36" t="s">
        <v>89</v>
      </c>
    </row>
    <row r="15" spans="2:9" x14ac:dyDescent="0.25">
      <c r="B15" s="5">
        <v>14</v>
      </c>
      <c r="C15" s="83">
        <v>45007</v>
      </c>
      <c r="D15" s="33">
        <v>45007.354778935187</v>
      </c>
      <c r="E15" s="34">
        <v>45007.356097870368</v>
      </c>
      <c r="F15" s="35">
        <v>1.3189351811888628E-3</v>
      </c>
      <c r="G15" s="4" t="s">
        <v>35</v>
      </c>
      <c r="H15" s="4" t="s">
        <v>87</v>
      </c>
      <c r="I15" s="36" t="s">
        <v>88</v>
      </c>
    </row>
    <row r="16" spans="2:9" x14ac:dyDescent="0.25">
      <c r="B16" s="5">
        <v>15</v>
      </c>
      <c r="C16" s="83">
        <v>45007</v>
      </c>
      <c r="D16" s="33">
        <v>45007.3984375</v>
      </c>
      <c r="E16" s="34">
        <v>45007.410941828697</v>
      </c>
      <c r="F16" s="35">
        <v>1.2504328697104938E-2</v>
      </c>
      <c r="G16" s="4" t="s">
        <v>81</v>
      </c>
      <c r="H16" s="4" t="s">
        <v>87</v>
      </c>
      <c r="I16" s="36" t="s">
        <v>88</v>
      </c>
    </row>
    <row r="17" spans="2:9" x14ac:dyDescent="0.25">
      <c r="B17" s="5">
        <v>16</v>
      </c>
      <c r="C17" s="83">
        <v>45007</v>
      </c>
      <c r="D17" s="33">
        <v>45007.506990740738</v>
      </c>
      <c r="E17" s="34">
        <v>45007.543677743059</v>
      </c>
      <c r="F17" s="35">
        <v>3.6687002320832107E-2</v>
      </c>
      <c r="G17" s="4" t="s">
        <v>35</v>
      </c>
      <c r="H17" s="4" t="s">
        <v>87</v>
      </c>
      <c r="I17" s="36" t="s">
        <v>88</v>
      </c>
    </row>
    <row r="18" spans="2:9" x14ac:dyDescent="0.25">
      <c r="B18" s="5">
        <v>17</v>
      </c>
      <c r="C18" s="83">
        <v>45020</v>
      </c>
      <c r="D18" s="33">
        <v>45020.466666666667</v>
      </c>
      <c r="E18" s="34">
        <v>45020.486111111109</v>
      </c>
      <c r="F18" s="35">
        <v>1.9444444442342501E-2</v>
      </c>
      <c r="G18" s="4" t="s">
        <v>81</v>
      </c>
      <c r="H18" s="4" t="s">
        <v>87</v>
      </c>
      <c r="I18" s="36" t="s">
        <v>88</v>
      </c>
    </row>
    <row r="19" spans="2:9" x14ac:dyDescent="0.25">
      <c r="B19" s="5">
        <v>18</v>
      </c>
      <c r="C19" s="83">
        <v>45020</v>
      </c>
      <c r="D19" s="33">
        <v>45020.535416666673</v>
      </c>
      <c r="E19" s="34">
        <v>45020.552083333343</v>
      </c>
      <c r="F19" s="35">
        <v>1.6666666670062114E-2</v>
      </c>
      <c r="G19" s="4" t="s">
        <v>81</v>
      </c>
      <c r="H19" s="4" t="s">
        <v>87</v>
      </c>
      <c r="I19" s="36" t="s">
        <v>88</v>
      </c>
    </row>
    <row r="20" spans="2:9" x14ac:dyDescent="0.25">
      <c r="B20" s="5">
        <v>19</v>
      </c>
      <c r="C20" s="83">
        <v>45020</v>
      </c>
      <c r="D20" s="33">
        <v>45020.710416666669</v>
      </c>
      <c r="E20" s="34">
        <v>45020.718055555553</v>
      </c>
      <c r="F20" s="35">
        <v>7.6388888846850023E-3</v>
      </c>
      <c r="G20" s="4" t="s">
        <v>81</v>
      </c>
      <c r="H20" s="4" t="s">
        <v>87</v>
      </c>
      <c r="I20" s="36" t="s">
        <v>88</v>
      </c>
    </row>
    <row r="21" spans="2:9" x14ac:dyDescent="0.25">
      <c r="B21" s="5">
        <v>20</v>
      </c>
      <c r="C21" s="83">
        <v>45021</v>
      </c>
      <c r="D21" s="33">
        <v>45021.390448090278</v>
      </c>
      <c r="E21" s="34">
        <v>45021.39980324074</v>
      </c>
      <c r="F21" s="35">
        <v>9.3551504614879377E-3</v>
      </c>
      <c r="G21" s="4" t="s">
        <v>81</v>
      </c>
      <c r="H21" s="4" t="s">
        <v>87</v>
      </c>
      <c r="I21" s="36" t="s">
        <v>88</v>
      </c>
    </row>
    <row r="22" spans="2:9" x14ac:dyDescent="0.25">
      <c r="B22" s="5">
        <v>21</v>
      </c>
      <c r="C22" s="83">
        <v>45021</v>
      </c>
      <c r="D22" s="33">
        <v>45021.639544768521</v>
      </c>
      <c r="E22" s="34">
        <v>45021.644282407397</v>
      </c>
      <c r="F22" s="35">
        <v>4.7376388756674714E-3</v>
      </c>
      <c r="G22" s="4" t="s">
        <v>81</v>
      </c>
      <c r="H22" s="4" t="s">
        <v>87</v>
      </c>
      <c r="I22" s="36" t="s">
        <v>88</v>
      </c>
    </row>
    <row r="23" spans="2:9" x14ac:dyDescent="0.25">
      <c r="B23" s="5">
        <v>22</v>
      </c>
      <c r="C23" s="83">
        <v>45022</v>
      </c>
      <c r="D23" s="33">
        <v>45022.407797835651</v>
      </c>
      <c r="E23" s="34">
        <v>45022.408626400473</v>
      </c>
      <c r="F23" s="35">
        <v>8.2856482185889035E-4</v>
      </c>
      <c r="G23" s="4" t="s">
        <v>35</v>
      </c>
      <c r="H23" s="4" t="s">
        <v>82</v>
      </c>
      <c r="I23" s="36" t="s">
        <v>85</v>
      </c>
    </row>
    <row r="24" spans="2:9" x14ac:dyDescent="0.25">
      <c r="B24" s="5">
        <v>23</v>
      </c>
      <c r="C24" s="83">
        <v>45022</v>
      </c>
      <c r="D24" s="33">
        <v>45022.458333333343</v>
      </c>
      <c r="E24" s="34">
        <v>45022.461805555547</v>
      </c>
      <c r="F24" s="35">
        <v>3.4722222044365481E-3</v>
      </c>
      <c r="G24" s="4" t="s">
        <v>81</v>
      </c>
      <c r="H24" s="4" t="s">
        <v>87</v>
      </c>
      <c r="I24" s="36" t="s">
        <v>88</v>
      </c>
    </row>
    <row r="25" spans="2:9" x14ac:dyDescent="0.25">
      <c r="B25" s="5">
        <v>24</v>
      </c>
      <c r="C25" s="83">
        <v>45022</v>
      </c>
      <c r="D25" s="33">
        <v>45022.481364988424</v>
      </c>
      <c r="E25" s="34">
        <v>45022.49376662037</v>
      </c>
      <c r="F25" s="35">
        <v>1.2401631945976987E-2</v>
      </c>
      <c r="G25" s="4" t="s">
        <v>81</v>
      </c>
      <c r="H25" s="4" t="s">
        <v>87</v>
      </c>
      <c r="I25" s="36" t="s">
        <v>88</v>
      </c>
    </row>
    <row r="26" spans="2:9" x14ac:dyDescent="0.25">
      <c r="B26" s="5">
        <v>25</v>
      </c>
      <c r="C26" s="83">
        <v>45026</v>
      </c>
      <c r="D26" s="33">
        <v>45026.357708333337</v>
      </c>
      <c r="E26" s="34">
        <v>45026.359444444453</v>
      </c>
      <c r="F26" s="35">
        <v>1.7361111167701893E-3</v>
      </c>
      <c r="G26" s="4" t="s">
        <v>35</v>
      </c>
      <c r="H26" s="4" t="s">
        <v>82</v>
      </c>
      <c r="I26" s="36" t="s">
        <v>85</v>
      </c>
    </row>
    <row r="27" spans="2:9" x14ac:dyDescent="0.25">
      <c r="B27" s="5">
        <v>26</v>
      </c>
      <c r="C27" s="83">
        <v>45026</v>
      </c>
      <c r="D27" s="33">
        <v>45026.376777013887</v>
      </c>
      <c r="E27" s="34">
        <v>45026.378057083333</v>
      </c>
      <c r="F27" s="35">
        <v>1.280069445783738E-3</v>
      </c>
      <c r="G27" s="4" t="s">
        <v>90</v>
      </c>
      <c r="H27" s="4" t="s">
        <v>82</v>
      </c>
      <c r="I27" s="36" t="s">
        <v>85</v>
      </c>
    </row>
    <row r="28" spans="2:9" x14ac:dyDescent="0.25">
      <c r="B28" s="5">
        <v>27</v>
      </c>
      <c r="C28" s="83">
        <v>45026</v>
      </c>
      <c r="D28" s="33">
        <v>45026.387606053242</v>
      </c>
      <c r="E28" s="34">
        <v>45026.392835648148</v>
      </c>
      <c r="F28" s="35">
        <v>5.2295949062681757E-3</v>
      </c>
      <c r="G28" s="4" t="s">
        <v>81</v>
      </c>
      <c r="H28" s="4" t="s">
        <v>87</v>
      </c>
      <c r="I28" s="36" t="s">
        <v>88</v>
      </c>
    </row>
    <row r="29" spans="2:9" x14ac:dyDescent="0.25">
      <c r="B29" s="5">
        <v>28</v>
      </c>
      <c r="C29" s="83">
        <v>45026</v>
      </c>
      <c r="D29" s="33">
        <v>45026.409002210647</v>
      </c>
      <c r="E29" s="34">
        <v>45026.41040523148</v>
      </c>
      <c r="F29" s="35">
        <v>1.40302083309507E-3</v>
      </c>
      <c r="G29" s="4" t="s">
        <v>35</v>
      </c>
      <c r="H29" s="4" t="s">
        <v>82</v>
      </c>
      <c r="I29" s="36" t="s">
        <v>85</v>
      </c>
    </row>
    <row r="30" spans="2:9" x14ac:dyDescent="0.25">
      <c r="B30" s="5">
        <v>29</v>
      </c>
      <c r="C30" s="83">
        <v>45026</v>
      </c>
      <c r="D30" s="33">
        <v>45026.447297557868</v>
      </c>
      <c r="E30" s="34">
        <v>45026.448914375003</v>
      </c>
      <c r="F30" s="35">
        <v>1.6168171350727789E-3</v>
      </c>
      <c r="G30" s="4" t="s">
        <v>35</v>
      </c>
      <c r="H30" s="4" t="s">
        <v>82</v>
      </c>
      <c r="I30" s="36" t="s">
        <v>85</v>
      </c>
    </row>
    <row r="31" spans="2:9" x14ac:dyDescent="0.25">
      <c r="B31" s="5">
        <v>30</v>
      </c>
      <c r="C31" s="83">
        <v>45026</v>
      </c>
      <c r="D31" s="33">
        <v>45026.461698449071</v>
      </c>
      <c r="E31" s="34">
        <v>45026.463212083327</v>
      </c>
      <c r="F31" s="35">
        <v>1.5136342553887516E-3</v>
      </c>
      <c r="G31" s="4" t="s">
        <v>35</v>
      </c>
      <c r="H31" s="4" t="s">
        <v>82</v>
      </c>
      <c r="I31" s="36" t="s">
        <v>91</v>
      </c>
    </row>
    <row r="32" spans="2:9" x14ac:dyDescent="0.25">
      <c r="B32" s="5">
        <v>31</v>
      </c>
      <c r="C32" s="83">
        <v>45026</v>
      </c>
      <c r="D32" s="33">
        <v>45026.483438634263</v>
      </c>
      <c r="E32" s="34">
        <v>45026.494833738427</v>
      </c>
      <c r="F32" s="35">
        <v>1.1395104163966607E-2</v>
      </c>
      <c r="G32" s="4" t="s">
        <v>35</v>
      </c>
      <c r="H32" s="4" t="s">
        <v>82</v>
      </c>
      <c r="I32" s="36" t="s">
        <v>92</v>
      </c>
    </row>
    <row r="33" spans="2:9" x14ac:dyDescent="0.25">
      <c r="B33" s="5">
        <v>32</v>
      </c>
      <c r="C33" s="83">
        <v>45026</v>
      </c>
      <c r="D33" s="33">
        <v>45026.602646770843</v>
      </c>
      <c r="E33" s="34">
        <v>45026.628172928242</v>
      </c>
      <c r="F33" s="35">
        <v>2.5526157398417126E-2</v>
      </c>
      <c r="G33" s="4" t="s">
        <v>81</v>
      </c>
      <c r="H33" s="4" t="s">
        <v>87</v>
      </c>
      <c r="I33" s="36" t="s">
        <v>93</v>
      </c>
    </row>
    <row r="34" spans="2:9" x14ac:dyDescent="0.25">
      <c r="B34" s="5">
        <v>33</v>
      </c>
      <c r="C34" s="83">
        <v>45026</v>
      </c>
      <c r="D34" s="33">
        <v>45026.662325694437</v>
      </c>
      <c r="E34" s="34">
        <v>45026.677413530088</v>
      </c>
      <c r="F34" s="35">
        <v>1.508783565077465E-2</v>
      </c>
      <c r="G34" s="4" t="s">
        <v>35</v>
      </c>
      <c r="H34" s="4" t="s">
        <v>87</v>
      </c>
      <c r="I34" s="36" t="s">
        <v>94</v>
      </c>
    </row>
    <row r="35" spans="2:9" x14ac:dyDescent="0.25">
      <c r="B35" s="5">
        <v>34</v>
      </c>
      <c r="C35" s="83">
        <v>45027</v>
      </c>
      <c r="D35" s="33">
        <v>45027.384234328703</v>
      </c>
      <c r="E35" s="34">
        <v>45027.402356030092</v>
      </c>
      <c r="F35" s="35">
        <v>1.8121701388736255E-2</v>
      </c>
      <c r="G35" s="4" t="s">
        <v>35</v>
      </c>
      <c r="H35" s="4" t="s">
        <v>87</v>
      </c>
      <c r="I35" s="36" t="s">
        <v>88</v>
      </c>
    </row>
    <row r="36" spans="2:9" x14ac:dyDescent="0.25">
      <c r="B36" s="5">
        <v>35</v>
      </c>
      <c r="C36" s="83">
        <v>45027</v>
      </c>
      <c r="D36" s="33">
        <v>45027.437708333331</v>
      </c>
      <c r="E36" s="34">
        <v>45027.445833333331</v>
      </c>
      <c r="F36" s="35">
        <v>8.1250000002910383E-3</v>
      </c>
      <c r="G36" s="4" t="s">
        <v>81</v>
      </c>
      <c r="H36" s="4" t="s">
        <v>87</v>
      </c>
      <c r="I36" s="36" t="s">
        <v>88</v>
      </c>
    </row>
    <row r="37" spans="2:9" x14ac:dyDescent="0.25">
      <c r="B37" s="5">
        <v>36</v>
      </c>
      <c r="C37" s="83">
        <v>45027</v>
      </c>
      <c r="D37" s="33">
        <v>45027.611319444448</v>
      </c>
      <c r="E37" s="34">
        <v>45027.612708333327</v>
      </c>
      <c r="F37" s="35">
        <v>1.3888888788642362E-3</v>
      </c>
      <c r="G37" s="4" t="s">
        <v>35</v>
      </c>
      <c r="H37" s="4" t="s">
        <v>82</v>
      </c>
      <c r="I37" s="36" t="s">
        <v>85</v>
      </c>
    </row>
    <row r="38" spans="2:9" x14ac:dyDescent="0.25">
      <c r="B38" s="5">
        <v>37</v>
      </c>
      <c r="C38" s="83">
        <v>45028</v>
      </c>
      <c r="D38" s="33">
        <v>45028.424079594908</v>
      </c>
      <c r="E38" s="34">
        <v>45028.425526666673</v>
      </c>
      <c r="F38" s="35">
        <v>1.4470717651420273E-3</v>
      </c>
      <c r="G38" s="4" t="s">
        <v>95</v>
      </c>
      <c r="H38" s="4" t="s">
        <v>82</v>
      </c>
      <c r="I38" s="36" t="s">
        <v>85</v>
      </c>
    </row>
    <row r="39" spans="2:9" x14ac:dyDescent="0.25">
      <c r="B39" s="5">
        <v>38</v>
      </c>
      <c r="C39" s="83">
        <v>45028</v>
      </c>
      <c r="D39" s="33">
        <v>45028.439208414347</v>
      </c>
      <c r="E39" s="34">
        <v>45028.454340949073</v>
      </c>
      <c r="F39" s="35">
        <v>1.5132534725125879E-2</v>
      </c>
      <c r="G39" s="4" t="s">
        <v>81</v>
      </c>
      <c r="H39" s="4" t="s">
        <v>87</v>
      </c>
      <c r="I39" s="36" t="s">
        <v>93</v>
      </c>
    </row>
    <row r="40" spans="2:9" x14ac:dyDescent="0.25">
      <c r="B40" s="5">
        <v>39</v>
      </c>
      <c r="C40" s="83">
        <v>45028</v>
      </c>
      <c r="D40" s="33">
        <v>45028.635392673612</v>
      </c>
      <c r="E40" s="34">
        <v>45028.650328634263</v>
      </c>
      <c r="F40" s="35">
        <v>1.493596065120073E-2</v>
      </c>
      <c r="G40" s="4" t="s">
        <v>81</v>
      </c>
      <c r="H40" s="4" t="s">
        <v>87</v>
      </c>
      <c r="I40" s="36" t="s">
        <v>93</v>
      </c>
    </row>
    <row r="41" spans="2:9" x14ac:dyDescent="0.25">
      <c r="B41" s="5">
        <v>40</v>
      </c>
      <c r="C41" s="83">
        <v>45028</v>
      </c>
      <c r="D41" s="33">
        <v>45028.661677465279</v>
      </c>
      <c r="E41" s="34">
        <v>45028.664660671297</v>
      </c>
      <c r="F41" s="35">
        <v>2.983206017233897E-3</v>
      </c>
      <c r="G41" s="4" t="s">
        <v>96</v>
      </c>
      <c r="H41" s="4" t="s">
        <v>87</v>
      </c>
      <c r="I41" s="36" t="s">
        <v>93</v>
      </c>
    </row>
    <row r="42" spans="2:9" x14ac:dyDescent="0.25">
      <c r="B42" s="5">
        <v>41</v>
      </c>
      <c r="C42" s="83">
        <v>45028</v>
      </c>
      <c r="D42" s="33">
        <v>45028.675625000003</v>
      </c>
      <c r="E42" s="34">
        <v>45028.688125000001</v>
      </c>
      <c r="F42" s="35">
        <v>1.2499999997089617E-2</v>
      </c>
      <c r="G42" s="4" t="s">
        <v>81</v>
      </c>
      <c r="H42" s="4" t="s">
        <v>87</v>
      </c>
      <c r="I42" s="36" t="s">
        <v>93</v>
      </c>
    </row>
    <row r="43" spans="2:9" x14ac:dyDescent="0.25">
      <c r="B43" s="5">
        <v>42</v>
      </c>
      <c r="C43" s="83">
        <v>45029</v>
      </c>
      <c r="D43" s="33">
        <v>45029.409188425932</v>
      </c>
      <c r="E43" s="34">
        <v>45029.415465879632</v>
      </c>
      <c r="F43" s="35">
        <v>6.2774537000223063E-3</v>
      </c>
      <c r="G43" s="4" t="s">
        <v>81</v>
      </c>
      <c r="H43" s="4" t="s">
        <v>87</v>
      </c>
      <c r="I43" s="36" t="s">
        <v>93</v>
      </c>
    </row>
    <row r="44" spans="2:9" x14ac:dyDescent="0.25">
      <c r="B44" s="5">
        <v>43</v>
      </c>
      <c r="C44" s="83">
        <v>45029</v>
      </c>
      <c r="D44" s="33">
        <v>45029.505914340283</v>
      </c>
      <c r="E44" s="34">
        <v>45029.508113043979</v>
      </c>
      <c r="F44" s="35">
        <v>2.1987036961945705E-3</v>
      </c>
      <c r="G44" s="4" t="s">
        <v>35</v>
      </c>
      <c r="H44" s="4" t="s">
        <v>87</v>
      </c>
      <c r="I44" s="36" t="s">
        <v>93</v>
      </c>
    </row>
    <row r="45" spans="2:9" x14ac:dyDescent="0.25">
      <c r="B45" s="5">
        <v>44</v>
      </c>
      <c r="C45" s="83">
        <v>45029</v>
      </c>
      <c r="D45" s="33">
        <v>45029.563194444447</v>
      </c>
      <c r="E45" s="34">
        <v>45029.570138888892</v>
      </c>
      <c r="F45" s="35">
        <v>6.9444444452528842E-3</v>
      </c>
      <c r="G45" s="4" t="s">
        <v>35</v>
      </c>
      <c r="H45" s="4" t="s">
        <v>87</v>
      </c>
      <c r="I45" s="36" t="s">
        <v>97</v>
      </c>
    </row>
    <row r="46" spans="2:9" x14ac:dyDescent="0.25">
      <c r="B46" s="5">
        <v>45</v>
      </c>
      <c r="C46" s="83">
        <v>45029</v>
      </c>
      <c r="D46" s="33">
        <v>45029.620543506942</v>
      </c>
      <c r="E46" s="34">
        <v>45029.623905081018</v>
      </c>
      <c r="F46" s="35">
        <v>3.3615740758250467E-3</v>
      </c>
      <c r="G46" s="4" t="s">
        <v>81</v>
      </c>
      <c r="H46" s="4" t="s">
        <v>87</v>
      </c>
      <c r="I46" s="36" t="s">
        <v>85</v>
      </c>
    </row>
    <row r="47" spans="2:9" x14ac:dyDescent="0.25">
      <c r="B47" s="5">
        <v>46</v>
      </c>
      <c r="C47" s="83">
        <v>45030</v>
      </c>
      <c r="D47" s="33">
        <v>45030.394435451388</v>
      </c>
      <c r="E47" s="34">
        <v>45030.406917824082</v>
      </c>
      <c r="F47" s="35">
        <v>1.2482372694648802E-2</v>
      </c>
      <c r="G47" s="4" t="s">
        <v>98</v>
      </c>
      <c r="H47" s="4" t="s">
        <v>87</v>
      </c>
      <c r="I47" s="36" t="s">
        <v>99</v>
      </c>
    </row>
    <row r="48" spans="2:9" x14ac:dyDescent="0.25">
      <c r="B48" s="5">
        <v>47</v>
      </c>
      <c r="C48" s="83">
        <v>45030</v>
      </c>
      <c r="D48" s="33">
        <v>45030.40708809028</v>
      </c>
      <c r="E48" s="34">
        <v>45030.412403888891</v>
      </c>
      <c r="F48" s="35">
        <v>5.3157986112637445E-3</v>
      </c>
      <c r="G48" s="4" t="s">
        <v>96</v>
      </c>
      <c r="H48" s="4" t="s">
        <v>87</v>
      </c>
      <c r="I48" s="36" t="s">
        <v>93</v>
      </c>
    </row>
    <row r="49" spans="2:9" x14ac:dyDescent="0.25">
      <c r="B49" s="5">
        <v>48</v>
      </c>
      <c r="C49" s="83">
        <v>45030</v>
      </c>
      <c r="D49" s="33">
        <v>45030.445540752313</v>
      </c>
      <c r="E49" s="34">
        <v>45030.447410891204</v>
      </c>
      <c r="F49" s="35">
        <v>1.8701388908084482E-3</v>
      </c>
      <c r="G49" s="4" t="s">
        <v>98</v>
      </c>
      <c r="H49" s="4" t="s">
        <v>82</v>
      </c>
      <c r="I49" s="36" t="s">
        <v>85</v>
      </c>
    </row>
    <row r="50" spans="2:9" x14ac:dyDescent="0.25">
      <c r="B50" s="5">
        <v>49</v>
      </c>
      <c r="C50" s="83">
        <v>45030</v>
      </c>
      <c r="D50" s="33">
        <v>45030.649549965281</v>
      </c>
      <c r="E50" s="34">
        <v>45030.654873541673</v>
      </c>
      <c r="F50" s="35">
        <v>5.3235763916745782E-3</v>
      </c>
      <c r="G50" s="4" t="s">
        <v>81</v>
      </c>
      <c r="H50" s="4" t="s">
        <v>87</v>
      </c>
      <c r="I50" s="36" t="s">
        <v>93</v>
      </c>
    </row>
    <row r="51" spans="2:9" x14ac:dyDescent="0.25">
      <c r="B51" s="5">
        <v>50</v>
      </c>
      <c r="C51" s="83">
        <v>45033</v>
      </c>
      <c r="D51" s="33">
        <v>45033.36914466435</v>
      </c>
      <c r="E51" s="34">
        <v>45033.393450000003</v>
      </c>
      <c r="F51" s="35">
        <v>2.4305335653480142E-2</v>
      </c>
      <c r="G51" s="4" t="s">
        <v>81</v>
      </c>
      <c r="H51" s="4" t="s">
        <v>87</v>
      </c>
      <c r="I51" s="36" t="s">
        <v>93</v>
      </c>
    </row>
    <row r="52" spans="2:9" x14ac:dyDescent="0.25">
      <c r="B52" s="5">
        <v>51</v>
      </c>
      <c r="C52" s="83">
        <v>45033</v>
      </c>
      <c r="D52" s="33">
        <v>45033.395681516202</v>
      </c>
      <c r="E52" s="34">
        <v>45033.400265625001</v>
      </c>
      <c r="F52" s="35">
        <v>4.584108799463138E-3</v>
      </c>
      <c r="G52" s="4" t="s">
        <v>35</v>
      </c>
      <c r="H52" s="4" t="s">
        <v>82</v>
      </c>
      <c r="I52" s="36" t="s">
        <v>85</v>
      </c>
    </row>
    <row r="53" spans="2:9" x14ac:dyDescent="0.25">
      <c r="B53" s="5">
        <v>52</v>
      </c>
      <c r="C53" s="83">
        <v>45033</v>
      </c>
      <c r="D53" s="33">
        <v>45033.466227476849</v>
      </c>
      <c r="E53" s="34">
        <v>45033.484877488423</v>
      </c>
      <c r="F53" s="35">
        <v>1.8650011574209202E-2</v>
      </c>
      <c r="G53" s="4" t="s">
        <v>35</v>
      </c>
      <c r="H53" s="4" t="s">
        <v>87</v>
      </c>
      <c r="I53" s="36" t="s">
        <v>93</v>
      </c>
    </row>
    <row r="54" spans="2:9" x14ac:dyDescent="0.25">
      <c r="B54" s="5">
        <v>53</v>
      </c>
      <c r="C54" s="83">
        <v>45033</v>
      </c>
      <c r="D54" s="33">
        <v>45033.531643518523</v>
      </c>
      <c r="E54" s="34">
        <v>45033.541473310193</v>
      </c>
      <c r="F54" s="35">
        <v>9.8297916701994836E-3</v>
      </c>
      <c r="G54" s="4" t="s">
        <v>35</v>
      </c>
      <c r="H54" s="4" t="s">
        <v>87</v>
      </c>
      <c r="I54" s="36" t="s">
        <v>99</v>
      </c>
    </row>
    <row r="55" spans="2:9" x14ac:dyDescent="0.25">
      <c r="B55" s="5">
        <v>54</v>
      </c>
      <c r="C55" s="83">
        <v>45033</v>
      </c>
      <c r="D55" s="33">
        <v>45033.548680555563</v>
      </c>
      <c r="E55" s="34">
        <v>45033.868333333332</v>
      </c>
      <c r="F55" s="35">
        <v>0.31965277776907897</v>
      </c>
      <c r="G55" s="4" t="s">
        <v>81</v>
      </c>
      <c r="H55" s="4" t="s">
        <v>87</v>
      </c>
      <c r="I55" s="36" t="s">
        <v>93</v>
      </c>
    </row>
    <row r="56" spans="2:9" x14ac:dyDescent="0.25">
      <c r="B56" s="5">
        <v>55</v>
      </c>
      <c r="C56" s="83">
        <v>45034</v>
      </c>
      <c r="D56" s="33">
        <v>45034.346180555563</v>
      </c>
      <c r="E56" s="34">
        <v>45034.350856481477</v>
      </c>
      <c r="F56" s="35">
        <v>4.675925913034007E-3</v>
      </c>
      <c r="G56" s="4" t="s">
        <v>81</v>
      </c>
      <c r="H56" s="4" t="s">
        <v>87</v>
      </c>
      <c r="I56" s="36" t="s">
        <v>93</v>
      </c>
    </row>
    <row r="57" spans="2:9" x14ac:dyDescent="0.25">
      <c r="B57" s="5">
        <v>56</v>
      </c>
      <c r="C57" s="83">
        <v>45034</v>
      </c>
      <c r="D57" s="33">
        <v>45034.38386574074</v>
      </c>
      <c r="E57" s="34">
        <v>45034.396018518521</v>
      </c>
      <c r="F57" s="35">
        <v>1.2152777781011537E-2</v>
      </c>
      <c r="G57" s="4" t="s">
        <v>81</v>
      </c>
      <c r="H57" s="4" t="s">
        <v>87</v>
      </c>
      <c r="I57" s="36" t="s">
        <v>93</v>
      </c>
    </row>
    <row r="58" spans="2:9" x14ac:dyDescent="0.25">
      <c r="B58" s="5">
        <v>57</v>
      </c>
      <c r="C58" s="83">
        <v>45034</v>
      </c>
      <c r="D58" s="33">
        <v>45034.450049293977</v>
      </c>
      <c r="E58" s="34">
        <v>45034.460427881953</v>
      </c>
      <c r="F58" s="35">
        <v>1.0378587976447307E-2</v>
      </c>
      <c r="G58" s="4" t="s">
        <v>81</v>
      </c>
      <c r="H58" s="4" t="s">
        <v>87</v>
      </c>
      <c r="I58" s="36" t="s">
        <v>93</v>
      </c>
    </row>
    <row r="59" spans="2:9" x14ac:dyDescent="0.25">
      <c r="B59" s="5">
        <v>58</v>
      </c>
      <c r="C59" s="83">
        <v>45034</v>
      </c>
      <c r="D59" s="33">
        <v>45034.651759259257</v>
      </c>
      <c r="E59" s="34">
        <v>45034.654305555552</v>
      </c>
      <c r="F59" s="35">
        <v>2.5462962948950008E-3</v>
      </c>
      <c r="G59" s="4" t="s">
        <v>35</v>
      </c>
      <c r="H59" s="4" t="s">
        <v>82</v>
      </c>
      <c r="I59" s="36" t="s">
        <v>85</v>
      </c>
    </row>
    <row r="60" spans="2:9" x14ac:dyDescent="0.25">
      <c r="B60" s="5">
        <v>59</v>
      </c>
      <c r="C60" s="83">
        <v>45035</v>
      </c>
      <c r="D60" s="33">
        <v>45035.412534062503</v>
      </c>
      <c r="E60" s="34">
        <v>45035.425474537027</v>
      </c>
      <c r="F60" s="35">
        <v>1.2940474523929879E-2</v>
      </c>
      <c r="G60" s="4" t="s">
        <v>96</v>
      </c>
      <c r="H60" s="4" t="s">
        <v>87</v>
      </c>
      <c r="I60" s="36" t="s">
        <v>93</v>
      </c>
    </row>
    <row r="61" spans="2:9" x14ac:dyDescent="0.25">
      <c r="B61" s="5">
        <v>60</v>
      </c>
      <c r="C61" s="83">
        <v>45035</v>
      </c>
      <c r="D61" s="33">
        <v>45035.531631944446</v>
      </c>
      <c r="E61" s="34">
        <v>45035.554548611108</v>
      </c>
      <c r="F61" s="35">
        <v>2.2916666661330964E-2</v>
      </c>
      <c r="G61" s="4" t="s">
        <v>96</v>
      </c>
      <c r="H61" s="4" t="s">
        <v>87</v>
      </c>
      <c r="I61" s="36" t="s">
        <v>93</v>
      </c>
    </row>
    <row r="62" spans="2:9" x14ac:dyDescent="0.25">
      <c r="B62" s="5">
        <v>61</v>
      </c>
      <c r="C62" s="83">
        <v>45035</v>
      </c>
      <c r="D62" s="33">
        <v>45035.570833333331</v>
      </c>
      <c r="E62" s="34">
        <v>45035.580555555563</v>
      </c>
      <c r="F62" s="35">
        <v>9.722222232085187E-3</v>
      </c>
      <c r="G62" s="4" t="s">
        <v>35</v>
      </c>
      <c r="H62" s="4" t="s">
        <v>82</v>
      </c>
      <c r="I62" s="36" t="s">
        <v>100</v>
      </c>
    </row>
    <row r="63" spans="2:9" x14ac:dyDescent="0.25">
      <c r="B63" s="5">
        <v>62</v>
      </c>
      <c r="C63" s="83">
        <v>45035</v>
      </c>
      <c r="D63" s="33">
        <v>45035.605161030093</v>
      </c>
      <c r="E63" s="34">
        <v>45035.617473182872</v>
      </c>
      <c r="F63" s="35">
        <v>1.2312152779486496E-2</v>
      </c>
      <c r="G63" s="4" t="s">
        <v>35</v>
      </c>
      <c r="H63" s="4" t="s">
        <v>82</v>
      </c>
      <c r="I63" s="36" t="s">
        <v>101</v>
      </c>
    </row>
    <row r="64" spans="2:9" x14ac:dyDescent="0.25">
      <c r="B64" s="5">
        <v>63</v>
      </c>
      <c r="C64" s="83">
        <v>45035</v>
      </c>
      <c r="D64" s="33">
        <v>45035.65627013889</v>
      </c>
      <c r="E64" s="34">
        <v>45035.672444814823</v>
      </c>
      <c r="F64" s="35">
        <v>1.617467593314359E-2</v>
      </c>
      <c r="G64" s="4" t="s">
        <v>35</v>
      </c>
      <c r="H64" s="4" t="s">
        <v>82</v>
      </c>
      <c r="I64" s="36" t="s">
        <v>102</v>
      </c>
    </row>
    <row r="65" spans="2:9" x14ac:dyDescent="0.25">
      <c r="B65" s="5">
        <v>64</v>
      </c>
      <c r="C65" s="83">
        <v>45035</v>
      </c>
      <c r="D65" s="33">
        <v>45035.668078703697</v>
      </c>
      <c r="E65" s="34">
        <v>45035.681018518517</v>
      </c>
      <c r="F65" s="35">
        <v>1.2939814820128959E-2</v>
      </c>
      <c r="G65" s="4" t="s">
        <v>35</v>
      </c>
      <c r="H65" s="4" t="s">
        <v>87</v>
      </c>
      <c r="I65" s="36" t="s">
        <v>103</v>
      </c>
    </row>
    <row r="66" spans="2:9" x14ac:dyDescent="0.25">
      <c r="B66" s="5">
        <v>65</v>
      </c>
      <c r="C66" s="83">
        <v>45036</v>
      </c>
      <c r="D66" s="33">
        <v>45036.350336909723</v>
      </c>
      <c r="E66" s="34">
        <v>45036.359050775463</v>
      </c>
      <c r="F66" s="35">
        <v>8.7138657399918884E-3</v>
      </c>
      <c r="G66" s="4" t="s">
        <v>96</v>
      </c>
      <c r="H66" s="4" t="s">
        <v>87</v>
      </c>
      <c r="I66" s="36" t="s">
        <v>93</v>
      </c>
    </row>
    <row r="67" spans="2:9" x14ac:dyDescent="0.25">
      <c r="B67" s="5">
        <v>66</v>
      </c>
      <c r="C67" s="83">
        <v>45036</v>
      </c>
      <c r="D67" s="33">
        <v>45036.429908437502</v>
      </c>
      <c r="E67" s="34">
        <v>45036.437979699083</v>
      </c>
      <c r="F67" s="35">
        <v>8.0712615817901678E-3</v>
      </c>
      <c r="G67" s="4" t="s">
        <v>81</v>
      </c>
      <c r="H67" s="4" t="s">
        <v>82</v>
      </c>
      <c r="I67" s="36" t="s">
        <v>93</v>
      </c>
    </row>
    <row r="68" spans="2:9" x14ac:dyDescent="0.25">
      <c r="B68" s="5">
        <v>67</v>
      </c>
      <c r="C68" s="83">
        <v>45036</v>
      </c>
      <c r="D68" s="33">
        <v>45036.453585949072</v>
      </c>
      <c r="E68" s="34">
        <v>45036.464675393523</v>
      </c>
      <c r="F68" s="35">
        <v>1.108944445149973E-2</v>
      </c>
      <c r="G68" s="4" t="s">
        <v>81</v>
      </c>
      <c r="H68" s="4" t="s">
        <v>87</v>
      </c>
      <c r="I68" s="36" t="s">
        <v>93</v>
      </c>
    </row>
    <row r="69" spans="2:9" x14ac:dyDescent="0.25">
      <c r="B69" s="5">
        <v>68</v>
      </c>
      <c r="C69" s="83">
        <v>45036</v>
      </c>
      <c r="D69" s="33">
        <v>45036.465256215277</v>
      </c>
      <c r="E69" s="34">
        <v>45036.469131064812</v>
      </c>
      <c r="F69" s="35">
        <v>3.8748495353502221E-3</v>
      </c>
      <c r="G69" s="4" t="s">
        <v>81</v>
      </c>
      <c r="H69" s="4" t="s">
        <v>87</v>
      </c>
      <c r="I69" s="36" t="s">
        <v>93</v>
      </c>
    </row>
    <row r="70" spans="2:9" x14ac:dyDescent="0.25">
      <c r="B70" s="5">
        <v>69</v>
      </c>
      <c r="C70" s="83">
        <v>45036</v>
      </c>
      <c r="D70" s="33">
        <v>45036.51416146991</v>
      </c>
      <c r="E70" s="34">
        <v>45036.515546886571</v>
      </c>
      <c r="F70" s="35">
        <v>1.3854166609235108E-3</v>
      </c>
      <c r="G70" s="4" t="s">
        <v>81</v>
      </c>
      <c r="H70" s="4" t="s">
        <v>87</v>
      </c>
      <c r="I70" s="36" t="s">
        <v>93</v>
      </c>
    </row>
    <row r="71" spans="2:9" x14ac:dyDescent="0.25">
      <c r="B71" s="5">
        <v>70</v>
      </c>
      <c r="C71" s="83">
        <v>45036</v>
      </c>
      <c r="D71" s="33">
        <v>45036.624694571758</v>
      </c>
      <c r="E71" s="34">
        <v>45036.639723969907</v>
      </c>
      <c r="F71" s="35">
        <v>1.5029398149636108E-2</v>
      </c>
      <c r="G71" s="4" t="s">
        <v>96</v>
      </c>
      <c r="H71" s="4" t="s">
        <v>87</v>
      </c>
      <c r="I71" s="36" t="s">
        <v>93</v>
      </c>
    </row>
    <row r="72" spans="2:9" x14ac:dyDescent="0.25">
      <c r="B72" s="5">
        <v>71</v>
      </c>
      <c r="C72" s="83">
        <v>45036</v>
      </c>
      <c r="D72" s="33">
        <v>45036.656388888892</v>
      </c>
      <c r="E72" s="34">
        <v>45036.686944444453</v>
      </c>
      <c r="F72" s="35">
        <v>3.0555555560567882E-2</v>
      </c>
      <c r="G72" s="4" t="s">
        <v>96</v>
      </c>
      <c r="H72" s="4" t="s">
        <v>87</v>
      </c>
      <c r="I72" s="36" t="s">
        <v>93</v>
      </c>
    </row>
    <row r="73" spans="2:9" x14ac:dyDescent="0.25">
      <c r="B73" s="5">
        <v>72</v>
      </c>
      <c r="C73" s="83">
        <v>45040</v>
      </c>
      <c r="D73" s="33">
        <v>45040.388502905087</v>
      </c>
      <c r="E73" s="34">
        <v>45040.401202199071</v>
      </c>
      <c r="F73" s="35">
        <v>1.2699293984042015E-2</v>
      </c>
      <c r="G73" s="4" t="s">
        <v>81</v>
      </c>
      <c r="H73" s="4" t="s">
        <v>87</v>
      </c>
      <c r="I73" s="36" t="s">
        <v>104</v>
      </c>
    </row>
    <row r="74" spans="2:9" x14ac:dyDescent="0.25">
      <c r="B74" s="5">
        <v>73</v>
      </c>
      <c r="C74" s="83">
        <v>45040</v>
      </c>
      <c r="D74" s="33">
        <v>45040.405082442128</v>
      </c>
      <c r="E74" s="34">
        <v>45040.435781307868</v>
      </c>
      <c r="F74" s="35">
        <v>3.0698865739395842E-2</v>
      </c>
      <c r="G74" s="4" t="s">
        <v>35</v>
      </c>
      <c r="H74" s="4" t="s">
        <v>87</v>
      </c>
      <c r="I74" s="36" t="s">
        <v>99</v>
      </c>
    </row>
    <row r="75" spans="2:9" x14ac:dyDescent="0.25">
      <c r="B75" s="5">
        <v>74</v>
      </c>
      <c r="C75" s="83">
        <v>45040</v>
      </c>
      <c r="D75" s="33">
        <v>45040.453784050929</v>
      </c>
      <c r="E75" s="34">
        <v>45040.455154166673</v>
      </c>
      <c r="F75" s="35">
        <v>1.3701157440664247E-3</v>
      </c>
      <c r="G75" s="4" t="s">
        <v>105</v>
      </c>
      <c r="H75" s="4" t="s">
        <v>87</v>
      </c>
      <c r="I75" s="36" t="s">
        <v>85</v>
      </c>
    </row>
    <row r="76" spans="2:9" x14ac:dyDescent="0.25">
      <c r="B76" s="5">
        <v>75</v>
      </c>
      <c r="C76" s="83">
        <v>45040</v>
      </c>
      <c r="D76" s="33">
        <v>45040.530128043982</v>
      </c>
      <c r="E76" s="34">
        <v>45040.536588113428</v>
      </c>
      <c r="F76" s="35">
        <v>6.4600694458931684E-3</v>
      </c>
      <c r="G76" s="4" t="s">
        <v>81</v>
      </c>
      <c r="H76" s="4" t="s">
        <v>87</v>
      </c>
      <c r="I76" s="36" t="s">
        <v>93</v>
      </c>
    </row>
    <row r="77" spans="2:9" x14ac:dyDescent="0.25">
      <c r="B77" s="5">
        <v>76</v>
      </c>
      <c r="C77" s="83">
        <v>45040</v>
      </c>
      <c r="D77" s="33">
        <v>45040.673146817127</v>
      </c>
      <c r="E77" s="34">
        <v>45040.690311087958</v>
      </c>
      <c r="F77" s="35">
        <v>1.7164270830107853E-2</v>
      </c>
      <c r="G77" s="4" t="s">
        <v>81</v>
      </c>
      <c r="H77" s="4" t="s">
        <v>87</v>
      </c>
      <c r="I77" s="36" t="s">
        <v>93</v>
      </c>
    </row>
    <row r="78" spans="2:9" x14ac:dyDescent="0.25">
      <c r="B78" s="5">
        <v>77</v>
      </c>
      <c r="C78" s="83">
        <v>45041</v>
      </c>
      <c r="D78" s="33">
        <v>45041.408753425923</v>
      </c>
      <c r="E78" s="34">
        <v>45041.410760960651</v>
      </c>
      <c r="F78" s="35">
        <v>2.0075347274541855E-3</v>
      </c>
      <c r="G78" s="4" t="s">
        <v>105</v>
      </c>
      <c r="H78" s="4" t="s">
        <v>82</v>
      </c>
      <c r="I78" s="36" t="s">
        <v>85</v>
      </c>
    </row>
    <row r="79" spans="2:9" x14ac:dyDescent="0.25">
      <c r="B79" s="5">
        <v>78</v>
      </c>
      <c r="C79" s="83">
        <v>45041</v>
      </c>
      <c r="D79" s="33">
        <v>45041.479305555556</v>
      </c>
      <c r="E79" s="34">
        <v>45041.501736111109</v>
      </c>
      <c r="F79" s="35">
        <v>2.2430555553000886E-2</v>
      </c>
      <c r="G79" s="4" t="s">
        <v>81</v>
      </c>
      <c r="H79" s="4" t="s">
        <v>87</v>
      </c>
      <c r="I79" s="36" t="s">
        <v>93</v>
      </c>
    </row>
    <row r="80" spans="2:9" x14ac:dyDescent="0.25">
      <c r="B80" s="5">
        <v>79</v>
      </c>
      <c r="C80" s="83">
        <v>45041</v>
      </c>
      <c r="D80" s="33">
        <v>45041.503425925926</v>
      </c>
      <c r="E80" s="34">
        <v>45041.505127314813</v>
      </c>
      <c r="F80" s="35">
        <v>1.7013888864312321E-3</v>
      </c>
      <c r="G80" s="4" t="s">
        <v>105</v>
      </c>
      <c r="H80" s="4" t="s">
        <v>82</v>
      </c>
      <c r="I80" s="36" t="s">
        <v>85</v>
      </c>
    </row>
    <row r="81" spans="2:9" x14ac:dyDescent="0.25">
      <c r="B81" s="5">
        <v>80</v>
      </c>
      <c r="C81" s="83">
        <v>45041</v>
      </c>
      <c r="D81" s="37">
        <v>45041.663244867726</v>
      </c>
      <c r="E81" s="38">
        <v>45041.697987154846</v>
      </c>
      <c r="F81" s="35">
        <v>3.4742280091450084E-2</v>
      </c>
      <c r="G81" s="39" t="s">
        <v>81</v>
      </c>
      <c r="H81" s="39" t="s">
        <v>87</v>
      </c>
      <c r="I81" s="40" t="s">
        <v>93</v>
      </c>
    </row>
    <row r="82" spans="2:9" x14ac:dyDescent="0.25">
      <c r="B82" s="5">
        <v>81</v>
      </c>
      <c r="C82" s="83">
        <v>45042</v>
      </c>
      <c r="D82" s="33">
        <v>45042.477402083343</v>
      </c>
      <c r="E82" s="34">
        <v>45042.479036620367</v>
      </c>
      <c r="F82" s="35">
        <v>1.6345370240742341E-3</v>
      </c>
      <c r="G82" s="4" t="s">
        <v>35</v>
      </c>
      <c r="H82" s="4" t="s">
        <v>82</v>
      </c>
      <c r="I82" s="36" t="s">
        <v>85</v>
      </c>
    </row>
    <row r="83" spans="2:9" x14ac:dyDescent="0.25">
      <c r="B83" s="5">
        <v>82</v>
      </c>
      <c r="C83" s="83">
        <v>45042</v>
      </c>
      <c r="D83" s="33">
        <v>45042.572879930558</v>
      </c>
      <c r="E83" s="34">
        <v>45042.590516284719</v>
      </c>
      <c r="F83" s="35">
        <v>1.7636354161368217E-2</v>
      </c>
      <c r="G83" s="4" t="s">
        <v>81</v>
      </c>
      <c r="H83" s="4" t="s">
        <v>87</v>
      </c>
      <c r="I83" s="36" t="s">
        <v>93</v>
      </c>
    </row>
    <row r="84" spans="2:9" x14ac:dyDescent="0.25">
      <c r="B84" s="5">
        <v>83</v>
      </c>
      <c r="C84" s="83">
        <v>45042</v>
      </c>
      <c r="D84" s="33">
        <v>45042.604490740741</v>
      </c>
      <c r="E84" s="34">
        <v>45042.633437500001</v>
      </c>
      <c r="F84" s="35">
        <v>2.8946759259270038E-2</v>
      </c>
      <c r="G84" s="4" t="s">
        <v>81</v>
      </c>
      <c r="H84" s="4" t="s">
        <v>87</v>
      </c>
      <c r="I84" s="36" t="s">
        <v>93</v>
      </c>
    </row>
    <row r="85" spans="2:9" x14ac:dyDescent="0.25">
      <c r="B85" s="5">
        <v>84</v>
      </c>
      <c r="C85" s="83">
        <v>45042</v>
      </c>
      <c r="D85" s="37">
        <v>45042.639374999999</v>
      </c>
      <c r="E85" s="38">
        <v>45042.64949074074</v>
      </c>
      <c r="F85" s="35">
        <v>1.0115740740729962E-2</v>
      </c>
      <c r="G85" s="39" t="s">
        <v>81</v>
      </c>
      <c r="H85" s="39" t="s">
        <v>87</v>
      </c>
      <c r="I85" s="40" t="s">
        <v>93</v>
      </c>
    </row>
    <row r="86" spans="2:9" x14ac:dyDescent="0.25">
      <c r="B86" s="5">
        <v>85</v>
      </c>
      <c r="C86" s="83">
        <v>45043</v>
      </c>
      <c r="D86" s="33">
        <v>45043.361527777779</v>
      </c>
      <c r="E86" s="34">
        <v>45043.370300925926</v>
      </c>
      <c r="F86" s="35">
        <v>8.7731481471564621E-3</v>
      </c>
      <c r="G86" s="4" t="s">
        <v>81</v>
      </c>
      <c r="H86" s="4" t="s">
        <v>87</v>
      </c>
      <c r="I86" s="36" t="s">
        <v>93</v>
      </c>
    </row>
    <row r="87" spans="2:9" x14ac:dyDescent="0.25">
      <c r="B87" s="5">
        <v>86</v>
      </c>
      <c r="C87" s="83">
        <v>45043</v>
      </c>
      <c r="D87" s="37">
        <v>45043.390543981484</v>
      </c>
      <c r="E87" s="38">
        <v>45043.39707175926</v>
      </c>
      <c r="F87" s="59">
        <v>6.5277777757728472E-3</v>
      </c>
      <c r="G87" s="39" t="s">
        <v>81</v>
      </c>
      <c r="H87" s="39" t="s">
        <v>87</v>
      </c>
      <c r="I87" s="40" t="s">
        <v>93</v>
      </c>
    </row>
    <row r="88" spans="2:9" x14ac:dyDescent="0.25">
      <c r="B88" s="5">
        <v>87</v>
      </c>
      <c r="C88" s="83">
        <v>45044</v>
      </c>
      <c r="D88" s="33">
        <v>45044.368194444447</v>
      </c>
      <c r="E88" s="34">
        <v>45044.377488425926</v>
      </c>
      <c r="F88" s="35">
        <f>E88-D88</f>
        <v>9.29398147854954E-3</v>
      </c>
      <c r="G88" s="4" t="s">
        <v>81</v>
      </c>
      <c r="H88" s="4" t="s">
        <v>87</v>
      </c>
      <c r="I88" s="36" t="s">
        <v>93</v>
      </c>
    </row>
    <row r="89" spans="2:9" x14ac:dyDescent="0.25">
      <c r="B89" s="5">
        <v>88</v>
      </c>
      <c r="C89" s="83">
        <v>45044</v>
      </c>
      <c r="D89" s="33">
        <v>45044.389505202278</v>
      </c>
      <c r="E89" s="34">
        <v>45044.394943181862</v>
      </c>
      <c r="F89" s="35">
        <v>5.4379795833333329E-3</v>
      </c>
      <c r="G89" s="4" t="s">
        <v>81</v>
      </c>
      <c r="H89" s="4" t="s">
        <v>87</v>
      </c>
      <c r="I89" s="36" t="s">
        <v>93</v>
      </c>
    </row>
    <row r="90" spans="2:9" x14ac:dyDescent="0.25">
      <c r="B90" s="5">
        <v>89</v>
      </c>
      <c r="C90" s="83">
        <v>45044</v>
      </c>
      <c r="D90" s="37">
        <v>45044.407071759262</v>
      </c>
      <c r="E90" s="38">
        <v>45044.414074074077</v>
      </c>
      <c r="F90" s="59">
        <f>E90-D90</f>
        <v>7.0023148145992309E-3</v>
      </c>
      <c r="G90" s="39" t="s">
        <v>81</v>
      </c>
      <c r="H90" s="39" t="s">
        <v>87</v>
      </c>
      <c r="I90" s="40" t="s">
        <v>93</v>
      </c>
    </row>
    <row r="91" spans="2:9" x14ac:dyDescent="0.25">
      <c r="B91" s="5">
        <v>90</v>
      </c>
      <c r="C91" s="83">
        <v>45046</v>
      </c>
      <c r="D91" s="37">
        <v>45046.75</v>
      </c>
      <c r="E91" s="38">
        <v>45048.397222222222</v>
      </c>
      <c r="F91" s="59">
        <f>Tb_Quedas[[#This Row],[Terminou]]-Tb_Quedas[[#This Row],[Começou]]</f>
        <v>1.6472222222218988</v>
      </c>
      <c r="G91" s="4" t="s">
        <v>35</v>
      </c>
      <c r="H91" s="39" t="s">
        <v>87</v>
      </c>
      <c r="I91" s="40" t="s">
        <v>384</v>
      </c>
    </row>
    <row r="92" spans="2:9" x14ac:dyDescent="0.25">
      <c r="B92" s="5">
        <v>91</v>
      </c>
      <c r="C92" s="83">
        <v>45048</v>
      </c>
      <c r="D92" s="37">
        <v>45048.333333333336</v>
      </c>
      <c r="E92" s="38">
        <v>45048.395833333336</v>
      </c>
      <c r="F92" s="59">
        <f>Tb_Quedas[[#This Row],[Terminou]]-Tb_Quedas[[#This Row],[Começou]]</f>
        <v>6.25E-2</v>
      </c>
      <c r="G92" s="39" t="s">
        <v>35</v>
      </c>
      <c r="H92" s="39" t="s">
        <v>87</v>
      </c>
      <c r="I92" s="40" t="s">
        <v>389</v>
      </c>
    </row>
    <row r="93" spans="2:9" x14ac:dyDescent="0.25">
      <c r="B93" s="5">
        <v>92</v>
      </c>
      <c r="C93" s="83">
        <v>45048</v>
      </c>
      <c r="D93" s="37">
        <v>45048.436111111114</v>
      </c>
      <c r="E93" s="38">
        <v>45048.4375</v>
      </c>
      <c r="F93" s="59">
        <f>Tb_Quedas[[#This Row],[Terminou]]-Tb_Quedas[[#This Row],[Começou]]</f>
        <v>1.3888888861401938E-3</v>
      </c>
      <c r="G93" s="39" t="s">
        <v>35</v>
      </c>
      <c r="H93" s="39" t="s">
        <v>82</v>
      </c>
      <c r="I93" s="40" t="s">
        <v>85</v>
      </c>
    </row>
    <row r="94" spans="2:9" x14ac:dyDescent="0.25">
      <c r="B94" s="5">
        <v>93</v>
      </c>
      <c r="C94" s="83">
        <v>45048</v>
      </c>
      <c r="D94" s="37">
        <v>45048.666666666664</v>
      </c>
      <c r="E94" s="38">
        <v>45048.697916666664</v>
      </c>
      <c r="F94" s="59">
        <f>Tb_Quedas[[#This Row],[Terminou]]-Tb_Quedas[[#This Row],[Começou]]</f>
        <v>3.125E-2</v>
      </c>
      <c r="G94" s="39" t="s">
        <v>35</v>
      </c>
      <c r="H94" s="39" t="s">
        <v>87</v>
      </c>
      <c r="I94" s="40" t="s">
        <v>389</v>
      </c>
    </row>
    <row r="95" spans="2:9" x14ac:dyDescent="0.25">
      <c r="B95" s="5">
        <v>94</v>
      </c>
      <c r="C95" s="83">
        <v>45049</v>
      </c>
      <c r="D95" s="76">
        <v>45049.361712962964</v>
      </c>
      <c r="E95" s="76">
        <v>45049.368657407409</v>
      </c>
      <c r="F95" s="59">
        <f>Tb_Quedas[[#This Row],[Terminou]]-Tb_Quedas[[#This Row],[Começou]]</f>
        <v>6.9444444452528842E-3</v>
      </c>
      <c r="G95" s="39" t="s">
        <v>35</v>
      </c>
      <c r="H95" s="39" t="s">
        <v>87</v>
      </c>
      <c r="I95" s="40" t="s">
        <v>389</v>
      </c>
    </row>
    <row r="96" spans="2:9" x14ac:dyDescent="0.25">
      <c r="B96" s="5">
        <v>95</v>
      </c>
      <c r="C96" s="83">
        <v>45049</v>
      </c>
      <c r="D96" s="76">
        <v>45049.413599537038</v>
      </c>
      <c r="E96" s="38">
        <v>45049.413773148146</v>
      </c>
      <c r="F96" s="59">
        <f>Tb_Quedas[[#This Row],[Terminou]]-Tb_Quedas[[#This Row],[Começou]]</f>
        <v>1.7361110803904012E-4</v>
      </c>
      <c r="G96" s="39" t="s">
        <v>35</v>
      </c>
      <c r="H96" s="39" t="s">
        <v>82</v>
      </c>
      <c r="I96" s="40" t="s">
        <v>85</v>
      </c>
    </row>
    <row r="97" spans="2:9" x14ac:dyDescent="0.25">
      <c r="B97" s="5">
        <v>96</v>
      </c>
      <c r="C97" s="83">
        <v>45049</v>
      </c>
      <c r="D97" s="76">
        <v>45049.461111111108</v>
      </c>
      <c r="E97" s="38">
        <v>45049.479166666664</v>
      </c>
      <c r="F97" s="59">
        <f t="shared" ref="F97:F98" si="0">E97-D97</f>
        <v>1.8055555556202307E-2</v>
      </c>
      <c r="G97" s="39" t="s">
        <v>35</v>
      </c>
      <c r="H97" s="39" t="s">
        <v>87</v>
      </c>
      <c r="I97" s="40" t="s">
        <v>93</v>
      </c>
    </row>
    <row r="98" spans="2:9" x14ac:dyDescent="0.25">
      <c r="B98" s="5">
        <v>97</v>
      </c>
      <c r="C98" s="83">
        <v>45049</v>
      </c>
      <c r="D98" s="33">
        <v>45049.669444444444</v>
      </c>
      <c r="E98" s="34">
        <v>45049.677083333336</v>
      </c>
      <c r="F98" s="35">
        <f t="shared" si="0"/>
        <v>7.6388888919609599E-3</v>
      </c>
      <c r="G98" s="4" t="s">
        <v>35</v>
      </c>
      <c r="H98" s="4" t="s">
        <v>87</v>
      </c>
      <c r="I98" s="4" t="s">
        <v>85</v>
      </c>
    </row>
    <row r="99" spans="2:9" x14ac:dyDescent="0.25">
      <c r="B99" s="5">
        <v>98</v>
      </c>
      <c r="C99" s="83">
        <v>45050</v>
      </c>
      <c r="D99" s="103">
        <v>45050.302083333343</v>
      </c>
      <c r="E99" s="34">
        <v>45050.357638888891</v>
      </c>
      <c r="F99" s="35">
        <v>5.5555555555555552E-2</v>
      </c>
      <c r="G99" s="4" t="s">
        <v>35</v>
      </c>
      <c r="H99" s="4" t="s">
        <v>87</v>
      </c>
      <c r="I99" s="36" t="s">
        <v>503</v>
      </c>
    </row>
    <row r="100" spans="2:9" x14ac:dyDescent="0.25">
      <c r="B100" s="5">
        <v>99</v>
      </c>
      <c r="C100" s="83">
        <v>45050</v>
      </c>
      <c r="D100" s="103">
        <v>45050.395833333343</v>
      </c>
      <c r="E100" s="34">
        <v>45050.399305555547</v>
      </c>
      <c r="F100" s="35">
        <v>3.472222222222222E-3</v>
      </c>
      <c r="G100" s="4" t="s">
        <v>81</v>
      </c>
      <c r="H100" s="4" t="s">
        <v>87</v>
      </c>
      <c r="I100" s="36" t="s">
        <v>93</v>
      </c>
    </row>
    <row r="101" spans="2:9" x14ac:dyDescent="0.25">
      <c r="B101" s="5">
        <v>100</v>
      </c>
      <c r="C101" s="83">
        <v>45050</v>
      </c>
      <c r="D101" s="103">
        <v>45050.448795312499</v>
      </c>
      <c r="E101" s="34">
        <v>45050.449291400473</v>
      </c>
      <c r="F101" s="35">
        <v>4.9608796296296293E-4</v>
      </c>
      <c r="G101" s="4" t="s">
        <v>504</v>
      </c>
      <c r="H101" s="4" t="s">
        <v>82</v>
      </c>
      <c r="I101" s="36" t="s">
        <v>85</v>
      </c>
    </row>
    <row r="102" spans="2:9" x14ac:dyDescent="0.25">
      <c r="B102" s="5">
        <v>101</v>
      </c>
      <c r="C102" s="83">
        <v>45050</v>
      </c>
      <c r="D102" s="103">
        <v>45050.453254687258</v>
      </c>
      <c r="E102" s="34">
        <v>45050.464971935311</v>
      </c>
      <c r="F102" s="35">
        <v>1.171724805555556E-2</v>
      </c>
      <c r="G102" s="4" t="s">
        <v>81</v>
      </c>
      <c r="H102" s="4" t="s">
        <v>87</v>
      </c>
      <c r="I102" s="36" t="s">
        <v>93</v>
      </c>
    </row>
    <row r="103" spans="2:9" x14ac:dyDescent="0.25">
      <c r="B103" s="5">
        <v>102</v>
      </c>
      <c r="C103" s="83">
        <v>45050</v>
      </c>
      <c r="D103" s="76">
        <v>45050.583333333336</v>
      </c>
      <c r="E103" s="38">
        <v>45050.614583333336</v>
      </c>
      <c r="F103" s="59" t="e">
        <f>[1]!Tabela1[[#This Row],[Terminou]]-[1]!Tabela1[[#This Row],[Começou]]</f>
        <v>#REF!</v>
      </c>
      <c r="G103" s="39" t="s">
        <v>81</v>
      </c>
      <c r="H103" s="39" t="s">
        <v>87</v>
      </c>
      <c r="I103" s="40" t="s">
        <v>93</v>
      </c>
    </row>
  </sheetData>
  <pageMargins left="0.511811024" right="0.511811024" top="0.78740157499999996" bottom="0.78740157499999996" header="0.31496062000000002" footer="0.31496062000000002"/>
  <ignoredErrors>
    <ignoredError sqref="C2:C98 C99:C1048576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8"/>
  <sheetViews>
    <sheetView workbookViewId="0">
      <selection activeCell="C10" sqref="C10"/>
    </sheetView>
  </sheetViews>
  <sheetFormatPr defaultRowHeight="15" x14ac:dyDescent="0.25"/>
  <cols>
    <col min="2" max="2" width="12.42578125" customWidth="1"/>
    <col min="3" max="3" width="67.42578125" bestFit="1" customWidth="1"/>
    <col min="4" max="4" width="14.85546875" customWidth="1"/>
    <col min="5" max="5" width="13.5703125" customWidth="1"/>
    <col min="6" max="6" width="13.5703125" bestFit="1" customWidth="1"/>
    <col min="7" max="7" width="20.140625" bestFit="1" customWidth="1"/>
  </cols>
  <sheetData>
    <row r="1" spans="2:7" x14ac:dyDescent="0.25">
      <c r="B1" s="45" t="s">
        <v>106</v>
      </c>
      <c r="C1" s="45" t="s">
        <v>373</v>
      </c>
      <c r="D1" s="46" t="s">
        <v>107</v>
      </c>
      <c r="E1" s="46" t="s">
        <v>108</v>
      </c>
      <c r="F1" s="47" t="s">
        <v>4</v>
      </c>
      <c r="G1" s="46" t="s">
        <v>377</v>
      </c>
    </row>
    <row r="2" spans="2:7" x14ac:dyDescent="0.25">
      <c r="B2" s="43">
        <v>1</v>
      </c>
      <c r="C2" s="41" t="s">
        <v>109</v>
      </c>
      <c r="D2" s="42" t="s">
        <v>110</v>
      </c>
      <c r="E2" s="42" t="s">
        <v>111</v>
      </c>
      <c r="F2" s="44" t="s">
        <v>370</v>
      </c>
      <c r="G2" s="65"/>
    </row>
    <row r="3" spans="2:7" x14ac:dyDescent="0.25">
      <c r="B3" s="43">
        <v>2</v>
      </c>
      <c r="C3" s="41" t="s">
        <v>112</v>
      </c>
      <c r="D3" s="42" t="s">
        <v>113</v>
      </c>
      <c r="E3" s="42" t="s">
        <v>111</v>
      </c>
      <c r="F3" s="44" t="s">
        <v>370</v>
      </c>
      <c r="G3" s="65"/>
    </row>
    <row r="4" spans="2:7" x14ac:dyDescent="0.25">
      <c r="B4" s="43">
        <v>3</v>
      </c>
      <c r="C4" s="41" t="s">
        <v>114</v>
      </c>
      <c r="D4" s="42" t="s">
        <v>110</v>
      </c>
      <c r="E4" s="42" t="s">
        <v>111</v>
      </c>
      <c r="F4" s="44" t="s">
        <v>370</v>
      </c>
      <c r="G4" s="65"/>
    </row>
    <row r="5" spans="2:7" x14ac:dyDescent="0.25">
      <c r="B5" s="43">
        <v>4</v>
      </c>
      <c r="C5" s="41" t="s">
        <v>115</v>
      </c>
      <c r="D5" s="42" t="s">
        <v>116</v>
      </c>
      <c r="E5" s="42" t="s">
        <v>111</v>
      </c>
      <c r="F5" s="44" t="s">
        <v>370</v>
      </c>
      <c r="G5" s="65"/>
    </row>
    <row r="6" spans="2:7" x14ac:dyDescent="0.25">
      <c r="B6" s="43">
        <v>5</v>
      </c>
      <c r="C6" s="41" t="s">
        <v>117</v>
      </c>
      <c r="D6" s="42" t="s">
        <v>116</v>
      </c>
      <c r="E6" s="42" t="s">
        <v>118</v>
      </c>
      <c r="F6" s="44" t="s">
        <v>370</v>
      </c>
      <c r="G6" s="65"/>
    </row>
    <row r="7" spans="2:7" x14ac:dyDescent="0.25">
      <c r="B7" s="43">
        <v>6</v>
      </c>
      <c r="C7" s="41" t="s">
        <v>119</v>
      </c>
      <c r="D7" s="42" t="s">
        <v>110</v>
      </c>
      <c r="E7" s="42" t="s">
        <v>111</v>
      </c>
      <c r="F7" s="44" t="s">
        <v>370</v>
      </c>
      <c r="G7" s="65"/>
    </row>
    <row r="8" spans="2:7" x14ac:dyDescent="0.25">
      <c r="B8" s="54">
        <v>7</v>
      </c>
      <c r="C8" s="55" t="s">
        <v>374</v>
      </c>
      <c r="D8" s="42" t="s">
        <v>110</v>
      </c>
      <c r="E8" s="56" t="s">
        <v>118</v>
      </c>
      <c r="F8" s="57" t="s">
        <v>375</v>
      </c>
      <c r="G8" s="66">
        <v>45043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"/>
  <sheetViews>
    <sheetView topLeftCell="C1" workbookViewId="0">
      <selection activeCell="F6" sqref="F6"/>
    </sheetView>
  </sheetViews>
  <sheetFormatPr defaultRowHeight="15" x14ac:dyDescent="0.25"/>
  <cols>
    <col min="2" max="2" width="10.7109375" style="48" customWidth="1"/>
    <col min="3" max="3" width="7.5703125" customWidth="1"/>
    <col min="4" max="4" width="14.140625" bestFit="1" customWidth="1"/>
    <col min="5" max="5" width="18.28515625" customWidth="1"/>
    <col min="6" max="6" width="21.5703125" bestFit="1" customWidth="1"/>
    <col min="7" max="7" width="83.85546875" customWidth="1"/>
    <col min="8" max="8" width="12.42578125" customWidth="1"/>
    <col min="9" max="9" width="14.7109375" bestFit="1" customWidth="1"/>
  </cols>
  <sheetData>
    <row r="1" spans="1:9" x14ac:dyDescent="0.25">
      <c r="A1" s="91"/>
      <c r="B1" s="49" t="s">
        <v>106</v>
      </c>
      <c r="C1" s="51" t="s">
        <v>369</v>
      </c>
      <c r="D1" s="51" t="s">
        <v>120</v>
      </c>
      <c r="E1" s="51" t="s">
        <v>121</v>
      </c>
      <c r="F1" s="51" t="s">
        <v>371</v>
      </c>
      <c r="G1" s="51" t="s">
        <v>122</v>
      </c>
      <c r="H1" s="51" t="s">
        <v>123</v>
      </c>
      <c r="I1" s="52" t="s">
        <v>124</v>
      </c>
    </row>
    <row r="2" spans="1:9" x14ac:dyDescent="0.25">
      <c r="B2" s="62">
        <v>1</v>
      </c>
      <c r="C2" s="51">
        <v>84</v>
      </c>
      <c r="D2" s="60" t="s">
        <v>127</v>
      </c>
      <c r="E2" s="61">
        <v>44649</v>
      </c>
      <c r="F2" s="61">
        <v>44664</v>
      </c>
      <c r="G2" s="60" t="s">
        <v>368</v>
      </c>
      <c r="H2" s="60" t="s">
        <v>146</v>
      </c>
      <c r="I2" s="58" t="s">
        <v>87</v>
      </c>
    </row>
    <row r="3" spans="1:9" x14ac:dyDescent="0.25">
      <c r="B3" s="63">
        <v>2</v>
      </c>
      <c r="C3" s="5">
        <v>85</v>
      </c>
      <c r="D3" s="4" t="s">
        <v>130</v>
      </c>
      <c r="E3" s="19">
        <v>44649</v>
      </c>
      <c r="F3" s="19">
        <v>44655</v>
      </c>
      <c r="G3" s="4" t="s">
        <v>367</v>
      </c>
      <c r="H3" s="4" t="s">
        <v>146</v>
      </c>
      <c r="I3" s="36" t="s">
        <v>87</v>
      </c>
    </row>
    <row r="4" spans="1:9" x14ac:dyDescent="0.25">
      <c r="B4" s="64">
        <v>3</v>
      </c>
      <c r="C4" s="5">
        <v>92</v>
      </c>
      <c r="D4" s="4" t="s">
        <v>140</v>
      </c>
      <c r="E4" s="19">
        <v>44655</v>
      </c>
      <c r="F4" s="19">
        <v>44664</v>
      </c>
      <c r="G4" s="4" t="s">
        <v>366</v>
      </c>
      <c r="H4" s="4" t="s">
        <v>146</v>
      </c>
      <c r="I4" s="36" t="s">
        <v>87</v>
      </c>
    </row>
    <row r="5" spans="1:9" x14ac:dyDescent="0.25">
      <c r="B5" s="64">
        <v>4</v>
      </c>
      <c r="C5" s="5">
        <v>93</v>
      </c>
      <c r="D5" s="4" t="s">
        <v>140</v>
      </c>
      <c r="E5" s="19">
        <v>44655</v>
      </c>
      <c r="F5" s="19">
        <v>44664</v>
      </c>
      <c r="G5" s="4" t="s">
        <v>365</v>
      </c>
      <c r="H5" s="4" t="s">
        <v>146</v>
      </c>
      <c r="I5" s="36" t="s">
        <v>87</v>
      </c>
    </row>
    <row r="6" spans="1:9" x14ac:dyDescent="0.25">
      <c r="B6" s="64">
        <v>5</v>
      </c>
      <c r="C6" s="5">
        <v>98</v>
      </c>
      <c r="D6" s="4" t="s">
        <v>125</v>
      </c>
      <c r="E6" s="19">
        <v>44658</v>
      </c>
      <c r="F6" s="19">
        <v>44664</v>
      </c>
      <c r="G6" s="4" t="s">
        <v>364</v>
      </c>
      <c r="H6" s="4" t="s">
        <v>146</v>
      </c>
      <c r="I6" s="36" t="s">
        <v>87</v>
      </c>
    </row>
    <row r="7" spans="1:9" x14ac:dyDescent="0.25">
      <c r="B7" s="64">
        <v>6</v>
      </c>
      <c r="C7" s="5">
        <v>100</v>
      </c>
      <c r="D7" s="4" t="s">
        <v>130</v>
      </c>
      <c r="E7" s="19">
        <v>44662</v>
      </c>
      <c r="F7" s="61">
        <v>44664</v>
      </c>
      <c r="G7" s="4" t="s">
        <v>363</v>
      </c>
      <c r="H7" s="4" t="s">
        <v>146</v>
      </c>
      <c r="I7" s="36" t="s">
        <v>87</v>
      </c>
    </row>
    <row r="8" spans="1:9" x14ac:dyDescent="0.25">
      <c r="B8" s="64">
        <v>7</v>
      </c>
      <c r="C8" s="5">
        <v>101</v>
      </c>
      <c r="D8" s="4" t="s">
        <v>130</v>
      </c>
      <c r="E8" s="19">
        <v>44662</v>
      </c>
      <c r="F8" s="19">
        <v>44664</v>
      </c>
      <c r="G8" s="4" t="s">
        <v>362</v>
      </c>
      <c r="H8" s="4" t="s">
        <v>146</v>
      </c>
      <c r="I8" s="36" t="s">
        <v>87</v>
      </c>
    </row>
    <row r="9" spans="1:9" x14ac:dyDescent="0.25">
      <c r="B9" s="64">
        <v>8</v>
      </c>
      <c r="C9" s="5">
        <v>103</v>
      </c>
      <c r="D9" s="4" t="s">
        <v>125</v>
      </c>
      <c r="E9" s="19">
        <v>44663</v>
      </c>
      <c r="F9" s="19">
        <v>44664</v>
      </c>
      <c r="G9" s="4" t="s">
        <v>361</v>
      </c>
      <c r="H9" s="4" t="s">
        <v>146</v>
      </c>
      <c r="I9" s="36" t="s">
        <v>87</v>
      </c>
    </row>
    <row r="10" spans="1:9" x14ac:dyDescent="0.25">
      <c r="B10" s="63">
        <v>9</v>
      </c>
      <c r="C10" s="5">
        <v>104</v>
      </c>
      <c r="D10" s="4" t="s">
        <v>140</v>
      </c>
      <c r="E10" s="19">
        <v>44664</v>
      </c>
      <c r="F10" s="19">
        <v>44669</v>
      </c>
      <c r="G10" s="4" t="s">
        <v>360</v>
      </c>
      <c r="H10" s="4" t="s">
        <v>146</v>
      </c>
      <c r="I10" s="36" t="s">
        <v>87</v>
      </c>
    </row>
    <row r="11" spans="1:9" x14ac:dyDescent="0.25">
      <c r="B11" s="64">
        <v>10</v>
      </c>
      <c r="C11" s="5">
        <v>108</v>
      </c>
      <c r="D11" s="4" t="s">
        <v>127</v>
      </c>
      <c r="E11" s="19">
        <v>44669</v>
      </c>
      <c r="F11" s="19">
        <v>44698</v>
      </c>
      <c r="G11" s="4" t="s">
        <v>359</v>
      </c>
      <c r="H11" s="4" t="s">
        <v>146</v>
      </c>
      <c r="I11" s="36" t="s">
        <v>87</v>
      </c>
    </row>
    <row r="12" spans="1:9" x14ac:dyDescent="0.25">
      <c r="B12" s="64">
        <v>11</v>
      </c>
      <c r="C12" s="5">
        <v>111</v>
      </c>
      <c r="D12" s="4" t="s">
        <v>125</v>
      </c>
      <c r="E12" s="19">
        <v>44670</v>
      </c>
      <c r="F12" s="19">
        <v>44676</v>
      </c>
      <c r="G12" s="4" t="s">
        <v>358</v>
      </c>
      <c r="H12" s="4" t="s">
        <v>146</v>
      </c>
      <c r="I12" s="36" t="s">
        <v>87</v>
      </c>
    </row>
    <row r="13" spans="1:9" x14ac:dyDescent="0.25">
      <c r="B13" s="64">
        <v>12</v>
      </c>
      <c r="C13" s="5">
        <v>112</v>
      </c>
      <c r="D13" s="4" t="s">
        <v>140</v>
      </c>
      <c r="E13" s="19">
        <v>44671</v>
      </c>
      <c r="F13" s="19">
        <v>44676</v>
      </c>
      <c r="G13" s="4" t="s">
        <v>357</v>
      </c>
      <c r="H13" s="4" t="s">
        <v>146</v>
      </c>
      <c r="I13" s="36" t="s">
        <v>87</v>
      </c>
    </row>
    <row r="14" spans="1:9" x14ac:dyDescent="0.25">
      <c r="B14" s="64">
        <v>13</v>
      </c>
      <c r="C14" s="5">
        <v>113</v>
      </c>
      <c r="D14" s="4" t="s">
        <v>127</v>
      </c>
      <c r="E14" s="19">
        <v>44671</v>
      </c>
      <c r="F14" s="19">
        <v>44699</v>
      </c>
      <c r="G14" s="4" t="s">
        <v>356</v>
      </c>
      <c r="H14" s="4" t="s">
        <v>146</v>
      </c>
      <c r="I14" s="36" t="s">
        <v>87</v>
      </c>
    </row>
    <row r="15" spans="1:9" x14ac:dyDescent="0.25">
      <c r="B15" s="64">
        <v>14</v>
      </c>
      <c r="C15" s="5">
        <v>114</v>
      </c>
      <c r="D15" s="4" t="s">
        <v>140</v>
      </c>
      <c r="E15" s="19">
        <v>44671</v>
      </c>
      <c r="F15" s="19">
        <v>44683</v>
      </c>
      <c r="G15" s="4" t="s">
        <v>355</v>
      </c>
      <c r="H15" s="4" t="s">
        <v>146</v>
      </c>
      <c r="I15" s="36" t="s">
        <v>87</v>
      </c>
    </row>
    <row r="16" spans="1:9" x14ac:dyDescent="0.25">
      <c r="B16" s="64">
        <v>15</v>
      </c>
      <c r="C16" s="5">
        <v>117</v>
      </c>
      <c r="D16" s="4" t="s">
        <v>130</v>
      </c>
      <c r="E16" s="19">
        <v>44677</v>
      </c>
      <c r="F16" s="19">
        <v>44680</v>
      </c>
      <c r="G16" s="4" t="s">
        <v>354</v>
      </c>
      <c r="H16" s="4" t="s">
        <v>146</v>
      </c>
      <c r="I16" s="36" t="s">
        <v>87</v>
      </c>
    </row>
    <row r="17" spans="2:9" x14ac:dyDescent="0.25">
      <c r="B17" s="63">
        <v>16</v>
      </c>
      <c r="C17" s="5">
        <v>118</v>
      </c>
      <c r="D17" s="4" t="s">
        <v>140</v>
      </c>
      <c r="E17" s="19">
        <v>44677</v>
      </c>
      <c r="F17" s="19">
        <v>44697</v>
      </c>
      <c r="G17" s="4" t="s">
        <v>353</v>
      </c>
      <c r="H17" s="4" t="s">
        <v>146</v>
      </c>
      <c r="I17" s="36" t="s">
        <v>87</v>
      </c>
    </row>
    <row r="18" spans="2:9" x14ac:dyDescent="0.25">
      <c r="B18" s="64">
        <v>17</v>
      </c>
      <c r="C18" s="5">
        <v>119</v>
      </c>
      <c r="D18" s="4" t="s">
        <v>140</v>
      </c>
      <c r="E18" s="19">
        <v>44677</v>
      </c>
      <c r="F18" s="19">
        <v>44683</v>
      </c>
      <c r="G18" s="4" t="s">
        <v>352</v>
      </c>
      <c r="H18" s="4" t="s">
        <v>146</v>
      </c>
      <c r="I18" s="36" t="s">
        <v>87</v>
      </c>
    </row>
    <row r="19" spans="2:9" x14ac:dyDescent="0.25">
      <c r="B19" s="64">
        <v>18</v>
      </c>
      <c r="C19" s="5">
        <v>120</v>
      </c>
      <c r="D19" s="4" t="s">
        <v>127</v>
      </c>
      <c r="E19" s="19">
        <v>44677</v>
      </c>
      <c r="F19" s="19">
        <v>44697</v>
      </c>
      <c r="G19" s="4" t="s">
        <v>351</v>
      </c>
      <c r="H19" s="4" t="s">
        <v>146</v>
      </c>
      <c r="I19" s="36" t="s">
        <v>87</v>
      </c>
    </row>
    <row r="20" spans="2:9" x14ac:dyDescent="0.25">
      <c r="B20" s="64">
        <v>19</v>
      </c>
      <c r="C20" s="5">
        <v>121</v>
      </c>
      <c r="D20" s="4" t="s">
        <v>127</v>
      </c>
      <c r="E20" s="19">
        <v>44677</v>
      </c>
      <c r="F20" s="19">
        <v>44686</v>
      </c>
      <c r="G20" s="4" t="s">
        <v>350</v>
      </c>
      <c r="H20" s="4" t="s">
        <v>146</v>
      </c>
      <c r="I20" s="36" t="s">
        <v>87</v>
      </c>
    </row>
    <row r="21" spans="2:9" x14ac:dyDescent="0.25">
      <c r="B21" s="64">
        <v>20</v>
      </c>
      <c r="C21" s="5">
        <v>122</v>
      </c>
      <c r="D21" s="4" t="s">
        <v>140</v>
      </c>
      <c r="E21" s="19">
        <v>44677</v>
      </c>
      <c r="F21" s="19">
        <v>44680</v>
      </c>
      <c r="G21" s="4" t="s">
        <v>349</v>
      </c>
      <c r="H21" s="4" t="s">
        <v>146</v>
      </c>
      <c r="I21" s="36" t="s">
        <v>87</v>
      </c>
    </row>
    <row r="22" spans="2:9" x14ac:dyDescent="0.25">
      <c r="B22" s="64">
        <v>21</v>
      </c>
      <c r="C22" s="5">
        <v>125</v>
      </c>
      <c r="D22" s="4" t="s">
        <v>127</v>
      </c>
      <c r="E22" s="19">
        <v>44678</v>
      </c>
      <c r="F22" s="19">
        <v>44691</v>
      </c>
      <c r="G22" s="4" t="s">
        <v>348</v>
      </c>
      <c r="H22" s="4" t="s">
        <v>146</v>
      </c>
      <c r="I22" s="36" t="s">
        <v>87</v>
      </c>
    </row>
    <row r="23" spans="2:9" x14ac:dyDescent="0.25">
      <c r="B23" s="64">
        <v>22</v>
      </c>
      <c r="C23" s="5">
        <v>131</v>
      </c>
      <c r="D23" s="4" t="s">
        <v>127</v>
      </c>
      <c r="E23" s="19">
        <v>44684</v>
      </c>
      <c r="F23" s="19">
        <v>44687</v>
      </c>
      <c r="G23" s="4" t="s">
        <v>347</v>
      </c>
      <c r="H23" s="4" t="s">
        <v>146</v>
      </c>
      <c r="I23" s="36" t="s">
        <v>87</v>
      </c>
    </row>
    <row r="24" spans="2:9" x14ac:dyDescent="0.25">
      <c r="B24" s="63">
        <v>23</v>
      </c>
      <c r="C24" s="5">
        <v>134</v>
      </c>
      <c r="D24" s="4" t="s">
        <v>127</v>
      </c>
      <c r="E24" s="19">
        <v>44685</v>
      </c>
      <c r="F24" s="19">
        <v>44687</v>
      </c>
      <c r="G24" s="4" t="s">
        <v>346</v>
      </c>
      <c r="H24" s="4" t="s">
        <v>146</v>
      </c>
      <c r="I24" s="36" t="s">
        <v>87</v>
      </c>
    </row>
    <row r="25" spans="2:9" x14ac:dyDescent="0.25">
      <c r="B25" s="64">
        <v>24</v>
      </c>
      <c r="C25" s="5">
        <v>139</v>
      </c>
      <c r="D25" s="4" t="s">
        <v>127</v>
      </c>
      <c r="E25" s="19">
        <v>44687</v>
      </c>
      <c r="F25" s="19">
        <v>44692</v>
      </c>
      <c r="G25" s="4" t="s">
        <v>345</v>
      </c>
      <c r="H25" s="4" t="s">
        <v>146</v>
      </c>
      <c r="I25" s="36" t="s">
        <v>87</v>
      </c>
    </row>
    <row r="26" spans="2:9" x14ac:dyDescent="0.25">
      <c r="B26" s="64">
        <v>25</v>
      </c>
      <c r="C26" s="5">
        <v>142</v>
      </c>
      <c r="D26" s="4" t="s">
        <v>140</v>
      </c>
      <c r="E26" s="19">
        <v>44691</v>
      </c>
      <c r="F26" s="19">
        <v>44691</v>
      </c>
      <c r="G26" s="4" t="s">
        <v>344</v>
      </c>
      <c r="H26" s="4" t="s">
        <v>146</v>
      </c>
      <c r="I26" s="36" t="s">
        <v>87</v>
      </c>
    </row>
    <row r="27" spans="2:9" x14ac:dyDescent="0.25">
      <c r="B27" s="64">
        <v>26</v>
      </c>
      <c r="C27" s="5">
        <v>143</v>
      </c>
      <c r="D27" s="4" t="s">
        <v>130</v>
      </c>
      <c r="E27" s="19">
        <v>44691</v>
      </c>
      <c r="F27" s="19">
        <v>44763</v>
      </c>
      <c r="G27" s="4" t="s">
        <v>343</v>
      </c>
      <c r="H27" s="4" t="s">
        <v>146</v>
      </c>
      <c r="I27" s="36" t="s">
        <v>87</v>
      </c>
    </row>
    <row r="28" spans="2:9" x14ac:dyDescent="0.25">
      <c r="B28" s="64">
        <v>27</v>
      </c>
      <c r="C28" s="5">
        <v>144</v>
      </c>
      <c r="D28" s="4" t="s">
        <v>127</v>
      </c>
      <c r="E28" s="19">
        <v>44691</v>
      </c>
      <c r="F28" s="19">
        <v>44694</v>
      </c>
      <c r="G28" s="4" t="s">
        <v>342</v>
      </c>
      <c r="H28" s="4" t="s">
        <v>146</v>
      </c>
      <c r="I28" s="36" t="s">
        <v>87</v>
      </c>
    </row>
    <row r="29" spans="2:9" x14ac:dyDescent="0.25">
      <c r="B29" s="64">
        <v>28</v>
      </c>
      <c r="C29" s="5">
        <v>146</v>
      </c>
      <c r="D29" s="4" t="s">
        <v>140</v>
      </c>
      <c r="E29" s="19">
        <v>44692</v>
      </c>
      <c r="F29" s="19">
        <v>44712</v>
      </c>
      <c r="G29" s="4" t="s">
        <v>341</v>
      </c>
      <c r="H29" s="4" t="s">
        <v>146</v>
      </c>
      <c r="I29" s="36" t="s">
        <v>87</v>
      </c>
    </row>
    <row r="30" spans="2:9" x14ac:dyDescent="0.25">
      <c r="B30" s="64">
        <v>29</v>
      </c>
      <c r="C30" s="5">
        <v>147</v>
      </c>
      <c r="D30" s="4" t="s">
        <v>130</v>
      </c>
      <c r="E30" s="19">
        <v>44692</v>
      </c>
      <c r="F30" s="19">
        <v>44694</v>
      </c>
      <c r="G30" s="4" t="s">
        <v>340</v>
      </c>
      <c r="H30" s="4" t="s">
        <v>146</v>
      </c>
      <c r="I30" s="36" t="s">
        <v>87</v>
      </c>
    </row>
    <row r="31" spans="2:9" x14ac:dyDescent="0.25">
      <c r="B31" s="63">
        <v>30</v>
      </c>
      <c r="C31" s="5">
        <v>148</v>
      </c>
      <c r="D31" s="4" t="s">
        <v>130</v>
      </c>
      <c r="E31" s="19">
        <v>44693</v>
      </c>
      <c r="F31" s="19">
        <v>44756</v>
      </c>
      <c r="G31" s="4" t="s">
        <v>339</v>
      </c>
      <c r="H31" s="4" t="s">
        <v>146</v>
      </c>
      <c r="I31" s="36" t="s">
        <v>87</v>
      </c>
    </row>
    <row r="32" spans="2:9" x14ac:dyDescent="0.25">
      <c r="B32" s="64">
        <v>31</v>
      </c>
      <c r="C32" s="5">
        <v>151</v>
      </c>
      <c r="D32" s="4" t="s">
        <v>140</v>
      </c>
      <c r="E32" s="19">
        <v>44697</v>
      </c>
      <c r="F32" s="19">
        <v>44698</v>
      </c>
      <c r="G32" s="4" t="s">
        <v>338</v>
      </c>
      <c r="H32" s="4" t="s">
        <v>146</v>
      </c>
      <c r="I32" s="36" t="s">
        <v>87</v>
      </c>
    </row>
    <row r="33" spans="2:9" x14ac:dyDescent="0.25">
      <c r="B33" s="64">
        <v>32</v>
      </c>
      <c r="C33" s="5">
        <v>152</v>
      </c>
      <c r="D33" s="4" t="s">
        <v>130</v>
      </c>
      <c r="E33" s="19">
        <v>44697</v>
      </c>
      <c r="F33" s="19">
        <v>44741</v>
      </c>
      <c r="G33" s="4" t="s">
        <v>337</v>
      </c>
      <c r="H33" s="4" t="s">
        <v>146</v>
      </c>
      <c r="I33" s="36" t="s">
        <v>87</v>
      </c>
    </row>
    <row r="34" spans="2:9" x14ac:dyDescent="0.25">
      <c r="B34" s="64">
        <v>33</v>
      </c>
      <c r="C34" s="5">
        <v>153</v>
      </c>
      <c r="D34" s="4" t="s">
        <v>127</v>
      </c>
      <c r="E34" s="19">
        <v>44699</v>
      </c>
      <c r="F34" s="19">
        <v>44753</v>
      </c>
      <c r="G34" s="4" t="s">
        <v>336</v>
      </c>
      <c r="H34" s="4" t="s">
        <v>146</v>
      </c>
      <c r="I34" s="36" t="s">
        <v>87</v>
      </c>
    </row>
    <row r="35" spans="2:9" x14ac:dyDescent="0.25">
      <c r="B35" s="64">
        <v>34</v>
      </c>
      <c r="C35" s="5">
        <v>155</v>
      </c>
      <c r="D35" s="4" t="s">
        <v>130</v>
      </c>
      <c r="E35" s="19">
        <v>44700</v>
      </c>
      <c r="F35" s="19">
        <v>44707</v>
      </c>
      <c r="G35" s="4" t="s">
        <v>335</v>
      </c>
      <c r="H35" s="4" t="s">
        <v>146</v>
      </c>
      <c r="I35" s="36" t="s">
        <v>87</v>
      </c>
    </row>
    <row r="36" spans="2:9" x14ac:dyDescent="0.25">
      <c r="B36" s="64">
        <v>35</v>
      </c>
      <c r="C36" s="5">
        <v>156</v>
      </c>
      <c r="D36" s="4" t="s">
        <v>140</v>
      </c>
      <c r="E36" s="19">
        <v>44701</v>
      </c>
      <c r="F36" s="19">
        <v>44762</v>
      </c>
      <c r="G36" s="4" t="s">
        <v>334</v>
      </c>
      <c r="H36" s="4" t="s">
        <v>146</v>
      </c>
      <c r="I36" s="36" t="s">
        <v>87</v>
      </c>
    </row>
    <row r="37" spans="2:9" x14ac:dyDescent="0.25">
      <c r="B37" s="64">
        <v>36</v>
      </c>
      <c r="C37" s="5">
        <v>160</v>
      </c>
      <c r="D37" s="4" t="s">
        <v>140</v>
      </c>
      <c r="E37" s="19">
        <v>44704</v>
      </c>
      <c r="F37" s="19">
        <v>44705</v>
      </c>
      <c r="G37" s="4" t="s">
        <v>333</v>
      </c>
      <c r="H37" s="4" t="s">
        <v>146</v>
      </c>
      <c r="I37" s="36" t="s">
        <v>87</v>
      </c>
    </row>
    <row r="38" spans="2:9" x14ac:dyDescent="0.25">
      <c r="B38" s="63">
        <v>37</v>
      </c>
      <c r="C38" s="5">
        <v>161</v>
      </c>
      <c r="D38" s="4" t="s">
        <v>140</v>
      </c>
      <c r="E38" s="19">
        <v>44704</v>
      </c>
      <c r="F38" s="19">
        <v>44713</v>
      </c>
      <c r="G38" s="4" t="s">
        <v>332</v>
      </c>
      <c r="H38" s="4" t="s">
        <v>146</v>
      </c>
      <c r="I38" s="36" t="s">
        <v>87</v>
      </c>
    </row>
    <row r="39" spans="2:9" x14ac:dyDescent="0.25">
      <c r="B39" s="64">
        <v>38</v>
      </c>
      <c r="C39" s="5">
        <v>162</v>
      </c>
      <c r="D39" s="4" t="s">
        <v>127</v>
      </c>
      <c r="E39" s="19">
        <v>44705</v>
      </c>
      <c r="F39" s="19">
        <v>44707</v>
      </c>
      <c r="G39" s="4" t="s">
        <v>331</v>
      </c>
      <c r="H39" s="4" t="s">
        <v>146</v>
      </c>
      <c r="I39" s="36" t="s">
        <v>87</v>
      </c>
    </row>
    <row r="40" spans="2:9" x14ac:dyDescent="0.25">
      <c r="B40" s="64">
        <v>39</v>
      </c>
      <c r="C40" s="5">
        <v>163</v>
      </c>
      <c r="D40" s="4" t="s">
        <v>130</v>
      </c>
      <c r="E40" s="19">
        <v>44706</v>
      </c>
      <c r="F40" s="19">
        <v>44712</v>
      </c>
      <c r="G40" s="4" t="s">
        <v>330</v>
      </c>
      <c r="H40" s="4" t="s">
        <v>146</v>
      </c>
      <c r="I40" s="36" t="s">
        <v>87</v>
      </c>
    </row>
    <row r="41" spans="2:9" x14ac:dyDescent="0.25">
      <c r="B41" s="64">
        <v>40</v>
      </c>
      <c r="C41" s="5">
        <v>164</v>
      </c>
      <c r="D41" s="4" t="s">
        <v>130</v>
      </c>
      <c r="E41" s="19">
        <v>44707</v>
      </c>
      <c r="F41" s="19">
        <v>44712</v>
      </c>
      <c r="G41" s="4" t="s">
        <v>329</v>
      </c>
      <c r="H41" s="4" t="s">
        <v>146</v>
      </c>
      <c r="I41" s="36" t="s">
        <v>87</v>
      </c>
    </row>
    <row r="42" spans="2:9" x14ac:dyDescent="0.25">
      <c r="B42" s="64">
        <v>41</v>
      </c>
      <c r="C42" s="5">
        <v>167</v>
      </c>
      <c r="D42" s="4" t="s">
        <v>140</v>
      </c>
      <c r="E42" s="19">
        <v>44712</v>
      </c>
      <c r="F42" s="19">
        <v>44713</v>
      </c>
      <c r="G42" s="4" t="s">
        <v>328</v>
      </c>
      <c r="H42" s="4" t="s">
        <v>146</v>
      </c>
      <c r="I42" s="36" t="s">
        <v>87</v>
      </c>
    </row>
    <row r="43" spans="2:9" x14ac:dyDescent="0.25">
      <c r="B43" s="64">
        <v>42</v>
      </c>
      <c r="C43" s="5">
        <v>168</v>
      </c>
      <c r="D43" s="4" t="s">
        <v>140</v>
      </c>
      <c r="E43" s="19">
        <v>44712</v>
      </c>
      <c r="F43" s="19">
        <v>44714</v>
      </c>
      <c r="G43" s="4" t="s">
        <v>327</v>
      </c>
      <c r="H43" s="4" t="s">
        <v>146</v>
      </c>
      <c r="I43" s="36" t="s">
        <v>87</v>
      </c>
    </row>
    <row r="44" spans="2:9" x14ac:dyDescent="0.25">
      <c r="B44" s="64">
        <v>43</v>
      </c>
      <c r="C44" s="5">
        <v>169</v>
      </c>
      <c r="D44" s="4" t="s">
        <v>140</v>
      </c>
      <c r="E44" s="19">
        <v>44712</v>
      </c>
      <c r="F44" s="19">
        <v>44713</v>
      </c>
      <c r="G44" s="4" t="s">
        <v>326</v>
      </c>
      <c r="H44" s="4" t="s">
        <v>146</v>
      </c>
      <c r="I44" s="36" t="s">
        <v>87</v>
      </c>
    </row>
    <row r="45" spans="2:9" x14ac:dyDescent="0.25">
      <c r="B45" s="63">
        <v>44</v>
      </c>
      <c r="C45" s="5">
        <v>170</v>
      </c>
      <c r="D45" s="4" t="s">
        <v>140</v>
      </c>
      <c r="E45" s="19">
        <v>44713</v>
      </c>
      <c r="F45" s="19">
        <v>44725</v>
      </c>
      <c r="G45" s="4" t="s">
        <v>325</v>
      </c>
      <c r="H45" s="4" t="s">
        <v>146</v>
      </c>
      <c r="I45" s="36" t="s">
        <v>87</v>
      </c>
    </row>
    <row r="46" spans="2:9" x14ac:dyDescent="0.25">
      <c r="B46" s="64">
        <v>45</v>
      </c>
      <c r="C46" s="5">
        <v>171</v>
      </c>
      <c r="D46" s="4" t="s">
        <v>130</v>
      </c>
      <c r="E46" s="19">
        <v>44713</v>
      </c>
      <c r="F46" s="19">
        <v>44753</v>
      </c>
      <c r="G46" s="4" t="s">
        <v>324</v>
      </c>
      <c r="H46" s="4" t="s">
        <v>146</v>
      </c>
      <c r="I46" s="36" t="s">
        <v>87</v>
      </c>
    </row>
    <row r="47" spans="2:9" x14ac:dyDescent="0.25">
      <c r="B47" s="64">
        <v>46</v>
      </c>
      <c r="C47" s="5">
        <v>172</v>
      </c>
      <c r="D47" s="4" t="s">
        <v>140</v>
      </c>
      <c r="E47" s="19">
        <v>44714</v>
      </c>
      <c r="F47" s="19">
        <v>44721</v>
      </c>
      <c r="G47" s="4" t="s">
        <v>323</v>
      </c>
      <c r="H47" s="4" t="s">
        <v>146</v>
      </c>
      <c r="I47" s="36" t="s">
        <v>87</v>
      </c>
    </row>
    <row r="48" spans="2:9" x14ac:dyDescent="0.25">
      <c r="B48" s="64">
        <v>47</v>
      </c>
      <c r="C48" s="5">
        <v>173</v>
      </c>
      <c r="D48" s="4" t="s">
        <v>140</v>
      </c>
      <c r="E48" s="19">
        <v>44714</v>
      </c>
      <c r="F48" s="19">
        <v>44726</v>
      </c>
      <c r="G48" s="4" t="s">
        <v>322</v>
      </c>
      <c r="H48" s="4" t="s">
        <v>146</v>
      </c>
      <c r="I48" s="36" t="s">
        <v>87</v>
      </c>
    </row>
    <row r="49" spans="2:9" x14ac:dyDescent="0.25">
      <c r="B49" s="64">
        <v>48</v>
      </c>
      <c r="C49" s="5">
        <v>176</v>
      </c>
      <c r="D49" s="4" t="s">
        <v>125</v>
      </c>
      <c r="E49" s="19">
        <v>44715</v>
      </c>
      <c r="F49" s="19">
        <v>44741</v>
      </c>
      <c r="G49" s="4" t="s">
        <v>321</v>
      </c>
      <c r="H49" s="4" t="s">
        <v>146</v>
      </c>
      <c r="I49" s="36" t="s">
        <v>87</v>
      </c>
    </row>
    <row r="50" spans="2:9" x14ac:dyDescent="0.25">
      <c r="B50" s="64">
        <v>49</v>
      </c>
      <c r="C50" s="5">
        <v>179</v>
      </c>
      <c r="D50" s="4" t="s">
        <v>140</v>
      </c>
      <c r="E50" s="19">
        <v>44718</v>
      </c>
      <c r="F50" s="19">
        <v>44718</v>
      </c>
      <c r="G50" s="4" t="s">
        <v>320</v>
      </c>
      <c r="H50" s="4" t="s">
        <v>146</v>
      </c>
      <c r="I50" s="36" t="s">
        <v>87</v>
      </c>
    </row>
    <row r="51" spans="2:9" x14ac:dyDescent="0.25">
      <c r="B51" s="64">
        <v>50</v>
      </c>
      <c r="C51" s="5">
        <v>181</v>
      </c>
      <c r="D51" s="4" t="s">
        <v>130</v>
      </c>
      <c r="E51" s="19">
        <v>44719</v>
      </c>
      <c r="F51" s="19">
        <v>44740</v>
      </c>
      <c r="G51" s="4" t="s">
        <v>319</v>
      </c>
      <c r="H51" s="4" t="s">
        <v>146</v>
      </c>
      <c r="I51" s="36" t="s">
        <v>87</v>
      </c>
    </row>
    <row r="52" spans="2:9" x14ac:dyDescent="0.25">
      <c r="B52" s="63">
        <v>51</v>
      </c>
      <c r="C52" s="5">
        <v>182</v>
      </c>
      <c r="D52" s="4" t="s">
        <v>140</v>
      </c>
      <c r="E52" s="19">
        <v>44719</v>
      </c>
      <c r="F52" s="19">
        <v>44733</v>
      </c>
      <c r="G52" s="4" t="s">
        <v>318</v>
      </c>
      <c r="H52" s="4" t="s">
        <v>146</v>
      </c>
      <c r="I52" s="36" t="s">
        <v>87</v>
      </c>
    </row>
    <row r="53" spans="2:9" x14ac:dyDescent="0.25">
      <c r="B53" s="64">
        <v>52</v>
      </c>
      <c r="C53" s="5">
        <v>183</v>
      </c>
      <c r="D53" s="4" t="s">
        <v>125</v>
      </c>
      <c r="E53" s="19">
        <v>44720</v>
      </c>
      <c r="F53" s="19">
        <v>44732</v>
      </c>
      <c r="G53" s="4" t="s">
        <v>317</v>
      </c>
      <c r="H53" s="4" t="s">
        <v>146</v>
      </c>
      <c r="I53" s="36" t="s">
        <v>87</v>
      </c>
    </row>
    <row r="54" spans="2:9" x14ac:dyDescent="0.25">
      <c r="B54" s="64">
        <v>53</v>
      </c>
      <c r="C54" s="5">
        <v>184</v>
      </c>
      <c r="D54" s="4" t="s">
        <v>125</v>
      </c>
      <c r="E54" s="19">
        <v>44720</v>
      </c>
      <c r="F54" s="19">
        <v>44733</v>
      </c>
      <c r="G54" s="4" t="s">
        <v>316</v>
      </c>
      <c r="H54" s="4" t="s">
        <v>146</v>
      </c>
      <c r="I54" s="36" t="s">
        <v>87</v>
      </c>
    </row>
    <row r="55" spans="2:9" x14ac:dyDescent="0.25">
      <c r="B55" s="64">
        <v>54</v>
      </c>
      <c r="C55" s="5">
        <v>185</v>
      </c>
      <c r="D55" s="4" t="s">
        <v>140</v>
      </c>
      <c r="E55" s="19">
        <v>44720</v>
      </c>
      <c r="F55" s="19">
        <v>44732</v>
      </c>
      <c r="G55" s="4" t="s">
        <v>315</v>
      </c>
      <c r="H55" s="4" t="s">
        <v>146</v>
      </c>
      <c r="I55" s="36" t="s">
        <v>87</v>
      </c>
    </row>
    <row r="56" spans="2:9" x14ac:dyDescent="0.25">
      <c r="B56" s="64">
        <v>55</v>
      </c>
      <c r="C56" s="5">
        <v>186</v>
      </c>
      <c r="D56" s="4" t="s">
        <v>140</v>
      </c>
      <c r="E56" s="19">
        <v>44720</v>
      </c>
      <c r="F56" s="19">
        <v>44732</v>
      </c>
      <c r="G56" s="4" t="s">
        <v>314</v>
      </c>
      <c r="H56" s="4" t="s">
        <v>146</v>
      </c>
      <c r="I56" s="36" t="s">
        <v>87</v>
      </c>
    </row>
    <row r="57" spans="2:9" x14ac:dyDescent="0.25">
      <c r="B57" s="64">
        <v>56</v>
      </c>
      <c r="C57" s="5">
        <v>189</v>
      </c>
      <c r="D57" s="4" t="s">
        <v>125</v>
      </c>
      <c r="E57" s="19">
        <v>44721</v>
      </c>
      <c r="F57" s="19">
        <v>44741</v>
      </c>
      <c r="G57" s="4" t="s">
        <v>313</v>
      </c>
      <c r="H57" s="4" t="s">
        <v>146</v>
      </c>
      <c r="I57" s="36" t="s">
        <v>87</v>
      </c>
    </row>
    <row r="58" spans="2:9" x14ac:dyDescent="0.25">
      <c r="B58" s="64">
        <v>57</v>
      </c>
      <c r="C58" s="5">
        <v>190</v>
      </c>
      <c r="D58" s="4" t="s">
        <v>125</v>
      </c>
      <c r="E58" s="19">
        <v>44722</v>
      </c>
      <c r="F58" s="19">
        <v>44741</v>
      </c>
      <c r="G58" s="4" t="s">
        <v>312</v>
      </c>
      <c r="H58" s="4" t="s">
        <v>146</v>
      </c>
      <c r="I58" s="36" t="s">
        <v>87</v>
      </c>
    </row>
    <row r="59" spans="2:9" x14ac:dyDescent="0.25">
      <c r="B59" s="63">
        <v>58</v>
      </c>
      <c r="C59" s="5">
        <v>191</v>
      </c>
      <c r="D59" s="4" t="s">
        <v>125</v>
      </c>
      <c r="E59" s="19">
        <v>44722</v>
      </c>
      <c r="F59" s="19">
        <v>44726</v>
      </c>
      <c r="G59" s="4" t="s">
        <v>311</v>
      </c>
      <c r="H59" s="4" t="s">
        <v>146</v>
      </c>
      <c r="I59" s="36" t="s">
        <v>87</v>
      </c>
    </row>
    <row r="60" spans="2:9" x14ac:dyDescent="0.25">
      <c r="B60" s="64">
        <v>59</v>
      </c>
      <c r="C60" s="5">
        <v>192</v>
      </c>
      <c r="D60" s="4" t="s">
        <v>140</v>
      </c>
      <c r="E60" s="19">
        <v>44725</v>
      </c>
      <c r="F60" s="19">
        <v>44743</v>
      </c>
      <c r="G60" s="4" t="s">
        <v>310</v>
      </c>
      <c r="H60" s="4" t="s">
        <v>146</v>
      </c>
      <c r="I60" s="36" t="s">
        <v>87</v>
      </c>
    </row>
    <row r="61" spans="2:9" x14ac:dyDescent="0.25">
      <c r="B61" s="64">
        <v>60</v>
      </c>
      <c r="C61" s="5">
        <v>195</v>
      </c>
      <c r="D61" s="4" t="s">
        <v>125</v>
      </c>
      <c r="E61" s="19">
        <v>44726</v>
      </c>
      <c r="F61" s="19">
        <v>44741</v>
      </c>
      <c r="G61" s="4" t="s">
        <v>309</v>
      </c>
      <c r="H61" s="4" t="s">
        <v>146</v>
      </c>
      <c r="I61" s="36" t="s">
        <v>87</v>
      </c>
    </row>
    <row r="62" spans="2:9" x14ac:dyDescent="0.25">
      <c r="B62" s="64">
        <v>61</v>
      </c>
      <c r="C62" s="5">
        <v>197</v>
      </c>
      <c r="D62" s="4" t="s">
        <v>130</v>
      </c>
      <c r="E62" s="19">
        <v>44727</v>
      </c>
      <c r="F62" s="19">
        <v>44741</v>
      </c>
      <c r="G62" s="4" t="s">
        <v>308</v>
      </c>
      <c r="H62" s="4" t="s">
        <v>146</v>
      </c>
      <c r="I62" s="36" t="s">
        <v>87</v>
      </c>
    </row>
    <row r="63" spans="2:9" x14ac:dyDescent="0.25">
      <c r="B63" s="64">
        <v>62</v>
      </c>
      <c r="C63" s="5">
        <v>198</v>
      </c>
      <c r="D63" s="4" t="s">
        <v>140</v>
      </c>
      <c r="E63" s="19">
        <v>44727</v>
      </c>
      <c r="F63" s="19">
        <v>44741</v>
      </c>
      <c r="G63" s="4" t="s">
        <v>307</v>
      </c>
      <c r="H63" s="4" t="s">
        <v>146</v>
      </c>
      <c r="I63" s="36" t="s">
        <v>87</v>
      </c>
    </row>
    <row r="64" spans="2:9" x14ac:dyDescent="0.25">
      <c r="B64" s="64">
        <v>63</v>
      </c>
      <c r="C64" s="5">
        <v>199</v>
      </c>
      <c r="D64" s="4" t="s">
        <v>130</v>
      </c>
      <c r="E64" s="19">
        <v>44727</v>
      </c>
      <c r="F64" s="19">
        <v>44770</v>
      </c>
      <c r="G64" s="4" t="s">
        <v>306</v>
      </c>
      <c r="H64" s="4" t="s">
        <v>146</v>
      </c>
      <c r="I64" s="36" t="s">
        <v>87</v>
      </c>
    </row>
    <row r="65" spans="2:9" x14ac:dyDescent="0.25">
      <c r="B65" s="64">
        <v>64</v>
      </c>
      <c r="C65" s="5">
        <v>200</v>
      </c>
      <c r="D65" s="4" t="s">
        <v>125</v>
      </c>
      <c r="E65" s="19">
        <v>44729</v>
      </c>
      <c r="F65" s="19">
        <v>44770</v>
      </c>
      <c r="G65" s="4" t="s">
        <v>305</v>
      </c>
      <c r="H65" s="4" t="s">
        <v>146</v>
      </c>
      <c r="I65" s="36" t="s">
        <v>87</v>
      </c>
    </row>
    <row r="66" spans="2:9" x14ac:dyDescent="0.25">
      <c r="B66" s="63">
        <v>65</v>
      </c>
      <c r="C66" s="5">
        <v>202</v>
      </c>
      <c r="D66" s="4" t="s">
        <v>130</v>
      </c>
      <c r="E66" s="19">
        <v>44732</v>
      </c>
      <c r="F66" s="19">
        <v>44748</v>
      </c>
      <c r="G66" s="4" t="s">
        <v>304</v>
      </c>
      <c r="H66" s="4" t="s">
        <v>146</v>
      </c>
      <c r="I66" s="36" t="s">
        <v>87</v>
      </c>
    </row>
    <row r="67" spans="2:9" x14ac:dyDescent="0.25">
      <c r="B67" s="64">
        <v>66</v>
      </c>
      <c r="C67" s="5">
        <v>203</v>
      </c>
      <c r="D67" s="4" t="s">
        <v>130</v>
      </c>
      <c r="E67" s="19">
        <v>44732</v>
      </c>
      <c r="F67" s="19">
        <v>44748</v>
      </c>
      <c r="G67" s="4" t="s">
        <v>303</v>
      </c>
      <c r="H67" s="4" t="s">
        <v>146</v>
      </c>
      <c r="I67" s="36" t="s">
        <v>87</v>
      </c>
    </row>
    <row r="68" spans="2:9" x14ac:dyDescent="0.25">
      <c r="B68" s="64">
        <v>67</v>
      </c>
      <c r="C68" s="5">
        <v>204</v>
      </c>
      <c r="D68" s="4" t="s">
        <v>130</v>
      </c>
      <c r="E68" s="19">
        <v>44733</v>
      </c>
      <c r="F68" s="19">
        <v>44743</v>
      </c>
      <c r="G68" s="4" t="s">
        <v>302</v>
      </c>
      <c r="H68" s="4" t="s">
        <v>146</v>
      </c>
      <c r="I68" s="36" t="s">
        <v>87</v>
      </c>
    </row>
    <row r="69" spans="2:9" x14ac:dyDescent="0.25">
      <c r="B69" s="64">
        <v>68</v>
      </c>
      <c r="C69" s="5">
        <v>205</v>
      </c>
      <c r="D69" s="4" t="s">
        <v>125</v>
      </c>
      <c r="E69" s="19">
        <v>44733</v>
      </c>
      <c r="F69" s="19">
        <v>44747</v>
      </c>
      <c r="G69" s="4" t="s">
        <v>301</v>
      </c>
      <c r="H69" s="4" t="s">
        <v>146</v>
      </c>
      <c r="I69" s="36" t="s">
        <v>87</v>
      </c>
    </row>
    <row r="70" spans="2:9" x14ac:dyDescent="0.25">
      <c r="B70" s="64">
        <v>69</v>
      </c>
      <c r="C70" s="5">
        <v>206</v>
      </c>
      <c r="D70" s="4" t="s">
        <v>130</v>
      </c>
      <c r="E70" s="19">
        <v>44733</v>
      </c>
      <c r="F70" s="19">
        <v>44739</v>
      </c>
      <c r="G70" s="4" t="s">
        <v>300</v>
      </c>
      <c r="H70" s="4" t="s">
        <v>146</v>
      </c>
      <c r="I70" s="36" t="s">
        <v>87</v>
      </c>
    </row>
    <row r="71" spans="2:9" x14ac:dyDescent="0.25">
      <c r="B71" s="64">
        <v>70</v>
      </c>
      <c r="C71" s="5">
        <v>207</v>
      </c>
      <c r="D71" s="4" t="s">
        <v>130</v>
      </c>
      <c r="E71" s="19">
        <v>44735</v>
      </c>
      <c r="F71" s="19">
        <v>44756</v>
      </c>
      <c r="G71" s="4" t="s">
        <v>299</v>
      </c>
      <c r="H71" s="4" t="s">
        <v>146</v>
      </c>
      <c r="I71" s="36" t="s">
        <v>87</v>
      </c>
    </row>
    <row r="72" spans="2:9" x14ac:dyDescent="0.25">
      <c r="B72" s="64">
        <v>71</v>
      </c>
      <c r="C72" s="5">
        <v>211</v>
      </c>
      <c r="D72" s="4" t="s">
        <v>125</v>
      </c>
      <c r="E72" s="19">
        <v>44735</v>
      </c>
      <c r="F72" s="19">
        <v>44743</v>
      </c>
      <c r="G72" s="4" t="s">
        <v>298</v>
      </c>
      <c r="H72" s="4" t="s">
        <v>146</v>
      </c>
      <c r="I72" s="36" t="s">
        <v>87</v>
      </c>
    </row>
    <row r="73" spans="2:9" x14ac:dyDescent="0.25">
      <c r="B73" s="63">
        <v>72</v>
      </c>
      <c r="C73" s="5">
        <v>212</v>
      </c>
      <c r="D73" s="4" t="s">
        <v>130</v>
      </c>
      <c r="E73" s="19">
        <v>44736</v>
      </c>
      <c r="F73" s="19">
        <v>44776</v>
      </c>
      <c r="G73" s="4" t="s">
        <v>297</v>
      </c>
      <c r="H73" s="4" t="s">
        <v>146</v>
      </c>
      <c r="I73" s="36" t="s">
        <v>87</v>
      </c>
    </row>
    <row r="74" spans="2:9" x14ac:dyDescent="0.25">
      <c r="B74" s="64">
        <v>73</v>
      </c>
      <c r="C74" s="5">
        <v>213</v>
      </c>
      <c r="D74" s="4" t="s">
        <v>125</v>
      </c>
      <c r="E74" s="19">
        <v>44741</v>
      </c>
      <c r="F74" s="19">
        <v>44756</v>
      </c>
      <c r="G74" s="4" t="s">
        <v>276</v>
      </c>
      <c r="H74" s="4" t="s">
        <v>146</v>
      </c>
      <c r="I74" s="36" t="s">
        <v>87</v>
      </c>
    </row>
    <row r="75" spans="2:9" x14ac:dyDescent="0.25">
      <c r="B75" s="64">
        <v>74</v>
      </c>
      <c r="C75" s="5">
        <v>214</v>
      </c>
      <c r="D75" s="4" t="s">
        <v>140</v>
      </c>
      <c r="E75" s="19">
        <v>44742</v>
      </c>
      <c r="F75" s="19">
        <v>44743</v>
      </c>
      <c r="G75" s="4" t="s">
        <v>296</v>
      </c>
      <c r="H75" s="4" t="s">
        <v>146</v>
      </c>
      <c r="I75" s="36" t="s">
        <v>87</v>
      </c>
    </row>
    <row r="76" spans="2:9" x14ac:dyDescent="0.25">
      <c r="B76" s="64">
        <v>75</v>
      </c>
      <c r="C76" s="5">
        <v>215</v>
      </c>
      <c r="D76" s="4" t="s">
        <v>140</v>
      </c>
      <c r="E76" s="19">
        <v>44742</v>
      </c>
      <c r="F76" s="19">
        <v>44748</v>
      </c>
      <c r="G76" s="4" t="s">
        <v>295</v>
      </c>
      <c r="H76" s="4" t="s">
        <v>146</v>
      </c>
      <c r="I76" s="36" t="s">
        <v>87</v>
      </c>
    </row>
    <row r="77" spans="2:9" x14ac:dyDescent="0.25">
      <c r="B77" s="64">
        <v>76</v>
      </c>
      <c r="C77" s="5">
        <v>216</v>
      </c>
      <c r="D77" s="4" t="s">
        <v>130</v>
      </c>
      <c r="E77" s="19">
        <v>44743</v>
      </c>
      <c r="F77" s="19">
        <v>44753</v>
      </c>
      <c r="G77" s="4" t="s">
        <v>165</v>
      </c>
      <c r="H77" s="4" t="s">
        <v>146</v>
      </c>
      <c r="I77" s="36" t="s">
        <v>87</v>
      </c>
    </row>
    <row r="78" spans="2:9" x14ac:dyDescent="0.25">
      <c r="B78" s="64">
        <v>77</v>
      </c>
      <c r="C78" s="5">
        <v>219</v>
      </c>
      <c r="D78" s="4" t="s">
        <v>125</v>
      </c>
      <c r="E78" s="19">
        <v>44748</v>
      </c>
      <c r="F78" s="19">
        <v>44771</v>
      </c>
      <c r="G78" s="4" t="s">
        <v>294</v>
      </c>
      <c r="H78" s="4" t="s">
        <v>146</v>
      </c>
      <c r="I78" s="36" t="s">
        <v>87</v>
      </c>
    </row>
    <row r="79" spans="2:9" x14ac:dyDescent="0.25">
      <c r="B79" s="64">
        <v>78</v>
      </c>
      <c r="C79" s="5">
        <v>224</v>
      </c>
      <c r="D79" s="4" t="s">
        <v>125</v>
      </c>
      <c r="E79" s="19">
        <v>44749</v>
      </c>
      <c r="F79" s="19">
        <v>44792</v>
      </c>
      <c r="G79" s="4" t="s">
        <v>293</v>
      </c>
      <c r="H79" s="4" t="s">
        <v>146</v>
      </c>
      <c r="I79" s="36" t="s">
        <v>87</v>
      </c>
    </row>
    <row r="80" spans="2:9" x14ac:dyDescent="0.25">
      <c r="B80" s="63">
        <v>79</v>
      </c>
      <c r="C80" s="5">
        <v>225</v>
      </c>
      <c r="D80" s="4" t="s">
        <v>140</v>
      </c>
      <c r="E80" s="19">
        <v>44749</v>
      </c>
      <c r="F80" s="19">
        <v>44750</v>
      </c>
      <c r="G80" s="4" t="s">
        <v>292</v>
      </c>
      <c r="H80" s="4" t="s">
        <v>146</v>
      </c>
      <c r="I80" s="36" t="s">
        <v>87</v>
      </c>
    </row>
    <row r="81" spans="2:9" x14ac:dyDescent="0.25">
      <c r="B81" s="64">
        <v>80</v>
      </c>
      <c r="C81" s="5">
        <v>226</v>
      </c>
      <c r="D81" s="4" t="s">
        <v>130</v>
      </c>
      <c r="E81" s="19">
        <v>44750</v>
      </c>
      <c r="F81" s="19">
        <v>44756</v>
      </c>
      <c r="G81" s="4" t="s">
        <v>291</v>
      </c>
      <c r="H81" s="4" t="s">
        <v>146</v>
      </c>
      <c r="I81" s="36" t="s">
        <v>87</v>
      </c>
    </row>
    <row r="82" spans="2:9" x14ac:dyDescent="0.25">
      <c r="B82" s="64">
        <v>81</v>
      </c>
      <c r="C82" s="5">
        <v>228</v>
      </c>
      <c r="D82" s="4" t="s">
        <v>127</v>
      </c>
      <c r="E82" s="19">
        <v>44753</v>
      </c>
      <c r="F82" s="19">
        <v>44762</v>
      </c>
      <c r="G82" s="4" t="s">
        <v>290</v>
      </c>
      <c r="H82" s="4" t="s">
        <v>146</v>
      </c>
      <c r="I82" s="36" t="s">
        <v>87</v>
      </c>
    </row>
    <row r="83" spans="2:9" x14ac:dyDescent="0.25">
      <c r="B83" s="64">
        <v>82</v>
      </c>
      <c r="C83" s="5">
        <v>229</v>
      </c>
      <c r="D83" s="4" t="s">
        <v>125</v>
      </c>
      <c r="E83" s="19">
        <v>44753</v>
      </c>
      <c r="F83" s="19">
        <v>44761</v>
      </c>
      <c r="G83" s="4" t="s">
        <v>289</v>
      </c>
      <c r="H83" s="4" t="s">
        <v>146</v>
      </c>
      <c r="I83" s="36" t="s">
        <v>87</v>
      </c>
    </row>
    <row r="84" spans="2:9" x14ac:dyDescent="0.25">
      <c r="B84" s="64">
        <v>83</v>
      </c>
      <c r="C84" s="5">
        <v>230</v>
      </c>
      <c r="D84" s="4" t="s">
        <v>130</v>
      </c>
      <c r="E84" s="19">
        <v>44753</v>
      </c>
      <c r="F84" s="19">
        <v>44788</v>
      </c>
      <c r="G84" s="4" t="s">
        <v>288</v>
      </c>
      <c r="H84" s="4" t="s">
        <v>146</v>
      </c>
      <c r="I84" s="36" t="s">
        <v>87</v>
      </c>
    </row>
    <row r="85" spans="2:9" x14ac:dyDescent="0.25">
      <c r="B85" s="64">
        <v>84</v>
      </c>
      <c r="C85" s="5">
        <v>231</v>
      </c>
      <c r="D85" s="4" t="s">
        <v>127</v>
      </c>
      <c r="E85" s="19">
        <v>44754</v>
      </c>
      <c r="F85" s="19">
        <v>44778</v>
      </c>
      <c r="G85" s="4" t="s">
        <v>287</v>
      </c>
      <c r="H85" s="4" t="s">
        <v>146</v>
      </c>
      <c r="I85" s="36" t="s">
        <v>87</v>
      </c>
    </row>
    <row r="86" spans="2:9" x14ac:dyDescent="0.25">
      <c r="B86" s="64">
        <v>85</v>
      </c>
      <c r="C86" s="5">
        <v>232</v>
      </c>
      <c r="D86" s="4" t="s">
        <v>130</v>
      </c>
      <c r="E86" s="19">
        <v>44757</v>
      </c>
      <c r="F86" s="19">
        <v>44774</v>
      </c>
      <c r="G86" s="4" t="s">
        <v>286</v>
      </c>
      <c r="H86" s="4" t="s">
        <v>146</v>
      </c>
      <c r="I86" s="36" t="s">
        <v>87</v>
      </c>
    </row>
    <row r="87" spans="2:9" x14ac:dyDescent="0.25">
      <c r="B87" s="63">
        <v>86</v>
      </c>
      <c r="C87" s="5">
        <v>233</v>
      </c>
      <c r="D87" s="4" t="s">
        <v>127</v>
      </c>
      <c r="E87" s="19">
        <v>44757</v>
      </c>
      <c r="F87" s="19">
        <v>44768</v>
      </c>
      <c r="G87" s="4" t="s">
        <v>285</v>
      </c>
      <c r="H87" s="4" t="s">
        <v>146</v>
      </c>
      <c r="I87" s="36" t="s">
        <v>87</v>
      </c>
    </row>
    <row r="88" spans="2:9" x14ac:dyDescent="0.25">
      <c r="B88" s="64">
        <v>87</v>
      </c>
      <c r="C88" s="5">
        <v>234</v>
      </c>
      <c r="D88" s="4" t="s">
        <v>130</v>
      </c>
      <c r="E88" s="19">
        <v>44760</v>
      </c>
      <c r="F88" s="19">
        <v>44768</v>
      </c>
      <c r="G88" s="4" t="s">
        <v>284</v>
      </c>
      <c r="H88" s="4" t="s">
        <v>146</v>
      </c>
      <c r="I88" s="36" t="s">
        <v>87</v>
      </c>
    </row>
    <row r="89" spans="2:9" x14ac:dyDescent="0.25">
      <c r="B89" s="64">
        <v>88</v>
      </c>
      <c r="C89" s="5">
        <v>235</v>
      </c>
      <c r="D89" s="4" t="s">
        <v>127</v>
      </c>
      <c r="E89" s="19">
        <v>44760</v>
      </c>
      <c r="F89" s="19">
        <v>44769</v>
      </c>
      <c r="G89" s="4" t="s">
        <v>283</v>
      </c>
      <c r="H89" s="4" t="s">
        <v>146</v>
      </c>
      <c r="I89" s="36" t="s">
        <v>87</v>
      </c>
    </row>
    <row r="90" spans="2:9" x14ac:dyDescent="0.25">
      <c r="B90" s="64">
        <v>89</v>
      </c>
      <c r="C90" s="5">
        <v>236</v>
      </c>
      <c r="D90" s="4" t="s">
        <v>130</v>
      </c>
      <c r="E90" s="19">
        <v>44760</v>
      </c>
      <c r="F90" s="19">
        <v>44771</v>
      </c>
      <c r="G90" s="4" t="s">
        <v>282</v>
      </c>
      <c r="H90" s="4" t="s">
        <v>146</v>
      </c>
      <c r="I90" s="36" t="s">
        <v>87</v>
      </c>
    </row>
    <row r="91" spans="2:9" x14ac:dyDescent="0.25">
      <c r="B91" s="64">
        <v>90</v>
      </c>
      <c r="C91" s="5">
        <v>238</v>
      </c>
      <c r="D91" s="4" t="s">
        <v>130</v>
      </c>
      <c r="E91" s="19">
        <v>44762</v>
      </c>
      <c r="F91" s="19">
        <v>44788</v>
      </c>
      <c r="G91" s="4" t="s">
        <v>281</v>
      </c>
      <c r="H91" s="4" t="s">
        <v>146</v>
      </c>
      <c r="I91" s="36" t="s">
        <v>87</v>
      </c>
    </row>
    <row r="92" spans="2:9" x14ac:dyDescent="0.25">
      <c r="B92" s="64">
        <v>91</v>
      </c>
      <c r="C92" s="5">
        <v>251</v>
      </c>
      <c r="D92" s="4" t="s">
        <v>125</v>
      </c>
      <c r="E92" s="19">
        <v>44767</v>
      </c>
      <c r="F92" s="19">
        <v>44806</v>
      </c>
      <c r="G92" s="4" t="s">
        <v>280</v>
      </c>
      <c r="H92" s="4" t="s">
        <v>146</v>
      </c>
      <c r="I92" s="36" t="s">
        <v>87</v>
      </c>
    </row>
    <row r="93" spans="2:9" x14ac:dyDescent="0.25">
      <c r="B93" s="64">
        <v>92</v>
      </c>
      <c r="C93" s="5">
        <v>252</v>
      </c>
      <c r="D93" s="4" t="s">
        <v>125</v>
      </c>
      <c r="E93" s="19">
        <v>44767</v>
      </c>
      <c r="F93" s="19">
        <v>44806</v>
      </c>
      <c r="G93" s="4" t="s">
        <v>279</v>
      </c>
      <c r="H93" s="4" t="s">
        <v>146</v>
      </c>
      <c r="I93" s="36" t="s">
        <v>87</v>
      </c>
    </row>
    <row r="94" spans="2:9" x14ac:dyDescent="0.25">
      <c r="B94" s="63">
        <v>93</v>
      </c>
      <c r="C94" s="5">
        <v>253</v>
      </c>
      <c r="D94" s="4" t="s">
        <v>125</v>
      </c>
      <c r="E94" s="19">
        <v>44767</v>
      </c>
      <c r="F94" s="19">
        <v>44799</v>
      </c>
      <c r="G94" s="4" t="s">
        <v>278</v>
      </c>
      <c r="H94" s="4" t="s">
        <v>146</v>
      </c>
      <c r="I94" s="36" t="s">
        <v>87</v>
      </c>
    </row>
    <row r="95" spans="2:9" x14ac:dyDescent="0.25">
      <c r="B95" s="64">
        <v>94</v>
      </c>
      <c r="C95" s="5">
        <v>261</v>
      </c>
      <c r="D95" s="4" t="s">
        <v>130</v>
      </c>
      <c r="E95" s="19">
        <v>44774</v>
      </c>
      <c r="F95" s="19">
        <v>44797</v>
      </c>
      <c r="G95" s="4" t="s">
        <v>277</v>
      </c>
      <c r="H95" s="4" t="s">
        <v>146</v>
      </c>
      <c r="I95" s="36" t="s">
        <v>87</v>
      </c>
    </row>
    <row r="96" spans="2:9" x14ac:dyDescent="0.25">
      <c r="B96" s="64">
        <v>95</v>
      </c>
      <c r="C96" s="5">
        <v>262</v>
      </c>
      <c r="D96" s="4" t="s">
        <v>125</v>
      </c>
      <c r="E96" s="19">
        <v>44774</v>
      </c>
      <c r="F96" s="19">
        <v>44788</v>
      </c>
      <c r="G96" s="4" t="s">
        <v>276</v>
      </c>
      <c r="H96" s="4" t="s">
        <v>146</v>
      </c>
      <c r="I96" s="36" t="s">
        <v>87</v>
      </c>
    </row>
    <row r="97" spans="2:9" x14ac:dyDescent="0.25">
      <c r="B97" s="64">
        <v>96</v>
      </c>
      <c r="C97" s="5">
        <v>263</v>
      </c>
      <c r="D97" s="4" t="s">
        <v>125</v>
      </c>
      <c r="E97" s="19">
        <v>44775</v>
      </c>
      <c r="F97" s="19">
        <v>44776</v>
      </c>
      <c r="G97" s="4" t="s">
        <v>275</v>
      </c>
      <c r="H97" s="4" t="s">
        <v>146</v>
      </c>
      <c r="I97" s="36" t="s">
        <v>87</v>
      </c>
    </row>
    <row r="98" spans="2:9" x14ac:dyDescent="0.25">
      <c r="B98" s="64">
        <v>97</v>
      </c>
      <c r="C98" s="5">
        <v>265</v>
      </c>
      <c r="D98" s="4" t="s">
        <v>127</v>
      </c>
      <c r="E98" s="19">
        <v>44775</v>
      </c>
      <c r="F98" s="19">
        <v>44781</v>
      </c>
      <c r="G98" s="4" t="s">
        <v>274</v>
      </c>
      <c r="H98" s="4" t="s">
        <v>146</v>
      </c>
      <c r="I98" s="36" t="s">
        <v>87</v>
      </c>
    </row>
    <row r="99" spans="2:9" x14ac:dyDescent="0.25">
      <c r="B99" s="64">
        <v>98</v>
      </c>
      <c r="C99" s="5">
        <v>267</v>
      </c>
      <c r="D99" s="4" t="s">
        <v>125</v>
      </c>
      <c r="E99" s="19">
        <v>44777</v>
      </c>
      <c r="F99" s="19">
        <v>44797</v>
      </c>
      <c r="G99" s="4" t="s">
        <v>273</v>
      </c>
      <c r="H99" s="4" t="s">
        <v>146</v>
      </c>
      <c r="I99" s="36" t="s">
        <v>87</v>
      </c>
    </row>
    <row r="100" spans="2:9" x14ac:dyDescent="0.25">
      <c r="B100" s="64">
        <v>99</v>
      </c>
      <c r="C100" s="5">
        <v>269</v>
      </c>
      <c r="D100" s="4" t="s">
        <v>125</v>
      </c>
      <c r="E100" s="19">
        <v>44782</v>
      </c>
      <c r="F100" s="19">
        <v>44797</v>
      </c>
      <c r="G100" s="4" t="s">
        <v>272</v>
      </c>
      <c r="H100" s="4" t="s">
        <v>146</v>
      </c>
      <c r="I100" s="36" t="s">
        <v>87</v>
      </c>
    </row>
    <row r="101" spans="2:9" x14ac:dyDescent="0.25">
      <c r="B101" s="63">
        <v>100</v>
      </c>
      <c r="C101" s="5">
        <v>270</v>
      </c>
      <c r="D101" s="4" t="s">
        <v>130</v>
      </c>
      <c r="E101" s="19">
        <v>44784</v>
      </c>
      <c r="F101" s="19">
        <v>44825</v>
      </c>
      <c r="G101" s="4" t="s">
        <v>271</v>
      </c>
      <c r="H101" s="4" t="s">
        <v>146</v>
      </c>
      <c r="I101" s="36" t="s">
        <v>87</v>
      </c>
    </row>
    <row r="102" spans="2:9" x14ac:dyDescent="0.25">
      <c r="B102" s="64">
        <v>101</v>
      </c>
      <c r="C102" s="5">
        <v>271</v>
      </c>
      <c r="D102" s="4" t="s">
        <v>125</v>
      </c>
      <c r="E102" s="19">
        <v>44785</v>
      </c>
      <c r="F102" s="19">
        <v>44796</v>
      </c>
      <c r="G102" s="4" t="s">
        <v>270</v>
      </c>
      <c r="H102" s="4" t="s">
        <v>146</v>
      </c>
      <c r="I102" s="36" t="s">
        <v>87</v>
      </c>
    </row>
    <row r="103" spans="2:9" x14ac:dyDescent="0.25">
      <c r="B103" s="64">
        <v>102</v>
      </c>
      <c r="C103" s="5">
        <v>273</v>
      </c>
      <c r="D103" s="4" t="s">
        <v>130</v>
      </c>
      <c r="E103" s="19">
        <v>44790</v>
      </c>
      <c r="F103" s="19">
        <v>44810</v>
      </c>
      <c r="G103" s="4" t="s">
        <v>269</v>
      </c>
      <c r="H103" s="4" t="s">
        <v>146</v>
      </c>
      <c r="I103" s="36" t="s">
        <v>87</v>
      </c>
    </row>
    <row r="104" spans="2:9" x14ac:dyDescent="0.25">
      <c r="B104" s="64">
        <v>103</v>
      </c>
      <c r="C104" s="5">
        <v>274</v>
      </c>
      <c r="D104" s="4" t="s">
        <v>125</v>
      </c>
      <c r="E104" s="19">
        <v>44790</v>
      </c>
      <c r="F104" s="19">
        <v>44792</v>
      </c>
      <c r="G104" s="4" t="s">
        <v>268</v>
      </c>
      <c r="H104" s="4" t="s">
        <v>146</v>
      </c>
      <c r="I104" s="36" t="s">
        <v>87</v>
      </c>
    </row>
    <row r="105" spans="2:9" x14ac:dyDescent="0.25">
      <c r="B105" s="64">
        <v>104</v>
      </c>
      <c r="C105" s="5">
        <v>276</v>
      </c>
      <c r="D105" s="4" t="s">
        <v>130</v>
      </c>
      <c r="E105" s="19">
        <v>44791</v>
      </c>
      <c r="F105" s="19">
        <v>44796</v>
      </c>
      <c r="G105" s="4" t="s">
        <v>267</v>
      </c>
      <c r="H105" s="4" t="s">
        <v>146</v>
      </c>
      <c r="I105" s="36" t="s">
        <v>87</v>
      </c>
    </row>
    <row r="106" spans="2:9" x14ac:dyDescent="0.25">
      <c r="B106" s="64">
        <v>105</v>
      </c>
      <c r="C106" s="5">
        <v>278</v>
      </c>
      <c r="D106" s="4" t="s">
        <v>140</v>
      </c>
      <c r="E106" s="19">
        <v>44792</v>
      </c>
      <c r="F106" s="19">
        <v>44796</v>
      </c>
      <c r="G106" s="4" t="s">
        <v>266</v>
      </c>
      <c r="H106" s="4" t="s">
        <v>146</v>
      </c>
      <c r="I106" s="36" t="s">
        <v>87</v>
      </c>
    </row>
    <row r="107" spans="2:9" x14ac:dyDescent="0.25">
      <c r="B107" s="64">
        <v>106</v>
      </c>
      <c r="C107" s="5">
        <v>283</v>
      </c>
      <c r="D107" s="4" t="s">
        <v>140</v>
      </c>
      <c r="E107" s="19">
        <v>44797</v>
      </c>
      <c r="F107" s="19">
        <v>44798</v>
      </c>
      <c r="G107" s="4" t="s">
        <v>265</v>
      </c>
      <c r="H107" s="4" t="s">
        <v>146</v>
      </c>
      <c r="I107" s="36" t="s">
        <v>87</v>
      </c>
    </row>
    <row r="108" spans="2:9" x14ac:dyDescent="0.25">
      <c r="B108" s="63">
        <v>107</v>
      </c>
      <c r="C108" s="5">
        <v>284</v>
      </c>
      <c r="D108" s="4" t="s">
        <v>127</v>
      </c>
      <c r="E108" s="19">
        <v>44798</v>
      </c>
      <c r="F108" s="19">
        <v>44799</v>
      </c>
      <c r="G108" s="4" t="s">
        <v>264</v>
      </c>
      <c r="H108" s="4" t="s">
        <v>146</v>
      </c>
      <c r="I108" s="36" t="s">
        <v>87</v>
      </c>
    </row>
    <row r="109" spans="2:9" x14ac:dyDescent="0.25">
      <c r="B109" s="64">
        <v>108</v>
      </c>
      <c r="C109" s="5">
        <v>285</v>
      </c>
      <c r="D109" s="4" t="s">
        <v>130</v>
      </c>
      <c r="E109" s="19">
        <v>44798</v>
      </c>
      <c r="F109" s="19">
        <v>44810</v>
      </c>
      <c r="G109" s="4" t="s">
        <v>263</v>
      </c>
      <c r="H109" s="4" t="s">
        <v>146</v>
      </c>
      <c r="I109" s="36" t="s">
        <v>87</v>
      </c>
    </row>
    <row r="110" spans="2:9" x14ac:dyDescent="0.25">
      <c r="B110" s="64">
        <v>109</v>
      </c>
      <c r="C110" s="5">
        <v>286</v>
      </c>
      <c r="D110" s="4" t="s">
        <v>130</v>
      </c>
      <c r="E110" s="19">
        <v>44798</v>
      </c>
      <c r="F110" s="19">
        <v>44803</v>
      </c>
      <c r="G110" s="4" t="s">
        <v>262</v>
      </c>
      <c r="H110" s="4" t="s">
        <v>146</v>
      </c>
      <c r="I110" s="36" t="s">
        <v>87</v>
      </c>
    </row>
    <row r="111" spans="2:9" x14ac:dyDescent="0.25">
      <c r="B111" s="64">
        <v>110</v>
      </c>
      <c r="C111" s="5">
        <v>291</v>
      </c>
      <c r="D111" s="4" t="s">
        <v>140</v>
      </c>
      <c r="E111" s="19">
        <v>44810</v>
      </c>
      <c r="F111" s="19">
        <v>44813</v>
      </c>
      <c r="G111" s="4" t="s">
        <v>261</v>
      </c>
      <c r="H111" s="4" t="s">
        <v>146</v>
      </c>
      <c r="I111" s="36" t="s">
        <v>87</v>
      </c>
    </row>
    <row r="112" spans="2:9" x14ac:dyDescent="0.25">
      <c r="B112" s="64">
        <v>111</v>
      </c>
      <c r="C112" s="5">
        <v>292</v>
      </c>
      <c r="D112" s="4" t="s">
        <v>140</v>
      </c>
      <c r="E112" s="19">
        <v>44810</v>
      </c>
      <c r="F112" s="19">
        <v>44810</v>
      </c>
      <c r="G112" s="4" t="s">
        <v>260</v>
      </c>
      <c r="H112" s="4" t="s">
        <v>146</v>
      </c>
      <c r="I112" s="36" t="s">
        <v>87</v>
      </c>
    </row>
    <row r="113" spans="2:9" x14ac:dyDescent="0.25">
      <c r="B113" s="64">
        <v>112</v>
      </c>
      <c r="C113" s="5">
        <v>293</v>
      </c>
      <c r="D113" s="4" t="s">
        <v>130</v>
      </c>
      <c r="E113" s="19">
        <v>44810</v>
      </c>
      <c r="F113" s="19">
        <v>44822</v>
      </c>
      <c r="G113" s="4" t="s">
        <v>259</v>
      </c>
      <c r="H113" s="4" t="s">
        <v>146</v>
      </c>
      <c r="I113" s="36" t="s">
        <v>87</v>
      </c>
    </row>
    <row r="114" spans="2:9" x14ac:dyDescent="0.25">
      <c r="B114" s="64">
        <v>113</v>
      </c>
      <c r="C114" s="5">
        <v>294</v>
      </c>
      <c r="D114" s="4" t="s">
        <v>130</v>
      </c>
      <c r="E114" s="19">
        <v>44810</v>
      </c>
      <c r="F114" s="19">
        <v>44825</v>
      </c>
      <c r="G114" s="4" t="s">
        <v>258</v>
      </c>
      <c r="H114" s="4" t="s">
        <v>146</v>
      </c>
      <c r="I114" s="36" t="s">
        <v>87</v>
      </c>
    </row>
    <row r="115" spans="2:9" x14ac:dyDescent="0.25">
      <c r="B115" s="63">
        <v>114</v>
      </c>
      <c r="C115" s="5">
        <v>295</v>
      </c>
      <c r="D115" s="4" t="s">
        <v>130</v>
      </c>
      <c r="E115" s="19">
        <v>44810</v>
      </c>
      <c r="F115" s="19">
        <v>44817</v>
      </c>
      <c r="G115" s="4" t="s">
        <v>257</v>
      </c>
      <c r="H115" s="4" t="s">
        <v>146</v>
      </c>
      <c r="I115" s="36" t="s">
        <v>87</v>
      </c>
    </row>
    <row r="116" spans="2:9" x14ac:dyDescent="0.25">
      <c r="B116" s="64">
        <v>115</v>
      </c>
      <c r="C116" s="5">
        <v>296</v>
      </c>
      <c r="D116" s="4" t="s">
        <v>125</v>
      </c>
      <c r="E116" s="19">
        <v>44812</v>
      </c>
      <c r="F116" s="19">
        <v>44817</v>
      </c>
      <c r="G116" s="4" t="s">
        <v>256</v>
      </c>
      <c r="H116" s="4" t="s">
        <v>146</v>
      </c>
      <c r="I116" s="36" t="s">
        <v>87</v>
      </c>
    </row>
    <row r="117" spans="2:9" x14ac:dyDescent="0.25">
      <c r="B117" s="64">
        <v>116</v>
      </c>
      <c r="C117" s="5">
        <v>298</v>
      </c>
      <c r="D117" s="4" t="s">
        <v>130</v>
      </c>
      <c r="E117" s="19">
        <v>44816</v>
      </c>
      <c r="F117" s="19">
        <v>44825</v>
      </c>
      <c r="G117" s="4" t="s">
        <v>255</v>
      </c>
      <c r="H117" s="4" t="s">
        <v>146</v>
      </c>
      <c r="I117" s="36" t="s">
        <v>87</v>
      </c>
    </row>
    <row r="118" spans="2:9" x14ac:dyDescent="0.25">
      <c r="B118" s="64">
        <v>117</v>
      </c>
      <c r="C118" s="5">
        <v>306</v>
      </c>
      <c r="D118" s="4" t="s">
        <v>140</v>
      </c>
      <c r="E118" s="19">
        <v>44817</v>
      </c>
      <c r="F118" s="19">
        <v>44817</v>
      </c>
      <c r="G118" s="4" t="s">
        <v>254</v>
      </c>
      <c r="H118" s="4" t="s">
        <v>146</v>
      </c>
      <c r="I118" s="36" t="s">
        <v>87</v>
      </c>
    </row>
    <row r="119" spans="2:9" x14ac:dyDescent="0.25">
      <c r="B119" s="64">
        <v>118</v>
      </c>
      <c r="C119" s="5">
        <v>308</v>
      </c>
      <c r="D119" s="4" t="s">
        <v>130</v>
      </c>
      <c r="E119" s="19">
        <v>44818</v>
      </c>
      <c r="F119" s="19">
        <v>44820</v>
      </c>
      <c r="G119" s="4" t="s">
        <v>253</v>
      </c>
      <c r="H119" s="4" t="s">
        <v>146</v>
      </c>
      <c r="I119" s="36" t="s">
        <v>87</v>
      </c>
    </row>
    <row r="120" spans="2:9" x14ac:dyDescent="0.25">
      <c r="B120" s="64">
        <v>119</v>
      </c>
      <c r="C120" s="5">
        <v>310</v>
      </c>
      <c r="D120" s="4" t="s">
        <v>140</v>
      </c>
      <c r="E120" s="19">
        <v>44820</v>
      </c>
      <c r="F120" s="19">
        <v>44824</v>
      </c>
      <c r="G120" s="4" t="s">
        <v>252</v>
      </c>
      <c r="H120" s="4" t="s">
        <v>146</v>
      </c>
      <c r="I120" s="36" t="s">
        <v>87</v>
      </c>
    </row>
    <row r="121" spans="2:9" x14ac:dyDescent="0.25">
      <c r="B121" s="64">
        <v>120</v>
      </c>
      <c r="C121" s="5">
        <v>318</v>
      </c>
      <c r="D121" s="4" t="s">
        <v>140</v>
      </c>
      <c r="E121" s="19">
        <v>44826</v>
      </c>
      <c r="F121" s="19">
        <v>44840</v>
      </c>
      <c r="G121" s="4" t="s">
        <v>251</v>
      </c>
      <c r="H121" s="4" t="s">
        <v>146</v>
      </c>
      <c r="I121" s="36" t="s">
        <v>87</v>
      </c>
    </row>
    <row r="122" spans="2:9" x14ac:dyDescent="0.25">
      <c r="B122" s="63">
        <v>121</v>
      </c>
      <c r="C122" s="5">
        <v>319</v>
      </c>
      <c r="D122" s="4" t="s">
        <v>130</v>
      </c>
      <c r="E122" s="19">
        <v>44826</v>
      </c>
      <c r="F122" s="19">
        <v>44827</v>
      </c>
      <c r="G122" s="4" t="s">
        <v>250</v>
      </c>
      <c r="H122" s="4" t="s">
        <v>146</v>
      </c>
      <c r="I122" s="36" t="s">
        <v>87</v>
      </c>
    </row>
    <row r="123" spans="2:9" x14ac:dyDescent="0.25">
      <c r="B123" s="64">
        <v>122</v>
      </c>
      <c r="C123" s="5">
        <v>320</v>
      </c>
      <c r="D123" s="4" t="s">
        <v>125</v>
      </c>
      <c r="E123" s="19">
        <v>44826</v>
      </c>
      <c r="F123" s="19">
        <v>44827</v>
      </c>
      <c r="G123" s="4" t="s">
        <v>249</v>
      </c>
      <c r="H123" s="4" t="s">
        <v>146</v>
      </c>
      <c r="I123" s="36" t="s">
        <v>87</v>
      </c>
    </row>
    <row r="124" spans="2:9" x14ac:dyDescent="0.25">
      <c r="B124" s="64">
        <v>123</v>
      </c>
      <c r="C124" s="5">
        <v>322</v>
      </c>
      <c r="D124" s="4" t="s">
        <v>130</v>
      </c>
      <c r="E124" s="19">
        <v>44830</v>
      </c>
      <c r="F124" s="19">
        <v>44831</v>
      </c>
      <c r="G124" s="4" t="s">
        <v>248</v>
      </c>
      <c r="H124" s="4" t="s">
        <v>146</v>
      </c>
      <c r="I124" s="36" t="s">
        <v>87</v>
      </c>
    </row>
    <row r="125" spans="2:9" x14ac:dyDescent="0.25">
      <c r="B125" s="64">
        <v>124</v>
      </c>
      <c r="C125" s="5">
        <v>323</v>
      </c>
      <c r="D125" s="4" t="s">
        <v>125</v>
      </c>
      <c r="E125" s="19">
        <v>44831</v>
      </c>
      <c r="F125" s="19">
        <v>44840</v>
      </c>
      <c r="G125" s="4" t="s">
        <v>247</v>
      </c>
      <c r="H125" s="4" t="s">
        <v>146</v>
      </c>
      <c r="I125" s="36" t="s">
        <v>87</v>
      </c>
    </row>
    <row r="126" spans="2:9" x14ac:dyDescent="0.25">
      <c r="B126" s="64">
        <v>125</v>
      </c>
      <c r="C126" s="5">
        <v>325</v>
      </c>
      <c r="D126" s="4" t="s">
        <v>125</v>
      </c>
      <c r="E126" s="19">
        <v>44833</v>
      </c>
      <c r="F126" s="19">
        <v>44837</v>
      </c>
      <c r="G126" s="4" t="s">
        <v>246</v>
      </c>
      <c r="H126" s="4" t="s">
        <v>146</v>
      </c>
      <c r="I126" s="36" t="s">
        <v>87</v>
      </c>
    </row>
    <row r="127" spans="2:9" x14ac:dyDescent="0.25">
      <c r="B127" s="64">
        <v>126</v>
      </c>
      <c r="C127" s="5">
        <v>330</v>
      </c>
      <c r="D127" s="4" t="s">
        <v>125</v>
      </c>
      <c r="E127" s="19">
        <v>44834</v>
      </c>
      <c r="F127" s="19">
        <v>44838</v>
      </c>
      <c r="G127" s="4" t="s">
        <v>245</v>
      </c>
      <c r="H127" s="4" t="s">
        <v>146</v>
      </c>
      <c r="I127" s="36" t="s">
        <v>87</v>
      </c>
    </row>
    <row r="128" spans="2:9" x14ac:dyDescent="0.25">
      <c r="B128" s="64">
        <v>127</v>
      </c>
      <c r="C128" s="5">
        <v>333</v>
      </c>
      <c r="D128" s="4" t="s">
        <v>130</v>
      </c>
      <c r="E128" s="19">
        <v>44834</v>
      </c>
      <c r="F128" s="19">
        <v>44847</v>
      </c>
      <c r="G128" s="4" t="s">
        <v>244</v>
      </c>
      <c r="H128" s="4" t="s">
        <v>146</v>
      </c>
      <c r="I128" s="36" t="s">
        <v>87</v>
      </c>
    </row>
    <row r="129" spans="2:9" x14ac:dyDescent="0.25">
      <c r="B129" s="63">
        <v>128</v>
      </c>
      <c r="C129" s="5">
        <v>335</v>
      </c>
      <c r="D129" s="4" t="s">
        <v>127</v>
      </c>
      <c r="E129" s="19">
        <v>44840</v>
      </c>
      <c r="F129" s="19">
        <v>44840</v>
      </c>
      <c r="G129" s="4" t="s">
        <v>243</v>
      </c>
      <c r="H129" s="4" t="s">
        <v>146</v>
      </c>
      <c r="I129" s="36" t="s">
        <v>87</v>
      </c>
    </row>
    <row r="130" spans="2:9" x14ac:dyDescent="0.25">
      <c r="B130" s="64">
        <v>129</v>
      </c>
      <c r="C130" s="5">
        <v>338</v>
      </c>
      <c r="D130" s="4" t="s">
        <v>127</v>
      </c>
      <c r="E130" s="19">
        <v>44840</v>
      </c>
      <c r="F130" s="19">
        <v>44841</v>
      </c>
      <c r="G130" s="4" t="s">
        <v>242</v>
      </c>
      <c r="H130" s="4" t="s">
        <v>146</v>
      </c>
      <c r="I130" s="36" t="s">
        <v>87</v>
      </c>
    </row>
    <row r="131" spans="2:9" x14ac:dyDescent="0.25">
      <c r="B131" s="64">
        <v>130</v>
      </c>
      <c r="C131" s="5">
        <v>339</v>
      </c>
      <c r="D131" s="4" t="s">
        <v>125</v>
      </c>
      <c r="E131" s="19">
        <v>44841</v>
      </c>
      <c r="F131" s="19">
        <v>44847</v>
      </c>
      <c r="G131" s="4" t="s">
        <v>224</v>
      </c>
      <c r="H131" s="4" t="s">
        <v>146</v>
      </c>
      <c r="I131" s="36" t="s">
        <v>87</v>
      </c>
    </row>
    <row r="132" spans="2:9" x14ac:dyDescent="0.25">
      <c r="B132" s="64">
        <v>131</v>
      </c>
      <c r="C132" s="5">
        <v>343</v>
      </c>
      <c r="D132" s="4" t="s">
        <v>127</v>
      </c>
      <c r="E132" s="19">
        <v>44847</v>
      </c>
      <c r="F132" s="19">
        <v>44847</v>
      </c>
      <c r="G132" s="4" t="s">
        <v>241</v>
      </c>
      <c r="H132" s="4" t="s">
        <v>146</v>
      </c>
      <c r="I132" s="36" t="s">
        <v>87</v>
      </c>
    </row>
    <row r="133" spans="2:9" x14ac:dyDescent="0.25">
      <c r="B133" s="64">
        <v>132</v>
      </c>
      <c r="C133" s="5">
        <v>346</v>
      </c>
      <c r="D133" s="4" t="s">
        <v>125</v>
      </c>
      <c r="E133" s="19">
        <v>44851</v>
      </c>
      <c r="F133" s="19">
        <v>44866</v>
      </c>
      <c r="G133" s="4" t="s">
        <v>240</v>
      </c>
      <c r="H133" s="4" t="s">
        <v>146</v>
      </c>
      <c r="I133" s="36" t="s">
        <v>87</v>
      </c>
    </row>
    <row r="134" spans="2:9" x14ac:dyDescent="0.25">
      <c r="B134" s="64">
        <v>133</v>
      </c>
      <c r="C134" s="5">
        <v>347</v>
      </c>
      <c r="D134" s="4" t="s">
        <v>127</v>
      </c>
      <c r="E134" s="19">
        <v>44851</v>
      </c>
      <c r="F134" s="19">
        <v>44852</v>
      </c>
      <c r="G134" s="4" t="s">
        <v>239</v>
      </c>
      <c r="H134" s="4" t="s">
        <v>146</v>
      </c>
      <c r="I134" s="36" t="s">
        <v>87</v>
      </c>
    </row>
    <row r="135" spans="2:9" x14ac:dyDescent="0.25">
      <c r="B135" s="64">
        <v>134</v>
      </c>
      <c r="C135" s="5">
        <v>348</v>
      </c>
      <c r="D135" s="4" t="s">
        <v>125</v>
      </c>
      <c r="E135" s="19">
        <v>44852</v>
      </c>
      <c r="F135" s="19">
        <v>44862</v>
      </c>
      <c r="G135" s="4" t="s">
        <v>238</v>
      </c>
      <c r="H135" s="4" t="s">
        <v>146</v>
      </c>
      <c r="I135" s="36" t="s">
        <v>87</v>
      </c>
    </row>
    <row r="136" spans="2:9" x14ac:dyDescent="0.25">
      <c r="B136" s="63">
        <v>135</v>
      </c>
      <c r="C136" s="5">
        <v>352</v>
      </c>
      <c r="D136" s="4" t="s">
        <v>140</v>
      </c>
      <c r="E136" s="19">
        <v>44852</v>
      </c>
      <c r="F136" s="19">
        <v>44860</v>
      </c>
      <c r="G136" s="4" t="s">
        <v>237</v>
      </c>
      <c r="H136" s="4" t="s">
        <v>146</v>
      </c>
      <c r="I136" s="36" t="s">
        <v>87</v>
      </c>
    </row>
    <row r="137" spans="2:9" x14ac:dyDescent="0.25">
      <c r="B137" s="64">
        <v>136</v>
      </c>
      <c r="C137" s="5">
        <v>355</v>
      </c>
      <c r="D137" s="4" t="s">
        <v>130</v>
      </c>
      <c r="E137" s="19">
        <v>44854</v>
      </c>
      <c r="F137" s="19">
        <v>44861</v>
      </c>
      <c r="G137" s="4" t="s">
        <v>236</v>
      </c>
      <c r="H137" s="4" t="s">
        <v>146</v>
      </c>
      <c r="I137" s="36" t="s">
        <v>87</v>
      </c>
    </row>
    <row r="138" spans="2:9" x14ac:dyDescent="0.25">
      <c r="B138" s="64">
        <v>137</v>
      </c>
      <c r="C138" s="5">
        <v>356</v>
      </c>
      <c r="D138" s="4" t="s">
        <v>130</v>
      </c>
      <c r="E138" s="19">
        <v>44854</v>
      </c>
      <c r="F138" s="19">
        <v>44887</v>
      </c>
      <c r="G138" s="4" t="s">
        <v>235</v>
      </c>
      <c r="H138" s="4" t="s">
        <v>146</v>
      </c>
      <c r="I138" s="36" t="s">
        <v>87</v>
      </c>
    </row>
    <row r="139" spans="2:9" x14ac:dyDescent="0.25">
      <c r="B139" s="64">
        <v>138</v>
      </c>
      <c r="C139" s="5">
        <v>357</v>
      </c>
      <c r="D139" s="4" t="s">
        <v>127</v>
      </c>
      <c r="E139" s="19">
        <v>44854</v>
      </c>
      <c r="F139" s="19">
        <v>44855</v>
      </c>
      <c r="G139" s="4" t="s">
        <v>234</v>
      </c>
      <c r="H139" s="4" t="s">
        <v>146</v>
      </c>
      <c r="I139" s="36" t="s">
        <v>87</v>
      </c>
    </row>
    <row r="140" spans="2:9" x14ac:dyDescent="0.25">
      <c r="B140" s="64">
        <v>139</v>
      </c>
      <c r="C140" s="5">
        <v>360</v>
      </c>
      <c r="D140" s="4" t="s">
        <v>130</v>
      </c>
      <c r="E140" s="19">
        <v>44854</v>
      </c>
      <c r="F140" s="19">
        <v>44887</v>
      </c>
      <c r="G140" s="4" t="s">
        <v>233</v>
      </c>
      <c r="H140" s="4" t="s">
        <v>146</v>
      </c>
      <c r="I140" s="36" t="s">
        <v>87</v>
      </c>
    </row>
    <row r="141" spans="2:9" x14ac:dyDescent="0.25">
      <c r="B141" s="64">
        <v>140</v>
      </c>
      <c r="C141" s="5">
        <v>361</v>
      </c>
      <c r="D141" s="4" t="s">
        <v>130</v>
      </c>
      <c r="E141" s="19">
        <v>44854</v>
      </c>
      <c r="F141" s="19">
        <v>44887</v>
      </c>
      <c r="G141" s="4" t="s">
        <v>232</v>
      </c>
      <c r="H141" s="4" t="s">
        <v>146</v>
      </c>
      <c r="I141" s="36" t="s">
        <v>87</v>
      </c>
    </row>
    <row r="142" spans="2:9" x14ac:dyDescent="0.25">
      <c r="B142" s="64">
        <v>141</v>
      </c>
      <c r="C142" s="5">
        <v>362</v>
      </c>
      <c r="D142" s="4" t="s">
        <v>125</v>
      </c>
      <c r="E142" s="19">
        <v>44858</v>
      </c>
      <c r="F142" s="19">
        <v>44869</v>
      </c>
      <c r="G142" s="4" t="s">
        <v>231</v>
      </c>
      <c r="H142" s="4" t="s">
        <v>146</v>
      </c>
      <c r="I142" s="36" t="s">
        <v>87</v>
      </c>
    </row>
    <row r="143" spans="2:9" x14ac:dyDescent="0.25">
      <c r="B143" s="63">
        <v>142</v>
      </c>
      <c r="C143" s="5">
        <v>363</v>
      </c>
      <c r="D143" s="4" t="s">
        <v>130</v>
      </c>
      <c r="E143" s="19">
        <v>44859</v>
      </c>
      <c r="F143" s="19">
        <v>44868</v>
      </c>
      <c r="G143" s="4" t="s">
        <v>230</v>
      </c>
      <c r="H143" s="4" t="s">
        <v>146</v>
      </c>
      <c r="I143" s="36" t="s">
        <v>87</v>
      </c>
    </row>
    <row r="144" spans="2:9" x14ac:dyDescent="0.25">
      <c r="B144" s="64">
        <v>143</v>
      </c>
      <c r="C144" s="5">
        <v>364</v>
      </c>
      <c r="D144" s="4" t="s">
        <v>140</v>
      </c>
      <c r="E144" s="19">
        <v>44859</v>
      </c>
      <c r="F144" s="19">
        <v>44862</v>
      </c>
      <c r="G144" s="4" t="s">
        <v>229</v>
      </c>
      <c r="H144" s="4" t="s">
        <v>146</v>
      </c>
      <c r="I144" s="36" t="s">
        <v>87</v>
      </c>
    </row>
    <row r="145" spans="2:9" x14ac:dyDescent="0.25">
      <c r="B145" s="64">
        <v>144</v>
      </c>
      <c r="C145" s="5">
        <v>367</v>
      </c>
      <c r="D145" s="4" t="s">
        <v>127</v>
      </c>
      <c r="E145" s="19">
        <v>44859</v>
      </c>
      <c r="F145" s="19">
        <v>44861</v>
      </c>
      <c r="G145" s="4" t="s">
        <v>228</v>
      </c>
      <c r="H145" s="4" t="s">
        <v>146</v>
      </c>
      <c r="I145" s="36" t="s">
        <v>87</v>
      </c>
    </row>
    <row r="146" spans="2:9" x14ac:dyDescent="0.25">
      <c r="B146" s="64">
        <v>145</v>
      </c>
      <c r="C146" s="5">
        <v>368</v>
      </c>
      <c r="D146" s="4" t="s">
        <v>140</v>
      </c>
      <c r="E146" s="19">
        <v>44859</v>
      </c>
      <c r="F146" s="19">
        <v>44862</v>
      </c>
      <c r="G146" s="4" t="s">
        <v>227</v>
      </c>
      <c r="H146" s="4" t="s">
        <v>146</v>
      </c>
      <c r="I146" s="36" t="s">
        <v>87</v>
      </c>
    </row>
    <row r="147" spans="2:9" x14ac:dyDescent="0.25">
      <c r="B147" s="64">
        <v>146</v>
      </c>
      <c r="C147" s="5">
        <v>369</v>
      </c>
      <c r="D147" s="4" t="s">
        <v>125</v>
      </c>
      <c r="E147" s="19">
        <v>44860</v>
      </c>
      <c r="F147" s="19">
        <v>44861</v>
      </c>
      <c r="G147" s="4" t="s">
        <v>226</v>
      </c>
      <c r="H147" s="4" t="s">
        <v>146</v>
      </c>
      <c r="I147" s="36" t="s">
        <v>87</v>
      </c>
    </row>
    <row r="148" spans="2:9" x14ac:dyDescent="0.25">
      <c r="B148" s="64">
        <v>147</v>
      </c>
      <c r="C148" s="5">
        <v>370</v>
      </c>
      <c r="D148" s="4" t="s">
        <v>125</v>
      </c>
      <c r="E148" s="19">
        <v>44860</v>
      </c>
      <c r="F148" s="19">
        <v>44862</v>
      </c>
      <c r="G148" s="4" t="s">
        <v>225</v>
      </c>
      <c r="H148" s="4" t="s">
        <v>146</v>
      </c>
      <c r="I148" s="36" t="s">
        <v>87</v>
      </c>
    </row>
    <row r="149" spans="2:9" x14ac:dyDescent="0.25">
      <c r="B149" s="64">
        <v>148</v>
      </c>
      <c r="C149" s="5">
        <v>371</v>
      </c>
      <c r="D149" s="4" t="s">
        <v>127</v>
      </c>
      <c r="E149" s="19">
        <v>44860</v>
      </c>
      <c r="F149" s="19">
        <v>44866</v>
      </c>
      <c r="G149" s="4" t="s">
        <v>113</v>
      </c>
      <c r="H149" s="4" t="s">
        <v>146</v>
      </c>
      <c r="I149" s="36" t="s">
        <v>87</v>
      </c>
    </row>
    <row r="150" spans="2:9" x14ac:dyDescent="0.25">
      <c r="B150" s="63">
        <v>149</v>
      </c>
      <c r="C150" s="5">
        <v>372</v>
      </c>
      <c r="D150" s="4" t="s">
        <v>127</v>
      </c>
      <c r="E150" s="19">
        <v>44862</v>
      </c>
      <c r="F150" s="19">
        <v>44866</v>
      </c>
      <c r="G150" s="4" t="s">
        <v>224</v>
      </c>
      <c r="H150" s="4" t="s">
        <v>146</v>
      </c>
      <c r="I150" s="36" t="s">
        <v>87</v>
      </c>
    </row>
    <row r="151" spans="2:9" x14ac:dyDescent="0.25">
      <c r="B151" s="64">
        <v>150</v>
      </c>
      <c r="C151" s="5">
        <v>376</v>
      </c>
      <c r="D151" s="4" t="s">
        <v>127</v>
      </c>
      <c r="E151" s="19">
        <v>44865</v>
      </c>
      <c r="F151" s="19">
        <v>44869</v>
      </c>
      <c r="G151" s="4" t="s">
        <v>223</v>
      </c>
      <c r="H151" s="4" t="s">
        <v>146</v>
      </c>
      <c r="I151" s="36" t="s">
        <v>87</v>
      </c>
    </row>
    <row r="152" spans="2:9" x14ac:dyDescent="0.25">
      <c r="B152" s="64">
        <v>151</v>
      </c>
      <c r="C152" s="5">
        <v>379</v>
      </c>
      <c r="D152" s="4" t="s">
        <v>130</v>
      </c>
      <c r="E152" s="19">
        <v>44866</v>
      </c>
      <c r="F152" s="19">
        <v>44908</v>
      </c>
      <c r="G152" s="4" t="s">
        <v>222</v>
      </c>
      <c r="H152" s="4" t="s">
        <v>146</v>
      </c>
      <c r="I152" s="36" t="s">
        <v>87</v>
      </c>
    </row>
    <row r="153" spans="2:9" x14ac:dyDescent="0.25">
      <c r="B153" s="64">
        <v>152</v>
      </c>
      <c r="C153" s="5">
        <v>382</v>
      </c>
      <c r="D153" s="4" t="s">
        <v>125</v>
      </c>
      <c r="E153" s="19">
        <v>44868</v>
      </c>
      <c r="F153" s="19">
        <v>44868</v>
      </c>
      <c r="G153" s="4" t="s">
        <v>221</v>
      </c>
      <c r="H153" s="4" t="s">
        <v>146</v>
      </c>
      <c r="I153" s="36" t="s">
        <v>87</v>
      </c>
    </row>
    <row r="154" spans="2:9" x14ac:dyDescent="0.25">
      <c r="B154" s="64">
        <v>153</v>
      </c>
      <c r="C154" s="5">
        <v>383</v>
      </c>
      <c r="D154" s="4" t="s">
        <v>125</v>
      </c>
      <c r="E154" s="19">
        <v>44868</v>
      </c>
      <c r="F154" s="19">
        <v>44893</v>
      </c>
      <c r="G154" s="4" t="s">
        <v>220</v>
      </c>
      <c r="H154" s="4" t="s">
        <v>146</v>
      </c>
      <c r="I154" s="36" t="s">
        <v>87</v>
      </c>
    </row>
    <row r="155" spans="2:9" x14ac:dyDescent="0.25">
      <c r="B155" s="64">
        <v>154</v>
      </c>
      <c r="C155" s="5">
        <v>386</v>
      </c>
      <c r="D155" s="4" t="s">
        <v>125</v>
      </c>
      <c r="E155" s="19">
        <v>44873</v>
      </c>
      <c r="F155" s="19">
        <v>44879</v>
      </c>
      <c r="G155" s="4" t="s">
        <v>219</v>
      </c>
      <c r="H155" s="4" t="s">
        <v>146</v>
      </c>
      <c r="I155" s="36" t="s">
        <v>87</v>
      </c>
    </row>
    <row r="156" spans="2:9" x14ac:dyDescent="0.25">
      <c r="B156" s="64">
        <v>155</v>
      </c>
      <c r="C156" s="5">
        <v>388</v>
      </c>
      <c r="D156" s="4" t="s">
        <v>140</v>
      </c>
      <c r="E156" s="19">
        <v>44875</v>
      </c>
      <c r="F156" s="19">
        <v>44893</v>
      </c>
      <c r="G156" s="4" t="s">
        <v>218</v>
      </c>
      <c r="H156" s="4" t="s">
        <v>146</v>
      </c>
      <c r="I156" s="36" t="s">
        <v>87</v>
      </c>
    </row>
    <row r="157" spans="2:9" x14ac:dyDescent="0.25">
      <c r="B157" s="63">
        <v>156</v>
      </c>
      <c r="C157" s="5">
        <v>389</v>
      </c>
      <c r="D157" s="4" t="s">
        <v>127</v>
      </c>
      <c r="E157" s="19">
        <v>44875</v>
      </c>
      <c r="F157" s="19">
        <v>44886</v>
      </c>
      <c r="G157" s="4" t="s">
        <v>217</v>
      </c>
      <c r="H157" s="4" t="s">
        <v>146</v>
      </c>
      <c r="I157" s="36" t="s">
        <v>87</v>
      </c>
    </row>
    <row r="158" spans="2:9" x14ac:dyDescent="0.25">
      <c r="B158" s="64">
        <v>157</v>
      </c>
      <c r="C158" s="5">
        <v>398</v>
      </c>
      <c r="D158" s="4" t="s">
        <v>140</v>
      </c>
      <c r="E158" s="19">
        <v>44886</v>
      </c>
      <c r="F158" s="19">
        <v>44888</v>
      </c>
      <c r="G158" s="4" t="s">
        <v>216</v>
      </c>
      <c r="H158" s="4" t="s">
        <v>146</v>
      </c>
      <c r="I158" s="36" t="s">
        <v>87</v>
      </c>
    </row>
    <row r="159" spans="2:9" x14ac:dyDescent="0.25">
      <c r="B159" s="64">
        <v>158</v>
      </c>
      <c r="C159" s="5">
        <v>400</v>
      </c>
      <c r="D159" s="4" t="s">
        <v>127</v>
      </c>
      <c r="E159" s="19">
        <v>44886</v>
      </c>
      <c r="F159" s="19">
        <v>44889</v>
      </c>
      <c r="G159" s="4" t="s">
        <v>215</v>
      </c>
      <c r="H159" s="4" t="s">
        <v>146</v>
      </c>
      <c r="I159" s="36" t="s">
        <v>87</v>
      </c>
    </row>
    <row r="160" spans="2:9" x14ac:dyDescent="0.25">
      <c r="B160" s="64">
        <v>159</v>
      </c>
      <c r="C160" s="5">
        <v>404</v>
      </c>
      <c r="D160" s="4" t="s">
        <v>125</v>
      </c>
      <c r="E160" s="19">
        <v>44887</v>
      </c>
      <c r="F160" s="19">
        <v>44896</v>
      </c>
      <c r="G160" s="4" t="s">
        <v>214</v>
      </c>
      <c r="H160" s="4" t="s">
        <v>146</v>
      </c>
      <c r="I160" s="36" t="s">
        <v>87</v>
      </c>
    </row>
    <row r="161" spans="2:9" x14ac:dyDescent="0.25">
      <c r="B161" s="64">
        <v>160</v>
      </c>
      <c r="C161" s="5">
        <v>405</v>
      </c>
      <c r="D161" s="4" t="s">
        <v>125</v>
      </c>
      <c r="E161" s="19">
        <v>44888</v>
      </c>
      <c r="F161" s="19">
        <v>44903</v>
      </c>
      <c r="G161" s="4" t="s">
        <v>213</v>
      </c>
      <c r="H161" s="4" t="s">
        <v>146</v>
      </c>
      <c r="I161" s="36" t="s">
        <v>87</v>
      </c>
    </row>
    <row r="162" spans="2:9" x14ac:dyDescent="0.25">
      <c r="B162" s="64">
        <v>161</v>
      </c>
      <c r="C162" s="5">
        <v>406</v>
      </c>
      <c r="D162" s="4" t="s">
        <v>125</v>
      </c>
      <c r="E162" s="19">
        <v>44888</v>
      </c>
      <c r="F162" s="19">
        <v>44888</v>
      </c>
      <c r="G162" s="4" t="s">
        <v>212</v>
      </c>
      <c r="H162" s="4" t="s">
        <v>146</v>
      </c>
      <c r="I162" s="36" t="s">
        <v>87</v>
      </c>
    </row>
    <row r="163" spans="2:9" x14ac:dyDescent="0.25">
      <c r="B163" s="64">
        <v>162</v>
      </c>
      <c r="C163" s="5">
        <v>410</v>
      </c>
      <c r="D163" s="4" t="s">
        <v>125</v>
      </c>
      <c r="E163" s="19">
        <v>44894</v>
      </c>
      <c r="F163" s="19">
        <v>44915</v>
      </c>
      <c r="G163" s="4" t="s">
        <v>211</v>
      </c>
      <c r="H163" s="4" t="s">
        <v>146</v>
      </c>
      <c r="I163" s="36" t="s">
        <v>87</v>
      </c>
    </row>
    <row r="164" spans="2:9" x14ac:dyDescent="0.25">
      <c r="B164" s="63">
        <v>163</v>
      </c>
      <c r="C164" s="5">
        <v>411</v>
      </c>
      <c r="D164" s="4" t="s">
        <v>127</v>
      </c>
      <c r="E164" s="19">
        <v>44894</v>
      </c>
      <c r="F164" s="19">
        <v>44895</v>
      </c>
      <c r="G164" s="4" t="s">
        <v>210</v>
      </c>
      <c r="H164" s="4" t="s">
        <v>146</v>
      </c>
      <c r="I164" s="36" t="s">
        <v>87</v>
      </c>
    </row>
    <row r="165" spans="2:9" x14ac:dyDescent="0.25">
      <c r="B165" s="64">
        <v>164</v>
      </c>
      <c r="C165" s="5">
        <v>413</v>
      </c>
      <c r="D165" s="4" t="s">
        <v>130</v>
      </c>
      <c r="E165" s="19">
        <v>44894</v>
      </c>
      <c r="F165" s="19">
        <v>44928</v>
      </c>
      <c r="G165" s="4" t="s">
        <v>209</v>
      </c>
      <c r="H165" s="4" t="s">
        <v>146</v>
      </c>
      <c r="I165" s="36" t="s">
        <v>87</v>
      </c>
    </row>
    <row r="166" spans="2:9" x14ac:dyDescent="0.25">
      <c r="B166" s="64">
        <v>165</v>
      </c>
      <c r="C166" s="5">
        <v>414</v>
      </c>
      <c r="D166" s="4" t="s">
        <v>130</v>
      </c>
      <c r="E166" s="19">
        <v>44895</v>
      </c>
      <c r="F166" s="19">
        <v>44907</v>
      </c>
      <c r="G166" s="4" t="s">
        <v>208</v>
      </c>
      <c r="H166" s="4" t="s">
        <v>146</v>
      </c>
      <c r="I166" s="36" t="s">
        <v>87</v>
      </c>
    </row>
    <row r="167" spans="2:9" x14ac:dyDescent="0.25">
      <c r="B167" s="64">
        <v>166</v>
      </c>
      <c r="C167" s="5">
        <v>415</v>
      </c>
      <c r="D167" s="4" t="s">
        <v>130</v>
      </c>
      <c r="E167" s="19">
        <v>44896</v>
      </c>
      <c r="F167" s="19">
        <v>44910</v>
      </c>
      <c r="G167" s="4" t="s">
        <v>185</v>
      </c>
      <c r="H167" s="4" t="s">
        <v>146</v>
      </c>
      <c r="I167" s="36" t="s">
        <v>87</v>
      </c>
    </row>
    <row r="168" spans="2:9" x14ac:dyDescent="0.25">
      <c r="B168" s="64">
        <v>167</v>
      </c>
      <c r="C168" s="5">
        <v>417</v>
      </c>
      <c r="D168" s="4" t="s">
        <v>125</v>
      </c>
      <c r="E168" s="19">
        <v>44901</v>
      </c>
      <c r="F168" s="19">
        <v>44915</v>
      </c>
      <c r="G168" s="4" t="s">
        <v>207</v>
      </c>
      <c r="H168" s="4" t="s">
        <v>146</v>
      </c>
      <c r="I168" s="36" t="s">
        <v>87</v>
      </c>
    </row>
    <row r="169" spans="2:9" x14ac:dyDescent="0.25">
      <c r="B169" s="64">
        <v>168</v>
      </c>
      <c r="C169" s="5">
        <v>420</v>
      </c>
      <c r="D169" s="4" t="s">
        <v>127</v>
      </c>
      <c r="E169" s="19">
        <v>44901</v>
      </c>
      <c r="F169" s="19">
        <v>44910</v>
      </c>
      <c r="G169" s="4" t="s">
        <v>206</v>
      </c>
      <c r="H169" s="4" t="s">
        <v>146</v>
      </c>
      <c r="I169" s="36" t="s">
        <v>87</v>
      </c>
    </row>
    <row r="170" spans="2:9" x14ac:dyDescent="0.25">
      <c r="B170" s="64">
        <v>169</v>
      </c>
      <c r="C170" s="5">
        <v>421</v>
      </c>
      <c r="D170" s="4" t="s">
        <v>125</v>
      </c>
      <c r="E170" s="19">
        <v>44901</v>
      </c>
      <c r="F170" s="19">
        <v>44914</v>
      </c>
      <c r="G170" s="4" t="s">
        <v>205</v>
      </c>
      <c r="H170" s="4" t="s">
        <v>146</v>
      </c>
      <c r="I170" s="36" t="s">
        <v>87</v>
      </c>
    </row>
    <row r="171" spans="2:9" x14ac:dyDescent="0.25">
      <c r="B171" s="63">
        <v>170</v>
      </c>
      <c r="C171" s="5">
        <v>423</v>
      </c>
      <c r="D171" s="4" t="s">
        <v>130</v>
      </c>
      <c r="E171" s="19">
        <v>44903</v>
      </c>
      <c r="F171" s="19">
        <v>44910</v>
      </c>
      <c r="G171" s="4" t="s">
        <v>149</v>
      </c>
      <c r="H171" s="4" t="s">
        <v>146</v>
      </c>
      <c r="I171" s="36" t="s">
        <v>87</v>
      </c>
    </row>
    <row r="172" spans="2:9" x14ac:dyDescent="0.25">
      <c r="B172" s="64">
        <v>171</v>
      </c>
      <c r="C172" s="5">
        <v>424</v>
      </c>
      <c r="D172" s="4" t="s">
        <v>125</v>
      </c>
      <c r="E172" s="19">
        <v>44903</v>
      </c>
      <c r="F172" s="19">
        <v>44928</v>
      </c>
      <c r="G172" s="4" t="s">
        <v>204</v>
      </c>
      <c r="H172" s="4" t="s">
        <v>146</v>
      </c>
      <c r="I172" s="36" t="s">
        <v>87</v>
      </c>
    </row>
    <row r="173" spans="2:9" x14ac:dyDescent="0.25">
      <c r="B173" s="64">
        <v>172</v>
      </c>
      <c r="C173" s="5">
        <v>426</v>
      </c>
      <c r="D173" s="4" t="s">
        <v>140</v>
      </c>
      <c r="E173" s="19">
        <v>44908</v>
      </c>
      <c r="F173" s="19">
        <v>44908</v>
      </c>
      <c r="G173" s="4" t="s">
        <v>203</v>
      </c>
      <c r="H173" s="4" t="s">
        <v>146</v>
      </c>
      <c r="I173" s="36" t="s">
        <v>87</v>
      </c>
    </row>
    <row r="174" spans="2:9" x14ac:dyDescent="0.25">
      <c r="B174" s="64">
        <v>173</v>
      </c>
      <c r="C174" s="5">
        <v>427</v>
      </c>
      <c r="D174" s="4" t="s">
        <v>140</v>
      </c>
      <c r="E174" s="19">
        <v>44908</v>
      </c>
      <c r="F174" s="19">
        <v>44921</v>
      </c>
      <c r="G174" s="4" t="s">
        <v>202</v>
      </c>
      <c r="H174" s="4" t="s">
        <v>146</v>
      </c>
      <c r="I174" s="36" t="s">
        <v>87</v>
      </c>
    </row>
    <row r="175" spans="2:9" x14ac:dyDescent="0.25">
      <c r="B175" s="64">
        <v>174</v>
      </c>
      <c r="C175" s="5">
        <v>430</v>
      </c>
      <c r="D175" s="4" t="s">
        <v>125</v>
      </c>
      <c r="E175" s="19">
        <v>44909</v>
      </c>
      <c r="F175" s="19">
        <v>44939</v>
      </c>
      <c r="G175" s="4" t="s">
        <v>201</v>
      </c>
      <c r="H175" s="4" t="s">
        <v>146</v>
      </c>
      <c r="I175" s="36" t="s">
        <v>87</v>
      </c>
    </row>
    <row r="176" spans="2:9" x14ac:dyDescent="0.25">
      <c r="B176" s="64">
        <v>175</v>
      </c>
      <c r="C176" s="5">
        <v>431</v>
      </c>
      <c r="D176" s="4" t="s">
        <v>130</v>
      </c>
      <c r="E176" s="19">
        <v>44909</v>
      </c>
      <c r="F176" s="19">
        <v>44928</v>
      </c>
      <c r="G176" s="4" t="s">
        <v>200</v>
      </c>
      <c r="H176" s="4" t="s">
        <v>146</v>
      </c>
      <c r="I176" s="36" t="s">
        <v>87</v>
      </c>
    </row>
    <row r="177" spans="1:9" x14ac:dyDescent="0.25">
      <c r="B177" s="64">
        <v>176</v>
      </c>
      <c r="C177" s="5">
        <v>432</v>
      </c>
      <c r="D177" s="4" t="s">
        <v>130</v>
      </c>
      <c r="E177" s="19">
        <v>44910</v>
      </c>
      <c r="F177" s="19">
        <v>44928</v>
      </c>
      <c r="G177" s="4" t="s">
        <v>199</v>
      </c>
      <c r="H177" s="4" t="s">
        <v>146</v>
      </c>
      <c r="I177" s="36" t="s">
        <v>87</v>
      </c>
    </row>
    <row r="178" spans="1:9" x14ac:dyDescent="0.25">
      <c r="B178" s="63">
        <v>177</v>
      </c>
      <c r="C178" s="5">
        <v>435</v>
      </c>
      <c r="D178" s="4" t="s">
        <v>125</v>
      </c>
      <c r="E178" s="19">
        <v>44914</v>
      </c>
      <c r="F178" s="19">
        <v>44938</v>
      </c>
      <c r="G178" s="4" t="s">
        <v>198</v>
      </c>
      <c r="H178" s="4" t="s">
        <v>146</v>
      </c>
      <c r="I178" s="36" t="s">
        <v>87</v>
      </c>
    </row>
    <row r="179" spans="1:9" x14ac:dyDescent="0.25">
      <c r="B179" s="64">
        <v>178</v>
      </c>
      <c r="C179" s="5">
        <v>436</v>
      </c>
      <c r="D179" s="4" t="s">
        <v>127</v>
      </c>
      <c r="E179" s="19">
        <v>44914</v>
      </c>
      <c r="F179" s="19">
        <v>44921</v>
      </c>
      <c r="G179" s="4" t="s">
        <v>149</v>
      </c>
      <c r="H179" s="4" t="s">
        <v>146</v>
      </c>
      <c r="I179" s="36" t="s">
        <v>87</v>
      </c>
    </row>
    <row r="180" spans="1:9" x14ac:dyDescent="0.25">
      <c r="B180" s="64">
        <v>179</v>
      </c>
      <c r="C180" s="5">
        <v>437</v>
      </c>
      <c r="D180" s="4" t="s">
        <v>125</v>
      </c>
      <c r="E180" s="19">
        <v>44914</v>
      </c>
      <c r="F180" s="19">
        <v>44925</v>
      </c>
      <c r="G180" s="4" t="s">
        <v>197</v>
      </c>
      <c r="H180" s="4" t="s">
        <v>146</v>
      </c>
      <c r="I180" s="36" t="s">
        <v>87</v>
      </c>
    </row>
    <row r="181" spans="1:9" x14ac:dyDescent="0.25">
      <c r="B181" s="64">
        <v>180</v>
      </c>
      <c r="C181" s="5">
        <v>438</v>
      </c>
      <c r="D181" s="4" t="s">
        <v>125</v>
      </c>
      <c r="E181" s="19">
        <v>44915</v>
      </c>
      <c r="F181" s="19">
        <v>44928</v>
      </c>
      <c r="G181" s="4" t="s">
        <v>196</v>
      </c>
      <c r="H181" s="4" t="s">
        <v>146</v>
      </c>
      <c r="I181" s="36" t="s">
        <v>87</v>
      </c>
    </row>
    <row r="182" spans="1:9" x14ac:dyDescent="0.25">
      <c r="B182" s="64">
        <v>181</v>
      </c>
      <c r="C182" s="5">
        <v>442</v>
      </c>
      <c r="D182" s="4" t="s">
        <v>130</v>
      </c>
      <c r="E182" s="19">
        <v>44916</v>
      </c>
      <c r="F182" s="19">
        <v>44928</v>
      </c>
      <c r="G182" s="4" t="s">
        <v>195</v>
      </c>
      <c r="H182" s="4" t="s">
        <v>146</v>
      </c>
      <c r="I182" s="36" t="s">
        <v>87</v>
      </c>
    </row>
    <row r="183" spans="1:9" x14ac:dyDescent="0.25">
      <c r="B183" s="64">
        <v>182</v>
      </c>
      <c r="C183" s="5">
        <v>443</v>
      </c>
      <c r="D183" s="4" t="s">
        <v>130</v>
      </c>
      <c r="E183" s="19">
        <v>44916</v>
      </c>
      <c r="F183" s="19">
        <v>44923</v>
      </c>
      <c r="G183" s="4" t="s">
        <v>194</v>
      </c>
      <c r="H183" s="4" t="s">
        <v>146</v>
      </c>
      <c r="I183" s="36" t="s">
        <v>87</v>
      </c>
    </row>
    <row r="184" spans="1:9" x14ac:dyDescent="0.25">
      <c r="B184" s="64">
        <v>183</v>
      </c>
      <c r="C184" s="5">
        <v>444</v>
      </c>
      <c r="D184" s="4" t="s">
        <v>127</v>
      </c>
      <c r="E184" s="19">
        <v>44916</v>
      </c>
      <c r="F184" s="19">
        <v>44921</v>
      </c>
      <c r="G184" s="4" t="s">
        <v>193</v>
      </c>
      <c r="H184" s="4" t="s">
        <v>146</v>
      </c>
      <c r="I184" s="36" t="s">
        <v>87</v>
      </c>
    </row>
    <row r="185" spans="1:9" x14ac:dyDescent="0.25">
      <c r="B185" s="63">
        <v>184</v>
      </c>
      <c r="C185" s="5">
        <v>446</v>
      </c>
      <c r="D185" s="4" t="s">
        <v>127</v>
      </c>
      <c r="E185" s="19">
        <v>44923</v>
      </c>
      <c r="F185" s="19">
        <v>44928</v>
      </c>
      <c r="G185" s="4" t="s">
        <v>192</v>
      </c>
      <c r="H185" s="4" t="s">
        <v>146</v>
      </c>
      <c r="I185" s="36" t="s">
        <v>87</v>
      </c>
    </row>
    <row r="186" spans="1:9" x14ac:dyDescent="0.25">
      <c r="B186" s="64">
        <v>185</v>
      </c>
      <c r="C186" s="5">
        <v>447</v>
      </c>
      <c r="D186" s="4" t="s">
        <v>140</v>
      </c>
      <c r="E186" s="19">
        <v>44923</v>
      </c>
      <c r="F186" s="19">
        <v>44925</v>
      </c>
      <c r="G186" s="4" t="s">
        <v>191</v>
      </c>
      <c r="H186" s="4" t="s">
        <v>146</v>
      </c>
      <c r="I186" s="36" t="s">
        <v>87</v>
      </c>
    </row>
    <row r="187" spans="1:9" x14ac:dyDescent="0.25">
      <c r="B187" s="64">
        <v>186</v>
      </c>
      <c r="C187" s="5">
        <v>449</v>
      </c>
      <c r="D187" s="4" t="s">
        <v>127</v>
      </c>
      <c r="E187" s="19">
        <v>44930</v>
      </c>
      <c r="F187" s="19">
        <v>44995</v>
      </c>
      <c r="G187" s="4" t="s">
        <v>149</v>
      </c>
      <c r="H187" s="4" t="s">
        <v>146</v>
      </c>
      <c r="I187" s="36" t="s">
        <v>87</v>
      </c>
    </row>
    <row r="188" spans="1:9" x14ac:dyDescent="0.25">
      <c r="B188" s="64">
        <v>187</v>
      </c>
      <c r="C188" s="5">
        <v>450</v>
      </c>
      <c r="D188" s="4" t="s">
        <v>125</v>
      </c>
      <c r="E188" s="19">
        <v>44930</v>
      </c>
      <c r="F188" s="19">
        <v>44998</v>
      </c>
      <c r="G188" s="4" t="s">
        <v>185</v>
      </c>
      <c r="H188" s="4" t="s">
        <v>146</v>
      </c>
      <c r="I188" s="36" t="s">
        <v>87</v>
      </c>
    </row>
    <row r="189" spans="1:9" x14ac:dyDescent="0.25">
      <c r="B189" s="64">
        <v>188</v>
      </c>
      <c r="C189" s="5">
        <v>451</v>
      </c>
      <c r="D189" s="4" t="s">
        <v>125</v>
      </c>
      <c r="E189" s="19">
        <v>44930</v>
      </c>
      <c r="F189" s="19">
        <v>45022</v>
      </c>
      <c r="G189" s="4" t="s">
        <v>189</v>
      </c>
      <c r="H189" s="4" t="s">
        <v>146</v>
      </c>
      <c r="I189" s="36" t="s">
        <v>87</v>
      </c>
    </row>
    <row r="190" spans="1:9" x14ac:dyDescent="0.25">
      <c r="B190" s="64">
        <v>189</v>
      </c>
      <c r="C190" s="5">
        <v>455</v>
      </c>
      <c r="D190" s="4" t="s">
        <v>140</v>
      </c>
      <c r="E190" s="19">
        <v>44932</v>
      </c>
      <c r="F190" s="19">
        <v>44935</v>
      </c>
      <c r="G190" s="4" t="s">
        <v>188</v>
      </c>
      <c r="H190" s="4" t="s">
        <v>146</v>
      </c>
      <c r="I190" s="36" t="s">
        <v>87</v>
      </c>
    </row>
    <row r="191" spans="1:9" x14ac:dyDescent="0.25">
      <c r="B191" s="64">
        <v>190</v>
      </c>
      <c r="C191" s="5">
        <v>459</v>
      </c>
      <c r="D191" s="4" t="s">
        <v>125</v>
      </c>
      <c r="E191" s="19">
        <v>44937</v>
      </c>
      <c r="F191" s="19">
        <v>44995</v>
      </c>
      <c r="G191" s="4" t="s">
        <v>187</v>
      </c>
      <c r="H191" s="4" t="s">
        <v>146</v>
      </c>
      <c r="I191" s="36" t="s">
        <v>87</v>
      </c>
    </row>
    <row r="192" spans="1:9" x14ac:dyDescent="0.25">
      <c r="A192" s="5">
        <v>1</v>
      </c>
      <c r="B192" s="63">
        <v>191</v>
      </c>
      <c r="C192" s="5">
        <v>462</v>
      </c>
      <c r="D192" s="4" t="s">
        <v>130</v>
      </c>
      <c r="E192" s="19">
        <v>44938</v>
      </c>
      <c r="F192" s="5"/>
      <c r="G192" s="4" t="s">
        <v>144</v>
      </c>
      <c r="H192" s="4" t="s">
        <v>370</v>
      </c>
      <c r="I192" s="36" t="s">
        <v>87</v>
      </c>
    </row>
    <row r="193" spans="1:9" x14ac:dyDescent="0.25">
      <c r="A193" s="5"/>
      <c r="B193" s="64">
        <v>192</v>
      </c>
      <c r="C193" s="5">
        <v>467</v>
      </c>
      <c r="D193" s="4" t="s">
        <v>125</v>
      </c>
      <c r="E193" s="19">
        <v>44946</v>
      </c>
      <c r="F193" s="19">
        <v>45016</v>
      </c>
      <c r="G193" s="4" t="s">
        <v>162</v>
      </c>
      <c r="H193" s="4" t="s">
        <v>146</v>
      </c>
      <c r="I193" s="36" t="s">
        <v>87</v>
      </c>
    </row>
    <row r="194" spans="1:9" x14ac:dyDescent="0.25">
      <c r="A194" s="5"/>
      <c r="B194" s="64">
        <v>193</v>
      </c>
      <c r="C194" s="5">
        <v>468</v>
      </c>
      <c r="D194" s="4" t="s">
        <v>130</v>
      </c>
      <c r="E194" s="19">
        <v>44946</v>
      </c>
      <c r="F194" s="19">
        <v>44995</v>
      </c>
      <c r="G194" s="4" t="s">
        <v>186</v>
      </c>
      <c r="H194" s="4" t="s">
        <v>146</v>
      </c>
      <c r="I194" s="36" t="s">
        <v>87</v>
      </c>
    </row>
    <row r="195" spans="1:9" x14ac:dyDescent="0.25">
      <c r="A195" s="5"/>
      <c r="B195" s="64">
        <v>194</v>
      </c>
      <c r="C195" s="5">
        <v>472</v>
      </c>
      <c r="D195" s="4" t="s">
        <v>125</v>
      </c>
      <c r="E195" s="19">
        <v>44950</v>
      </c>
      <c r="F195" s="19">
        <v>45016</v>
      </c>
      <c r="G195" s="4" t="s">
        <v>161</v>
      </c>
      <c r="H195" s="4" t="s">
        <v>146</v>
      </c>
      <c r="I195" s="36" t="s">
        <v>87</v>
      </c>
    </row>
    <row r="196" spans="1:9" x14ac:dyDescent="0.25">
      <c r="A196" s="5"/>
      <c r="B196" s="64">
        <v>195</v>
      </c>
      <c r="C196" s="5">
        <v>473</v>
      </c>
      <c r="D196" s="4" t="s">
        <v>125</v>
      </c>
      <c r="E196" s="19">
        <v>44951</v>
      </c>
      <c r="F196" s="19">
        <v>45005</v>
      </c>
      <c r="G196" s="4" t="s">
        <v>180</v>
      </c>
      <c r="H196" s="4" t="s">
        <v>146</v>
      </c>
      <c r="I196" s="36" t="s">
        <v>87</v>
      </c>
    </row>
    <row r="197" spans="1:9" x14ac:dyDescent="0.25">
      <c r="A197" s="5">
        <v>2</v>
      </c>
      <c r="B197" s="64">
        <v>196</v>
      </c>
      <c r="C197" s="5">
        <v>474</v>
      </c>
      <c r="D197" s="4" t="s">
        <v>125</v>
      </c>
      <c r="E197" s="19">
        <v>44951</v>
      </c>
      <c r="F197" s="5"/>
      <c r="G197" s="4" t="s">
        <v>143</v>
      </c>
      <c r="H197" s="4" t="s">
        <v>370</v>
      </c>
      <c r="I197" s="36" t="s">
        <v>87</v>
      </c>
    </row>
    <row r="198" spans="1:9" x14ac:dyDescent="0.25">
      <c r="A198" s="5"/>
      <c r="B198" s="64">
        <v>197</v>
      </c>
      <c r="C198" s="5">
        <v>475</v>
      </c>
      <c r="D198" s="4" t="s">
        <v>125</v>
      </c>
      <c r="E198" s="19">
        <v>44952</v>
      </c>
      <c r="F198" s="19">
        <v>44998</v>
      </c>
      <c r="G198" s="4" t="s">
        <v>184</v>
      </c>
      <c r="H198" s="4" t="s">
        <v>146</v>
      </c>
      <c r="I198" s="36" t="s">
        <v>87</v>
      </c>
    </row>
    <row r="199" spans="1:9" x14ac:dyDescent="0.25">
      <c r="A199" s="5"/>
      <c r="B199" s="63">
        <v>198</v>
      </c>
      <c r="C199" s="5">
        <v>476</v>
      </c>
      <c r="D199" s="4" t="s">
        <v>130</v>
      </c>
      <c r="E199" s="19">
        <v>44952</v>
      </c>
      <c r="F199" s="19">
        <v>45013</v>
      </c>
      <c r="G199" s="4" t="s">
        <v>177</v>
      </c>
      <c r="H199" s="4" t="s">
        <v>146</v>
      </c>
      <c r="I199" s="36" t="s">
        <v>87</v>
      </c>
    </row>
    <row r="200" spans="1:9" x14ac:dyDescent="0.25">
      <c r="A200" s="5"/>
      <c r="B200" s="64">
        <v>199</v>
      </c>
      <c r="C200" s="5">
        <v>478</v>
      </c>
      <c r="D200" s="4" t="s">
        <v>140</v>
      </c>
      <c r="E200" s="19">
        <v>44953</v>
      </c>
      <c r="F200" s="19">
        <v>44998</v>
      </c>
      <c r="G200" s="4" t="s">
        <v>183</v>
      </c>
      <c r="H200" s="4" t="s">
        <v>146</v>
      </c>
      <c r="I200" s="36" t="s">
        <v>87</v>
      </c>
    </row>
    <row r="201" spans="1:9" x14ac:dyDescent="0.25">
      <c r="A201" s="5"/>
      <c r="B201" s="64">
        <v>200</v>
      </c>
      <c r="C201" s="5">
        <v>479</v>
      </c>
      <c r="D201" s="4" t="s">
        <v>125</v>
      </c>
      <c r="E201" s="19">
        <v>44956</v>
      </c>
      <c r="F201" s="19">
        <v>44956</v>
      </c>
      <c r="G201" s="4" t="s">
        <v>179</v>
      </c>
      <c r="H201" s="4" t="s">
        <v>146</v>
      </c>
      <c r="I201" s="36" t="s">
        <v>87</v>
      </c>
    </row>
    <row r="202" spans="1:9" x14ac:dyDescent="0.25">
      <c r="A202" s="5"/>
      <c r="B202" s="64">
        <v>201</v>
      </c>
      <c r="C202" s="5">
        <v>480</v>
      </c>
      <c r="D202" s="4" t="s">
        <v>125</v>
      </c>
      <c r="E202" s="19">
        <v>44956</v>
      </c>
      <c r="F202" s="19">
        <v>45036</v>
      </c>
      <c r="G202" s="4" t="s">
        <v>178</v>
      </c>
      <c r="H202" s="4" t="s">
        <v>146</v>
      </c>
      <c r="I202" s="36" t="s">
        <v>87</v>
      </c>
    </row>
    <row r="203" spans="1:9" x14ac:dyDescent="0.25">
      <c r="A203" s="5"/>
      <c r="B203" s="64">
        <v>202</v>
      </c>
      <c r="C203" s="5">
        <v>481</v>
      </c>
      <c r="D203" s="4" t="s">
        <v>125</v>
      </c>
      <c r="E203" s="19">
        <v>44956</v>
      </c>
      <c r="F203" s="19">
        <v>45016</v>
      </c>
      <c r="G203" s="4" t="s">
        <v>159</v>
      </c>
      <c r="H203" s="4" t="s">
        <v>146</v>
      </c>
      <c r="I203" s="36" t="s">
        <v>87</v>
      </c>
    </row>
    <row r="204" spans="1:9" x14ac:dyDescent="0.25">
      <c r="A204" s="5"/>
      <c r="B204" s="64">
        <v>203</v>
      </c>
      <c r="C204" s="5">
        <v>500</v>
      </c>
      <c r="D204" s="4" t="s">
        <v>127</v>
      </c>
      <c r="E204" s="19">
        <v>44956</v>
      </c>
      <c r="F204" s="19">
        <v>44999</v>
      </c>
      <c r="G204" s="4" t="s">
        <v>182</v>
      </c>
      <c r="H204" s="4" t="s">
        <v>146</v>
      </c>
      <c r="I204" s="36" t="s">
        <v>87</v>
      </c>
    </row>
    <row r="205" spans="1:9" x14ac:dyDescent="0.25">
      <c r="A205" s="5">
        <v>3</v>
      </c>
      <c r="B205" s="64">
        <v>204</v>
      </c>
      <c r="C205" s="5">
        <v>521</v>
      </c>
      <c r="D205" s="4" t="s">
        <v>127</v>
      </c>
      <c r="E205" s="19">
        <v>44957</v>
      </c>
      <c r="F205" s="5"/>
      <c r="G205" s="4" t="s">
        <v>142</v>
      </c>
      <c r="H205" s="4" t="s">
        <v>370</v>
      </c>
      <c r="I205" s="36" t="s">
        <v>87</v>
      </c>
    </row>
    <row r="206" spans="1:9" x14ac:dyDescent="0.25">
      <c r="A206" s="5"/>
      <c r="B206" s="63">
        <v>205</v>
      </c>
      <c r="C206" s="5">
        <v>573</v>
      </c>
      <c r="D206" s="4" t="s">
        <v>140</v>
      </c>
      <c r="E206" s="19">
        <v>44958</v>
      </c>
      <c r="F206" s="19">
        <v>44959</v>
      </c>
      <c r="G206" s="4" t="s">
        <v>175</v>
      </c>
      <c r="H206" s="4" t="s">
        <v>146</v>
      </c>
      <c r="I206" s="36" t="s">
        <v>87</v>
      </c>
    </row>
    <row r="207" spans="1:9" x14ac:dyDescent="0.25">
      <c r="A207" s="5"/>
      <c r="B207" s="64">
        <v>206</v>
      </c>
      <c r="C207" s="5">
        <v>579</v>
      </c>
      <c r="D207" s="4" t="s">
        <v>130</v>
      </c>
      <c r="E207" s="19">
        <v>44964</v>
      </c>
      <c r="F207" s="19">
        <v>45002</v>
      </c>
      <c r="G207" s="4" t="s">
        <v>181</v>
      </c>
      <c r="H207" s="4" t="s">
        <v>146</v>
      </c>
      <c r="I207" s="36" t="s">
        <v>87</v>
      </c>
    </row>
    <row r="208" spans="1:9" x14ac:dyDescent="0.25">
      <c r="A208" s="5"/>
      <c r="B208" s="64">
        <v>207</v>
      </c>
      <c r="C208" s="5">
        <v>612</v>
      </c>
      <c r="D208" s="4" t="s">
        <v>130</v>
      </c>
      <c r="E208" s="19">
        <v>44970</v>
      </c>
      <c r="F208" s="19">
        <v>45016</v>
      </c>
      <c r="G208" s="4" t="s">
        <v>157</v>
      </c>
      <c r="H208" s="4" t="s">
        <v>146</v>
      </c>
      <c r="I208" s="36" t="s">
        <v>87</v>
      </c>
    </row>
    <row r="209" spans="1:9" x14ac:dyDescent="0.25">
      <c r="A209" s="5"/>
      <c r="B209" s="64">
        <v>208</v>
      </c>
      <c r="C209" s="5">
        <v>645</v>
      </c>
      <c r="D209" s="4" t="s">
        <v>125</v>
      </c>
      <c r="E209" s="19">
        <v>44981</v>
      </c>
      <c r="F209" s="19">
        <v>45013</v>
      </c>
      <c r="G209" s="4" t="s">
        <v>176</v>
      </c>
      <c r="H209" s="4" t="s">
        <v>146</v>
      </c>
      <c r="I209" s="36" t="s">
        <v>87</v>
      </c>
    </row>
    <row r="210" spans="1:9" x14ac:dyDescent="0.25">
      <c r="A210" s="5"/>
      <c r="B210" s="64">
        <v>209</v>
      </c>
      <c r="C210" s="5">
        <v>659</v>
      </c>
      <c r="D210" s="4" t="s">
        <v>140</v>
      </c>
      <c r="E210" s="19">
        <v>44985</v>
      </c>
      <c r="F210" s="19">
        <v>44985</v>
      </c>
      <c r="G210" s="4" t="s">
        <v>171</v>
      </c>
      <c r="H210" s="4" t="s">
        <v>146</v>
      </c>
      <c r="I210" s="36" t="s">
        <v>87</v>
      </c>
    </row>
    <row r="211" spans="1:9" x14ac:dyDescent="0.25">
      <c r="A211" s="5"/>
      <c r="B211" s="64">
        <v>210</v>
      </c>
      <c r="C211" s="5">
        <v>660</v>
      </c>
      <c r="D211" s="4" t="s">
        <v>140</v>
      </c>
      <c r="E211" s="19">
        <v>44985</v>
      </c>
      <c r="F211" s="19">
        <v>44985</v>
      </c>
      <c r="G211" s="4" t="s">
        <v>170</v>
      </c>
      <c r="H211" s="4" t="s">
        <v>146</v>
      </c>
      <c r="I211" s="36" t="s">
        <v>87</v>
      </c>
    </row>
    <row r="212" spans="1:9" x14ac:dyDescent="0.25">
      <c r="A212" s="5"/>
      <c r="B212" s="64">
        <v>211</v>
      </c>
      <c r="C212" s="5">
        <v>661</v>
      </c>
      <c r="D212" s="4" t="s">
        <v>140</v>
      </c>
      <c r="E212" s="19">
        <v>44985</v>
      </c>
      <c r="F212" s="19">
        <v>44985</v>
      </c>
      <c r="G212" s="4" t="s">
        <v>169</v>
      </c>
      <c r="H212" s="4" t="s">
        <v>146</v>
      </c>
      <c r="I212" s="36" t="s">
        <v>87</v>
      </c>
    </row>
    <row r="213" spans="1:9" x14ac:dyDescent="0.25">
      <c r="A213" s="5"/>
      <c r="B213" s="63">
        <v>212</v>
      </c>
      <c r="C213" s="5">
        <v>662</v>
      </c>
      <c r="D213" s="4" t="s">
        <v>140</v>
      </c>
      <c r="E213" s="19">
        <v>44985</v>
      </c>
      <c r="F213" s="19">
        <v>44985</v>
      </c>
      <c r="G213" s="4" t="s">
        <v>168</v>
      </c>
      <c r="H213" s="4" t="s">
        <v>146</v>
      </c>
      <c r="I213" s="36" t="s">
        <v>87</v>
      </c>
    </row>
    <row r="214" spans="1:9" x14ac:dyDescent="0.25">
      <c r="A214" s="5"/>
      <c r="B214" s="64">
        <v>213</v>
      </c>
      <c r="C214" s="5">
        <v>665</v>
      </c>
      <c r="D214" s="4" t="s">
        <v>127</v>
      </c>
      <c r="E214" s="19">
        <v>44986</v>
      </c>
      <c r="F214" s="19">
        <v>44986</v>
      </c>
      <c r="G214" s="4" t="s">
        <v>190</v>
      </c>
      <c r="H214" s="4" t="s">
        <v>146</v>
      </c>
      <c r="I214" s="36" t="s">
        <v>87</v>
      </c>
    </row>
    <row r="215" spans="1:9" x14ac:dyDescent="0.25">
      <c r="A215" s="5">
        <v>4</v>
      </c>
      <c r="B215" s="64">
        <v>214</v>
      </c>
      <c r="C215" s="5">
        <v>670</v>
      </c>
      <c r="D215" s="4" t="s">
        <v>127</v>
      </c>
      <c r="E215" s="19">
        <v>44988</v>
      </c>
      <c r="F215" s="19"/>
      <c r="G215" s="4" t="s">
        <v>174</v>
      </c>
      <c r="H215" s="4" t="s">
        <v>370</v>
      </c>
      <c r="I215" s="36" t="s">
        <v>129</v>
      </c>
    </row>
    <row r="216" spans="1:9" x14ac:dyDescent="0.25">
      <c r="A216" s="5"/>
      <c r="B216" s="64">
        <v>215</v>
      </c>
      <c r="C216" s="5">
        <v>687</v>
      </c>
      <c r="D216" s="4" t="s">
        <v>125</v>
      </c>
      <c r="E216" s="19">
        <v>44995</v>
      </c>
      <c r="F216" s="19">
        <v>45014</v>
      </c>
      <c r="G216" s="4" t="s">
        <v>165</v>
      </c>
      <c r="H216" s="4" t="s">
        <v>146</v>
      </c>
      <c r="I216" s="36" t="s">
        <v>87</v>
      </c>
    </row>
    <row r="217" spans="1:9" x14ac:dyDescent="0.25">
      <c r="A217" s="5"/>
      <c r="B217" s="64">
        <v>216</v>
      </c>
      <c r="C217" s="5">
        <v>692</v>
      </c>
      <c r="D217" s="4" t="s">
        <v>127</v>
      </c>
      <c r="E217" s="19">
        <v>44998</v>
      </c>
      <c r="F217" s="19">
        <v>45013</v>
      </c>
      <c r="G217" s="4" t="s">
        <v>173</v>
      </c>
      <c r="H217" s="4" t="s">
        <v>146</v>
      </c>
      <c r="I217" s="36" t="s">
        <v>87</v>
      </c>
    </row>
    <row r="218" spans="1:9" x14ac:dyDescent="0.25">
      <c r="A218" s="5"/>
      <c r="B218" s="64">
        <v>217</v>
      </c>
      <c r="C218" s="5">
        <v>693</v>
      </c>
      <c r="D218" s="4" t="s">
        <v>127</v>
      </c>
      <c r="E218" s="19">
        <v>44998</v>
      </c>
      <c r="F218" s="19">
        <v>45013</v>
      </c>
      <c r="G218" s="4" t="s">
        <v>172</v>
      </c>
      <c r="H218" s="4" t="s">
        <v>146</v>
      </c>
      <c r="I218" s="36" t="s">
        <v>87</v>
      </c>
    </row>
    <row r="219" spans="1:9" x14ac:dyDescent="0.25">
      <c r="A219" s="5"/>
      <c r="B219" s="64">
        <v>218</v>
      </c>
      <c r="C219" s="5">
        <v>698</v>
      </c>
      <c r="D219" s="4" t="s">
        <v>140</v>
      </c>
      <c r="E219" s="19">
        <v>44999</v>
      </c>
      <c r="F219" s="19">
        <v>45013</v>
      </c>
      <c r="G219" s="4" t="s">
        <v>167</v>
      </c>
      <c r="H219" s="4" t="s">
        <v>146</v>
      </c>
      <c r="I219" s="36" t="s">
        <v>87</v>
      </c>
    </row>
    <row r="220" spans="1:9" x14ac:dyDescent="0.25">
      <c r="A220" s="5">
        <v>5</v>
      </c>
      <c r="B220" s="63">
        <v>219</v>
      </c>
      <c r="C220" s="5">
        <v>714</v>
      </c>
      <c r="D220" s="4" t="s">
        <v>140</v>
      </c>
      <c r="E220" s="19">
        <v>45006</v>
      </c>
      <c r="F220" s="5"/>
      <c r="G220" s="4" t="s">
        <v>141</v>
      </c>
      <c r="H220" s="4" t="s">
        <v>370</v>
      </c>
      <c r="I220" s="36" t="s">
        <v>87</v>
      </c>
    </row>
    <row r="221" spans="1:9" x14ac:dyDescent="0.25">
      <c r="A221" s="5"/>
      <c r="B221" s="64">
        <v>220</v>
      </c>
      <c r="C221" s="5">
        <v>715</v>
      </c>
      <c r="D221" s="4" t="s">
        <v>140</v>
      </c>
      <c r="E221" s="19">
        <v>45006</v>
      </c>
      <c r="F221" s="19">
        <v>45013</v>
      </c>
      <c r="G221" s="4" t="s">
        <v>166</v>
      </c>
      <c r="H221" s="4" t="s">
        <v>146</v>
      </c>
      <c r="I221" s="36" t="s">
        <v>87</v>
      </c>
    </row>
    <row r="222" spans="1:9" x14ac:dyDescent="0.25">
      <c r="A222" s="5"/>
      <c r="B222" s="64">
        <v>221</v>
      </c>
      <c r="C222" s="5">
        <v>717</v>
      </c>
      <c r="D222" s="4" t="s">
        <v>125</v>
      </c>
      <c r="E222" s="19">
        <v>45007</v>
      </c>
      <c r="F222" s="19">
        <v>45030</v>
      </c>
      <c r="G222" s="4" t="s">
        <v>160</v>
      </c>
      <c r="H222" s="4" t="s">
        <v>146</v>
      </c>
      <c r="I222" s="36" t="s">
        <v>87</v>
      </c>
    </row>
    <row r="223" spans="1:9" x14ac:dyDescent="0.25">
      <c r="A223" s="5"/>
      <c r="B223" s="64">
        <v>222</v>
      </c>
      <c r="C223" s="5">
        <v>718</v>
      </c>
      <c r="D223" s="4" t="s">
        <v>130</v>
      </c>
      <c r="E223" s="19">
        <v>45007</v>
      </c>
      <c r="F223" s="19">
        <v>45014</v>
      </c>
      <c r="G223" s="4" t="s">
        <v>164</v>
      </c>
      <c r="H223" s="4" t="s">
        <v>146</v>
      </c>
      <c r="I223" s="36" t="s">
        <v>87</v>
      </c>
    </row>
    <row r="224" spans="1:9" x14ac:dyDescent="0.25">
      <c r="A224" s="5"/>
      <c r="B224" s="64">
        <v>223</v>
      </c>
      <c r="C224" s="5">
        <v>719</v>
      </c>
      <c r="D224" s="4" t="s">
        <v>125</v>
      </c>
      <c r="E224" s="19">
        <v>45013</v>
      </c>
      <c r="F224" s="19">
        <v>45029</v>
      </c>
      <c r="G224" s="4" t="s">
        <v>158</v>
      </c>
      <c r="H224" s="4" t="s">
        <v>146</v>
      </c>
      <c r="I224" s="36" t="s">
        <v>87</v>
      </c>
    </row>
    <row r="225" spans="1:9" x14ac:dyDescent="0.25">
      <c r="A225" s="5"/>
      <c r="B225" s="64">
        <v>224</v>
      </c>
      <c r="C225" s="5">
        <v>721</v>
      </c>
      <c r="D225" s="4" t="s">
        <v>140</v>
      </c>
      <c r="E225" s="19">
        <v>45013</v>
      </c>
      <c r="F225" s="19">
        <v>45014</v>
      </c>
      <c r="G225" s="4" t="s">
        <v>163</v>
      </c>
      <c r="H225" s="4" t="s">
        <v>146</v>
      </c>
      <c r="I225" s="36" t="s">
        <v>87</v>
      </c>
    </row>
    <row r="226" spans="1:9" x14ac:dyDescent="0.25">
      <c r="A226" s="5"/>
      <c r="B226" s="64">
        <v>225</v>
      </c>
      <c r="C226" s="5">
        <v>726</v>
      </c>
      <c r="D226" s="4" t="s">
        <v>127</v>
      </c>
      <c r="E226" s="19">
        <v>45014</v>
      </c>
      <c r="F226" s="19">
        <v>45020</v>
      </c>
      <c r="G226" s="4" t="s">
        <v>156</v>
      </c>
      <c r="H226" s="4" t="s">
        <v>146</v>
      </c>
      <c r="I226" s="36" t="s">
        <v>87</v>
      </c>
    </row>
    <row r="227" spans="1:9" x14ac:dyDescent="0.25">
      <c r="A227" s="5"/>
      <c r="B227" s="63">
        <v>226</v>
      </c>
      <c r="C227" s="5">
        <v>727</v>
      </c>
      <c r="D227" s="4" t="s">
        <v>127</v>
      </c>
      <c r="E227" s="19">
        <v>45014</v>
      </c>
      <c r="F227" s="19">
        <v>45020</v>
      </c>
      <c r="G227" s="4" t="s">
        <v>155</v>
      </c>
      <c r="H227" s="4" t="s">
        <v>146</v>
      </c>
      <c r="I227" s="36" t="s">
        <v>87</v>
      </c>
    </row>
    <row r="228" spans="1:9" x14ac:dyDescent="0.25">
      <c r="A228" s="5"/>
      <c r="B228" s="64">
        <v>227</v>
      </c>
      <c r="C228" s="5">
        <v>729</v>
      </c>
      <c r="D228" s="4" t="s">
        <v>140</v>
      </c>
      <c r="E228" s="19">
        <v>45015</v>
      </c>
      <c r="F228" s="19">
        <v>45029</v>
      </c>
      <c r="G228" s="4" t="s">
        <v>154</v>
      </c>
      <c r="H228" s="4" t="s">
        <v>146</v>
      </c>
      <c r="I228" s="36" t="s">
        <v>87</v>
      </c>
    </row>
    <row r="229" spans="1:9" x14ac:dyDescent="0.25">
      <c r="A229" s="5"/>
      <c r="B229" s="64">
        <v>228</v>
      </c>
      <c r="C229" s="5">
        <v>733</v>
      </c>
      <c r="D229" s="4" t="s">
        <v>127</v>
      </c>
      <c r="E229" s="19">
        <v>45016</v>
      </c>
      <c r="F229" s="19">
        <v>45026</v>
      </c>
      <c r="G229" s="4" t="s">
        <v>153</v>
      </c>
      <c r="H229" s="4" t="s">
        <v>146</v>
      </c>
      <c r="I229" s="36" t="s">
        <v>87</v>
      </c>
    </row>
    <row r="230" spans="1:9" x14ac:dyDescent="0.25">
      <c r="A230" s="5"/>
      <c r="B230" s="64">
        <v>229</v>
      </c>
      <c r="C230" s="5">
        <v>741</v>
      </c>
      <c r="D230" s="4" t="s">
        <v>140</v>
      </c>
      <c r="E230" s="19">
        <v>45021</v>
      </c>
      <c r="F230" s="19">
        <v>45029</v>
      </c>
      <c r="G230" s="4" t="s">
        <v>152</v>
      </c>
      <c r="H230" s="4" t="s">
        <v>146</v>
      </c>
      <c r="I230" s="36" t="s">
        <v>129</v>
      </c>
    </row>
    <row r="231" spans="1:9" x14ac:dyDescent="0.25">
      <c r="A231" s="5"/>
      <c r="B231" s="64">
        <v>230</v>
      </c>
      <c r="C231" s="5">
        <v>744</v>
      </c>
      <c r="D231" s="4" t="s">
        <v>140</v>
      </c>
      <c r="E231" s="19">
        <v>45022</v>
      </c>
      <c r="F231" s="19">
        <v>45029</v>
      </c>
      <c r="G231" s="4" t="s">
        <v>151</v>
      </c>
      <c r="H231" s="4" t="s">
        <v>146</v>
      </c>
      <c r="I231" s="36" t="s">
        <v>129</v>
      </c>
    </row>
    <row r="232" spans="1:9" x14ac:dyDescent="0.25">
      <c r="A232" s="5">
        <v>6</v>
      </c>
      <c r="B232" s="64">
        <v>231</v>
      </c>
      <c r="C232" s="5">
        <v>745</v>
      </c>
      <c r="D232" s="4" t="s">
        <v>130</v>
      </c>
      <c r="E232" s="19">
        <v>45022</v>
      </c>
      <c r="F232" s="5"/>
      <c r="G232" s="4" t="s">
        <v>139</v>
      </c>
      <c r="H232" s="4" t="s">
        <v>370</v>
      </c>
      <c r="I232" s="36" t="s">
        <v>87</v>
      </c>
    </row>
    <row r="233" spans="1:9" x14ac:dyDescent="0.25">
      <c r="A233" s="5"/>
      <c r="B233" s="64">
        <v>232</v>
      </c>
      <c r="C233" s="5">
        <v>746</v>
      </c>
      <c r="D233" s="4" t="s">
        <v>127</v>
      </c>
      <c r="E233" s="19">
        <v>45022</v>
      </c>
      <c r="F233" s="19">
        <v>45035</v>
      </c>
      <c r="G233" s="4" t="s">
        <v>150</v>
      </c>
      <c r="H233" s="4" t="s">
        <v>146</v>
      </c>
      <c r="I233" s="36" t="s">
        <v>129</v>
      </c>
    </row>
    <row r="234" spans="1:9" x14ac:dyDescent="0.25">
      <c r="A234" s="5"/>
      <c r="B234" s="63">
        <v>233</v>
      </c>
      <c r="C234" s="5">
        <v>747</v>
      </c>
      <c r="D234" s="4" t="s">
        <v>130</v>
      </c>
      <c r="E234" s="19">
        <v>45026</v>
      </c>
      <c r="F234" s="19">
        <v>45036</v>
      </c>
      <c r="G234" s="4" t="s">
        <v>149</v>
      </c>
      <c r="H234" s="4" t="s">
        <v>146</v>
      </c>
      <c r="I234" s="36" t="s">
        <v>129</v>
      </c>
    </row>
    <row r="235" spans="1:9" x14ac:dyDescent="0.25">
      <c r="A235" s="5">
        <v>7</v>
      </c>
      <c r="B235" s="64">
        <v>234</v>
      </c>
      <c r="C235" s="5">
        <v>750</v>
      </c>
      <c r="D235" s="4" t="s">
        <v>130</v>
      </c>
      <c r="E235" s="19">
        <v>45028</v>
      </c>
      <c r="F235" s="5"/>
      <c r="G235" s="4" t="s">
        <v>138</v>
      </c>
      <c r="H235" s="4" t="s">
        <v>370</v>
      </c>
      <c r="I235" s="36" t="s">
        <v>87</v>
      </c>
    </row>
    <row r="236" spans="1:9" x14ac:dyDescent="0.25">
      <c r="A236" s="5"/>
      <c r="B236" s="64">
        <v>235</v>
      </c>
      <c r="C236" s="5">
        <v>751</v>
      </c>
      <c r="D236" s="4" t="s">
        <v>140</v>
      </c>
      <c r="E236" s="19">
        <v>45028</v>
      </c>
      <c r="F236" s="19">
        <v>45036</v>
      </c>
      <c r="G236" s="4" t="s">
        <v>148</v>
      </c>
      <c r="H236" s="4" t="s">
        <v>146</v>
      </c>
      <c r="I236" s="36" t="s">
        <v>129</v>
      </c>
    </row>
    <row r="237" spans="1:9" x14ac:dyDescent="0.25">
      <c r="A237" s="5"/>
      <c r="B237" s="64">
        <v>236</v>
      </c>
      <c r="C237" s="5">
        <v>754</v>
      </c>
      <c r="D237" s="4" t="s">
        <v>130</v>
      </c>
      <c r="E237" s="19">
        <v>45029</v>
      </c>
      <c r="F237" s="19">
        <v>45036</v>
      </c>
      <c r="G237" s="4" t="s">
        <v>147</v>
      </c>
      <c r="H237" s="4" t="s">
        <v>146</v>
      </c>
      <c r="I237" s="36" t="s">
        <v>87</v>
      </c>
    </row>
    <row r="238" spans="1:9" x14ac:dyDescent="0.25">
      <c r="A238" s="5">
        <v>8</v>
      </c>
      <c r="B238" s="64">
        <v>237</v>
      </c>
      <c r="C238" s="5">
        <v>755</v>
      </c>
      <c r="D238" s="4" t="s">
        <v>127</v>
      </c>
      <c r="E238" s="19">
        <v>45030</v>
      </c>
      <c r="F238" s="5"/>
      <c r="G238" s="4" t="s">
        <v>137</v>
      </c>
      <c r="H238" s="4" t="s">
        <v>370</v>
      </c>
      <c r="I238" s="36" t="s">
        <v>87</v>
      </c>
    </row>
    <row r="239" spans="1:9" x14ac:dyDescent="0.25">
      <c r="A239" s="5">
        <v>1</v>
      </c>
      <c r="B239" s="64">
        <v>238</v>
      </c>
      <c r="C239" s="5">
        <v>757</v>
      </c>
      <c r="D239" s="4" t="s">
        <v>135</v>
      </c>
      <c r="E239" s="19">
        <v>45030</v>
      </c>
      <c r="F239" s="19">
        <v>45050</v>
      </c>
      <c r="G239" s="4" t="s">
        <v>136</v>
      </c>
      <c r="H239" s="4" t="s">
        <v>505</v>
      </c>
      <c r="I239" s="36" t="s">
        <v>129</v>
      </c>
    </row>
    <row r="240" spans="1:9" x14ac:dyDescent="0.25">
      <c r="A240" s="5">
        <v>2</v>
      </c>
      <c r="B240" s="64">
        <v>239</v>
      </c>
      <c r="C240" s="5">
        <v>758</v>
      </c>
      <c r="D240" s="4" t="s">
        <v>130</v>
      </c>
      <c r="E240" s="19">
        <v>45030</v>
      </c>
      <c r="F240" s="19">
        <v>45050</v>
      </c>
      <c r="G240" s="4" t="s">
        <v>134</v>
      </c>
      <c r="H240" s="4" t="s">
        <v>505</v>
      </c>
      <c r="I240" s="36" t="s">
        <v>129</v>
      </c>
    </row>
    <row r="241" spans="1:9" x14ac:dyDescent="0.25">
      <c r="A241" s="5"/>
      <c r="B241" s="63">
        <v>240</v>
      </c>
      <c r="C241" s="5">
        <v>759</v>
      </c>
      <c r="D241" s="4" t="s">
        <v>140</v>
      </c>
      <c r="E241" s="19">
        <v>45030</v>
      </c>
      <c r="F241" s="19">
        <v>45036</v>
      </c>
      <c r="G241" s="4" t="s">
        <v>145</v>
      </c>
      <c r="H241" s="4" t="s">
        <v>146</v>
      </c>
      <c r="I241" s="36" t="s">
        <v>87</v>
      </c>
    </row>
    <row r="242" spans="1:9" x14ac:dyDescent="0.25">
      <c r="A242" s="5">
        <v>9</v>
      </c>
      <c r="B242" s="64">
        <v>241</v>
      </c>
      <c r="C242" s="5">
        <v>760</v>
      </c>
      <c r="D242" s="4" t="s">
        <v>127</v>
      </c>
      <c r="E242" s="19">
        <v>45030</v>
      </c>
      <c r="F242" s="5"/>
      <c r="G242" s="4" t="s">
        <v>133</v>
      </c>
      <c r="H242" s="4" t="s">
        <v>370</v>
      </c>
      <c r="I242" s="36" t="s">
        <v>87</v>
      </c>
    </row>
    <row r="243" spans="1:9" x14ac:dyDescent="0.25">
      <c r="A243" s="5">
        <v>10</v>
      </c>
      <c r="B243" s="64">
        <v>242</v>
      </c>
      <c r="C243" s="5">
        <v>762</v>
      </c>
      <c r="D243" s="4" t="s">
        <v>127</v>
      </c>
      <c r="E243" s="19">
        <v>45033</v>
      </c>
      <c r="F243" s="19">
        <v>45050</v>
      </c>
      <c r="G243" s="4" t="s">
        <v>132</v>
      </c>
      <c r="H243" s="4" t="s">
        <v>505</v>
      </c>
      <c r="I243" s="36" t="s">
        <v>129</v>
      </c>
    </row>
    <row r="244" spans="1:9" x14ac:dyDescent="0.25">
      <c r="A244" s="5">
        <v>3</v>
      </c>
      <c r="B244" s="64">
        <v>243</v>
      </c>
      <c r="C244" s="5">
        <v>763</v>
      </c>
      <c r="D244" s="4" t="s">
        <v>130</v>
      </c>
      <c r="E244" s="19">
        <v>45034</v>
      </c>
      <c r="F244" s="19">
        <v>45050</v>
      </c>
      <c r="G244" s="4" t="s">
        <v>131</v>
      </c>
      <c r="H244" s="4" t="s">
        <v>505</v>
      </c>
      <c r="I244" s="36" t="s">
        <v>129</v>
      </c>
    </row>
    <row r="245" spans="1:9" x14ac:dyDescent="0.25">
      <c r="A245" s="5">
        <v>4</v>
      </c>
      <c r="B245" s="64">
        <v>244</v>
      </c>
      <c r="C245" s="5">
        <v>765</v>
      </c>
      <c r="D245" s="4" t="s">
        <v>127</v>
      </c>
      <c r="E245" s="19">
        <v>45034</v>
      </c>
      <c r="F245" s="5"/>
      <c r="G245" s="4" t="s">
        <v>128</v>
      </c>
      <c r="H245" s="4" t="s">
        <v>370</v>
      </c>
      <c r="I245" s="36" t="s">
        <v>129</v>
      </c>
    </row>
    <row r="246" spans="1:9" x14ac:dyDescent="0.25">
      <c r="A246" s="5">
        <v>11</v>
      </c>
      <c r="B246" s="64">
        <v>245</v>
      </c>
      <c r="C246" s="5">
        <v>771</v>
      </c>
      <c r="D246" s="4" t="s">
        <v>125</v>
      </c>
      <c r="E246" s="19">
        <v>45040</v>
      </c>
      <c r="F246" s="5"/>
      <c r="G246" s="4" t="s">
        <v>372</v>
      </c>
      <c r="H246" s="4" t="s">
        <v>370</v>
      </c>
      <c r="I246" s="36" t="s">
        <v>87</v>
      </c>
    </row>
    <row r="247" spans="1:9" x14ac:dyDescent="0.25">
      <c r="A247" s="5">
        <v>12</v>
      </c>
      <c r="B247" s="64">
        <v>246</v>
      </c>
      <c r="C247" s="5">
        <v>772</v>
      </c>
      <c r="D247" s="4" t="s">
        <v>125</v>
      </c>
      <c r="E247" s="19">
        <v>45041</v>
      </c>
      <c r="F247" s="5"/>
      <c r="G247" s="4" t="s">
        <v>126</v>
      </c>
      <c r="H247" s="4" t="s">
        <v>370</v>
      </c>
      <c r="I247" s="36" t="s">
        <v>87</v>
      </c>
    </row>
    <row r="248" spans="1:9" x14ac:dyDescent="0.25">
      <c r="A248" s="5">
        <v>13</v>
      </c>
      <c r="B248" s="63">
        <v>247</v>
      </c>
      <c r="C248" s="53">
        <v>776</v>
      </c>
      <c r="D248" s="39" t="s">
        <v>140</v>
      </c>
      <c r="E248" s="50">
        <v>45043</v>
      </c>
      <c r="F248" s="19">
        <v>45050</v>
      </c>
      <c r="G248" s="39" t="s">
        <v>376</v>
      </c>
      <c r="H248" s="39" t="s">
        <v>146</v>
      </c>
      <c r="I248" s="40" t="s">
        <v>87</v>
      </c>
    </row>
    <row r="249" spans="1:9" x14ac:dyDescent="0.25">
      <c r="A249" s="5">
        <v>1</v>
      </c>
      <c r="B249" s="64">
        <v>248</v>
      </c>
      <c r="C249" s="5">
        <v>778</v>
      </c>
      <c r="D249" s="4" t="s">
        <v>140</v>
      </c>
      <c r="E249" s="19">
        <v>45044</v>
      </c>
      <c r="F249" s="19">
        <v>45048</v>
      </c>
      <c r="G249" s="4" t="s">
        <v>378</v>
      </c>
      <c r="H249" s="4" t="s">
        <v>146</v>
      </c>
      <c r="I249" s="4" t="s">
        <v>87</v>
      </c>
    </row>
    <row r="250" spans="1:9" x14ac:dyDescent="0.25">
      <c r="A250" s="5">
        <v>5</v>
      </c>
      <c r="B250" s="64">
        <v>249</v>
      </c>
      <c r="C250" s="5">
        <v>782</v>
      </c>
      <c r="D250" s="4" t="s">
        <v>130</v>
      </c>
      <c r="E250" s="19">
        <v>45049</v>
      </c>
      <c r="F250" s="19"/>
      <c r="G250" s="4" t="s">
        <v>428</v>
      </c>
      <c r="H250" s="39" t="s">
        <v>370</v>
      </c>
      <c r="I250" s="36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6:I65"/>
  <sheetViews>
    <sheetView workbookViewId="0">
      <selection activeCell="G62" sqref="G62"/>
    </sheetView>
  </sheetViews>
  <sheetFormatPr defaultRowHeight="15" x14ac:dyDescent="0.25"/>
  <cols>
    <col min="7" max="7" width="29.28515625" bestFit="1" customWidth="1"/>
    <col min="8" max="8" width="8.5703125" customWidth="1"/>
    <col min="9" max="9" width="20.140625" customWidth="1"/>
  </cols>
  <sheetData>
    <row r="6" spans="6:8" x14ac:dyDescent="0.25">
      <c r="F6" s="91"/>
      <c r="G6" s="98" t="s">
        <v>443</v>
      </c>
      <c r="H6" s="98" t="s">
        <v>123</v>
      </c>
    </row>
    <row r="7" spans="6:8" x14ac:dyDescent="0.25">
      <c r="F7" s="5">
        <v>1</v>
      </c>
      <c r="G7" s="4" t="s">
        <v>493</v>
      </c>
      <c r="H7" s="5" t="s">
        <v>7</v>
      </c>
    </row>
    <row r="8" spans="6:8" x14ac:dyDescent="0.25">
      <c r="F8" s="5">
        <v>2</v>
      </c>
      <c r="G8" s="4" t="s">
        <v>492</v>
      </c>
      <c r="H8" s="5" t="s">
        <v>6</v>
      </c>
    </row>
    <row r="9" spans="6:8" x14ac:dyDescent="0.25">
      <c r="F9" s="5">
        <v>3</v>
      </c>
      <c r="G9" s="4" t="s">
        <v>491</v>
      </c>
      <c r="H9" s="5" t="s">
        <v>6</v>
      </c>
    </row>
    <row r="10" spans="6:8" x14ac:dyDescent="0.25">
      <c r="F10" s="5">
        <v>4</v>
      </c>
      <c r="G10" s="4" t="s">
        <v>490</v>
      </c>
      <c r="H10" s="5" t="s">
        <v>6</v>
      </c>
    </row>
    <row r="11" spans="6:8" x14ac:dyDescent="0.25">
      <c r="F11" s="5">
        <v>5</v>
      </c>
      <c r="G11" s="4" t="s">
        <v>489</v>
      </c>
      <c r="H11" s="5" t="s">
        <v>6</v>
      </c>
    </row>
    <row r="12" spans="6:8" x14ac:dyDescent="0.25">
      <c r="F12" s="5">
        <v>6</v>
      </c>
      <c r="G12" s="4" t="s">
        <v>488</v>
      </c>
      <c r="H12" s="5" t="s">
        <v>6</v>
      </c>
    </row>
    <row r="13" spans="6:8" x14ac:dyDescent="0.25">
      <c r="F13" s="5">
        <v>7</v>
      </c>
      <c r="G13" s="4" t="s">
        <v>487</v>
      </c>
      <c r="H13" s="5" t="s">
        <v>6</v>
      </c>
    </row>
    <row r="14" spans="6:8" x14ac:dyDescent="0.25">
      <c r="F14" s="5">
        <v>8</v>
      </c>
      <c r="G14" s="4" t="s">
        <v>486</v>
      </c>
      <c r="H14" s="5" t="s">
        <v>6</v>
      </c>
    </row>
    <row r="15" spans="6:8" x14ac:dyDescent="0.25">
      <c r="F15" s="5">
        <v>9</v>
      </c>
      <c r="G15" s="4" t="s">
        <v>485</v>
      </c>
      <c r="H15" s="5" t="s">
        <v>52</v>
      </c>
    </row>
    <row r="16" spans="6:8" x14ac:dyDescent="0.25">
      <c r="F16" s="5">
        <v>10</v>
      </c>
      <c r="G16" s="4" t="s">
        <v>484</v>
      </c>
      <c r="H16" s="5" t="s">
        <v>6</v>
      </c>
    </row>
    <row r="17" spans="6:8" x14ac:dyDescent="0.25">
      <c r="F17" s="5">
        <v>11</v>
      </c>
      <c r="G17" s="4" t="s">
        <v>483</v>
      </c>
      <c r="H17" s="5" t="s">
        <v>54</v>
      </c>
    </row>
    <row r="18" spans="6:8" x14ac:dyDescent="0.25">
      <c r="F18" s="5">
        <v>12</v>
      </c>
      <c r="G18" s="4" t="s">
        <v>482</v>
      </c>
      <c r="H18" s="5" t="s">
        <v>52</v>
      </c>
    </row>
    <row r="19" spans="6:8" x14ac:dyDescent="0.25">
      <c r="F19" s="5">
        <v>13</v>
      </c>
      <c r="G19" s="4" t="s">
        <v>481</v>
      </c>
      <c r="H19" s="5" t="s">
        <v>52</v>
      </c>
    </row>
    <row r="20" spans="6:8" x14ac:dyDescent="0.25">
      <c r="F20" s="5">
        <v>14</v>
      </c>
      <c r="G20" s="4" t="s">
        <v>480</v>
      </c>
      <c r="H20" s="5" t="s">
        <v>6</v>
      </c>
    </row>
    <row r="21" spans="6:8" x14ac:dyDescent="0.25">
      <c r="F21" s="5">
        <v>15</v>
      </c>
      <c r="G21" s="4" t="s">
        <v>479</v>
      </c>
      <c r="H21" s="5" t="s">
        <v>6</v>
      </c>
    </row>
    <row r="22" spans="6:8" x14ac:dyDescent="0.25">
      <c r="F22" s="5">
        <v>16</v>
      </c>
      <c r="G22" s="4" t="s">
        <v>478</v>
      </c>
      <c r="H22" s="5" t="s">
        <v>38</v>
      </c>
    </row>
    <row r="23" spans="6:8" x14ac:dyDescent="0.25">
      <c r="F23" s="5">
        <v>17</v>
      </c>
      <c r="G23" s="4" t="s">
        <v>477</v>
      </c>
      <c r="H23" s="5" t="s">
        <v>52</v>
      </c>
    </row>
    <row r="24" spans="6:8" x14ac:dyDescent="0.25">
      <c r="F24" s="5">
        <v>18</v>
      </c>
      <c r="G24" s="4" t="s">
        <v>476</v>
      </c>
      <c r="H24" s="5" t="s">
        <v>52</v>
      </c>
    </row>
    <row r="25" spans="6:8" x14ac:dyDescent="0.25">
      <c r="F25" s="5">
        <v>19</v>
      </c>
      <c r="G25" s="4" t="s">
        <v>475</v>
      </c>
      <c r="H25" s="5" t="s">
        <v>6</v>
      </c>
    </row>
    <row r="26" spans="6:8" x14ac:dyDescent="0.25">
      <c r="F26" s="5">
        <v>20</v>
      </c>
      <c r="G26" s="4" t="s">
        <v>474</v>
      </c>
      <c r="H26" s="5" t="s">
        <v>6</v>
      </c>
    </row>
    <row r="27" spans="6:8" x14ac:dyDescent="0.25">
      <c r="F27" s="5">
        <v>21</v>
      </c>
      <c r="G27" s="4" t="s">
        <v>473</v>
      </c>
      <c r="H27" s="5" t="s">
        <v>38</v>
      </c>
    </row>
    <row r="28" spans="6:8" x14ac:dyDescent="0.25">
      <c r="F28" s="5">
        <v>22</v>
      </c>
      <c r="G28" s="4" t="s">
        <v>472</v>
      </c>
      <c r="H28" s="5" t="s">
        <v>7</v>
      </c>
    </row>
    <row r="29" spans="6:8" x14ac:dyDescent="0.25">
      <c r="F29" s="5">
        <v>23</v>
      </c>
      <c r="G29" s="4" t="s">
        <v>471</v>
      </c>
      <c r="H29" s="5" t="s">
        <v>6</v>
      </c>
    </row>
    <row r="30" spans="6:8" x14ac:dyDescent="0.25">
      <c r="F30" s="5">
        <v>24</v>
      </c>
      <c r="G30" s="4" t="s">
        <v>470</v>
      </c>
      <c r="H30" s="5" t="s">
        <v>7</v>
      </c>
    </row>
    <row r="31" spans="6:8" x14ac:dyDescent="0.25">
      <c r="F31" s="5">
        <v>25</v>
      </c>
      <c r="G31" s="4" t="s">
        <v>469</v>
      </c>
      <c r="H31" s="5" t="s">
        <v>52</v>
      </c>
    </row>
    <row r="32" spans="6:8" x14ac:dyDescent="0.25">
      <c r="F32" s="5">
        <v>26</v>
      </c>
      <c r="G32" s="4" t="s">
        <v>468</v>
      </c>
      <c r="H32" s="5" t="s">
        <v>54</v>
      </c>
    </row>
    <row r="33" spans="6:8" x14ac:dyDescent="0.25">
      <c r="F33" s="5">
        <v>27</v>
      </c>
      <c r="G33" s="4" t="s">
        <v>467</v>
      </c>
      <c r="H33" s="5" t="s">
        <v>52</v>
      </c>
    </row>
    <row r="34" spans="6:8" x14ac:dyDescent="0.25">
      <c r="F34" s="5">
        <v>28</v>
      </c>
      <c r="G34" s="4" t="s">
        <v>466</v>
      </c>
      <c r="H34" s="5" t="s">
        <v>6</v>
      </c>
    </row>
    <row r="35" spans="6:8" x14ac:dyDescent="0.25">
      <c r="F35" s="5">
        <v>29</v>
      </c>
      <c r="G35" s="4" t="s">
        <v>465</v>
      </c>
      <c r="H35" s="5" t="s">
        <v>38</v>
      </c>
    </row>
    <row r="36" spans="6:8" x14ac:dyDescent="0.25">
      <c r="F36" s="5">
        <v>30</v>
      </c>
      <c r="G36" s="4" t="s">
        <v>464</v>
      </c>
      <c r="H36" s="5" t="s">
        <v>52</v>
      </c>
    </row>
    <row r="37" spans="6:8" x14ac:dyDescent="0.25">
      <c r="F37" s="5">
        <v>31</v>
      </c>
      <c r="G37" s="4" t="s">
        <v>463</v>
      </c>
      <c r="H37" s="5" t="s">
        <v>6</v>
      </c>
    </row>
    <row r="38" spans="6:8" x14ac:dyDescent="0.25">
      <c r="F38" s="5">
        <v>32</v>
      </c>
      <c r="G38" s="4" t="s">
        <v>462</v>
      </c>
      <c r="H38" s="5" t="s">
        <v>54</v>
      </c>
    </row>
    <row r="39" spans="6:8" x14ac:dyDescent="0.25">
      <c r="F39" s="5">
        <v>33</v>
      </c>
      <c r="G39" s="4" t="s">
        <v>461</v>
      </c>
      <c r="H39" s="5" t="s">
        <v>6</v>
      </c>
    </row>
    <row r="40" spans="6:8" x14ac:dyDescent="0.25">
      <c r="F40" s="5">
        <v>34</v>
      </c>
      <c r="G40" s="4" t="s">
        <v>460</v>
      </c>
      <c r="H40" s="5" t="s">
        <v>6</v>
      </c>
    </row>
    <row r="41" spans="6:8" x14ac:dyDescent="0.25">
      <c r="F41" s="5">
        <v>35</v>
      </c>
      <c r="G41" s="4" t="s">
        <v>459</v>
      </c>
      <c r="H41" s="5" t="s">
        <v>6</v>
      </c>
    </row>
    <row r="42" spans="6:8" x14ac:dyDescent="0.25">
      <c r="F42" s="5">
        <v>36</v>
      </c>
      <c r="G42" s="4" t="s">
        <v>458</v>
      </c>
      <c r="H42" s="5" t="s">
        <v>52</v>
      </c>
    </row>
    <row r="43" spans="6:8" x14ac:dyDescent="0.25">
      <c r="F43" s="5">
        <v>37</v>
      </c>
      <c r="G43" s="4" t="s">
        <v>457</v>
      </c>
      <c r="H43" s="5" t="s">
        <v>6</v>
      </c>
    </row>
    <row r="44" spans="6:8" x14ac:dyDescent="0.25">
      <c r="F44" s="5">
        <v>38</v>
      </c>
      <c r="G44" s="4" t="s">
        <v>456</v>
      </c>
      <c r="H44" s="5" t="s">
        <v>7</v>
      </c>
    </row>
    <row r="45" spans="6:8" x14ac:dyDescent="0.25">
      <c r="F45" s="5">
        <v>39</v>
      </c>
      <c r="G45" s="4" t="s">
        <v>455</v>
      </c>
      <c r="H45" s="5" t="s">
        <v>6</v>
      </c>
    </row>
    <row r="46" spans="6:8" x14ac:dyDescent="0.25">
      <c r="F46" s="5">
        <v>40</v>
      </c>
      <c r="G46" s="4" t="s">
        <v>454</v>
      </c>
      <c r="H46" s="5" t="s">
        <v>6</v>
      </c>
    </row>
    <row r="47" spans="6:8" x14ac:dyDescent="0.25">
      <c r="F47" s="5">
        <v>41</v>
      </c>
      <c r="G47" s="4" t="s">
        <v>453</v>
      </c>
      <c r="H47" s="5" t="s">
        <v>6</v>
      </c>
    </row>
    <row r="48" spans="6:8" x14ac:dyDescent="0.25">
      <c r="F48" s="5">
        <v>42</v>
      </c>
      <c r="G48" s="4" t="s">
        <v>452</v>
      </c>
      <c r="H48" s="5" t="s">
        <v>6</v>
      </c>
    </row>
    <row r="49" spans="6:9" x14ac:dyDescent="0.25">
      <c r="F49" s="5">
        <v>43</v>
      </c>
      <c r="G49" s="4" t="s">
        <v>451</v>
      </c>
      <c r="H49" s="5" t="s">
        <v>6</v>
      </c>
    </row>
    <row r="50" spans="6:9" x14ac:dyDescent="0.25">
      <c r="F50" s="5">
        <v>44</v>
      </c>
      <c r="G50" s="4" t="s">
        <v>450</v>
      </c>
      <c r="H50" s="5" t="s">
        <v>6</v>
      </c>
    </row>
    <row r="51" spans="6:9" x14ac:dyDescent="0.25">
      <c r="F51" s="5">
        <v>45</v>
      </c>
      <c r="G51" s="4" t="s">
        <v>449</v>
      </c>
      <c r="H51" s="5" t="s">
        <v>6</v>
      </c>
    </row>
    <row r="52" spans="6:9" x14ac:dyDescent="0.25">
      <c r="F52" s="5">
        <v>46</v>
      </c>
      <c r="G52" s="4" t="s">
        <v>448</v>
      </c>
      <c r="H52" s="5" t="s">
        <v>6</v>
      </c>
    </row>
    <row r="53" spans="6:9" x14ac:dyDescent="0.25">
      <c r="F53" s="5">
        <v>47</v>
      </c>
      <c r="G53" s="4" t="s">
        <v>447</v>
      </c>
      <c r="H53" s="5" t="s">
        <v>6</v>
      </c>
    </row>
    <row r="54" spans="6:9" x14ac:dyDescent="0.25">
      <c r="F54" s="5">
        <v>48</v>
      </c>
      <c r="G54" s="4" t="s">
        <v>446</v>
      </c>
      <c r="H54" s="5" t="s">
        <v>6</v>
      </c>
    </row>
    <row r="55" spans="6:9" x14ac:dyDescent="0.25">
      <c r="F55" s="5">
        <v>49</v>
      </c>
      <c r="G55" s="4" t="s">
        <v>445</v>
      </c>
      <c r="H55" s="5" t="s">
        <v>6</v>
      </c>
    </row>
    <row r="56" spans="6:9" x14ac:dyDescent="0.25">
      <c r="F56" s="5">
        <v>50</v>
      </c>
      <c r="G56" s="4" t="s">
        <v>444</v>
      </c>
      <c r="H56" s="5" t="s">
        <v>52</v>
      </c>
    </row>
    <row r="60" spans="6:9" ht="30" x14ac:dyDescent="0.25">
      <c r="F60" s="97"/>
      <c r="G60" s="96" t="s">
        <v>443</v>
      </c>
      <c r="H60" s="96" t="s">
        <v>123</v>
      </c>
      <c r="I60" s="99" t="s">
        <v>442</v>
      </c>
    </row>
    <row r="61" spans="6:9" x14ac:dyDescent="0.25">
      <c r="F61" s="5">
        <v>1</v>
      </c>
      <c r="G61" s="4" t="s">
        <v>441</v>
      </c>
      <c r="H61" s="5" t="s">
        <v>54</v>
      </c>
      <c r="I61" s="19">
        <v>45070</v>
      </c>
    </row>
    <row r="62" spans="6:9" x14ac:dyDescent="0.25">
      <c r="F62" s="5">
        <v>2</v>
      </c>
      <c r="G62" s="4" t="s">
        <v>440</v>
      </c>
      <c r="H62" s="5" t="s">
        <v>53</v>
      </c>
      <c r="I62" s="19">
        <v>45087</v>
      </c>
    </row>
    <row r="63" spans="6:9" x14ac:dyDescent="0.25">
      <c r="F63" s="5">
        <v>3</v>
      </c>
      <c r="G63" s="4" t="s">
        <v>439</v>
      </c>
      <c r="H63" s="5" t="s">
        <v>6</v>
      </c>
      <c r="I63" s="19">
        <v>45104</v>
      </c>
    </row>
    <row r="64" spans="6:9" x14ac:dyDescent="0.25">
      <c r="F64" s="5">
        <v>4</v>
      </c>
      <c r="G64" s="4" t="s">
        <v>438</v>
      </c>
      <c r="H64" s="5" t="s">
        <v>52</v>
      </c>
      <c r="I64" s="19">
        <v>45205</v>
      </c>
    </row>
    <row r="65" spans="6:9" x14ac:dyDescent="0.25">
      <c r="F65" s="5">
        <v>5</v>
      </c>
      <c r="G65" s="4" t="s">
        <v>437</v>
      </c>
      <c r="H65" s="5" t="s">
        <v>38</v>
      </c>
      <c r="I65" s="19">
        <v>45328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7:K36"/>
  <sheetViews>
    <sheetView tabSelected="1" topLeftCell="A4" workbookViewId="0">
      <selection activeCell="M24" sqref="M24"/>
    </sheetView>
  </sheetViews>
  <sheetFormatPr defaultRowHeight="15" x14ac:dyDescent="0.25"/>
  <cols>
    <col min="8" max="8" width="23.140625" bestFit="1" customWidth="1"/>
    <col min="9" max="9" width="17.28515625" customWidth="1"/>
    <col min="13" max="13" width="19" customWidth="1"/>
    <col min="14" max="14" width="20.42578125" customWidth="1"/>
  </cols>
  <sheetData>
    <row r="7" spans="8:11" x14ac:dyDescent="0.25">
      <c r="H7" s="110" t="s">
        <v>8</v>
      </c>
      <c r="I7" s="110"/>
      <c r="J7" s="110"/>
    </row>
    <row r="8" spans="8:11" x14ac:dyDescent="0.25">
      <c r="H8" s="4" t="s">
        <v>9</v>
      </c>
      <c r="I8" s="4">
        <f ca="1">COUNTIFS(Reclamações[Data do Recebimento],TODAY(),Reclamações[Status],"EM ANDAMENTO")</f>
        <v>0</v>
      </c>
      <c r="J8" s="94" t="e">
        <f ca="1">(I8/I10)</f>
        <v>#DIV/0!</v>
      </c>
    </row>
    <row r="9" spans="8:11" x14ac:dyDescent="0.25">
      <c r="H9" s="4" t="s">
        <v>10</v>
      </c>
      <c r="I9" s="4">
        <f ca="1">COUNTIFS(Reclamações[Data do Recebimento],TODAY(),Reclamações[Status],"CONCLUÍDO")</f>
        <v>0</v>
      </c>
      <c r="J9" s="94" t="e">
        <f ca="1">I9/I10</f>
        <v>#DIV/0!</v>
      </c>
    </row>
    <row r="10" spans="8:11" x14ac:dyDescent="0.25">
      <c r="H10" s="4" t="s">
        <v>435</v>
      </c>
      <c r="I10" s="4">
        <f ca="1">SUM(I8:I9)</f>
        <v>0</v>
      </c>
      <c r="J10" s="95" t="e">
        <f ca="1">SUM(J8:J9)</f>
        <v>#DIV/0!</v>
      </c>
    </row>
    <row r="11" spans="8:11" x14ac:dyDescent="0.25">
      <c r="H11" s="60" t="s">
        <v>436</v>
      </c>
      <c r="I11" s="60">
        <v>7</v>
      </c>
      <c r="J11" s="4"/>
      <c r="K11" cm="1">
        <f t="array" ref="K11">SUMPRODUCT(1/COUNTIF(Reclamações[RPPS],Reclamações[RPPS]))</f>
        <v>64.000000000000057</v>
      </c>
    </row>
    <row r="13" spans="8:11" x14ac:dyDescent="0.25">
      <c r="H13" s="107" t="s">
        <v>14</v>
      </c>
      <c r="I13" s="108"/>
      <c r="J13" s="109"/>
    </row>
    <row r="14" spans="8:11" x14ac:dyDescent="0.25">
      <c r="H14" s="23" t="s">
        <v>16</v>
      </c>
      <c r="I14" s="23" t="s">
        <v>15</v>
      </c>
      <c r="J14" s="24" t="s">
        <v>13</v>
      </c>
    </row>
    <row r="15" spans="8:11" x14ac:dyDescent="0.25">
      <c r="H15" s="4">
        <f>COUNTIF(Tabela2[Status],"Pendente")</f>
        <v>6</v>
      </c>
      <c r="I15" s="4">
        <f ca="1">COUNTIFS(Tabela2[Status],"Concluído",Tabela2[Data Conclusão],TODAY())</f>
        <v>0</v>
      </c>
      <c r="J15" s="25">
        <f ca="1">SUM(H15:I15)</f>
        <v>6</v>
      </c>
    </row>
    <row r="17" spans="8:10" x14ac:dyDescent="0.25">
      <c r="H17" s="107" t="s">
        <v>69</v>
      </c>
      <c r="I17" s="108"/>
      <c r="J17" s="109"/>
    </row>
    <row r="18" spans="8:10" x14ac:dyDescent="0.25">
      <c r="H18" s="23" t="s">
        <v>16</v>
      </c>
      <c r="I18" s="23" t="s">
        <v>15</v>
      </c>
      <c r="J18" s="24" t="s">
        <v>13</v>
      </c>
    </row>
    <row r="19" spans="8:10" x14ac:dyDescent="0.25">
      <c r="H19" s="4">
        <f>COUNTIFS(Tb_Chamados[Estado],"Pendente",Tb_Chamados[Atribuido a],"Websis")</f>
        <v>10</v>
      </c>
      <c r="I19" s="4">
        <f ca="1">COUNTIFS(Tb_Chamados[Estado],"fechado",Tb_Chamados[Data de finalização],TODAY(),Tb_Chamados[Atribuido a],"Websys")</f>
        <v>0</v>
      </c>
      <c r="J19" s="25">
        <f ca="1">SUM(H19:I19)</f>
        <v>10</v>
      </c>
    </row>
    <row r="21" spans="8:10" x14ac:dyDescent="0.25">
      <c r="H21" s="107" t="s">
        <v>68</v>
      </c>
      <c r="I21" s="108"/>
      <c r="J21" s="109"/>
    </row>
    <row r="22" spans="8:10" x14ac:dyDescent="0.25">
      <c r="H22" s="23" t="s">
        <v>16</v>
      </c>
      <c r="I22" s="23" t="s">
        <v>15</v>
      </c>
      <c r="J22" s="24" t="s">
        <v>13</v>
      </c>
    </row>
    <row r="23" spans="8:10" x14ac:dyDescent="0.25">
      <c r="H23" s="4">
        <f>COUNTIFS(Tb_Chamados[Estado],"Pendente",Tb_Chamados[Atribuido a],"Rodrigo")</f>
        <v>3</v>
      </c>
      <c r="I23" s="4">
        <f ca="1">COUNTIFS(Tb_Chamados[Estado],"fechado",Tb_Chamados[Data de finalização],TODAY(),Tb_Chamados[Atribuido a],"Rodrigo")</f>
        <v>4</v>
      </c>
      <c r="J23" s="25">
        <f ca="1">SUM(H23:I23)</f>
        <v>7</v>
      </c>
    </row>
    <row r="25" spans="8:10" ht="14.45" customHeight="1" x14ac:dyDescent="0.25">
      <c r="H25" s="107" t="s">
        <v>67</v>
      </c>
      <c r="I25" s="109"/>
    </row>
    <row r="26" spans="8:10" x14ac:dyDescent="0.25">
      <c r="H26" s="4" t="s">
        <v>13</v>
      </c>
      <c r="I26" s="4">
        <f ca="1">COUNTIF(Tb_Quedas[Coluna1],TODAY())</f>
        <v>5</v>
      </c>
    </row>
    <row r="29" spans="8:10" x14ac:dyDescent="0.25">
      <c r="H29" s="110" t="s">
        <v>432</v>
      </c>
      <c r="I29" s="110"/>
    </row>
    <row r="30" spans="8:10" x14ac:dyDescent="0.25">
      <c r="H30" s="4" t="s">
        <v>433</v>
      </c>
      <c r="I30" s="4">
        <v>5</v>
      </c>
    </row>
    <row r="31" spans="8:10" x14ac:dyDescent="0.25">
      <c r="H31" s="4" t="s">
        <v>434</v>
      </c>
      <c r="I31" s="4">
        <v>50</v>
      </c>
    </row>
    <row r="32" spans="8:10" x14ac:dyDescent="0.25">
      <c r="H32" s="4" t="s">
        <v>13</v>
      </c>
      <c r="I32" s="4">
        <v>55</v>
      </c>
    </row>
    <row r="34" spans="8:10" x14ac:dyDescent="0.25">
      <c r="H34" s="107" t="s">
        <v>494</v>
      </c>
      <c r="I34" s="108"/>
      <c r="J34" s="109"/>
    </row>
    <row r="35" spans="8:10" x14ac:dyDescent="0.25">
      <c r="H35" s="23" t="s">
        <v>16</v>
      </c>
      <c r="I35" s="23" t="s">
        <v>15</v>
      </c>
      <c r="J35" s="24" t="s">
        <v>13</v>
      </c>
    </row>
    <row r="36" spans="8:10" x14ac:dyDescent="0.25">
      <c r="H36" s="4">
        <f>H19+H23</f>
        <v>13</v>
      </c>
      <c r="I36" s="4">
        <v>1</v>
      </c>
      <c r="J36" s="25">
        <f>SUM(H36:I36)</f>
        <v>14</v>
      </c>
    </row>
  </sheetData>
  <mergeCells count="7">
    <mergeCell ref="H34:J34"/>
    <mergeCell ref="H29:I29"/>
    <mergeCell ref="H7:J7"/>
    <mergeCell ref="H25:I25"/>
    <mergeCell ref="H21:J21"/>
    <mergeCell ref="H17:J17"/>
    <mergeCell ref="H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5:N18"/>
  <sheetViews>
    <sheetView topLeftCell="B1" workbookViewId="0">
      <selection activeCell="J16" sqref="J16"/>
    </sheetView>
  </sheetViews>
  <sheetFormatPr defaultRowHeight="15" x14ac:dyDescent="0.25"/>
  <cols>
    <col min="9" max="9" width="11.28515625" bestFit="1" customWidth="1"/>
    <col min="10" max="11" width="12.7109375" bestFit="1" customWidth="1"/>
    <col min="13" max="13" width="15.85546875" customWidth="1"/>
    <col min="14" max="15" width="14.28515625" customWidth="1"/>
  </cols>
  <sheetData>
    <row r="5" spans="8:14" x14ac:dyDescent="0.25">
      <c r="H5" s="107" t="s">
        <v>69</v>
      </c>
      <c r="I5" s="108"/>
      <c r="J5" s="108"/>
      <c r="K5" s="109"/>
    </row>
    <row r="6" spans="8:14" x14ac:dyDescent="0.25">
      <c r="H6" s="4"/>
      <c r="I6" s="23" t="s">
        <v>16</v>
      </c>
      <c r="J6" s="23" t="s">
        <v>15</v>
      </c>
      <c r="K6" s="24" t="s">
        <v>13</v>
      </c>
    </row>
    <row r="7" spans="8:14" x14ac:dyDescent="0.25">
      <c r="H7" s="11" t="s">
        <v>44</v>
      </c>
      <c r="I7" s="4">
        <v>12</v>
      </c>
      <c r="J7" s="4">
        <v>24</v>
      </c>
      <c r="K7" s="25">
        <f>SUM(I7:J7)</f>
        <v>36</v>
      </c>
      <c r="M7" s="110" t="s">
        <v>67</v>
      </c>
      <c r="N7" s="110"/>
    </row>
    <row r="8" spans="8:14" x14ac:dyDescent="0.25">
      <c r="H8" s="11" t="s">
        <v>45</v>
      </c>
      <c r="I8" s="9">
        <v>10</v>
      </c>
      <c r="J8" s="4">
        <v>10</v>
      </c>
      <c r="K8" s="25">
        <f>SUM(I8:J8)</f>
        <v>20</v>
      </c>
      <c r="M8" s="11" t="s">
        <v>44</v>
      </c>
      <c r="N8" s="75" cm="1">
        <f t="array" ref="N8">SUMPRODUCT(1*(MONTH(Tb_Quedas[Começou])=3))</f>
        <v>3</v>
      </c>
    </row>
    <row r="9" spans="8:14" x14ac:dyDescent="0.25">
      <c r="M9" s="11" t="s">
        <v>45</v>
      </c>
      <c r="N9" s="4" cm="1">
        <f t="array" ref="N9">SUMPRODUCT(1*(MONTH(Tb_Quedas[Começou])=4))</f>
        <v>74</v>
      </c>
    </row>
    <row r="10" spans="8:14" x14ac:dyDescent="0.25">
      <c r="H10" s="107" t="s">
        <v>68</v>
      </c>
      <c r="I10" s="108"/>
      <c r="J10" s="108"/>
      <c r="K10" s="109"/>
    </row>
    <row r="11" spans="8:14" x14ac:dyDescent="0.25">
      <c r="H11" s="4"/>
      <c r="I11" s="23" t="s">
        <v>16</v>
      </c>
      <c r="J11" s="23" t="s">
        <v>15</v>
      </c>
      <c r="K11" s="24" t="s">
        <v>13</v>
      </c>
    </row>
    <row r="12" spans="8:14" x14ac:dyDescent="0.25">
      <c r="H12" s="11" t="s">
        <v>44</v>
      </c>
      <c r="I12" s="4">
        <v>12</v>
      </c>
      <c r="J12" s="4">
        <v>24</v>
      </c>
      <c r="K12" s="25">
        <f>SUM(I12:J12)</f>
        <v>36</v>
      </c>
    </row>
    <row r="13" spans="8:14" x14ac:dyDescent="0.25">
      <c r="H13" s="11" t="s">
        <v>45</v>
      </c>
      <c r="I13" s="9">
        <v>10</v>
      </c>
      <c r="J13" s="4">
        <v>10</v>
      </c>
      <c r="K13" s="25">
        <f>SUM(I13:J13)</f>
        <v>20</v>
      </c>
    </row>
    <row r="15" spans="8:14" x14ac:dyDescent="0.25">
      <c r="H15" s="107" t="s">
        <v>14</v>
      </c>
      <c r="I15" s="108"/>
      <c r="J15" s="108"/>
      <c r="K15" s="109"/>
    </row>
    <row r="16" spans="8:14" x14ac:dyDescent="0.25">
      <c r="H16" s="4"/>
      <c r="I16" s="23" t="s">
        <v>16</v>
      </c>
      <c r="J16" s="23" t="s">
        <v>15</v>
      </c>
      <c r="K16" s="11" t="s">
        <v>13</v>
      </c>
    </row>
    <row r="17" spans="8:11" x14ac:dyDescent="0.25">
      <c r="H17" s="11" t="s">
        <v>44</v>
      </c>
      <c r="I17" s="4">
        <v>6</v>
      </c>
      <c r="J17" s="4">
        <v>0</v>
      </c>
      <c r="K17" s="4">
        <f>SUM(I17:J17)</f>
        <v>6</v>
      </c>
    </row>
    <row r="18" spans="8:11" x14ac:dyDescent="0.25">
      <c r="H18" s="11" t="s">
        <v>45</v>
      </c>
      <c r="I18" s="4">
        <v>0</v>
      </c>
      <c r="J18" s="4">
        <v>1</v>
      </c>
      <c r="K18" s="4">
        <f>SUM(I18:J18)</f>
        <v>1</v>
      </c>
    </row>
  </sheetData>
  <mergeCells count="4">
    <mergeCell ref="M7:N7"/>
    <mergeCell ref="H15:K15"/>
    <mergeCell ref="H5:K5"/>
    <mergeCell ref="H10:K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3" bestFit="1" customWidth="1"/>
  </cols>
  <sheetData>
    <row r="1" spans="1:2" x14ac:dyDescent="0.25">
      <c r="A1" s="67" t="s">
        <v>123</v>
      </c>
      <c r="B1" t="s">
        <v>146</v>
      </c>
    </row>
    <row r="2" spans="1:2" x14ac:dyDescent="0.25">
      <c r="A2" s="67" t="s">
        <v>371</v>
      </c>
      <c r="B2" s="68">
        <v>45036</v>
      </c>
    </row>
    <row r="3" spans="1:2" x14ac:dyDescent="0.25">
      <c r="A3" s="67" t="s">
        <v>121</v>
      </c>
      <c r="B3" t="s">
        <v>385</v>
      </c>
    </row>
    <row r="4" spans="1:2" x14ac:dyDescent="0.25">
      <c r="A4" s="67" t="s">
        <v>124</v>
      </c>
      <c r="B4" t="s">
        <v>129</v>
      </c>
    </row>
    <row r="6" spans="1:2" x14ac:dyDescent="0.25">
      <c r="A6" t="s">
        <v>379</v>
      </c>
    </row>
    <row r="7" spans="1:2" x14ac:dyDescent="0.25">
      <c r="A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Análise Reclamações</vt:lpstr>
      <vt:lpstr>RECLAMAÇÕES</vt:lpstr>
      <vt:lpstr>Quedas</vt:lpstr>
      <vt:lpstr>Desenvolvimento</vt:lpstr>
      <vt:lpstr>Chamados</vt:lpstr>
      <vt:lpstr>Clientes </vt:lpstr>
      <vt:lpstr>RESUMO DIÁRIO</vt:lpstr>
      <vt:lpstr>RESUMO MENSAL</vt:lpstr>
      <vt:lpstr>Filtros_Chamados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Carlos Eduardo França Ribeiro</cp:lastModifiedBy>
  <cp:lastPrinted>2023-04-19T18:53:25Z</cp:lastPrinted>
  <dcterms:created xsi:type="dcterms:W3CDTF">2023-04-19T18:34:27Z</dcterms:created>
  <dcterms:modified xsi:type="dcterms:W3CDTF">2023-05-04T22:57:50Z</dcterms:modified>
</cp:coreProperties>
</file>