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LATZI\Cursos\CURSO DE EXCEL BASICO\"/>
    </mc:Choice>
  </mc:AlternateContent>
  <xr:revisionPtr revIDLastSave="0" documentId="13_ncr:1_{464071F2-AEA9-4C52-ABEE-2DED6A892F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_has_products" sheetId="1" r:id="rId1"/>
    <sheet name="TD" sheetId="3" r:id="rId2"/>
    <sheet name="Hoja1" sheetId="2" state="hidden" r:id="rId3"/>
  </sheets>
  <definedNames>
    <definedName name="_xlnm._FilterDatabase" localSheetId="0" hidden="1">orders_has_products!$A$1:$Z$31</definedName>
    <definedName name="Cantidad">orders_has_products!$G$2:$G$31</definedName>
    <definedName name="Entregado">Hoja1!$G$6:$G$7</definedName>
    <definedName name="Proceso">Hoja1!$G$2:$G$3</definedName>
    <definedName name="Proveedores">orders_has_products!$E$2:$E$31</definedName>
    <definedName name="Transito">Hoja1!$G$4:$G$5</definedName>
    <definedName name="Tránsito">Hoja1!$G$4:$G$5</definedName>
    <definedName name="VentasMoneda">orders_has_products!$I$2:$I$31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29" i="1"/>
  <c r="J29" i="1" s="1"/>
  <c r="I30" i="1"/>
  <c r="J30" i="1" s="1"/>
  <c r="I6" i="1"/>
  <c r="J6" i="1" s="1"/>
  <c r="I10" i="1"/>
  <c r="J10" i="1" s="1"/>
  <c r="I21" i="1"/>
  <c r="J21" i="1" s="1"/>
  <c r="I4" i="1"/>
  <c r="J4" i="1" s="1"/>
  <c r="I2" i="1"/>
  <c r="J2" i="1" s="1"/>
  <c r="I15" i="1"/>
  <c r="J15" i="1" s="1"/>
  <c r="I14" i="1"/>
  <c r="J14" i="1" s="1"/>
  <c r="I31" i="1"/>
  <c r="J31" i="1" s="1"/>
  <c r="I19" i="1"/>
  <c r="J19" i="1" s="1"/>
  <c r="I17" i="1"/>
  <c r="J17" i="1" s="1"/>
  <c r="I20" i="1"/>
  <c r="J20" i="1" s="1"/>
  <c r="I27" i="1"/>
  <c r="J27" i="1" s="1"/>
  <c r="I28" i="1"/>
  <c r="J28" i="1" s="1"/>
  <c r="I23" i="1"/>
  <c r="J23" i="1" s="1"/>
  <c r="I13" i="1"/>
  <c r="J13" i="1" s="1"/>
  <c r="I22" i="1"/>
  <c r="J22" i="1" s="1"/>
  <c r="I18" i="1"/>
  <c r="J18" i="1" s="1"/>
  <c r="I7" i="1"/>
  <c r="J7" i="1" s="1"/>
  <c r="I5" i="1"/>
  <c r="J5" i="1" s="1"/>
  <c r="I25" i="1"/>
  <c r="J25" i="1" s="1"/>
  <c r="I3" i="1"/>
  <c r="J3" i="1" s="1"/>
  <c r="I11" i="1"/>
  <c r="J11" i="1" s="1"/>
  <c r="I26" i="1"/>
  <c r="J26" i="1" s="1"/>
  <c r="I12" i="1"/>
  <c r="J12" i="1" s="1"/>
  <c r="I16" i="1"/>
  <c r="J16" i="1" s="1"/>
  <c r="I24" i="1"/>
  <c r="J24" i="1" s="1"/>
  <c r="I8" i="1"/>
  <c r="J8" i="1" s="1"/>
  <c r="U9" i="1"/>
  <c r="U29" i="1"/>
  <c r="U30" i="1"/>
  <c r="U6" i="1"/>
  <c r="U10" i="1"/>
  <c r="U21" i="1"/>
  <c r="U4" i="1"/>
  <c r="U2" i="1"/>
  <c r="U15" i="1"/>
  <c r="U14" i="1"/>
  <c r="U31" i="1"/>
  <c r="U19" i="1"/>
  <c r="U17" i="1"/>
  <c r="U20" i="1"/>
  <c r="U27" i="1"/>
  <c r="U28" i="1"/>
  <c r="U23" i="1"/>
  <c r="U13" i="1"/>
  <c r="U22" i="1"/>
  <c r="U18" i="1"/>
  <c r="U7" i="1"/>
  <c r="U5" i="1"/>
  <c r="U25" i="1"/>
  <c r="U3" i="1"/>
  <c r="U11" i="1"/>
  <c r="U26" i="1"/>
  <c r="U12" i="1"/>
  <c r="U16" i="1"/>
  <c r="U24" i="1"/>
  <c r="U8" i="1"/>
  <c r="W8" i="1"/>
  <c r="N9" i="1"/>
  <c r="N29" i="1"/>
  <c r="N30" i="1"/>
  <c r="N6" i="1"/>
  <c r="N10" i="1"/>
  <c r="N21" i="1"/>
  <c r="N4" i="1"/>
  <c r="N2" i="1"/>
  <c r="N15" i="1"/>
  <c r="N14" i="1"/>
  <c r="N31" i="1"/>
  <c r="N19" i="1"/>
  <c r="N17" i="1"/>
  <c r="N20" i="1"/>
  <c r="N27" i="1"/>
  <c r="N28" i="1"/>
  <c r="N23" i="1"/>
  <c r="N13" i="1"/>
  <c r="N22" i="1"/>
  <c r="N18" i="1"/>
  <c r="N7" i="1"/>
  <c r="N5" i="1"/>
  <c r="N25" i="1"/>
  <c r="N3" i="1"/>
  <c r="N11" i="1"/>
  <c r="N26" i="1"/>
  <c r="N12" i="1"/>
  <c r="N16" i="1"/>
  <c r="N24" i="1"/>
  <c r="N8" i="1"/>
  <c r="X9" i="1"/>
  <c r="X29" i="1"/>
  <c r="X30" i="1"/>
  <c r="X6" i="1"/>
  <c r="X10" i="1"/>
  <c r="X21" i="1"/>
  <c r="X4" i="1"/>
  <c r="X2" i="1"/>
  <c r="X15" i="1"/>
  <c r="X14" i="1"/>
  <c r="X31" i="1"/>
  <c r="X19" i="1"/>
  <c r="X17" i="1"/>
  <c r="X20" i="1"/>
  <c r="X27" i="1"/>
  <c r="X28" i="1"/>
  <c r="X23" i="1"/>
  <c r="X13" i="1"/>
  <c r="X22" i="1"/>
  <c r="X18" i="1"/>
  <c r="X7" i="1"/>
  <c r="X5" i="1"/>
  <c r="X25" i="1"/>
  <c r="X3" i="1"/>
  <c r="X11" i="1"/>
  <c r="X26" i="1"/>
  <c r="X12" i="1"/>
  <c r="X16" i="1"/>
  <c r="X24" i="1"/>
  <c r="X8" i="1"/>
  <c r="W9" i="1"/>
  <c r="W29" i="1"/>
  <c r="W30" i="1"/>
  <c r="W6" i="1"/>
  <c r="W10" i="1"/>
  <c r="W21" i="1"/>
  <c r="W4" i="1"/>
  <c r="W2" i="1"/>
  <c r="W15" i="1"/>
  <c r="W14" i="1"/>
  <c r="W31" i="1"/>
  <c r="W19" i="1"/>
  <c r="W17" i="1"/>
  <c r="W20" i="1"/>
  <c r="W27" i="1"/>
  <c r="W28" i="1"/>
  <c r="W23" i="1"/>
  <c r="W13" i="1"/>
  <c r="W22" i="1"/>
  <c r="W18" i="1"/>
  <c r="W7" i="1"/>
  <c r="W5" i="1"/>
  <c r="W25" i="1"/>
  <c r="W3" i="1"/>
  <c r="W11" i="1"/>
  <c r="W26" i="1"/>
  <c r="W12" i="1"/>
  <c r="W16" i="1"/>
  <c r="W24" i="1"/>
  <c r="K25" i="1" l="1"/>
  <c r="K23" i="1"/>
  <c r="K11" i="1"/>
  <c r="K13" i="1"/>
  <c r="K24" i="1"/>
  <c r="K12" i="1"/>
  <c r="K22" i="1"/>
  <c r="K10" i="1"/>
  <c r="K21" i="1"/>
  <c r="K9" i="1"/>
  <c r="K20" i="1"/>
  <c r="K8" i="1"/>
  <c r="K31" i="1"/>
  <c r="K19" i="1"/>
  <c r="K7" i="1"/>
  <c r="K30" i="1"/>
  <c r="K18" i="1"/>
  <c r="K6" i="1"/>
  <c r="K29" i="1"/>
  <c r="K17" i="1"/>
  <c r="K5" i="1"/>
  <c r="K28" i="1"/>
  <c r="K16" i="1"/>
  <c r="K4" i="1"/>
  <c r="K27" i="1"/>
  <c r="K15" i="1"/>
  <c r="K3" i="1"/>
  <c r="K26" i="1"/>
  <c r="K14" i="1"/>
  <c r="K2" i="1"/>
</calcChain>
</file>

<file path=xl/sharedStrings.xml><?xml version="1.0" encoding="utf-8"?>
<sst xmlns="http://schemas.openxmlformats.org/spreadsheetml/2006/main" count="339" uniqueCount="110">
  <si>
    <t>order_id</t>
  </si>
  <si>
    <t>product_id</t>
  </si>
  <si>
    <t>option_id</t>
  </si>
  <si>
    <t>quantity</t>
  </si>
  <si>
    <t>order_date</t>
  </si>
  <si>
    <t>delivery_date</t>
  </si>
  <si>
    <t xml:space="preserve">ship_address </t>
  </si>
  <si>
    <t>tracking_number</t>
  </si>
  <si>
    <t>delivery_status</t>
  </si>
  <si>
    <t>product_name</t>
  </si>
  <si>
    <t>vendor_id</t>
  </si>
  <si>
    <t xml:space="preserve">vendor_name </t>
  </si>
  <si>
    <t>Macbook Pro (2017)</t>
  </si>
  <si>
    <t xml:space="preserve">ZW60001 </t>
  </si>
  <si>
    <t xml:space="preserve">Macbook Air (2015) </t>
  </si>
  <si>
    <t>Iphone X</t>
  </si>
  <si>
    <t xml:space="preserve">AB61001 </t>
  </si>
  <si>
    <t>Iphone 7</t>
  </si>
  <si>
    <t>Iphone 8</t>
  </si>
  <si>
    <t xml:space="preserve">CD62001 </t>
  </si>
  <si>
    <t>Ipad Air</t>
  </si>
  <si>
    <t>Ipad Mini 3th gen</t>
  </si>
  <si>
    <t xml:space="preserve">KB63001 </t>
  </si>
  <si>
    <t>ESC8000 G3</t>
  </si>
  <si>
    <t>ESC8000 G4</t>
  </si>
  <si>
    <t xml:space="preserve">IK64001 </t>
  </si>
  <si>
    <t>XPS 13 - 5080</t>
  </si>
  <si>
    <t>XPS 15 - 5070</t>
  </si>
  <si>
    <t>Monoprice Ultra Slim Series High Speed HDMI Cable</t>
  </si>
  <si>
    <t xml:space="preserve">OP65001 </t>
  </si>
  <si>
    <t>Monoprice Ultra Slim Series High Speed HDMI Cable - 4K</t>
  </si>
  <si>
    <t xml:space="preserve">XH66001 </t>
  </si>
  <si>
    <t>Avantree HT3189 Wireless Headphones</t>
  </si>
  <si>
    <t>COWIN E7 PRO</t>
  </si>
  <si>
    <t>revision_fecha</t>
  </si>
  <si>
    <t>revision_fecha 2</t>
  </si>
  <si>
    <t>1325 Candy Rd--- San Francisco--- CA 96123</t>
  </si>
  <si>
    <t>1931 Brown St--- Gainesville--- FL 85321</t>
  </si>
  <si>
    <t xml:space="preserve">1622 Seaside St--- Seattle--- WA 32569 </t>
  </si>
  <si>
    <t>1756 East Dr--- Houston--- TX 28562</t>
  </si>
  <si>
    <t xml:space="preserve">1465 River Dr--- Boston--- MA 43625 </t>
  </si>
  <si>
    <t>1896 West Dr--- Portland--- OR 65842</t>
  </si>
  <si>
    <t>1252 Vine St--- Chicago--- IL 73215</t>
  </si>
  <si>
    <t>Apple</t>
  </si>
  <si>
    <t>Microsoft</t>
  </si>
  <si>
    <t>Lenovo</t>
  </si>
  <si>
    <t>Asus</t>
  </si>
  <si>
    <t>Dell</t>
  </si>
  <si>
    <t>Monoprice</t>
  </si>
  <si>
    <t>Sony</t>
  </si>
  <si>
    <t>Estado</t>
  </si>
  <si>
    <t>Proceso</t>
  </si>
  <si>
    <t>Entregado</t>
  </si>
  <si>
    <t>Tránsito</t>
  </si>
  <si>
    <t>Opciones..</t>
  </si>
  <si>
    <t xml:space="preserve">Estado 2 </t>
  </si>
  <si>
    <t>Sin inventario</t>
  </si>
  <si>
    <t>A tiempo</t>
  </si>
  <si>
    <t>Retraso</t>
  </si>
  <si>
    <t>Conforme</t>
  </si>
  <si>
    <t>Reclamo</t>
  </si>
  <si>
    <t xml:space="preserve">Inventario ok </t>
  </si>
  <si>
    <t>Mes</t>
  </si>
  <si>
    <t>Apellido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</si>
  <si>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</si>
  <si>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</si>
  <si>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</si>
  <si>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</si>
  <si>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</si>
  <si>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</si>
  <si>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</si>
  <si>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</si>
  <si>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</si>
  <si>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</si>
  <si>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</si>
  <si>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</si>
  <si>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</si>
  <si>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</si>
  <si>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Nombre</t>
  </si>
  <si>
    <t>Concatenar</t>
  </si>
  <si>
    <t>10 Addison 1000</t>
  </si>
  <si>
    <t>10 Campbell 1001</t>
  </si>
  <si>
    <t>10 Jones 1002</t>
  </si>
  <si>
    <t>12 Jones 1002</t>
  </si>
  <si>
    <t>12 Everly 1003</t>
  </si>
  <si>
    <t>11 Everly 1003</t>
  </si>
  <si>
    <t>10 Everly 1003</t>
  </si>
  <si>
    <t>10 Rose 1004</t>
  </si>
  <si>
    <t>10 Sutton 1005</t>
  </si>
  <si>
    <t>10 West 1006</t>
  </si>
  <si>
    <t>Order extraer</t>
  </si>
  <si>
    <t>Precio</t>
  </si>
  <si>
    <t>Ventas</t>
  </si>
  <si>
    <t xml:space="preserve">condicional  </t>
  </si>
  <si>
    <t>Semaforo</t>
  </si>
  <si>
    <t>Ext</t>
  </si>
  <si>
    <t>Etiquetas de fila</t>
  </si>
  <si>
    <t>Total general</t>
  </si>
  <si>
    <t>Etiquetas de columna</t>
  </si>
  <si>
    <t>Suma de Ventas</t>
  </si>
  <si>
    <t>Suma de quantity</t>
  </si>
  <si>
    <t>Cuenta de quantity</t>
  </si>
  <si>
    <t>Valores</t>
  </si>
  <si>
    <t>Total 5100</t>
  </si>
  <si>
    <t>Total 5200</t>
  </si>
  <si>
    <t>Total 5300</t>
  </si>
  <si>
    <t>Total 5400</t>
  </si>
  <si>
    <t>Total 5500</t>
  </si>
  <si>
    <t>Total 5600</t>
  </si>
  <si>
    <t>Suma de Valor promedio por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</si>
</sst>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42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42" applyNumberFormat="1" applyFont="1" applyAlignment="1">
      <alignment horizontal="center" vertical="top"/>
    </xf>
    <xf numFmtId="1" fontId="0" fillId="0" borderId="0" xfId="42" applyNumberFormat="1" applyFont="1" applyAlignment="1">
      <alignment horizontal="center" vertical="top"/>
    </xf>
    <xf numFmtId="14" fontId="0" fillId="0" borderId="0" xfId="42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18" fillId="0" borderId="1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44" fontId="0" fillId="0" borderId="0" xfId="42" applyFont="1" applyAlignment="1">
      <alignment horizontal="left" vertical="top"/>
    </xf>
    <xf numFmtId="44" fontId="18" fillId="0" borderId="10" xfId="42" applyFont="1" applyFill="1" applyBorder="1" applyAlignment="1">
      <alignment horizontal="center" vertical="top"/>
    </xf>
    <xf numFmtId="44" fontId="0" fillId="0" borderId="0" xfId="42" applyFont="1" applyFill="1" applyAlignment="1">
      <alignment horizontal="left" vertical="top"/>
    </xf>
    <xf numFmtId="44" fontId="0" fillId="0" borderId="0" xfId="42" applyFont="1" applyFill="1" applyAlignment="1">
      <alignment horizontal="center" vertical="top"/>
    </xf>
    <xf numFmtId="44" fontId="0" fillId="0" borderId="0" xfId="42" applyFont="1" applyAlignment="1">
      <alignment horizontal="center" vertical="top"/>
    </xf>
    <xf numFmtId="0" fontId="0" fillId="0" borderId="0" xfId="42" applyNumberFormat="1" applyFont="1" applyFill="1" applyAlignment="1">
      <alignment horizontal="center" vertical="top"/>
    </xf>
    <xf numFmtId="0" fontId="18" fillId="0" borderId="10" xfId="42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4" formatCode="0.00%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Vargas" refreshedDate="44753.843902893517" createdVersion="8" refreshedVersion="8" minRefreshableVersion="3" recordCount="30" xr:uid="{F87D00F4-E08A-49EC-AB1A-0F301641CE94}">
  <cacheSource type="worksheet">
    <worksheetSource ref="A1:Z31" sheet="orders_has_products"/>
  </cacheSource>
  <cacheFields count="27">
    <cacheField name="order_id" numFmtId="0">
      <sharedItems containsSemiMixedTypes="0" containsString="0" containsNumber="1" containsInteger="1" minValue="1000" maxValue="1006" count="7">
        <n v="1002"/>
        <n v="1005"/>
        <n v="1001"/>
        <n v="1004"/>
        <n v="1000"/>
        <n v="1006"/>
        <n v="1003"/>
      </sharedItems>
    </cacheField>
    <cacheField name="product_id" numFmtId="0">
      <sharedItems containsSemiMixedTypes="0" containsString="0" containsNumber="1" containsInteger="1" minValue="1200" maxValue="2600"/>
    </cacheField>
    <cacheField name="product_name" numFmtId="0">
      <sharedItems/>
    </cacheField>
    <cacheField name="vendor_id" numFmtId="0">
      <sharedItems containsSemiMixedTypes="0" containsString="0" containsNumber="1" containsInteger="1" minValue="5000" maxValue="5600" count="7">
        <n v="5100"/>
        <n v="5500"/>
        <n v="5400"/>
        <n v="5000"/>
        <n v="5600"/>
        <n v="5200"/>
        <n v="5300"/>
      </sharedItems>
    </cacheField>
    <cacheField name="vendor_name " numFmtId="0">
      <sharedItems count="7">
        <s v="Microsoft"/>
        <s v="Monoprice"/>
        <s v="Dell"/>
        <s v="Apple"/>
        <s v="Sony"/>
        <s v="Lenovo"/>
        <s v="Asus"/>
      </sharedItems>
    </cacheField>
    <cacheField name="option_id" numFmtId="0">
      <sharedItems containsSemiMixedTypes="0" containsString="0" containsNumber="1" containsInteger="1" minValue="1201" maxValue="2602"/>
    </cacheField>
    <cacheField name="quantity" numFmtId="0">
      <sharedItems containsSemiMixedTypes="0" containsString="0" containsNumber="1" containsInteger="1" minValue="1" maxValue="3" count="3">
        <n v="2"/>
        <n v="3"/>
        <n v="1"/>
      </sharedItems>
    </cacheField>
    <cacheField name="Precio" numFmtId="44">
      <sharedItems containsSemiMixedTypes="0" containsString="0" containsNumber="1" containsInteger="1" minValue="10" maxValue="1299"/>
    </cacheField>
    <cacheField name="Ventas" numFmtId="44">
      <sharedItems containsSemiMixedTypes="0" containsString="0" containsNumber="1" containsInteger="1" minValue="15" maxValue="3750"/>
    </cacheField>
    <cacheField name="condicional  " numFmtId="44">
      <sharedItems/>
    </cacheField>
    <cacheField name="Semaforo" numFmtId="0">
      <sharedItems containsSemiMixedTypes="0" containsString="0" containsNumber="1" containsInteger="1" minValue="1" maxValue="3"/>
    </cacheField>
    <cacheField name="order_date" numFmtId="14">
      <sharedItems containsSemiMixedTypes="0" containsNonDate="0" containsDate="1" containsString="0" minDate="2018-10-12T00:00:00" maxDate="2018-10-22T00:00:00" count="7">
        <d v="2018-10-14T00:00:00"/>
        <d v="2018-10-13T00:00:00"/>
        <d v="2018-10-15T00:00:00"/>
        <d v="2018-10-16T00:00:00"/>
        <d v="2018-10-17T00:00:00"/>
        <d v="2018-10-21T00:00:00"/>
        <d v="2018-10-12T00:00:00"/>
      </sharedItems>
    </cacheField>
    <cacheField name="delivery_date" numFmtId="14">
      <sharedItems containsSemiMixedTypes="0" containsNonDate="0" containsDate="1" containsString="0" minDate="2018-10-15T00:00:00" maxDate="2018-12-18T00:00:00"/>
    </cacheField>
    <cacheField name="Mes" numFmtId="1">
      <sharedItems containsSemiMixedTypes="0" containsString="0" containsNumber="1" containsInteger="1" minValue="10" maxValue="12"/>
    </cacheField>
    <cacheField name="Nombre" numFmtId="0">
      <sharedItems/>
    </cacheField>
    <cacheField name="Apellido" numFmtId="0">
      <sharedItems/>
    </cacheField>
    <cacheField name="Concatenar" numFmtId="0">
      <sharedItems/>
    </cacheField>
    <cacheField name="Order extraer" numFmtId="0">
      <sharedItems containsSemiMixedTypes="0" containsString="0" containsNumber="1" containsInteger="1" minValue="1000" maxValue="1006"/>
    </cacheField>
    <cacheField name="ship_address " numFmtId="0">
      <sharedItems/>
    </cacheField>
    <cacheField name="tracking_number" numFmtId="0">
      <sharedItems/>
    </cacheField>
    <cacheField name="Ext" numFmtId="0">
      <sharedItems/>
    </cacheField>
    <cacheField name="delivery_status" numFmtId="0">
      <sharedItems containsSemiMixedTypes="0" containsString="0" containsNumber="1" containsInteger="1" minValue="0" maxValue="1"/>
    </cacheField>
    <cacheField name="revision_fecha" numFmtId="0">
      <sharedItems containsSemiMixedTypes="0" containsString="0" containsNumber="1" containsInteger="1" minValue="3" maxValue="64"/>
    </cacheField>
    <cacheField name="revision_fecha 2" numFmtId="1">
      <sharedItems containsSemiMixedTypes="0" containsString="0" containsNumber="1" containsInteger="1" minValue="1302" maxValue="1365"/>
    </cacheField>
    <cacheField name="Estado" numFmtId="0">
      <sharedItems count="3">
        <s v="Proceso"/>
        <s v="Entregado"/>
        <s v="Tránsito"/>
      </sharedItems>
    </cacheField>
    <cacheField name="Estado 2 " numFmtId="0">
      <sharedItems/>
    </cacheField>
    <cacheField name="Valor promedio por unidad" numFmtId="0" formula="Ventas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600"/>
    <s v="Iphone 8"/>
    <x v="0"/>
    <x v="0"/>
    <n v="1601"/>
    <x v="0"/>
    <n v="599"/>
    <n v="1198"/>
    <s v="Aplica bono"/>
    <n v="3"/>
    <x v="0"/>
    <d v="2018-10-17T00:00:00"/>
    <n v="10"/>
    <s v="Julia"/>
    <s v="Jones"/>
    <s v="10 Jones 1002"/>
    <n v="1002"/>
    <s v="1622 Seaside St--- Seattle--- WA 32569 "/>
    <s v="CD62001 "/>
    <s v="CD"/>
    <n v="1"/>
    <n v="3"/>
    <n v="1363"/>
    <x v="0"/>
    <s v="Sin inventario"/>
  </r>
  <r>
    <x v="1"/>
    <n v="2400"/>
    <s v="Monoprice Ultra Slim Series High Speed HDMI Cable - 4K"/>
    <x v="1"/>
    <x v="1"/>
    <n v="2401"/>
    <x v="1"/>
    <n v="10"/>
    <n v="30"/>
    <s v="No pasa nada"/>
    <n v="1"/>
    <x v="1"/>
    <d v="2018-10-16T00:00:00"/>
    <n v="10"/>
    <s v="Sophie"/>
    <s v="Sutton"/>
    <s v="10 Sutton 1005"/>
    <n v="1005"/>
    <s v="1896 West Dr--- Portland--- OR 65842"/>
    <s v="OP65001 "/>
    <s v="OP"/>
    <n v="0"/>
    <n v="3"/>
    <n v="1364"/>
    <x v="0"/>
    <s v="Sin inventario"/>
  </r>
  <r>
    <x v="2"/>
    <n v="1500"/>
    <s v="Iphone 7"/>
    <x v="0"/>
    <x v="0"/>
    <n v="1502"/>
    <x v="1"/>
    <n v="399"/>
    <n v="1197"/>
    <s v="Aplica bono"/>
    <n v="3"/>
    <x v="2"/>
    <d v="2018-10-18T00:00:00"/>
    <n v="10"/>
    <s v="Carol"/>
    <s v="Campbell"/>
    <s v="10 Campbell 1001"/>
    <n v="1001"/>
    <s v="1931 Brown St--- Gainesville--- FL 85321"/>
    <s v="AB61001 "/>
    <s v="AB"/>
    <n v="0"/>
    <n v="3"/>
    <n v="1362"/>
    <x v="1"/>
    <s v="Reclamo"/>
  </r>
  <r>
    <x v="1"/>
    <n v="2300"/>
    <s v="Monoprice Ultra Slim Series High Speed HDMI Cable"/>
    <x v="1"/>
    <x v="1"/>
    <n v="2301"/>
    <x v="2"/>
    <n v="15"/>
    <n v="15"/>
    <s v="No pasa nada"/>
    <n v="1"/>
    <x v="1"/>
    <d v="2018-10-16T00:00:00"/>
    <n v="10"/>
    <s v="Sophie"/>
    <s v="Sutton"/>
    <s v="10 Sutton 1005"/>
    <n v="1005"/>
    <s v="1896 West Dr--- Portland--- OR 65842"/>
    <s v="OP65001 "/>
    <s v="OP"/>
    <n v="0"/>
    <n v="3"/>
    <n v="1364"/>
    <x v="1"/>
    <s v="Conforme"/>
  </r>
  <r>
    <x v="2"/>
    <n v="1400"/>
    <s v="Iphone X"/>
    <x v="0"/>
    <x v="0"/>
    <n v="1401"/>
    <x v="2"/>
    <n v="799"/>
    <n v="799"/>
    <s v="No pasa nada"/>
    <n v="1"/>
    <x v="2"/>
    <d v="2018-10-18T00:00:00"/>
    <n v="10"/>
    <s v="Carol"/>
    <s v="Campbell"/>
    <s v="10 Campbell 1001"/>
    <n v="1001"/>
    <s v="1931 Brown St--- Gainesville--- FL 85321"/>
    <s v="AB61001 "/>
    <s v="AB"/>
    <n v="0"/>
    <n v="3"/>
    <n v="1362"/>
    <x v="2"/>
    <s v="A tiempo"/>
  </r>
  <r>
    <x v="3"/>
    <n v="2200"/>
    <s v="XPS 15 - 5070"/>
    <x v="2"/>
    <x v="2"/>
    <n v="2202"/>
    <x v="1"/>
    <n v="600"/>
    <n v="1800"/>
    <s v="Aplica bono"/>
    <n v="3"/>
    <x v="3"/>
    <d v="2018-10-19T00:00:00"/>
    <n v="10"/>
    <s v="Rachel"/>
    <s v="Rose"/>
    <s v="10 Rose 1004"/>
    <n v="1004"/>
    <s v="1465 River Dr--- Boston--- MA 43625 "/>
    <s v="IK64001 "/>
    <s v="IK"/>
    <n v="1"/>
    <n v="3"/>
    <n v="1361"/>
    <x v="1"/>
    <s v="Reclamo"/>
  </r>
  <r>
    <x v="4"/>
    <n v="1200"/>
    <s v="Macbook Pro (2017)"/>
    <x v="3"/>
    <x v="3"/>
    <n v="1201"/>
    <x v="0"/>
    <n v="1299"/>
    <n v="2598"/>
    <s v="Aplica bono"/>
    <n v="3"/>
    <x v="4"/>
    <d v="2018-10-20T00:00:00"/>
    <n v="10"/>
    <s v="Anna"/>
    <s v="Addison"/>
    <s v="10 Addison 1000"/>
    <n v="1000"/>
    <s v="1325 Candy Rd--- San Francisco--- CA 96123"/>
    <s v="ZW60001 "/>
    <s v="ZW"/>
    <n v="1"/>
    <n v="3"/>
    <n v="1360"/>
    <x v="0"/>
    <s v="Inventario ok "/>
  </r>
  <r>
    <x v="4"/>
    <n v="1200"/>
    <s v="Macbook Pro (2017)"/>
    <x v="3"/>
    <x v="3"/>
    <n v="1202"/>
    <x v="2"/>
    <n v="1299"/>
    <n v="1299"/>
    <s v="Aplica bono"/>
    <n v="3"/>
    <x v="4"/>
    <d v="2018-10-20T00:00:00"/>
    <n v="10"/>
    <s v="Anna"/>
    <s v="Addison"/>
    <s v="10 Addison 1000"/>
    <n v="1000"/>
    <s v="1325 Candy Rd--- San Francisco--- CA 96123"/>
    <s v="ZW60001 "/>
    <s v="ZW"/>
    <n v="1"/>
    <n v="3"/>
    <n v="1360"/>
    <x v="0"/>
    <s v="Inventario ok "/>
  </r>
  <r>
    <x v="2"/>
    <n v="1400"/>
    <s v="Iphone X"/>
    <x v="0"/>
    <x v="0"/>
    <n v="1402"/>
    <x v="2"/>
    <n v="799"/>
    <n v="799"/>
    <s v="No pasa nada"/>
    <n v="1"/>
    <x v="2"/>
    <d v="2018-10-18T00:00:00"/>
    <n v="10"/>
    <s v="Carol"/>
    <s v="Campbell"/>
    <s v="10 Campbell 1001"/>
    <n v="1001"/>
    <s v="1931 Brown St--- Gainesville--- FL 85321"/>
    <s v="AB61001 "/>
    <s v="AB"/>
    <n v="0"/>
    <n v="3"/>
    <n v="1362"/>
    <x v="2"/>
    <s v="Retraso"/>
  </r>
  <r>
    <x v="5"/>
    <n v="2400"/>
    <s v="Monoprice Ultra Slim Series High Speed HDMI Cable - 4K"/>
    <x v="1"/>
    <x v="1"/>
    <n v="2402"/>
    <x v="0"/>
    <n v="10"/>
    <n v="20"/>
    <s v="No pasa nada"/>
    <n v="1"/>
    <x v="5"/>
    <d v="2018-10-24T00:00:00"/>
    <n v="10"/>
    <s v="Wendy"/>
    <s v="West"/>
    <s v="10 West 1006"/>
    <n v="1006"/>
    <s v="1252 Vine St--- Chicago--- IL 73215"/>
    <s v="XH66001 "/>
    <s v="XH"/>
    <n v="1"/>
    <n v="3"/>
    <n v="1356"/>
    <x v="0"/>
    <s v="Sin inventario"/>
  </r>
  <r>
    <x v="5"/>
    <n v="2500"/>
    <s v="Avantree HT3189 Wireless Headphones"/>
    <x v="4"/>
    <x v="4"/>
    <n v="2502"/>
    <x v="2"/>
    <n v="250"/>
    <n v="250"/>
    <s v="No pasa nada"/>
    <n v="1"/>
    <x v="5"/>
    <d v="2018-10-24T00:00:00"/>
    <n v="10"/>
    <s v="Wendy"/>
    <s v="West"/>
    <s v="10 West 1006"/>
    <n v="1006"/>
    <s v="1252 Vine St--- Chicago--- IL 73215"/>
    <s v="XH66001 "/>
    <s v="XH"/>
    <n v="1"/>
    <n v="3"/>
    <n v="1356"/>
    <x v="1"/>
    <s v="Conforme"/>
  </r>
  <r>
    <x v="3"/>
    <n v="2100"/>
    <s v="XPS 13 - 5080"/>
    <x v="2"/>
    <x v="2"/>
    <n v="2101"/>
    <x v="2"/>
    <n v="1250"/>
    <n v="1250"/>
    <s v="Aplica bono"/>
    <n v="3"/>
    <x v="3"/>
    <d v="2018-10-19T00:00:00"/>
    <n v="10"/>
    <s v="Rachel"/>
    <s v="Rose"/>
    <s v="10 Rose 1004"/>
    <n v="1004"/>
    <s v="1465 River Dr--- Boston--- MA 43625 "/>
    <s v="IK64001 "/>
    <s v="IK"/>
    <n v="1"/>
    <n v="3"/>
    <n v="1361"/>
    <x v="2"/>
    <s v="A tiempo"/>
  </r>
  <r>
    <x v="0"/>
    <n v="1700"/>
    <s v="Ipad Air"/>
    <x v="5"/>
    <x v="5"/>
    <n v="1701"/>
    <x v="2"/>
    <n v="899"/>
    <n v="899"/>
    <s v="Aplica bono"/>
    <n v="3"/>
    <x v="0"/>
    <d v="2018-10-17T00:00:00"/>
    <n v="10"/>
    <s v="Julia"/>
    <s v="Jones"/>
    <s v="10 Jones 1002"/>
    <n v="1002"/>
    <s v="1622 Seaside St--- Seattle--- WA 32569 "/>
    <s v="CD62001 "/>
    <s v="CD"/>
    <n v="1"/>
    <n v="3"/>
    <n v="1363"/>
    <x v="2"/>
    <s v="Retraso"/>
  </r>
  <r>
    <x v="0"/>
    <n v="1600"/>
    <s v="Iphone 8"/>
    <x v="0"/>
    <x v="0"/>
    <n v="1602"/>
    <x v="2"/>
    <n v="599"/>
    <n v="599"/>
    <s v="No pasa nada"/>
    <n v="1"/>
    <x v="0"/>
    <d v="2018-10-17T00:00:00"/>
    <n v="10"/>
    <s v="Julia"/>
    <s v="Jones"/>
    <s v="10 Jones 1002"/>
    <n v="1002"/>
    <s v="1622 Seaside St--- Seattle--- WA 32569 "/>
    <s v="CD62001 "/>
    <s v="CD"/>
    <n v="1"/>
    <n v="3"/>
    <n v="1363"/>
    <x v="2"/>
    <s v="Retraso"/>
  </r>
  <r>
    <x v="5"/>
    <n v="2600"/>
    <s v="COWIN E7 PRO"/>
    <x v="4"/>
    <x v="4"/>
    <n v="2601"/>
    <x v="0"/>
    <n v="800"/>
    <n v="1600"/>
    <s v="Aplica bono"/>
    <n v="3"/>
    <x v="5"/>
    <d v="2018-10-24T00:00:00"/>
    <n v="10"/>
    <s v="Wendy"/>
    <s v="West"/>
    <s v="10 West 1006"/>
    <n v="1006"/>
    <s v="1252 Vine St--- Chicago--- IL 73215"/>
    <s v="XH66001 "/>
    <s v="XH"/>
    <n v="1"/>
    <n v="3"/>
    <n v="1356"/>
    <x v="0"/>
    <s v="Sin inventario"/>
  </r>
  <r>
    <x v="6"/>
    <n v="1800"/>
    <s v="Ipad Mini 3th gen"/>
    <x v="5"/>
    <x v="5"/>
    <n v="1802"/>
    <x v="0"/>
    <n v="499"/>
    <n v="998"/>
    <s v="Aplica bono"/>
    <n v="3"/>
    <x v="6"/>
    <d v="2018-11-15T00:00:00"/>
    <n v="11"/>
    <s v="Irene"/>
    <s v="Everly"/>
    <s v="11 Everly 1003"/>
    <n v="1003"/>
    <s v="1756 East Dr--- Houston--- TX 28562"/>
    <s v="KB63001 "/>
    <s v="KB"/>
    <n v="0"/>
    <n v="34"/>
    <n v="1334"/>
    <x v="1"/>
    <s v="Reclamo"/>
  </r>
  <r>
    <x v="3"/>
    <n v="2200"/>
    <s v="XPS 15 - 5070"/>
    <x v="2"/>
    <x v="2"/>
    <n v="2201"/>
    <x v="0"/>
    <n v="600"/>
    <n v="1200"/>
    <s v="Aplica bono"/>
    <n v="3"/>
    <x v="3"/>
    <d v="2018-10-19T00:00:00"/>
    <n v="10"/>
    <s v="Rachel"/>
    <s v="Rose"/>
    <s v="10 Rose 1004"/>
    <n v="1004"/>
    <s v="1465 River Dr--- Boston--- MA 43625 "/>
    <s v="IK64001 "/>
    <s v="IK"/>
    <n v="1"/>
    <n v="3"/>
    <n v="1361"/>
    <x v="0"/>
    <s v="Sin inventario"/>
  </r>
  <r>
    <x v="6"/>
    <n v="1800"/>
    <s v="Ipad Mini 3th gen"/>
    <x v="5"/>
    <x v="5"/>
    <n v="1801"/>
    <x v="2"/>
    <n v="499"/>
    <n v="499"/>
    <s v="No pasa nada"/>
    <n v="1"/>
    <x v="6"/>
    <d v="2018-12-15T00:00:00"/>
    <n v="12"/>
    <s v="Irene"/>
    <s v="Everly"/>
    <s v="12 Everly 1003"/>
    <n v="1003"/>
    <s v="1756 East Dr--- Houston--- TX 28562"/>
    <s v="KB63001 "/>
    <s v="KB"/>
    <n v="0"/>
    <n v="64"/>
    <n v="1304"/>
    <x v="2"/>
    <s v="Retraso"/>
  </r>
  <r>
    <x v="6"/>
    <n v="1900"/>
    <s v="ESC8000 G3"/>
    <x v="6"/>
    <x v="6"/>
    <n v="1901"/>
    <x v="2"/>
    <n v="650"/>
    <n v="650"/>
    <s v="No pasa nada"/>
    <n v="1"/>
    <x v="6"/>
    <d v="2018-11-15T00:00:00"/>
    <n v="11"/>
    <s v="Irene"/>
    <s v="Everly"/>
    <s v="11 Everly 1003"/>
    <n v="1003"/>
    <s v="1756 East Dr--- Houston--- TX 28562"/>
    <s v="KB63001 "/>
    <s v="KB"/>
    <n v="0"/>
    <n v="34"/>
    <n v="1334"/>
    <x v="1"/>
    <s v="Reclamo"/>
  </r>
  <r>
    <x v="2"/>
    <n v="1500"/>
    <s v="Iphone 7"/>
    <x v="0"/>
    <x v="0"/>
    <n v="1501"/>
    <x v="0"/>
    <n v="399"/>
    <n v="798"/>
    <s v="No pasa nada"/>
    <n v="1"/>
    <x v="2"/>
    <d v="2018-10-18T00:00:00"/>
    <n v="10"/>
    <s v="Carol"/>
    <s v="Campbell"/>
    <s v="10 Campbell 1001"/>
    <n v="1001"/>
    <s v="1931 Brown St--- Gainesville--- FL 85321"/>
    <s v="AB61001 "/>
    <s v="AB"/>
    <n v="0"/>
    <n v="3"/>
    <n v="1362"/>
    <x v="1"/>
    <s v="Conforme"/>
  </r>
  <r>
    <x v="3"/>
    <n v="2100"/>
    <s v="XPS 13 - 5080"/>
    <x v="2"/>
    <x v="2"/>
    <n v="2102"/>
    <x v="1"/>
    <n v="1250"/>
    <n v="3750"/>
    <s v="Aplica bono"/>
    <n v="3"/>
    <x v="3"/>
    <d v="2018-10-19T00:00:00"/>
    <n v="10"/>
    <s v="Rachel"/>
    <s v="Rose"/>
    <s v="10 Rose 1004"/>
    <n v="1004"/>
    <s v="1465 River Dr--- Boston--- MA 43625 "/>
    <s v="IK64001 "/>
    <s v="IK"/>
    <n v="1"/>
    <n v="3"/>
    <n v="1361"/>
    <x v="0"/>
    <s v="Sin inventario"/>
  </r>
  <r>
    <x v="3"/>
    <n v="2000"/>
    <s v="ESC8000 G4"/>
    <x v="6"/>
    <x v="6"/>
    <n v="2002"/>
    <x v="1"/>
    <n v="450"/>
    <n v="1350"/>
    <s v="Aplica bono"/>
    <n v="3"/>
    <x v="3"/>
    <d v="2018-10-19T00:00:00"/>
    <n v="10"/>
    <s v="Rachel"/>
    <s v="Rose"/>
    <s v="10 Rose 1004"/>
    <n v="1004"/>
    <s v="1465 River Dr--- Boston--- MA 43625 "/>
    <s v="IK64001 "/>
    <s v="IK"/>
    <n v="1"/>
    <n v="3"/>
    <n v="1361"/>
    <x v="2"/>
    <s v="A tiempo"/>
  </r>
  <r>
    <x v="5"/>
    <n v="2600"/>
    <s v="COWIN E7 PRO"/>
    <x v="4"/>
    <x v="4"/>
    <n v="2602"/>
    <x v="2"/>
    <n v="800"/>
    <n v="800"/>
    <s v="Falta poco"/>
    <n v="2"/>
    <x v="5"/>
    <d v="2018-10-24T00:00:00"/>
    <n v="10"/>
    <s v="Wendy"/>
    <s v="West"/>
    <s v="10 West 1006"/>
    <n v="1006"/>
    <s v="1252 Vine St--- Chicago--- IL 73215"/>
    <s v="XH66001 "/>
    <s v="XH"/>
    <n v="1"/>
    <n v="3"/>
    <n v="1356"/>
    <x v="0"/>
    <s v="Sin inventario"/>
  </r>
  <r>
    <x v="1"/>
    <n v="2300"/>
    <s v="Monoprice Ultra Slim Series High Speed HDMI Cable"/>
    <x v="1"/>
    <x v="1"/>
    <n v="2302"/>
    <x v="2"/>
    <n v="15"/>
    <n v="15"/>
    <s v="No pasa nada"/>
    <n v="1"/>
    <x v="1"/>
    <d v="2018-10-16T00:00:00"/>
    <n v="10"/>
    <s v="Sophie"/>
    <s v="Sutton"/>
    <s v="10 Sutton 1005"/>
    <n v="1005"/>
    <s v="1896 West Dr--- Portland--- OR 65842"/>
    <s v="OP65001 "/>
    <s v="OP"/>
    <n v="0"/>
    <n v="3"/>
    <n v="1364"/>
    <x v="0"/>
    <s v="Inventario ok "/>
  </r>
  <r>
    <x v="5"/>
    <n v="2500"/>
    <s v="Avantree HT3189 Wireless Headphones"/>
    <x v="4"/>
    <x v="4"/>
    <n v="2501"/>
    <x v="1"/>
    <n v="250"/>
    <n v="750"/>
    <s v="No pasa nada"/>
    <n v="1"/>
    <x v="5"/>
    <d v="2018-10-24T00:00:00"/>
    <n v="10"/>
    <s v="Wendy"/>
    <s v="West"/>
    <s v="10 West 1006"/>
    <n v="1006"/>
    <s v="1252 Vine St--- Chicago--- IL 73215"/>
    <s v="XH66001 "/>
    <s v="XH"/>
    <n v="1"/>
    <n v="3"/>
    <n v="1356"/>
    <x v="1"/>
    <s v="Conforme"/>
  </r>
  <r>
    <x v="6"/>
    <n v="1900"/>
    <s v="ESC8000 G3"/>
    <x v="6"/>
    <x v="6"/>
    <n v="1902"/>
    <x v="0"/>
    <n v="650"/>
    <n v="1300"/>
    <s v="Aplica bono"/>
    <n v="3"/>
    <x v="6"/>
    <d v="2018-10-15T00:00:00"/>
    <n v="10"/>
    <s v="Irene"/>
    <s v="Everly"/>
    <s v="10 Everly 1003"/>
    <n v="1003"/>
    <s v="1756 East Dr--- Houston--- TX 28562"/>
    <s v="KB63001 "/>
    <s v="KB"/>
    <n v="0"/>
    <n v="3"/>
    <n v="1365"/>
    <x v="2"/>
    <s v="Retraso"/>
  </r>
  <r>
    <x v="3"/>
    <n v="2000"/>
    <s v="ESC8000 G4"/>
    <x v="6"/>
    <x v="6"/>
    <n v="2001"/>
    <x v="0"/>
    <n v="450"/>
    <n v="900"/>
    <s v="Aplica bono"/>
    <n v="3"/>
    <x v="3"/>
    <d v="2018-10-19T00:00:00"/>
    <n v="10"/>
    <s v="Rachel"/>
    <s v="Rose"/>
    <s v="10 Rose 1004"/>
    <n v="1004"/>
    <s v="1465 River Dr--- Boston--- MA 43625 "/>
    <s v="IK64001 "/>
    <s v="IK"/>
    <n v="1"/>
    <n v="3"/>
    <n v="1361"/>
    <x v="2"/>
    <s v="Retraso"/>
  </r>
  <r>
    <x v="4"/>
    <n v="1300"/>
    <s v="Macbook Air (2015) "/>
    <x v="3"/>
    <x v="3"/>
    <n v="1301"/>
    <x v="1"/>
    <n v="999"/>
    <n v="2997"/>
    <s v="Aplica bono"/>
    <n v="3"/>
    <x v="4"/>
    <d v="2018-10-20T00:00:00"/>
    <n v="10"/>
    <s v="Anna"/>
    <s v="Addison"/>
    <s v="10 Addison 1000"/>
    <n v="1000"/>
    <s v="1325 Candy Rd--- San Francisco--- CA 96123"/>
    <s v="ZW60001 "/>
    <s v="ZW"/>
    <n v="1"/>
    <n v="3"/>
    <n v="1360"/>
    <x v="0"/>
    <s v="Inventario ok "/>
  </r>
  <r>
    <x v="4"/>
    <n v="1300"/>
    <s v="Macbook Air (2015) "/>
    <x v="3"/>
    <x v="3"/>
    <n v="1302"/>
    <x v="0"/>
    <n v="999"/>
    <n v="1998"/>
    <s v="Aplica bono"/>
    <n v="3"/>
    <x v="4"/>
    <d v="2018-10-20T00:00:00"/>
    <n v="10"/>
    <s v="Anna"/>
    <s v="Addison"/>
    <s v="10 Addison 1000"/>
    <n v="1000"/>
    <s v="1325 Candy Rd--- San Francisco--- CA 96123"/>
    <s v="ZW60001 "/>
    <s v="ZW"/>
    <n v="1"/>
    <n v="3"/>
    <n v="1360"/>
    <x v="0"/>
    <s v="Sin inventario"/>
  </r>
  <r>
    <x v="0"/>
    <n v="1700"/>
    <s v="Ipad Air"/>
    <x v="5"/>
    <x v="5"/>
    <n v="1702"/>
    <x v="1"/>
    <n v="899"/>
    <n v="2697"/>
    <s v="Aplica bono"/>
    <n v="3"/>
    <x v="0"/>
    <d v="2018-12-17T00:00:00"/>
    <n v="12"/>
    <s v="Julia"/>
    <s v="Jones"/>
    <s v="12 Jones 1002"/>
    <n v="1002"/>
    <s v="1622 Seaside St--- Seattle--- WA 32569 "/>
    <s v="CD62001 "/>
    <s v="CD"/>
    <n v="1"/>
    <n v="64"/>
    <n v="1302"/>
    <x v="2"/>
    <s v="A tiem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E667C-5A71-4EA1-81E1-324978B99B2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2" firstHeaderRow="1" firstDataRow="2" firstDataCol="1"/>
  <pivotFields count="27">
    <pivotField axis="axisRow" showAll="0">
      <items count="8">
        <item x="4"/>
        <item x="2"/>
        <item x="0"/>
        <item x="6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showAll="0"/>
    <pivotField axis="axisCol" numFmtId="14" showAll="0">
      <items count="8">
        <item x="6"/>
        <item x="1"/>
        <item x="0"/>
        <item x="2"/>
        <item x="3"/>
        <item x="4"/>
        <item x="5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dragToRow="0" dragToCol="0" dragToPage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quantity" fld="6" subtotal="count" showDataAs="percentOfTotal" baseField="0" baseItem="2" numFmtId="10"/>
  </dataFields>
  <formats count="12">
    <format dxfId="11">
      <pivotArea type="all" dataOnly="0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32E89-8592-454B-BFF7-FF6E27A88B8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18:E32" firstHeaderRow="1" firstDataRow="2" firstDataCol="2" rowPageCount="1" colPageCount="1"/>
  <pivotFields count="27">
    <pivotField compact="0" outline="0" showAll="0">
      <items count="8">
        <item x="4"/>
        <item x="2"/>
        <item x="0"/>
        <item x="6"/>
        <item x="3"/>
        <item x="1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3"/>
        <item x="0"/>
        <item x="5"/>
        <item x="6"/>
        <item x="2"/>
        <item x="1"/>
        <item x="4"/>
        <item t="default"/>
      </items>
    </pivotField>
    <pivotField axis="axisRow" compact="0" outline="0" showAll="0">
      <items count="8">
        <item x="3"/>
        <item x="6"/>
        <item x="2"/>
        <item x="5"/>
        <item x="0"/>
        <item x="1"/>
        <item x="4"/>
        <item t="default"/>
      </items>
    </pivotField>
    <pivotField compact="0" outline="0" showAll="0"/>
    <pivotField dataField="1" compact="0" outline="0" showAll="0">
      <items count="4">
        <item x="2"/>
        <item x="0"/>
        <item x="1"/>
        <item t="default"/>
      </items>
    </pivotField>
    <pivotField compact="0" numFmtId="44" outline="0" showAll="0"/>
    <pivotField dataField="1" compact="0" numFmtId="44" outline="0" showAll="0"/>
    <pivotField compact="0" outline="0" showAll="0"/>
    <pivotField compact="0" outline="0" showAll="0"/>
    <pivotField compact="0" numFmtId="14" outline="0" showAll="0">
      <items count="8">
        <item x="6"/>
        <item x="1"/>
        <item x="0"/>
        <item x="2"/>
        <item x="3"/>
        <item x="4"/>
        <item x="5"/>
        <item t="default"/>
      </items>
    </pivotField>
    <pivotField compact="0" numFmtId="14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dragToRow="0" dragToCol="0" dragToPage="0" showAll="0" defaultSubtotal="0"/>
  </pivotFields>
  <rowFields count="2">
    <field x="3"/>
    <field x="4"/>
  </rowFields>
  <rowItems count="13">
    <i>
      <x v="1"/>
      <x v="4"/>
    </i>
    <i t="default">
      <x v="1"/>
    </i>
    <i>
      <x v="2"/>
      <x v="3"/>
    </i>
    <i t="default">
      <x v="2"/>
    </i>
    <i>
      <x v="3"/>
      <x v="1"/>
    </i>
    <i t="default">
      <x v="3"/>
    </i>
    <i>
      <x v="4"/>
      <x v="2"/>
    </i>
    <i t="default">
      <x v="4"/>
    </i>
    <i>
      <x v="5"/>
      <x v="5"/>
    </i>
    <i t="default">
      <x v="5"/>
    </i>
    <i>
      <x v="6"/>
      <x v="6"/>
    </i>
    <i t="default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4" item="0" hier="-1"/>
  </pageFields>
  <dataFields count="3">
    <dataField name="Suma de Ventas" fld="8" baseField="0" baseItem="0"/>
    <dataField name="Suma de quantity" fld="6" baseField="0" baseItem="0"/>
    <dataField name="Suma de Valor promedio por unidad" fld="26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1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="85" zoomScaleNormal="85" workbookViewId="0">
      <selection activeCell="D38" sqref="D38"/>
    </sheetView>
  </sheetViews>
  <sheetFormatPr baseColWidth="10" defaultRowHeight="15" x14ac:dyDescent="0.25"/>
  <cols>
    <col min="1" max="1" width="14.140625" style="1" bestFit="1" customWidth="1"/>
    <col min="2" max="2" width="16" style="1" bestFit="1" customWidth="1"/>
    <col min="3" max="3" width="53.85546875" style="1" bestFit="1" customWidth="1"/>
    <col min="4" max="4" width="15.42578125" style="1" bestFit="1" customWidth="1"/>
    <col min="5" max="5" width="19.140625" style="1" bestFit="1" customWidth="1"/>
    <col min="6" max="6" width="16.42578125" style="1" bestFit="1" customWidth="1"/>
    <col min="7" max="7" width="14.140625" style="1" bestFit="1" customWidth="1"/>
    <col min="8" max="8" width="13.5703125" style="13" bestFit="1" customWidth="1"/>
    <col min="9" max="9" width="13.42578125" style="13" bestFit="1" customWidth="1"/>
    <col min="10" max="10" width="18.85546875" style="17" bestFit="1" customWidth="1"/>
    <col min="11" max="11" width="18.85546875" style="7" customWidth="1"/>
    <col min="12" max="12" width="16.28515625" style="2" bestFit="1" customWidth="1"/>
    <col min="13" max="13" width="18.5703125" style="2" customWidth="1"/>
    <col min="14" max="14" width="10.7109375" style="9" bestFit="1" customWidth="1"/>
    <col min="15" max="16" width="13.85546875" style="1" bestFit="1" customWidth="1"/>
    <col min="17" max="17" width="17.140625" style="1" bestFit="1" customWidth="1"/>
    <col min="18" max="18" width="18.42578125" style="3" bestFit="1" customWidth="1"/>
    <col min="19" max="19" width="40" style="1" bestFit="1" customWidth="1"/>
    <col min="20" max="20" width="21.42578125" style="1" bestFit="1" customWidth="1"/>
    <col min="21" max="21" width="4" style="1" bestFit="1" customWidth="1"/>
    <col min="22" max="22" width="20" style="1" bestFit="1" customWidth="1"/>
    <col min="23" max="23" width="19.28515625" style="3" bestFit="1" customWidth="1"/>
    <col min="24" max="24" width="20.85546875" style="1" bestFit="1" customWidth="1"/>
    <col min="25" max="25" width="12.7109375" style="1" bestFit="1" customWidth="1"/>
    <col min="26" max="26" width="14.7109375" style="1" bestFit="1" customWidth="1"/>
    <col min="27" max="16384" width="11.42578125" style="1"/>
  </cols>
  <sheetData>
    <row r="1" spans="1:26" s="12" customFormat="1" x14ac:dyDescent="0.25">
      <c r="A1" s="11" t="s">
        <v>0</v>
      </c>
      <c r="B1" s="11" t="s">
        <v>1</v>
      </c>
      <c r="C1" s="11" t="s">
        <v>9</v>
      </c>
      <c r="D1" s="11" t="s">
        <v>10</v>
      </c>
      <c r="E1" s="11" t="s">
        <v>11</v>
      </c>
      <c r="F1" s="11" t="s">
        <v>2</v>
      </c>
      <c r="G1" s="11" t="s">
        <v>3</v>
      </c>
      <c r="H1" s="14" t="s">
        <v>91</v>
      </c>
      <c r="I1" s="14" t="s">
        <v>92</v>
      </c>
      <c r="J1" s="14" t="s">
        <v>93</v>
      </c>
      <c r="K1" s="19" t="s">
        <v>94</v>
      </c>
      <c r="L1" s="11" t="s">
        <v>4</v>
      </c>
      <c r="M1" s="11" t="s">
        <v>5</v>
      </c>
      <c r="N1" s="11" t="s">
        <v>62</v>
      </c>
      <c r="O1" s="11" t="s">
        <v>78</v>
      </c>
      <c r="P1" s="11" t="s">
        <v>63</v>
      </c>
      <c r="Q1" s="11" t="s">
        <v>79</v>
      </c>
      <c r="R1" s="11" t="s">
        <v>90</v>
      </c>
      <c r="S1" s="11" t="s">
        <v>6</v>
      </c>
      <c r="T1" s="11" t="s">
        <v>7</v>
      </c>
      <c r="U1" s="11" t="s">
        <v>95</v>
      </c>
      <c r="V1" s="11" t="s">
        <v>8</v>
      </c>
      <c r="W1" s="11" t="s">
        <v>34</v>
      </c>
      <c r="X1" s="11" t="s">
        <v>35</v>
      </c>
      <c r="Y1" s="11" t="s">
        <v>50</v>
      </c>
      <c r="Z1" s="11" t="s">
        <v>55</v>
      </c>
    </row>
    <row r="2" spans="1:26" x14ac:dyDescent="0.25">
      <c r="A2" s="1">
        <v>1002</v>
      </c>
      <c r="B2" s="1">
        <v>1600</v>
      </c>
      <c r="C2" s="1" t="s">
        <v>18</v>
      </c>
      <c r="D2" s="1">
        <v>5100</v>
      </c>
      <c r="E2" s="5" t="s">
        <v>44</v>
      </c>
      <c r="F2" s="1">
        <v>1601</v>
      </c>
      <c r="G2" s="1">
        <v>2</v>
      </c>
      <c r="H2" s="15">
        <v>599</v>
      </c>
      <c r="I2" s="15">
        <f t="shared" ref="I2:I31" si="0">G2*H2</f>
        <v>1198</v>
      </c>
      <c r="J2" s="16" t="str">
        <f t="shared" ref="J2:J31" si="1">IF(I2&gt;800,"Aplica bono", IF(I2=800,"Falta poco","No pasa nada"))</f>
        <v>Aplica bono</v>
      </c>
      <c r="K2" s="18">
        <f t="shared" ref="K2:K31" si="2">IF(I2&gt;800,3, IF(I2=800,2,1))</f>
        <v>3</v>
      </c>
      <c r="L2" s="2">
        <v>43387</v>
      </c>
      <c r="M2" s="2">
        <v>43390</v>
      </c>
      <c r="N2" s="8">
        <f t="shared" ref="N2:N31" si="3">MONTH(M2)</f>
        <v>10</v>
      </c>
      <c r="O2" s="1" t="s">
        <v>68</v>
      </c>
      <c r="P2" s="1" t="s">
        <v>69</v>
      </c>
      <c r="Q2" s="1" t="s">
        <v>82</v>
      </c>
      <c r="R2" s="10">
        <v>1002</v>
      </c>
      <c r="S2" s="1" t="s">
        <v>38</v>
      </c>
      <c r="T2" s="1" t="s">
        <v>19</v>
      </c>
      <c r="U2" s="1" t="str">
        <f t="shared" ref="U2:U31" si="4">LEFT(T2,2)</f>
        <v>CD</v>
      </c>
      <c r="V2" s="1">
        <v>1</v>
      </c>
      <c r="W2" s="3">
        <f t="shared" ref="W2:W31" si="5">M2-L2</f>
        <v>3</v>
      </c>
      <c r="X2" s="4">
        <f t="shared" ref="X2:X31" ca="1" si="6">TODAY()-M2</f>
        <v>1363</v>
      </c>
      <c r="Y2" s="1" t="s">
        <v>51</v>
      </c>
      <c r="Z2" s="1" t="s">
        <v>56</v>
      </c>
    </row>
    <row r="3" spans="1:26" x14ac:dyDescent="0.25">
      <c r="A3" s="1">
        <v>1005</v>
      </c>
      <c r="B3" s="1">
        <v>2400</v>
      </c>
      <c r="C3" s="1" t="s">
        <v>30</v>
      </c>
      <c r="D3" s="1">
        <v>5500</v>
      </c>
      <c r="E3" s="5" t="s">
        <v>48</v>
      </c>
      <c r="F3" s="1">
        <v>2401</v>
      </c>
      <c r="G3" s="1">
        <v>3</v>
      </c>
      <c r="H3" s="15">
        <v>10</v>
      </c>
      <c r="I3" s="15">
        <f t="shared" si="0"/>
        <v>30</v>
      </c>
      <c r="J3" s="16" t="str">
        <f t="shared" si="1"/>
        <v>No pasa nada</v>
      </c>
      <c r="K3" s="18">
        <f t="shared" si="2"/>
        <v>1</v>
      </c>
      <c r="L3" s="2">
        <v>43386</v>
      </c>
      <c r="M3" s="2">
        <v>43389</v>
      </c>
      <c r="N3" s="8">
        <f t="shared" si="3"/>
        <v>10</v>
      </c>
      <c r="O3" s="1" t="s">
        <v>74</v>
      </c>
      <c r="P3" s="1" t="s">
        <v>75</v>
      </c>
      <c r="Q3" s="1" t="s">
        <v>88</v>
      </c>
      <c r="R3" s="10">
        <v>1005</v>
      </c>
      <c r="S3" s="1" t="s">
        <v>41</v>
      </c>
      <c r="T3" s="1" t="s">
        <v>29</v>
      </c>
      <c r="U3" s="1" t="str">
        <f t="shared" si="4"/>
        <v>OP</v>
      </c>
      <c r="V3" s="1">
        <v>0</v>
      </c>
      <c r="W3" s="3">
        <f t="shared" si="5"/>
        <v>3</v>
      </c>
      <c r="X3" s="4">
        <f t="shared" ca="1" si="6"/>
        <v>1364</v>
      </c>
      <c r="Y3" s="1" t="s">
        <v>51</v>
      </c>
      <c r="Z3" s="1" t="s">
        <v>56</v>
      </c>
    </row>
    <row r="4" spans="1:26" x14ac:dyDescent="0.25">
      <c r="A4" s="1">
        <v>1001</v>
      </c>
      <c r="B4" s="1">
        <v>1500</v>
      </c>
      <c r="C4" s="1" t="s">
        <v>17</v>
      </c>
      <c r="D4" s="1">
        <v>5100</v>
      </c>
      <c r="E4" s="5" t="s">
        <v>44</v>
      </c>
      <c r="F4" s="1">
        <v>1502</v>
      </c>
      <c r="G4" s="1">
        <v>3</v>
      </c>
      <c r="H4" s="15">
        <v>399</v>
      </c>
      <c r="I4" s="15">
        <f t="shared" si="0"/>
        <v>1197</v>
      </c>
      <c r="J4" s="16" t="str">
        <f t="shared" si="1"/>
        <v>Aplica bono</v>
      </c>
      <c r="K4" s="18">
        <f t="shared" si="2"/>
        <v>3</v>
      </c>
      <c r="L4" s="2">
        <v>43388</v>
      </c>
      <c r="M4" s="2">
        <v>43391</v>
      </c>
      <c r="N4" s="8">
        <f t="shared" si="3"/>
        <v>10</v>
      </c>
      <c r="O4" s="1" t="s">
        <v>66</v>
      </c>
      <c r="P4" s="1" t="s">
        <v>67</v>
      </c>
      <c r="Q4" s="1" t="s">
        <v>81</v>
      </c>
      <c r="R4" s="10">
        <v>1001</v>
      </c>
      <c r="S4" s="1" t="s">
        <v>37</v>
      </c>
      <c r="T4" s="1" t="s">
        <v>16</v>
      </c>
      <c r="U4" s="1" t="str">
        <f t="shared" si="4"/>
        <v>AB</v>
      </c>
      <c r="V4" s="1">
        <v>0</v>
      </c>
      <c r="W4" s="3">
        <f t="shared" si="5"/>
        <v>3</v>
      </c>
      <c r="X4" s="4">
        <f t="shared" ca="1" si="6"/>
        <v>1362</v>
      </c>
      <c r="Y4" s="1" t="s">
        <v>52</v>
      </c>
      <c r="Z4" s="1" t="s">
        <v>60</v>
      </c>
    </row>
    <row r="5" spans="1:26" x14ac:dyDescent="0.25">
      <c r="A5" s="1">
        <v>1005</v>
      </c>
      <c r="B5" s="1">
        <v>2300</v>
      </c>
      <c r="C5" s="1" t="s">
        <v>28</v>
      </c>
      <c r="D5" s="1">
        <v>5500</v>
      </c>
      <c r="E5" s="5" t="s">
        <v>48</v>
      </c>
      <c r="F5" s="1">
        <v>2301</v>
      </c>
      <c r="G5" s="1">
        <v>1</v>
      </c>
      <c r="H5" s="15">
        <v>15</v>
      </c>
      <c r="I5" s="15">
        <f t="shared" si="0"/>
        <v>15</v>
      </c>
      <c r="J5" s="16" t="str">
        <f t="shared" si="1"/>
        <v>No pasa nada</v>
      </c>
      <c r="K5" s="18">
        <f t="shared" si="2"/>
        <v>1</v>
      </c>
      <c r="L5" s="2">
        <v>43386</v>
      </c>
      <c r="M5" s="2">
        <v>43389</v>
      </c>
      <c r="N5" s="8">
        <f t="shared" si="3"/>
        <v>10</v>
      </c>
      <c r="O5" s="1" t="s">
        <v>74</v>
      </c>
      <c r="P5" s="1" t="s">
        <v>75</v>
      </c>
      <c r="Q5" s="1" t="s">
        <v>88</v>
      </c>
      <c r="R5" s="10">
        <v>1005</v>
      </c>
      <c r="S5" s="1" t="s">
        <v>41</v>
      </c>
      <c r="T5" s="1" t="s">
        <v>29</v>
      </c>
      <c r="U5" s="1" t="str">
        <f t="shared" si="4"/>
        <v>OP</v>
      </c>
      <c r="V5" s="1">
        <v>0</v>
      </c>
      <c r="W5" s="3">
        <f t="shared" si="5"/>
        <v>3</v>
      </c>
      <c r="X5" s="4">
        <f t="shared" ca="1" si="6"/>
        <v>1364</v>
      </c>
      <c r="Y5" s="1" t="s">
        <v>52</v>
      </c>
      <c r="Z5" s="1" t="s">
        <v>59</v>
      </c>
    </row>
    <row r="6" spans="1:26" x14ac:dyDescent="0.25">
      <c r="A6" s="1">
        <v>1001</v>
      </c>
      <c r="B6" s="1">
        <v>1400</v>
      </c>
      <c r="C6" s="1" t="s">
        <v>15</v>
      </c>
      <c r="D6" s="1">
        <v>5100</v>
      </c>
      <c r="E6" s="5" t="s">
        <v>44</v>
      </c>
      <c r="F6" s="1">
        <v>1401</v>
      </c>
      <c r="G6" s="1">
        <v>1</v>
      </c>
      <c r="H6" s="15">
        <v>799</v>
      </c>
      <c r="I6" s="15">
        <f t="shared" si="0"/>
        <v>799</v>
      </c>
      <c r="J6" s="16" t="str">
        <f t="shared" si="1"/>
        <v>No pasa nada</v>
      </c>
      <c r="K6" s="18">
        <f t="shared" si="2"/>
        <v>1</v>
      </c>
      <c r="L6" s="2">
        <v>43388</v>
      </c>
      <c r="M6" s="2">
        <v>43391</v>
      </c>
      <c r="N6" s="8">
        <f t="shared" si="3"/>
        <v>10</v>
      </c>
      <c r="O6" s="1" t="s">
        <v>66</v>
      </c>
      <c r="P6" s="1" t="s">
        <v>67</v>
      </c>
      <c r="Q6" s="1" t="s">
        <v>81</v>
      </c>
      <c r="R6" s="10">
        <v>1001</v>
      </c>
      <c r="S6" s="1" t="s">
        <v>37</v>
      </c>
      <c r="T6" s="1" t="s">
        <v>16</v>
      </c>
      <c r="U6" s="1" t="str">
        <f t="shared" si="4"/>
        <v>AB</v>
      </c>
      <c r="V6" s="1">
        <v>0</v>
      </c>
      <c r="W6" s="3">
        <f t="shared" si="5"/>
        <v>3</v>
      </c>
      <c r="X6" s="4">
        <f t="shared" ca="1" si="6"/>
        <v>1362</v>
      </c>
      <c r="Y6" s="1" t="s">
        <v>53</v>
      </c>
      <c r="Z6" s="1" t="s">
        <v>57</v>
      </c>
    </row>
    <row r="7" spans="1:26" x14ac:dyDescent="0.25">
      <c r="A7" s="1">
        <v>1004</v>
      </c>
      <c r="B7" s="1">
        <v>2200</v>
      </c>
      <c r="C7" s="1" t="s">
        <v>27</v>
      </c>
      <c r="D7" s="1">
        <v>5400</v>
      </c>
      <c r="E7" s="5" t="s">
        <v>47</v>
      </c>
      <c r="F7" s="1">
        <v>2202</v>
      </c>
      <c r="G7" s="1">
        <v>3</v>
      </c>
      <c r="H7" s="15">
        <v>600</v>
      </c>
      <c r="I7" s="15">
        <f t="shared" si="0"/>
        <v>1800</v>
      </c>
      <c r="J7" s="16" t="str">
        <f t="shared" si="1"/>
        <v>Aplica bono</v>
      </c>
      <c r="K7" s="18">
        <f t="shared" si="2"/>
        <v>3</v>
      </c>
      <c r="L7" s="2">
        <v>43389</v>
      </c>
      <c r="M7" s="2">
        <v>43392</v>
      </c>
      <c r="N7" s="8">
        <f t="shared" si="3"/>
        <v>10</v>
      </c>
      <c r="O7" s="1" t="s">
        <v>72</v>
      </c>
      <c r="P7" s="1" t="s">
        <v>73</v>
      </c>
      <c r="Q7" s="1" t="s">
        <v>87</v>
      </c>
      <c r="R7" s="10">
        <v>1004</v>
      </c>
      <c r="S7" s="1" t="s">
        <v>40</v>
      </c>
      <c r="T7" s="1" t="s">
        <v>25</v>
      </c>
      <c r="U7" s="1" t="str">
        <f t="shared" si="4"/>
        <v>IK</v>
      </c>
      <c r="V7" s="1">
        <v>1</v>
      </c>
      <c r="W7" s="3">
        <f t="shared" si="5"/>
        <v>3</v>
      </c>
      <c r="X7" s="4">
        <f t="shared" ca="1" si="6"/>
        <v>1361</v>
      </c>
      <c r="Y7" s="1" t="s">
        <v>52</v>
      </c>
      <c r="Z7" s="1" t="s">
        <v>60</v>
      </c>
    </row>
    <row r="8" spans="1:26" x14ac:dyDescent="0.25">
      <c r="A8" s="5">
        <v>1000</v>
      </c>
      <c r="B8" s="5">
        <v>1200</v>
      </c>
      <c r="C8" s="5" t="s">
        <v>12</v>
      </c>
      <c r="D8" s="5">
        <v>5000</v>
      </c>
      <c r="E8" s="5" t="s">
        <v>43</v>
      </c>
      <c r="F8" s="5">
        <v>1201</v>
      </c>
      <c r="G8" s="5">
        <v>2</v>
      </c>
      <c r="H8" s="15">
        <v>1299</v>
      </c>
      <c r="I8" s="15">
        <f t="shared" si="0"/>
        <v>2598</v>
      </c>
      <c r="J8" s="16" t="str">
        <f t="shared" si="1"/>
        <v>Aplica bono</v>
      </c>
      <c r="K8" s="18">
        <f t="shared" si="2"/>
        <v>3</v>
      </c>
      <c r="L8" s="2">
        <v>43390</v>
      </c>
      <c r="M8" s="2">
        <v>43393</v>
      </c>
      <c r="N8" s="8">
        <f t="shared" si="3"/>
        <v>10</v>
      </c>
      <c r="O8" s="1" t="s">
        <v>64</v>
      </c>
      <c r="P8" s="1" t="s">
        <v>65</v>
      </c>
      <c r="Q8" s="1" t="s">
        <v>80</v>
      </c>
      <c r="R8" s="10">
        <v>1000</v>
      </c>
      <c r="S8" s="1" t="s">
        <v>36</v>
      </c>
      <c r="T8" s="1" t="s">
        <v>13</v>
      </c>
      <c r="U8" s="1" t="str">
        <f t="shared" si="4"/>
        <v>ZW</v>
      </c>
      <c r="V8" s="1">
        <v>1</v>
      </c>
      <c r="W8" s="3">
        <f t="shared" si="5"/>
        <v>3</v>
      </c>
      <c r="X8" s="4">
        <f t="shared" ca="1" si="6"/>
        <v>1360</v>
      </c>
      <c r="Y8" s="1" t="s">
        <v>51</v>
      </c>
      <c r="Z8" s="1" t="s">
        <v>61</v>
      </c>
    </row>
    <row r="9" spans="1:26" x14ac:dyDescent="0.25">
      <c r="A9" s="5">
        <v>1000</v>
      </c>
      <c r="B9" s="5">
        <v>1200</v>
      </c>
      <c r="C9" s="5" t="s">
        <v>12</v>
      </c>
      <c r="D9" s="5">
        <v>5000</v>
      </c>
      <c r="E9" s="5" t="s">
        <v>43</v>
      </c>
      <c r="F9" s="5">
        <v>1202</v>
      </c>
      <c r="G9" s="5">
        <v>1</v>
      </c>
      <c r="H9" s="15">
        <v>1299</v>
      </c>
      <c r="I9" s="15">
        <f t="shared" si="0"/>
        <v>1299</v>
      </c>
      <c r="J9" s="16" t="str">
        <f t="shared" si="1"/>
        <v>Aplica bono</v>
      </c>
      <c r="K9" s="18">
        <f t="shared" si="2"/>
        <v>3</v>
      </c>
      <c r="L9" s="2">
        <v>43390</v>
      </c>
      <c r="M9" s="2">
        <v>43393</v>
      </c>
      <c r="N9" s="8">
        <f t="shared" si="3"/>
        <v>10</v>
      </c>
      <c r="O9" s="1" t="s">
        <v>64</v>
      </c>
      <c r="P9" s="1" t="s">
        <v>65</v>
      </c>
      <c r="Q9" s="1" t="s">
        <v>80</v>
      </c>
      <c r="R9" s="10">
        <v>1000</v>
      </c>
      <c r="S9" s="1" t="s">
        <v>36</v>
      </c>
      <c r="T9" s="1" t="s">
        <v>13</v>
      </c>
      <c r="U9" s="1" t="str">
        <f t="shared" si="4"/>
        <v>ZW</v>
      </c>
      <c r="V9" s="1">
        <v>1</v>
      </c>
      <c r="W9" s="3">
        <f t="shared" si="5"/>
        <v>3</v>
      </c>
      <c r="X9" s="4">
        <f t="shared" ca="1" si="6"/>
        <v>1360</v>
      </c>
      <c r="Y9" s="1" t="s">
        <v>51</v>
      </c>
      <c r="Z9" s="1" t="s">
        <v>61</v>
      </c>
    </row>
    <row r="10" spans="1:26" x14ac:dyDescent="0.25">
      <c r="A10" s="1">
        <v>1001</v>
      </c>
      <c r="B10" s="1">
        <v>1400</v>
      </c>
      <c r="C10" s="1" t="s">
        <v>15</v>
      </c>
      <c r="D10" s="1">
        <v>5100</v>
      </c>
      <c r="E10" s="5" t="s">
        <v>44</v>
      </c>
      <c r="F10" s="1">
        <v>1402</v>
      </c>
      <c r="G10" s="1">
        <v>1</v>
      </c>
      <c r="H10" s="15">
        <v>799</v>
      </c>
      <c r="I10" s="15">
        <f t="shared" si="0"/>
        <v>799</v>
      </c>
      <c r="J10" s="16" t="str">
        <f t="shared" si="1"/>
        <v>No pasa nada</v>
      </c>
      <c r="K10" s="18">
        <f t="shared" si="2"/>
        <v>1</v>
      </c>
      <c r="L10" s="2">
        <v>43388</v>
      </c>
      <c r="M10" s="2">
        <v>43391</v>
      </c>
      <c r="N10" s="8">
        <f t="shared" si="3"/>
        <v>10</v>
      </c>
      <c r="O10" s="1" t="s">
        <v>66</v>
      </c>
      <c r="P10" s="1" t="s">
        <v>67</v>
      </c>
      <c r="Q10" s="1" t="s">
        <v>81</v>
      </c>
      <c r="R10" s="10">
        <v>1001</v>
      </c>
      <c r="S10" s="1" t="s">
        <v>37</v>
      </c>
      <c r="T10" s="1" t="s">
        <v>16</v>
      </c>
      <c r="U10" s="1" t="str">
        <f t="shared" si="4"/>
        <v>AB</v>
      </c>
      <c r="V10" s="1">
        <v>0</v>
      </c>
      <c r="W10" s="3">
        <f t="shared" si="5"/>
        <v>3</v>
      </c>
      <c r="X10" s="4">
        <f t="shared" ca="1" si="6"/>
        <v>1362</v>
      </c>
      <c r="Y10" s="1" t="s">
        <v>53</v>
      </c>
      <c r="Z10" s="1" t="s">
        <v>58</v>
      </c>
    </row>
    <row r="11" spans="1:26" x14ac:dyDescent="0.25">
      <c r="A11" s="1">
        <v>1006</v>
      </c>
      <c r="B11" s="1">
        <v>2400</v>
      </c>
      <c r="C11" s="1" t="s">
        <v>30</v>
      </c>
      <c r="D11" s="1">
        <v>5500</v>
      </c>
      <c r="E11" s="5" t="s">
        <v>48</v>
      </c>
      <c r="F11" s="1">
        <v>2402</v>
      </c>
      <c r="G11" s="1">
        <v>2</v>
      </c>
      <c r="H11" s="15">
        <v>10</v>
      </c>
      <c r="I11" s="15">
        <f t="shared" si="0"/>
        <v>20</v>
      </c>
      <c r="J11" s="16" t="str">
        <f t="shared" si="1"/>
        <v>No pasa nada</v>
      </c>
      <c r="K11" s="18">
        <f t="shared" si="2"/>
        <v>1</v>
      </c>
      <c r="L11" s="2">
        <v>43394</v>
      </c>
      <c r="M11" s="2">
        <v>43397</v>
      </c>
      <c r="N11" s="8">
        <f t="shared" si="3"/>
        <v>10</v>
      </c>
      <c r="O11" s="1" t="s">
        <v>76</v>
      </c>
      <c r="P11" s="1" t="s">
        <v>77</v>
      </c>
      <c r="Q11" s="1" t="s">
        <v>89</v>
      </c>
      <c r="R11" s="10">
        <v>1006</v>
      </c>
      <c r="S11" s="1" t="s">
        <v>42</v>
      </c>
      <c r="T11" s="1" t="s">
        <v>31</v>
      </c>
      <c r="U11" s="1" t="str">
        <f t="shared" si="4"/>
        <v>XH</v>
      </c>
      <c r="V11" s="1">
        <v>1</v>
      </c>
      <c r="W11" s="3">
        <f t="shared" si="5"/>
        <v>3</v>
      </c>
      <c r="X11" s="4">
        <f t="shared" ca="1" si="6"/>
        <v>1356</v>
      </c>
      <c r="Y11" s="1" t="s">
        <v>51</v>
      </c>
      <c r="Z11" s="1" t="s">
        <v>56</v>
      </c>
    </row>
    <row r="12" spans="1:26" x14ac:dyDescent="0.25">
      <c r="A12" s="1">
        <v>1006</v>
      </c>
      <c r="B12" s="1">
        <v>2500</v>
      </c>
      <c r="C12" s="1" t="s">
        <v>32</v>
      </c>
      <c r="D12" s="1">
        <v>5600</v>
      </c>
      <c r="E12" s="5" t="s">
        <v>49</v>
      </c>
      <c r="F12" s="1">
        <v>2502</v>
      </c>
      <c r="G12" s="1">
        <v>1</v>
      </c>
      <c r="H12" s="15">
        <v>250</v>
      </c>
      <c r="I12" s="15">
        <f t="shared" si="0"/>
        <v>250</v>
      </c>
      <c r="J12" s="16" t="str">
        <f t="shared" si="1"/>
        <v>No pasa nada</v>
      </c>
      <c r="K12" s="18">
        <f t="shared" si="2"/>
        <v>1</v>
      </c>
      <c r="L12" s="2">
        <v>43394</v>
      </c>
      <c r="M12" s="2">
        <v>43397</v>
      </c>
      <c r="N12" s="8">
        <f t="shared" si="3"/>
        <v>10</v>
      </c>
      <c r="O12" s="1" t="s">
        <v>76</v>
      </c>
      <c r="P12" s="1" t="s">
        <v>77</v>
      </c>
      <c r="Q12" s="1" t="s">
        <v>89</v>
      </c>
      <c r="R12" s="10">
        <v>1006</v>
      </c>
      <c r="S12" s="1" t="s">
        <v>42</v>
      </c>
      <c r="T12" s="1" t="s">
        <v>31</v>
      </c>
      <c r="U12" s="1" t="str">
        <f t="shared" si="4"/>
        <v>XH</v>
      </c>
      <c r="V12" s="1">
        <v>1</v>
      </c>
      <c r="W12" s="3">
        <f t="shared" si="5"/>
        <v>3</v>
      </c>
      <c r="X12" s="4">
        <f t="shared" ca="1" si="6"/>
        <v>1356</v>
      </c>
      <c r="Y12" s="1" t="s">
        <v>52</v>
      </c>
      <c r="Z12" s="1" t="s">
        <v>59</v>
      </c>
    </row>
    <row r="13" spans="1:26" x14ac:dyDescent="0.25">
      <c r="A13" s="1">
        <v>1004</v>
      </c>
      <c r="B13" s="1">
        <v>2100</v>
      </c>
      <c r="C13" s="1" t="s">
        <v>26</v>
      </c>
      <c r="D13" s="1">
        <v>5400</v>
      </c>
      <c r="E13" s="5" t="s">
        <v>47</v>
      </c>
      <c r="F13" s="1">
        <v>2101</v>
      </c>
      <c r="G13" s="1">
        <v>1</v>
      </c>
      <c r="H13" s="15">
        <v>1250</v>
      </c>
      <c r="I13" s="15">
        <f t="shared" si="0"/>
        <v>1250</v>
      </c>
      <c r="J13" s="16" t="str">
        <f t="shared" si="1"/>
        <v>Aplica bono</v>
      </c>
      <c r="K13" s="18">
        <f t="shared" si="2"/>
        <v>3</v>
      </c>
      <c r="L13" s="2">
        <v>43389</v>
      </c>
      <c r="M13" s="2">
        <v>43392</v>
      </c>
      <c r="N13" s="8">
        <f t="shared" si="3"/>
        <v>10</v>
      </c>
      <c r="O13" s="1" t="s">
        <v>72</v>
      </c>
      <c r="P13" s="1" t="s">
        <v>73</v>
      </c>
      <c r="Q13" s="1" t="s">
        <v>87</v>
      </c>
      <c r="R13" s="10">
        <v>1004</v>
      </c>
      <c r="S13" s="1" t="s">
        <v>40</v>
      </c>
      <c r="T13" s="1" t="s">
        <v>25</v>
      </c>
      <c r="U13" s="1" t="str">
        <f t="shared" si="4"/>
        <v>IK</v>
      </c>
      <c r="V13" s="1">
        <v>1</v>
      </c>
      <c r="W13" s="3">
        <f t="shared" si="5"/>
        <v>3</v>
      </c>
      <c r="X13" s="4">
        <f t="shared" ca="1" si="6"/>
        <v>1361</v>
      </c>
      <c r="Y13" s="1" t="s">
        <v>53</v>
      </c>
      <c r="Z13" s="1" t="s">
        <v>57</v>
      </c>
    </row>
    <row r="14" spans="1:26" x14ac:dyDescent="0.25">
      <c r="A14" s="1">
        <v>1002</v>
      </c>
      <c r="B14" s="1">
        <v>1700</v>
      </c>
      <c r="C14" s="1" t="s">
        <v>20</v>
      </c>
      <c r="D14" s="1">
        <v>5200</v>
      </c>
      <c r="E14" s="5" t="s">
        <v>45</v>
      </c>
      <c r="F14" s="1">
        <v>1701</v>
      </c>
      <c r="G14" s="1">
        <v>1</v>
      </c>
      <c r="H14" s="15">
        <v>899</v>
      </c>
      <c r="I14" s="15">
        <f t="shared" si="0"/>
        <v>899</v>
      </c>
      <c r="J14" s="16" t="str">
        <f t="shared" si="1"/>
        <v>Aplica bono</v>
      </c>
      <c r="K14" s="18">
        <f t="shared" si="2"/>
        <v>3</v>
      </c>
      <c r="L14" s="2">
        <v>43387</v>
      </c>
      <c r="M14" s="2">
        <v>43390</v>
      </c>
      <c r="N14" s="8">
        <f t="shared" si="3"/>
        <v>10</v>
      </c>
      <c r="O14" s="1" t="s">
        <v>68</v>
      </c>
      <c r="P14" s="1" t="s">
        <v>69</v>
      </c>
      <c r="Q14" s="1" t="s">
        <v>82</v>
      </c>
      <c r="R14" s="10">
        <v>1002</v>
      </c>
      <c r="S14" s="1" t="s">
        <v>38</v>
      </c>
      <c r="T14" s="1" t="s">
        <v>19</v>
      </c>
      <c r="U14" s="1" t="str">
        <f t="shared" si="4"/>
        <v>CD</v>
      </c>
      <c r="V14" s="1">
        <v>1</v>
      </c>
      <c r="W14" s="3">
        <f t="shared" si="5"/>
        <v>3</v>
      </c>
      <c r="X14" s="4">
        <f t="shared" ca="1" si="6"/>
        <v>1363</v>
      </c>
      <c r="Y14" s="1" t="s">
        <v>53</v>
      </c>
      <c r="Z14" s="1" t="s">
        <v>58</v>
      </c>
    </row>
    <row r="15" spans="1:26" x14ac:dyDescent="0.25">
      <c r="A15" s="1">
        <v>1002</v>
      </c>
      <c r="B15" s="1">
        <v>1600</v>
      </c>
      <c r="C15" s="1" t="s">
        <v>18</v>
      </c>
      <c r="D15" s="1">
        <v>5100</v>
      </c>
      <c r="E15" s="5" t="s">
        <v>44</v>
      </c>
      <c r="F15" s="1">
        <v>1602</v>
      </c>
      <c r="G15" s="1">
        <v>1</v>
      </c>
      <c r="H15" s="15">
        <v>599</v>
      </c>
      <c r="I15" s="15">
        <f t="shared" si="0"/>
        <v>599</v>
      </c>
      <c r="J15" s="16" t="str">
        <f t="shared" si="1"/>
        <v>No pasa nada</v>
      </c>
      <c r="K15" s="18">
        <f t="shared" si="2"/>
        <v>1</v>
      </c>
      <c r="L15" s="2">
        <v>43387</v>
      </c>
      <c r="M15" s="2">
        <v>43390</v>
      </c>
      <c r="N15" s="8">
        <f t="shared" si="3"/>
        <v>10</v>
      </c>
      <c r="O15" s="1" t="s">
        <v>68</v>
      </c>
      <c r="P15" s="1" t="s">
        <v>69</v>
      </c>
      <c r="Q15" s="1" t="s">
        <v>82</v>
      </c>
      <c r="R15" s="10">
        <v>1002</v>
      </c>
      <c r="S15" s="1" t="s">
        <v>38</v>
      </c>
      <c r="T15" s="1" t="s">
        <v>19</v>
      </c>
      <c r="U15" s="1" t="str">
        <f t="shared" si="4"/>
        <v>CD</v>
      </c>
      <c r="V15" s="1">
        <v>1</v>
      </c>
      <c r="W15" s="3">
        <f t="shared" si="5"/>
        <v>3</v>
      </c>
      <c r="X15" s="4">
        <f t="shared" ca="1" si="6"/>
        <v>1363</v>
      </c>
      <c r="Y15" s="1" t="s">
        <v>53</v>
      </c>
      <c r="Z15" s="1" t="s">
        <v>58</v>
      </c>
    </row>
    <row r="16" spans="1:26" x14ac:dyDescent="0.25">
      <c r="A16" s="1">
        <v>1006</v>
      </c>
      <c r="B16" s="1">
        <v>2600</v>
      </c>
      <c r="C16" s="1" t="s">
        <v>33</v>
      </c>
      <c r="D16" s="1">
        <v>5600</v>
      </c>
      <c r="E16" s="5" t="s">
        <v>49</v>
      </c>
      <c r="F16" s="1">
        <v>2601</v>
      </c>
      <c r="G16" s="1">
        <v>2</v>
      </c>
      <c r="H16" s="15">
        <v>800</v>
      </c>
      <c r="I16" s="15">
        <f t="shared" si="0"/>
        <v>1600</v>
      </c>
      <c r="J16" s="16" t="str">
        <f t="shared" si="1"/>
        <v>Aplica bono</v>
      </c>
      <c r="K16" s="18">
        <f t="shared" si="2"/>
        <v>3</v>
      </c>
      <c r="L16" s="2">
        <v>43394</v>
      </c>
      <c r="M16" s="2">
        <v>43397</v>
      </c>
      <c r="N16" s="8">
        <f t="shared" si="3"/>
        <v>10</v>
      </c>
      <c r="O16" s="1" t="s">
        <v>76</v>
      </c>
      <c r="P16" s="1" t="s">
        <v>77</v>
      </c>
      <c r="Q16" s="1" t="s">
        <v>89</v>
      </c>
      <c r="R16" s="10">
        <v>1006</v>
      </c>
      <c r="S16" s="1" t="s">
        <v>42</v>
      </c>
      <c r="T16" s="1" t="s">
        <v>31</v>
      </c>
      <c r="U16" s="1" t="str">
        <f t="shared" si="4"/>
        <v>XH</v>
      </c>
      <c r="V16" s="1">
        <v>1</v>
      </c>
      <c r="W16" s="3">
        <f t="shared" si="5"/>
        <v>3</v>
      </c>
      <c r="X16" s="4">
        <f t="shared" ca="1" si="6"/>
        <v>1356</v>
      </c>
      <c r="Y16" s="1" t="s">
        <v>51</v>
      </c>
      <c r="Z16" s="1" t="s">
        <v>56</v>
      </c>
    </row>
    <row r="17" spans="1:26" x14ac:dyDescent="0.25">
      <c r="A17" s="1">
        <v>1003</v>
      </c>
      <c r="B17" s="1">
        <v>1800</v>
      </c>
      <c r="C17" s="1" t="s">
        <v>21</v>
      </c>
      <c r="D17" s="1">
        <v>5200</v>
      </c>
      <c r="E17" s="5" t="s">
        <v>45</v>
      </c>
      <c r="F17" s="1">
        <v>1802</v>
      </c>
      <c r="G17" s="1">
        <v>2</v>
      </c>
      <c r="H17" s="15">
        <v>499</v>
      </c>
      <c r="I17" s="15">
        <f t="shared" si="0"/>
        <v>998</v>
      </c>
      <c r="J17" s="16" t="str">
        <f t="shared" si="1"/>
        <v>Aplica bono</v>
      </c>
      <c r="K17" s="18">
        <f t="shared" si="2"/>
        <v>3</v>
      </c>
      <c r="L17" s="2">
        <v>43385</v>
      </c>
      <c r="M17" s="2">
        <v>43419</v>
      </c>
      <c r="N17" s="8">
        <f t="shared" si="3"/>
        <v>11</v>
      </c>
      <c r="O17" s="1" t="s">
        <v>70</v>
      </c>
      <c r="P17" s="1" t="s">
        <v>71</v>
      </c>
      <c r="Q17" s="1" t="s">
        <v>85</v>
      </c>
      <c r="R17" s="10">
        <v>1003</v>
      </c>
      <c r="S17" s="1" t="s">
        <v>39</v>
      </c>
      <c r="T17" s="1" t="s">
        <v>22</v>
      </c>
      <c r="U17" s="1" t="str">
        <f t="shared" si="4"/>
        <v>KB</v>
      </c>
      <c r="V17" s="1">
        <v>0</v>
      </c>
      <c r="W17" s="3">
        <f t="shared" si="5"/>
        <v>34</v>
      </c>
      <c r="X17" s="4">
        <f t="shared" ca="1" si="6"/>
        <v>1334</v>
      </c>
      <c r="Y17" s="1" t="s">
        <v>52</v>
      </c>
      <c r="Z17" s="1" t="s">
        <v>60</v>
      </c>
    </row>
    <row r="18" spans="1:26" x14ac:dyDescent="0.25">
      <c r="A18" s="1">
        <v>1004</v>
      </c>
      <c r="B18" s="1">
        <v>2200</v>
      </c>
      <c r="C18" s="1" t="s">
        <v>27</v>
      </c>
      <c r="D18" s="1">
        <v>5400</v>
      </c>
      <c r="E18" s="5" t="s">
        <v>47</v>
      </c>
      <c r="F18" s="1">
        <v>2201</v>
      </c>
      <c r="G18" s="1">
        <v>2</v>
      </c>
      <c r="H18" s="15">
        <v>600</v>
      </c>
      <c r="I18" s="15">
        <f t="shared" si="0"/>
        <v>1200</v>
      </c>
      <c r="J18" s="16" t="str">
        <f t="shared" si="1"/>
        <v>Aplica bono</v>
      </c>
      <c r="K18" s="18">
        <f t="shared" si="2"/>
        <v>3</v>
      </c>
      <c r="L18" s="2">
        <v>43389</v>
      </c>
      <c r="M18" s="2">
        <v>43392</v>
      </c>
      <c r="N18" s="8">
        <f t="shared" si="3"/>
        <v>10</v>
      </c>
      <c r="O18" s="1" t="s">
        <v>72</v>
      </c>
      <c r="P18" s="1" t="s">
        <v>73</v>
      </c>
      <c r="Q18" s="1" t="s">
        <v>87</v>
      </c>
      <c r="R18" s="10">
        <v>1004</v>
      </c>
      <c r="S18" s="1" t="s">
        <v>40</v>
      </c>
      <c r="T18" s="1" t="s">
        <v>25</v>
      </c>
      <c r="U18" s="1" t="str">
        <f t="shared" si="4"/>
        <v>IK</v>
      </c>
      <c r="V18" s="1">
        <v>1</v>
      </c>
      <c r="W18" s="3">
        <f t="shared" si="5"/>
        <v>3</v>
      </c>
      <c r="X18" s="4">
        <f t="shared" ca="1" si="6"/>
        <v>1361</v>
      </c>
      <c r="Y18" s="1" t="s">
        <v>51</v>
      </c>
      <c r="Z18" s="1" t="s">
        <v>56</v>
      </c>
    </row>
    <row r="19" spans="1:26" x14ac:dyDescent="0.25">
      <c r="A19" s="1">
        <v>1003</v>
      </c>
      <c r="B19" s="1">
        <v>1800</v>
      </c>
      <c r="C19" s="1" t="s">
        <v>21</v>
      </c>
      <c r="D19" s="1">
        <v>5200</v>
      </c>
      <c r="E19" s="5" t="s">
        <v>45</v>
      </c>
      <c r="F19" s="1">
        <v>1801</v>
      </c>
      <c r="G19" s="1">
        <v>1</v>
      </c>
      <c r="H19" s="15">
        <v>499</v>
      </c>
      <c r="I19" s="15">
        <f t="shared" si="0"/>
        <v>499</v>
      </c>
      <c r="J19" s="16" t="str">
        <f t="shared" si="1"/>
        <v>No pasa nada</v>
      </c>
      <c r="K19" s="18">
        <f t="shared" si="2"/>
        <v>1</v>
      </c>
      <c r="L19" s="2">
        <v>43385</v>
      </c>
      <c r="M19" s="2">
        <v>43449</v>
      </c>
      <c r="N19" s="8">
        <f t="shared" si="3"/>
        <v>12</v>
      </c>
      <c r="O19" s="1" t="s">
        <v>70</v>
      </c>
      <c r="P19" s="1" t="s">
        <v>71</v>
      </c>
      <c r="Q19" s="1" t="s">
        <v>84</v>
      </c>
      <c r="R19" s="10">
        <v>1003</v>
      </c>
      <c r="S19" s="1" t="s">
        <v>39</v>
      </c>
      <c r="T19" s="1" t="s">
        <v>22</v>
      </c>
      <c r="U19" s="1" t="str">
        <f t="shared" si="4"/>
        <v>KB</v>
      </c>
      <c r="V19" s="1">
        <v>0</v>
      </c>
      <c r="W19" s="3">
        <f t="shared" si="5"/>
        <v>64</v>
      </c>
      <c r="X19" s="4">
        <f t="shared" ca="1" si="6"/>
        <v>1304</v>
      </c>
      <c r="Y19" s="1" t="s">
        <v>53</v>
      </c>
      <c r="Z19" s="1" t="s">
        <v>58</v>
      </c>
    </row>
    <row r="20" spans="1:26" x14ac:dyDescent="0.25">
      <c r="A20" s="1">
        <v>1003</v>
      </c>
      <c r="B20" s="1">
        <v>1900</v>
      </c>
      <c r="C20" s="1" t="s">
        <v>23</v>
      </c>
      <c r="D20" s="1">
        <v>5300</v>
      </c>
      <c r="E20" s="5" t="s">
        <v>46</v>
      </c>
      <c r="F20" s="1">
        <v>1901</v>
      </c>
      <c r="G20" s="1">
        <v>1</v>
      </c>
      <c r="H20" s="15">
        <v>650</v>
      </c>
      <c r="I20" s="15">
        <f t="shared" si="0"/>
        <v>650</v>
      </c>
      <c r="J20" s="16" t="str">
        <f t="shared" si="1"/>
        <v>No pasa nada</v>
      </c>
      <c r="K20" s="18">
        <f t="shared" si="2"/>
        <v>1</v>
      </c>
      <c r="L20" s="2">
        <v>43385</v>
      </c>
      <c r="M20" s="2">
        <v>43419</v>
      </c>
      <c r="N20" s="8">
        <f t="shared" si="3"/>
        <v>11</v>
      </c>
      <c r="O20" s="1" t="s">
        <v>70</v>
      </c>
      <c r="P20" s="1" t="s">
        <v>71</v>
      </c>
      <c r="Q20" s="1" t="s">
        <v>85</v>
      </c>
      <c r="R20" s="10">
        <v>1003</v>
      </c>
      <c r="S20" s="1" t="s">
        <v>39</v>
      </c>
      <c r="T20" s="1" t="s">
        <v>22</v>
      </c>
      <c r="U20" s="1" t="str">
        <f t="shared" si="4"/>
        <v>KB</v>
      </c>
      <c r="V20" s="1">
        <v>0</v>
      </c>
      <c r="W20" s="3">
        <f t="shared" si="5"/>
        <v>34</v>
      </c>
      <c r="X20" s="4">
        <f t="shared" ca="1" si="6"/>
        <v>1334</v>
      </c>
      <c r="Y20" s="1" t="s">
        <v>52</v>
      </c>
      <c r="Z20" s="1" t="s">
        <v>60</v>
      </c>
    </row>
    <row r="21" spans="1:26" x14ac:dyDescent="0.25">
      <c r="A21" s="1">
        <v>1001</v>
      </c>
      <c r="B21" s="1">
        <v>1500</v>
      </c>
      <c r="C21" s="1" t="s">
        <v>17</v>
      </c>
      <c r="D21" s="1">
        <v>5100</v>
      </c>
      <c r="E21" s="5" t="s">
        <v>44</v>
      </c>
      <c r="F21" s="1">
        <v>1501</v>
      </c>
      <c r="G21" s="1">
        <v>2</v>
      </c>
      <c r="H21" s="15">
        <v>399</v>
      </c>
      <c r="I21" s="15">
        <f t="shared" si="0"/>
        <v>798</v>
      </c>
      <c r="J21" s="16" t="str">
        <f t="shared" si="1"/>
        <v>No pasa nada</v>
      </c>
      <c r="K21" s="18">
        <f t="shared" si="2"/>
        <v>1</v>
      </c>
      <c r="L21" s="2">
        <v>43388</v>
      </c>
      <c r="M21" s="2">
        <v>43391</v>
      </c>
      <c r="N21" s="8">
        <f t="shared" si="3"/>
        <v>10</v>
      </c>
      <c r="O21" s="1" t="s">
        <v>66</v>
      </c>
      <c r="P21" s="1" t="s">
        <v>67</v>
      </c>
      <c r="Q21" s="1" t="s">
        <v>81</v>
      </c>
      <c r="R21" s="10">
        <v>1001</v>
      </c>
      <c r="S21" s="1" t="s">
        <v>37</v>
      </c>
      <c r="T21" s="1" t="s">
        <v>16</v>
      </c>
      <c r="U21" s="1" t="str">
        <f t="shared" si="4"/>
        <v>AB</v>
      </c>
      <c r="V21" s="1">
        <v>0</v>
      </c>
      <c r="W21" s="3">
        <f t="shared" si="5"/>
        <v>3</v>
      </c>
      <c r="X21" s="4">
        <f t="shared" ca="1" si="6"/>
        <v>1362</v>
      </c>
      <c r="Y21" s="1" t="s">
        <v>52</v>
      </c>
      <c r="Z21" s="1" t="s">
        <v>59</v>
      </c>
    </row>
    <row r="22" spans="1:26" x14ac:dyDescent="0.25">
      <c r="A22" s="1">
        <v>1004</v>
      </c>
      <c r="B22" s="1">
        <v>2100</v>
      </c>
      <c r="C22" s="1" t="s">
        <v>26</v>
      </c>
      <c r="D22" s="1">
        <v>5400</v>
      </c>
      <c r="E22" s="5" t="s">
        <v>47</v>
      </c>
      <c r="F22" s="1">
        <v>2102</v>
      </c>
      <c r="G22" s="1">
        <v>3</v>
      </c>
      <c r="H22" s="15">
        <v>1250</v>
      </c>
      <c r="I22" s="15">
        <f t="shared" si="0"/>
        <v>3750</v>
      </c>
      <c r="J22" s="16" t="str">
        <f t="shared" si="1"/>
        <v>Aplica bono</v>
      </c>
      <c r="K22" s="18">
        <f t="shared" si="2"/>
        <v>3</v>
      </c>
      <c r="L22" s="2">
        <v>43389</v>
      </c>
      <c r="M22" s="2">
        <v>43392</v>
      </c>
      <c r="N22" s="8">
        <f t="shared" si="3"/>
        <v>10</v>
      </c>
      <c r="O22" s="1" t="s">
        <v>72</v>
      </c>
      <c r="P22" s="1" t="s">
        <v>73</v>
      </c>
      <c r="Q22" s="1" t="s">
        <v>87</v>
      </c>
      <c r="R22" s="10">
        <v>1004</v>
      </c>
      <c r="S22" s="1" t="s">
        <v>40</v>
      </c>
      <c r="T22" s="1" t="s">
        <v>25</v>
      </c>
      <c r="U22" s="1" t="str">
        <f t="shared" si="4"/>
        <v>IK</v>
      </c>
      <c r="V22" s="1">
        <v>1</v>
      </c>
      <c r="W22" s="3">
        <f t="shared" si="5"/>
        <v>3</v>
      </c>
      <c r="X22" s="4">
        <f t="shared" ca="1" si="6"/>
        <v>1361</v>
      </c>
      <c r="Y22" s="1" t="s">
        <v>51</v>
      </c>
      <c r="Z22" s="1" t="s">
        <v>56</v>
      </c>
    </row>
    <row r="23" spans="1:26" x14ac:dyDescent="0.25">
      <c r="A23" s="1">
        <v>1004</v>
      </c>
      <c r="B23" s="1">
        <v>2000</v>
      </c>
      <c r="C23" s="1" t="s">
        <v>24</v>
      </c>
      <c r="D23" s="1">
        <v>5300</v>
      </c>
      <c r="E23" s="5" t="s">
        <v>46</v>
      </c>
      <c r="F23" s="1">
        <v>2002</v>
      </c>
      <c r="G23" s="1">
        <v>3</v>
      </c>
      <c r="H23" s="15">
        <v>450</v>
      </c>
      <c r="I23" s="15">
        <f t="shared" si="0"/>
        <v>1350</v>
      </c>
      <c r="J23" s="16" t="str">
        <f t="shared" si="1"/>
        <v>Aplica bono</v>
      </c>
      <c r="K23" s="18">
        <f t="shared" si="2"/>
        <v>3</v>
      </c>
      <c r="L23" s="2">
        <v>43389</v>
      </c>
      <c r="M23" s="2">
        <v>43392</v>
      </c>
      <c r="N23" s="8">
        <f t="shared" si="3"/>
        <v>10</v>
      </c>
      <c r="O23" s="1" t="s">
        <v>72</v>
      </c>
      <c r="P23" s="1" t="s">
        <v>73</v>
      </c>
      <c r="Q23" s="1" t="s">
        <v>87</v>
      </c>
      <c r="R23" s="10">
        <v>1004</v>
      </c>
      <c r="S23" s="1" t="s">
        <v>40</v>
      </c>
      <c r="T23" s="1" t="s">
        <v>25</v>
      </c>
      <c r="U23" s="1" t="str">
        <f t="shared" si="4"/>
        <v>IK</v>
      </c>
      <c r="V23" s="1">
        <v>1</v>
      </c>
      <c r="W23" s="3">
        <f t="shared" si="5"/>
        <v>3</v>
      </c>
      <c r="X23" s="4">
        <f t="shared" ca="1" si="6"/>
        <v>1361</v>
      </c>
      <c r="Y23" s="1" t="s">
        <v>53</v>
      </c>
      <c r="Z23" s="1" t="s">
        <v>57</v>
      </c>
    </row>
    <row r="24" spans="1:26" x14ac:dyDescent="0.25">
      <c r="A24" s="1">
        <v>1006</v>
      </c>
      <c r="B24" s="1">
        <v>2600</v>
      </c>
      <c r="C24" s="1" t="s">
        <v>33</v>
      </c>
      <c r="D24" s="1">
        <v>5600</v>
      </c>
      <c r="E24" s="5" t="s">
        <v>49</v>
      </c>
      <c r="F24" s="1">
        <v>2602</v>
      </c>
      <c r="G24" s="1">
        <v>1</v>
      </c>
      <c r="H24" s="15">
        <v>800</v>
      </c>
      <c r="I24" s="15">
        <f t="shared" si="0"/>
        <v>800</v>
      </c>
      <c r="J24" s="16" t="str">
        <f t="shared" si="1"/>
        <v>Falta poco</v>
      </c>
      <c r="K24" s="18">
        <f t="shared" si="2"/>
        <v>2</v>
      </c>
      <c r="L24" s="2">
        <v>43394</v>
      </c>
      <c r="M24" s="2">
        <v>43397</v>
      </c>
      <c r="N24" s="8">
        <f t="shared" si="3"/>
        <v>10</v>
      </c>
      <c r="O24" s="1" t="s">
        <v>76</v>
      </c>
      <c r="P24" s="1" t="s">
        <v>77</v>
      </c>
      <c r="Q24" s="1" t="s">
        <v>89</v>
      </c>
      <c r="R24" s="10">
        <v>1006</v>
      </c>
      <c r="S24" s="1" t="s">
        <v>42</v>
      </c>
      <c r="T24" s="1" t="s">
        <v>31</v>
      </c>
      <c r="U24" s="1" t="str">
        <f t="shared" si="4"/>
        <v>XH</v>
      </c>
      <c r="V24" s="1">
        <v>1</v>
      </c>
      <c r="W24" s="3">
        <f t="shared" si="5"/>
        <v>3</v>
      </c>
      <c r="X24" s="4">
        <f t="shared" ca="1" si="6"/>
        <v>1356</v>
      </c>
      <c r="Y24" s="1" t="s">
        <v>51</v>
      </c>
      <c r="Z24" s="1" t="s">
        <v>56</v>
      </c>
    </row>
    <row r="25" spans="1:26" x14ac:dyDescent="0.25">
      <c r="A25" s="1">
        <v>1005</v>
      </c>
      <c r="B25" s="1">
        <v>2300</v>
      </c>
      <c r="C25" s="1" t="s">
        <v>28</v>
      </c>
      <c r="D25" s="1">
        <v>5500</v>
      </c>
      <c r="E25" s="5" t="s">
        <v>48</v>
      </c>
      <c r="F25" s="1">
        <v>2302</v>
      </c>
      <c r="G25" s="1">
        <v>1</v>
      </c>
      <c r="H25" s="15">
        <v>15</v>
      </c>
      <c r="I25" s="15">
        <f t="shared" si="0"/>
        <v>15</v>
      </c>
      <c r="J25" s="16" t="str">
        <f t="shared" si="1"/>
        <v>No pasa nada</v>
      </c>
      <c r="K25" s="18">
        <f t="shared" si="2"/>
        <v>1</v>
      </c>
      <c r="L25" s="2">
        <v>43386</v>
      </c>
      <c r="M25" s="2">
        <v>43389</v>
      </c>
      <c r="N25" s="8">
        <f t="shared" si="3"/>
        <v>10</v>
      </c>
      <c r="O25" s="1" t="s">
        <v>74</v>
      </c>
      <c r="P25" s="1" t="s">
        <v>75</v>
      </c>
      <c r="Q25" s="1" t="s">
        <v>88</v>
      </c>
      <c r="R25" s="10">
        <v>1005</v>
      </c>
      <c r="S25" s="1" t="s">
        <v>41</v>
      </c>
      <c r="T25" s="1" t="s">
        <v>29</v>
      </c>
      <c r="U25" s="1" t="str">
        <f t="shared" si="4"/>
        <v>OP</v>
      </c>
      <c r="V25" s="1">
        <v>0</v>
      </c>
      <c r="W25" s="3">
        <f t="shared" si="5"/>
        <v>3</v>
      </c>
      <c r="X25" s="4">
        <f t="shared" ca="1" si="6"/>
        <v>1364</v>
      </c>
      <c r="Y25" s="1" t="s">
        <v>51</v>
      </c>
      <c r="Z25" s="1" t="s">
        <v>61</v>
      </c>
    </row>
    <row r="26" spans="1:26" x14ac:dyDescent="0.25">
      <c r="A26" s="1">
        <v>1006</v>
      </c>
      <c r="B26" s="1">
        <v>2500</v>
      </c>
      <c r="C26" s="1" t="s">
        <v>32</v>
      </c>
      <c r="D26" s="1">
        <v>5600</v>
      </c>
      <c r="E26" s="5" t="s">
        <v>49</v>
      </c>
      <c r="F26" s="1">
        <v>2501</v>
      </c>
      <c r="G26" s="1">
        <v>3</v>
      </c>
      <c r="H26" s="15">
        <v>250</v>
      </c>
      <c r="I26" s="15">
        <f t="shared" si="0"/>
        <v>750</v>
      </c>
      <c r="J26" s="16" t="str">
        <f t="shared" si="1"/>
        <v>No pasa nada</v>
      </c>
      <c r="K26" s="18">
        <f t="shared" si="2"/>
        <v>1</v>
      </c>
      <c r="L26" s="2">
        <v>43394</v>
      </c>
      <c r="M26" s="2">
        <v>43397</v>
      </c>
      <c r="N26" s="8">
        <f t="shared" si="3"/>
        <v>10</v>
      </c>
      <c r="O26" s="1" t="s">
        <v>76</v>
      </c>
      <c r="P26" s="1" t="s">
        <v>77</v>
      </c>
      <c r="Q26" s="1" t="s">
        <v>89</v>
      </c>
      <c r="R26" s="10">
        <v>1006</v>
      </c>
      <c r="S26" s="1" t="s">
        <v>42</v>
      </c>
      <c r="T26" s="1" t="s">
        <v>31</v>
      </c>
      <c r="U26" s="1" t="str">
        <f t="shared" si="4"/>
        <v>XH</v>
      </c>
      <c r="V26" s="1">
        <v>1</v>
      </c>
      <c r="W26" s="3">
        <f t="shared" si="5"/>
        <v>3</v>
      </c>
      <c r="X26" s="4">
        <f t="shared" ca="1" si="6"/>
        <v>1356</v>
      </c>
      <c r="Y26" s="1" t="s">
        <v>52</v>
      </c>
      <c r="Z26" s="1" t="s">
        <v>59</v>
      </c>
    </row>
    <row r="27" spans="1:26" x14ac:dyDescent="0.25">
      <c r="A27" s="1">
        <v>1003</v>
      </c>
      <c r="B27" s="1">
        <v>1900</v>
      </c>
      <c r="C27" s="1" t="s">
        <v>23</v>
      </c>
      <c r="D27" s="1">
        <v>5300</v>
      </c>
      <c r="E27" s="5" t="s">
        <v>46</v>
      </c>
      <c r="F27" s="1">
        <v>1902</v>
      </c>
      <c r="G27" s="1">
        <v>2</v>
      </c>
      <c r="H27" s="15">
        <v>650</v>
      </c>
      <c r="I27" s="15">
        <f t="shared" si="0"/>
        <v>1300</v>
      </c>
      <c r="J27" s="16" t="str">
        <f t="shared" si="1"/>
        <v>Aplica bono</v>
      </c>
      <c r="K27" s="18">
        <f t="shared" si="2"/>
        <v>3</v>
      </c>
      <c r="L27" s="2">
        <v>43385</v>
      </c>
      <c r="M27" s="2">
        <v>43388</v>
      </c>
      <c r="N27" s="8">
        <f t="shared" si="3"/>
        <v>10</v>
      </c>
      <c r="O27" s="1" t="s">
        <v>70</v>
      </c>
      <c r="P27" s="1" t="s">
        <v>71</v>
      </c>
      <c r="Q27" s="1" t="s">
        <v>86</v>
      </c>
      <c r="R27" s="10">
        <v>1003</v>
      </c>
      <c r="S27" s="1" t="s">
        <v>39</v>
      </c>
      <c r="T27" s="1" t="s">
        <v>22</v>
      </c>
      <c r="U27" s="1" t="str">
        <f t="shared" si="4"/>
        <v>KB</v>
      </c>
      <c r="V27" s="1">
        <v>0</v>
      </c>
      <c r="W27" s="3">
        <f t="shared" si="5"/>
        <v>3</v>
      </c>
      <c r="X27" s="4">
        <f t="shared" ca="1" si="6"/>
        <v>1365</v>
      </c>
      <c r="Y27" s="1" t="s">
        <v>53</v>
      </c>
      <c r="Z27" s="1" t="s">
        <v>58</v>
      </c>
    </row>
    <row r="28" spans="1:26" x14ac:dyDescent="0.25">
      <c r="A28" s="1">
        <v>1004</v>
      </c>
      <c r="B28" s="1">
        <v>2000</v>
      </c>
      <c r="C28" s="1" t="s">
        <v>24</v>
      </c>
      <c r="D28" s="1">
        <v>5300</v>
      </c>
      <c r="E28" s="5" t="s">
        <v>46</v>
      </c>
      <c r="F28" s="1">
        <v>2001</v>
      </c>
      <c r="G28" s="1">
        <v>2</v>
      </c>
      <c r="H28" s="15">
        <v>450</v>
      </c>
      <c r="I28" s="15">
        <f t="shared" si="0"/>
        <v>900</v>
      </c>
      <c r="J28" s="16" t="str">
        <f t="shared" si="1"/>
        <v>Aplica bono</v>
      </c>
      <c r="K28" s="18">
        <f t="shared" si="2"/>
        <v>3</v>
      </c>
      <c r="L28" s="2">
        <v>43389</v>
      </c>
      <c r="M28" s="2">
        <v>43392</v>
      </c>
      <c r="N28" s="8">
        <f t="shared" si="3"/>
        <v>10</v>
      </c>
      <c r="O28" s="1" t="s">
        <v>72</v>
      </c>
      <c r="P28" s="1" t="s">
        <v>73</v>
      </c>
      <c r="Q28" s="1" t="s">
        <v>87</v>
      </c>
      <c r="R28" s="10">
        <v>1004</v>
      </c>
      <c r="S28" s="1" t="s">
        <v>40</v>
      </c>
      <c r="T28" s="1" t="s">
        <v>25</v>
      </c>
      <c r="U28" s="1" t="str">
        <f t="shared" si="4"/>
        <v>IK</v>
      </c>
      <c r="V28" s="1">
        <v>1</v>
      </c>
      <c r="W28" s="3">
        <f t="shared" si="5"/>
        <v>3</v>
      </c>
      <c r="X28" s="4">
        <f t="shared" ca="1" si="6"/>
        <v>1361</v>
      </c>
      <c r="Y28" s="1" t="s">
        <v>53</v>
      </c>
      <c r="Z28" s="1" t="s">
        <v>58</v>
      </c>
    </row>
    <row r="29" spans="1:26" x14ac:dyDescent="0.25">
      <c r="A29" s="5">
        <v>1000</v>
      </c>
      <c r="B29" s="5">
        <v>1300</v>
      </c>
      <c r="C29" s="5" t="s">
        <v>14</v>
      </c>
      <c r="D29" s="5">
        <v>5000</v>
      </c>
      <c r="E29" s="5" t="s">
        <v>43</v>
      </c>
      <c r="F29" s="5">
        <v>1301</v>
      </c>
      <c r="G29" s="5">
        <v>3</v>
      </c>
      <c r="H29" s="15">
        <v>999</v>
      </c>
      <c r="I29" s="15">
        <f t="shared" si="0"/>
        <v>2997</v>
      </c>
      <c r="J29" s="16" t="str">
        <f t="shared" si="1"/>
        <v>Aplica bono</v>
      </c>
      <c r="K29" s="18">
        <f t="shared" si="2"/>
        <v>3</v>
      </c>
      <c r="L29" s="2">
        <v>43390</v>
      </c>
      <c r="M29" s="2">
        <v>43393</v>
      </c>
      <c r="N29" s="8">
        <f t="shared" si="3"/>
        <v>10</v>
      </c>
      <c r="O29" s="1" t="s">
        <v>64</v>
      </c>
      <c r="P29" s="1" t="s">
        <v>65</v>
      </c>
      <c r="Q29" s="1" t="s">
        <v>80</v>
      </c>
      <c r="R29" s="10">
        <v>1000</v>
      </c>
      <c r="S29" s="1" t="s">
        <v>36</v>
      </c>
      <c r="T29" s="1" t="s">
        <v>13</v>
      </c>
      <c r="U29" s="1" t="str">
        <f t="shared" si="4"/>
        <v>ZW</v>
      </c>
      <c r="V29" s="1">
        <v>1</v>
      </c>
      <c r="W29" s="3">
        <f t="shared" si="5"/>
        <v>3</v>
      </c>
      <c r="X29" s="4">
        <f t="shared" ca="1" si="6"/>
        <v>1360</v>
      </c>
      <c r="Y29" s="1" t="s">
        <v>51</v>
      </c>
      <c r="Z29" s="1" t="s">
        <v>61</v>
      </c>
    </row>
    <row r="30" spans="1:26" x14ac:dyDescent="0.25">
      <c r="A30" s="5">
        <v>1000</v>
      </c>
      <c r="B30" s="5">
        <v>1300</v>
      </c>
      <c r="C30" s="5" t="s">
        <v>14</v>
      </c>
      <c r="D30" s="5">
        <v>5000</v>
      </c>
      <c r="E30" s="5" t="s">
        <v>43</v>
      </c>
      <c r="F30" s="5">
        <v>1302</v>
      </c>
      <c r="G30" s="5">
        <v>2</v>
      </c>
      <c r="H30" s="15">
        <v>999</v>
      </c>
      <c r="I30" s="15">
        <f t="shared" si="0"/>
        <v>1998</v>
      </c>
      <c r="J30" s="16" t="str">
        <f t="shared" si="1"/>
        <v>Aplica bono</v>
      </c>
      <c r="K30" s="18">
        <f t="shared" si="2"/>
        <v>3</v>
      </c>
      <c r="L30" s="2">
        <v>43390</v>
      </c>
      <c r="M30" s="2">
        <v>43393</v>
      </c>
      <c r="N30" s="8">
        <f t="shared" si="3"/>
        <v>10</v>
      </c>
      <c r="O30" s="1" t="s">
        <v>64</v>
      </c>
      <c r="P30" s="1" t="s">
        <v>65</v>
      </c>
      <c r="Q30" s="1" t="s">
        <v>80</v>
      </c>
      <c r="R30" s="10">
        <v>1000</v>
      </c>
      <c r="S30" s="1" t="s">
        <v>36</v>
      </c>
      <c r="T30" s="1" t="s">
        <v>13</v>
      </c>
      <c r="U30" s="1" t="str">
        <f t="shared" si="4"/>
        <v>ZW</v>
      </c>
      <c r="V30" s="1">
        <v>1</v>
      </c>
      <c r="W30" s="3">
        <f t="shared" si="5"/>
        <v>3</v>
      </c>
      <c r="X30" s="4">
        <f t="shared" ca="1" si="6"/>
        <v>1360</v>
      </c>
      <c r="Y30" s="1" t="s">
        <v>51</v>
      </c>
      <c r="Z30" s="1" t="s">
        <v>56</v>
      </c>
    </row>
    <row r="31" spans="1:26" x14ac:dyDescent="0.25">
      <c r="A31" s="1">
        <v>1002</v>
      </c>
      <c r="B31" s="1">
        <v>1700</v>
      </c>
      <c r="C31" s="1" t="s">
        <v>20</v>
      </c>
      <c r="D31" s="1">
        <v>5200</v>
      </c>
      <c r="E31" s="5" t="s">
        <v>45</v>
      </c>
      <c r="F31" s="1">
        <v>1702</v>
      </c>
      <c r="G31" s="1">
        <v>3</v>
      </c>
      <c r="H31" s="15">
        <v>899</v>
      </c>
      <c r="I31" s="15">
        <f t="shared" si="0"/>
        <v>2697</v>
      </c>
      <c r="J31" s="16" t="str">
        <f t="shared" si="1"/>
        <v>Aplica bono</v>
      </c>
      <c r="K31" s="18">
        <f t="shared" si="2"/>
        <v>3</v>
      </c>
      <c r="L31" s="2">
        <v>43387</v>
      </c>
      <c r="M31" s="2">
        <v>43451</v>
      </c>
      <c r="N31" s="8">
        <f t="shared" si="3"/>
        <v>12</v>
      </c>
      <c r="O31" s="1" t="s">
        <v>68</v>
      </c>
      <c r="P31" s="1" t="s">
        <v>69</v>
      </c>
      <c r="Q31" s="1" t="s">
        <v>83</v>
      </c>
      <c r="R31" s="10">
        <v>1002</v>
      </c>
      <c r="S31" s="1" t="s">
        <v>38</v>
      </c>
      <c r="T31" s="1" t="s">
        <v>19</v>
      </c>
      <c r="U31" s="1" t="str">
        <f t="shared" si="4"/>
        <v>CD</v>
      </c>
      <c r="V31" s="1">
        <v>1</v>
      </c>
      <c r="W31" s="3">
        <f t="shared" si="5"/>
        <v>64</v>
      </c>
      <c r="X31" s="4">
        <f t="shared" ca="1" si="6"/>
        <v>1302</v>
      </c>
      <c r="Y31" s="1" t="s">
        <v>53</v>
      </c>
      <c r="Z31" s="1" t="s">
        <v>57</v>
      </c>
    </row>
    <row r="37" spans="5:5" x14ac:dyDescent="0.25">
      <c r="E37" s="6"/>
    </row>
  </sheetData>
  <autoFilter ref="A1:Z31" xr:uid="{00000000-0001-0000-0000-000000000000}"/>
  <conditionalFormatting sqref="J1:J1048576">
    <cfRule type="cellIs" dxfId="18" priority="3" operator="equal">
      <formula>"Aplica bono"</formula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iconSet" priority="1">
      <iconSet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Z2:Z31" xr:uid="{89DB8220-1656-4C5D-AE16-C78B0E13AAC2}">
      <formula1>INDIRECT(+Y2)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BE488D-9815-45E3-990F-4843570FD4B0}">
          <x14:formula1>
            <xm:f>Hoja1!$C$1:$C$4</xm:f>
          </x14:formula1>
          <xm:sqref>Y2:Y31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6293-61B6-4680-81BB-DC642E8098C3}">
  <dimension ref="A3:I34"/>
  <sheetViews>
    <sheetView workbookViewId="0">
      <selection activeCell="D14" sqref="D14"/>
    </sheetView>
  </sheetViews>
  <sheetFormatPr baseColWidth="10" defaultRowHeight="15" x14ac:dyDescent="0.25"/>
  <cols>
    <col min="1" max="1" width="18" style="20" bestFit="1" customWidth="1"/>
    <col min="2" max="2" width="16" style="20" bestFit="1" customWidth="1"/>
    <col min="3" max="3" width="15.140625" style="20" bestFit="1" customWidth="1"/>
    <col min="4" max="4" width="16.5703125" style="20" bestFit="1" customWidth="1"/>
    <col min="5" max="5" width="33.42578125" style="20" bestFit="1" customWidth="1"/>
    <col min="6" max="8" width="10.7109375" style="20" bestFit="1" customWidth="1"/>
    <col min="9" max="9" width="12.5703125" style="20" bestFit="1" customWidth="1"/>
    <col min="10" max="16384" width="11.42578125" style="20"/>
  </cols>
  <sheetData>
    <row r="3" spans="1:9" x14ac:dyDescent="0.25">
      <c r="A3" s="21" t="s">
        <v>101</v>
      </c>
      <c r="B3" s="21" t="s">
        <v>98</v>
      </c>
    </row>
    <row r="4" spans="1:9" x14ac:dyDescent="0.25">
      <c r="A4" s="21" t="s">
        <v>96</v>
      </c>
      <c r="B4" s="22">
        <v>43385</v>
      </c>
      <c r="C4" s="22">
        <v>43386</v>
      </c>
      <c r="D4" s="22">
        <v>43387</v>
      </c>
      <c r="E4" s="22">
        <v>43388</v>
      </c>
      <c r="F4" s="22">
        <v>43389</v>
      </c>
      <c r="G4" s="22">
        <v>43390</v>
      </c>
      <c r="H4" s="22">
        <v>43394</v>
      </c>
      <c r="I4" s="22" t="s">
        <v>97</v>
      </c>
    </row>
    <row r="5" spans="1:9" x14ac:dyDescent="0.25">
      <c r="A5" s="20">
        <v>1000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0.13333333333333333</v>
      </c>
      <c r="H5" s="23">
        <v>0</v>
      </c>
      <c r="I5" s="23">
        <v>0.13333333333333333</v>
      </c>
    </row>
    <row r="6" spans="1:9" x14ac:dyDescent="0.25">
      <c r="A6" s="20">
        <v>1001</v>
      </c>
      <c r="B6" s="23">
        <v>0</v>
      </c>
      <c r="C6" s="23">
        <v>0</v>
      </c>
      <c r="D6" s="23">
        <v>0</v>
      </c>
      <c r="E6" s="23">
        <v>0.13333333333333333</v>
      </c>
      <c r="F6" s="23">
        <v>0</v>
      </c>
      <c r="G6" s="23">
        <v>0</v>
      </c>
      <c r="H6" s="23">
        <v>0</v>
      </c>
      <c r="I6" s="23">
        <v>0.13333333333333333</v>
      </c>
    </row>
    <row r="7" spans="1:9" x14ac:dyDescent="0.25">
      <c r="A7" s="20">
        <v>1002</v>
      </c>
      <c r="B7" s="23">
        <v>0</v>
      </c>
      <c r="C7" s="23">
        <v>0</v>
      </c>
      <c r="D7" s="23">
        <v>0.13333333333333333</v>
      </c>
      <c r="E7" s="23">
        <v>0</v>
      </c>
      <c r="F7" s="23">
        <v>0</v>
      </c>
      <c r="G7" s="23">
        <v>0</v>
      </c>
      <c r="H7" s="23">
        <v>0</v>
      </c>
      <c r="I7" s="23">
        <v>0.13333333333333333</v>
      </c>
    </row>
    <row r="8" spans="1:9" x14ac:dyDescent="0.25">
      <c r="A8" s="20">
        <v>1003</v>
      </c>
      <c r="B8" s="23">
        <v>0.13333333333333333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0.13333333333333333</v>
      </c>
    </row>
    <row r="9" spans="1:9" x14ac:dyDescent="0.25">
      <c r="A9" s="20">
        <v>1004</v>
      </c>
      <c r="B9" s="23">
        <v>0</v>
      </c>
      <c r="C9" s="23">
        <v>0</v>
      </c>
      <c r="D9" s="23">
        <v>0</v>
      </c>
      <c r="E9" s="23">
        <v>0</v>
      </c>
      <c r="F9" s="23">
        <v>0.2</v>
      </c>
      <c r="G9" s="23">
        <v>0</v>
      </c>
      <c r="H9" s="23">
        <v>0</v>
      </c>
      <c r="I9" s="23">
        <v>0.2</v>
      </c>
    </row>
    <row r="10" spans="1:9" x14ac:dyDescent="0.25">
      <c r="A10" s="20">
        <v>1005</v>
      </c>
      <c r="B10" s="23">
        <v>0</v>
      </c>
      <c r="C10" s="23">
        <v>0.1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0.1</v>
      </c>
    </row>
    <row r="11" spans="1:9" x14ac:dyDescent="0.25">
      <c r="A11" s="20">
        <v>1006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0.16666666666666666</v>
      </c>
      <c r="I11" s="23">
        <v>0.16666666666666666</v>
      </c>
    </row>
    <row r="12" spans="1:9" x14ac:dyDescent="0.25">
      <c r="A12" s="20" t="s">
        <v>97</v>
      </c>
      <c r="B12" s="23">
        <v>0.13333333333333333</v>
      </c>
      <c r="C12" s="23">
        <v>0.1</v>
      </c>
      <c r="D12" s="23">
        <v>0.13333333333333333</v>
      </c>
      <c r="E12" s="23">
        <v>0.13333333333333333</v>
      </c>
      <c r="F12" s="23">
        <v>0.2</v>
      </c>
      <c r="G12" s="23">
        <v>0.13333333333333333</v>
      </c>
      <c r="H12" s="23">
        <v>0.16666666666666666</v>
      </c>
      <c r="I12" s="23">
        <v>1</v>
      </c>
    </row>
    <row r="16" spans="1:9" x14ac:dyDescent="0.25">
      <c r="A16" s="21" t="s">
        <v>50</v>
      </c>
      <c r="B16" s="20" t="s">
        <v>52</v>
      </c>
    </row>
    <row r="18" spans="1:5" x14ac:dyDescent="0.25">
      <c r="C18" s="21" t="s">
        <v>102</v>
      </c>
    </row>
    <row r="19" spans="1:5" x14ac:dyDescent="0.25">
      <c r="A19" s="21" t="s">
        <v>10</v>
      </c>
      <c r="B19" s="21" t="s">
        <v>11</v>
      </c>
      <c r="C19" s="20" t="s">
        <v>99</v>
      </c>
      <c r="D19" s="20" t="s">
        <v>100</v>
      </c>
      <c r="E19" s="20" t="s">
        <v>109</v>
      </c>
    </row>
    <row r="20" spans="1:5" x14ac:dyDescent="0.25">
      <c r="A20" s="20">
        <v>5100</v>
      </c>
      <c r="B20" s="20" t="s">
        <v>44</v>
      </c>
      <c r="C20" s="24">
        <v>1995</v>
      </c>
      <c r="D20" s="24">
        <v>5</v>
      </c>
      <c r="E20" s="24">
        <v>399</v>
      </c>
    </row>
    <row r="21" spans="1:5" x14ac:dyDescent="0.25">
      <c r="A21" s="20" t="s">
        <v>103</v>
      </c>
      <c r="C21" s="24">
        <v>1995</v>
      </c>
      <c r="D21" s="24">
        <v>5</v>
      </c>
      <c r="E21" s="24">
        <v>399</v>
      </c>
    </row>
    <row r="22" spans="1:5" x14ac:dyDescent="0.25">
      <c r="A22" s="20">
        <v>5200</v>
      </c>
      <c r="B22" s="20" t="s">
        <v>45</v>
      </c>
      <c r="C22" s="24">
        <v>998</v>
      </c>
      <c r="D22" s="24">
        <v>2</v>
      </c>
      <c r="E22" s="24">
        <v>499</v>
      </c>
    </row>
    <row r="23" spans="1:5" x14ac:dyDescent="0.25">
      <c r="A23" s="20" t="s">
        <v>104</v>
      </c>
      <c r="C23" s="24">
        <v>998</v>
      </c>
      <c r="D23" s="24">
        <v>2</v>
      </c>
      <c r="E23" s="24">
        <v>499</v>
      </c>
    </row>
    <row r="24" spans="1:5" x14ac:dyDescent="0.25">
      <c r="A24" s="20">
        <v>5300</v>
      </c>
      <c r="B24" s="20" t="s">
        <v>46</v>
      </c>
      <c r="C24" s="24">
        <v>650</v>
      </c>
      <c r="D24" s="24">
        <v>1</v>
      </c>
      <c r="E24" s="24">
        <v>650</v>
      </c>
    </row>
    <row r="25" spans="1:5" x14ac:dyDescent="0.25">
      <c r="A25" s="20" t="s">
        <v>105</v>
      </c>
      <c r="C25" s="24">
        <v>650</v>
      </c>
      <c r="D25" s="24">
        <v>1</v>
      </c>
      <c r="E25" s="24">
        <v>650</v>
      </c>
    </row>
    <row r="26" spans="1:5" x14ac:dyDescent="0.25">
      <c r="A26" s="20">
        <v>5400</v>
      </c>
      <c r="B26" s="20" t="s">
        <v>47</v>
      </c>
      <c r="C26" s="24">
        <v>1800</v>
      </c>
      <c r="D26" s="24">
        <v>3</v>
      </c>
      <c r="E26" s="24">
        <v>600</v>
      </c>
    </row>
    <row r="27" spans="1:5" x14ac:dyDescent="0.25">
      <c r="A27" s="20" t="s">
        <v>106</v>
      </c>
      <c r="C27" s="24">
        <v>1800</v>
      </c>
      <c r="D27" s="24">
        <v>3</v>
      </c>
      <c r="E27" s="24">
        <v>600</v>
      </c>
    </row>
    <row r="28" spans="1:5" x14ac:dyDescent="0.25">
      <c r="A28" s="20">
        <v>5500</v>
      </c>
      <c r="B28" s="20" t="s">
        <v>48</v>
      </c>
      <c r="C28" s="24">
        <v>15</v>
      </c>
      <c r="D28" s="24">
        <v>1</v>
      </c>
      <c r="E28" s="24">
        <v>15</v>
      </c>
    </row>
    <row r="29" spans="1:5" x14ac:dyDescent="0.25">
      <c r="A29" s="20" t="s">
        <v>107</v>
      </c>
      <c r="C29" s="24">
        <v>15</v>
      </c>
      <c r="D29" s="24">
        <v>1</v>
      </c>
      <c r="E29" s="24">
        <v>15</v>
      </c>
    </row>
    <row r="30" spans="1:5" x14ac:dyDescent="0.25">
      <c r="A30" s="20">
        <v>5600</v>
      </c>
      <c r="B30" s="20" t="s">
        <v>49</v>
      </c>
      <c r="C30" s="24">
        <v>1000</v>
      </c>
      <c r="D30" s="24">
        <v>4</v>
      </c>
      <c r="E30" s="24">
        <v>250</v>
      </c>
    </row>
    <row r="31" spans="1:5" x14ac:dyDescent="0.25">
      <c r="A31" s="20" t="s">
        <v>108</v>
      </c>
      <c r="C31" s="24">
        <v>1000</v>
      </c>
      <c r="D31" s="24">
        <v>4</v>
      </c>
      <c r="E31" s="24">
        <v>250</v>
      </c>
    </row>
    <row r="32" spans="1:5" x14ac:dyDescent="0.25">
      <c r="A32" s="20" t="s">
        <v>97</v>
      </c>
      <c r="C32" s="24">
        <v>6458</v>
      </c>
      <c r="D32" s="24">
        <v>16</v>
      </c>
      <c r="E32" s="24">
        <v>403.625</v>
      </c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92AB-F6BC-4ED7-A838-63C39BF839FB}">
  <dimension ref="C1:G7"/>
  <sheetViews>
    <sheetView workbookViewId="0">
      <selection activeCell="H12" sqref="H12"/>
    </sheetView>
  </sheetViews>
  <sheetFormatPr baseColWidth="10" defaultRowHeight="15" x14ac:dyDescent="0.25"/>
  <cols>
    <col min="7" max="7" width="13.28515625" bestFit="1" customWidth="1"/>
  </cols>
  <sheetData>
    <row r="1" spans="3:7" x14ac:dyDescent="0.25">
      <c r="C1" t="s">
        <v>54</v>
      </c>
      <c r="F1" t="s">
        <v>55</v>
      </c>
    </row>
    <row r="2" spans="3:7" x14ac:dyDescent="0.25">
      <c r="C2" t="s">
        <v>51</v>
      </c>
      <c r="F2" t="s">
        <v>51</v>
      </c>
      <c r="G2" t="s">
        <v>61</v>
      </c>
    </row>
    <row r="3" spans="3:7" x14ac:dyDescent="0.25">
      <c r="C3" t="s">
        <v>53</v>
      </c>
      <c r="F3" t="s">
        <v>51</v>
      </c>
      <c r="G3" t="s">
        <v>56</v>
      </c>
    </row>
    <row r="4" spans="3:7" x14ac:dyDescent="0.25">
      <c r="C4" t="s">
        <v>52</v>
      </c>
      <c r="F4" t="s">
        <v>53</v>
      </c>
      <c r="G4" t="s">
        <v>57</v>
      </c>
    </row>
    <row r="5" spans="3:7" x14ac:dyDescent="0.25">
      <c r="F5" t="s">
        <v>53</v>
      </c>
      <c r="G5" t="s">
        <v>58</v>
      </c>
    </row>
    <row r="6" spans="3:7" x14ac:dyDescent="0.25">
      <c r="F6" t="s">
        <v>52</v>
      </c>
      <c r="G6" t="s">
        <v>59</v>
      </c>
    </row>
    <row r="7" spans="3:7" x14ac:dyDescent="0.25">
      <c r="F7" t="s">
        <v>52</v>
      </c>
      <c r="G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orders_has_products</vt:lpstr>
      <vt:lpstr>TD</vt:lpstr>
      <vt:lpstr>Hoja1</vt:lpstr>
      <vt:lpstr>Cantidad</vt:lpstr>
      <vt:lpstr>Entregado</vt:lpstr>
      <vt:lpstr>Proceso</vt:lpstr>
      <vt:lpstr>Proveedores</vt:lpstr>
      <vt:lpstr>Transito</vt:lpstr>
      <vt:lpstr>Tránsito</vt:lpstr>
      <vt:lpstr>VentasMoneda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</dc:creator>
  <cp:lastModifiedBy>Carlos Vargas</cp:lastModifiedBy>
  <dcterms:created xsi:type="dcterms:W3CDTF">2022-07-09T16:08:01Z</dcterms:created>
  <dcterms:modified xsi:type="dcterms:W3CDTF">2022-07-12T02:41:04Z</dcterms:modified>
</cp:coreProperties>
</file>