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2.bin" ContentType="application/vnd.openxmlformats-officedocument.spreadsheetml.customProperty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Sala de Control ILO2\29 Planta Punta Lomitas\Reporte para COES PLOM\01 Ejecutado y Predicción diario Viento y Potencia\2024\01 Enero\20240107\"/>
    </mc:Choice>
  </mc:AlternateContent>
  <xr:revisionPtr revIDLastSave="0" documentId="13_ncr:1_{A857CDF1-85FC-4758-BB02-CA891B2F78B5}" xr6:coauthVersionLast="47" xr6:coauthVersionMax="47" xr10:uidLastSave="{00000000-0000-0000-0000-000000000000}"/>
  <bookViews>
    <workbookView xWindow="-120" yWindow="-120" windowWidth="29040" windowHeight="15840" tabRatio="830" activeTab="1" xr2:uid="{9FF89010-2212-4005-8F76-D8E0470E5BB7}"/>
  </bookViews>
  <sheets>
    <sheet name="CCE PLOM Diario" sheetId="10" r:id="rId1"/>
    <sheet name="CCE PLOME Diario" sheetId="12" r:id="rId2"/>
  </sheets>
  <externalReferences>
    <externalReference r:id="rId3"/>
  </externalReferences>
  <definedNames>
    <definedName name="Data_Darwin">#REF!</definedName>
    <definedName name="Data_Wind_Scada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2" l="1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B4" i="12"/>
  <c r="G4" i="12" s="1"/>
  <c r="G3" i="12"/>
  <c r="C3" i="12"/>
  <c r="A3" i="12"/>
  <c r="A1" i="12" s="1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B4" i="10"/>
  <c r="B5" i="10" s="1"/>
  <c r="G3" i="10"/>
  <c r="C3" i="10"/>
  <c r="A3" i="10"/>
  <c r="A1" i="10" s="1"/>
  <c r="A4" i="12" l="1"/>
  <c r="B5" i="12"/>
  <c r="F3" i="12"/>
  <c r="G5" i="10"/>
  <c r="B6" i="10"/>
  <c r="G4" i="10"/>
  <c r="F3" i="10"/>
  <c r="A4" i="10"/>
  <c r="J3" i="12" l="1"/>
  <c r="I3" i="12"/>
  <c r="H3" i="12"/>
  <c r="L3" i="12" s="1"/>
  <c r="K3" i="12"/>
  <c r="F1" i="12"/>
  <c r="B6" i="12"/>
  <c r="G5" i="12"/>
  <c r="F4" i="12"/>
  <c r="A5" i="12"/>
  <c r="A5" i="10"/>
  <c r="F4" i="10"/>
  <c r="J3" i="10"/>
  <c r="H3" i="10"/>
  <c r="L3" i="10" s="1"/>
  <c r="K3" i="10"/>
  <c r="F1" i="10"/>
  <c r="I3" i="10"/>
  <c r="B7" i="10"/>
  <c r="G6" i="10"/>
  <c r="F5" i="12" l="1"/>
  <c r="A6" i="12"/>
  <c r="H4" i="12"/>
  <c r="K4" i="12"/>
  <c r="J4" i="12"/>
  <c r="I4" i="12"/>
  <c r="G6" i="12"/>
  <c r="B7" i="12"/>
  <c r="K4" i="10"/>
  <c r="J4" i="10"/>
  <c r="I4" i="10"/>
  <c r="H4" i="10"/>
  <c r="L4" i="10" s="1"/>
  <c r="B8" i="10"/>
  <c r="G7" i="10"/>
  <c r="A6" i="10"/>
  <c r="F5" i="10"/>
  <c r="G7" i="12" l="1"/>
  <c r="B8" i="12"/>
  <c r="F6" i="12"/>
  <c r="A7" i="12"/>
  <c r="L4" i="12"/>
  <c r="K5" i="12"/>
  <c r="J5" i="12"/>
  <c r="I5" i="12"/>
  <c r="H5" i="12"/>
  <c r="H5" i="10"/>
  <c r="K5" i="10"/>
  <c r="J5" i="10"/>
  <c r="I5" i="10"/>
  <c r="B9" i="10"/>
  <c r="G8" i="10"/>
  <c r="A7" i="10"/>
  <c r="F6" i="10"/>
  <c r="K6" i="12" l="1"/>
  <c r="J6" i="12"/>
  <c r="I6" i="12"/>
  <c r="H6" i="12"/>
  <c r="L6" i="12" s="1"/>
  <c r="F7" i="12"/>
  <c r="A8" i="12"/>
  <c r="G8" i="12"/>
  <c r="B9" i="12"/>
  <c r="L5" i="12"/>
  <c r="F7" i="10"/>
  <c r="A8" i="10"/>
  <c r="B10" i="10"/>
  <c r="G9" i="10"/>
  <c r="K6" i="10"/>
  <c r="J6" i="10"/>
  <c r="I6" i="10"/>
  <c r="H6" i="10"/>
  <c r="L5" i="10"/>
  <c r="J7" i="12" l="1"/>
  <c r="I7" i="12"/>
  <c r="H7" i="12"/>
  <c r="L7" i="12" s="1"/>
  <c r="K7" i="12"/>
  <c r="B10" i="12"/>
  <c r="G9" i="12"/>
  <c r="F8" i="12"/>
  <c r="A9" i="12"/>
  <c r="G10" i="10"/>
  <c r="B11" i="10"/>
  <c r="L6" i="10"/>
  <c r="A9" i="10"/>
  <c r="F8" i="10"/>
  <c r="K7" i="10"/>
  <c r="J7" i="10"/>
  <c r="I7" i="10"/>
  <c r="H7" i="10"/>
  <c r="F9" i="12" l="1"/>
  <c r="A10" i="12"/>
  <c r="H8" i="12"/>
  <c r="K8" i="12"/>
  <c r="J8" i="12"/>
  <c r="I8" i="12"/>
  <c r="G10" i="12"/>
  <c r="B11" i="12"/>
  <c r="L7" i="10"/>
  <c r="I8" i="10"/>
  <c r="H8" i="10"/>
  <c r="L8" i="10" s="1"/>
  <c r="K8" i="10"/>
  <c r="J8" i="10"/>
  <c r="A10" i="10"/>
  <c r="F9" i="10"/>
  <c r="B12" i="10"/>
  <c r="G11" i="10"/>
  <c r="G11" i="12" l="1"/>
  <c r="B12" i="12"/>
  <c r="L8" i="12"/>
  <c r="F10" i="12"/>
  <c r="A11" i="12"/>
  <c r="K9" i="12"/>
  <c r="J9" i="12"/>
  <c r="I9" i="12"/>
  <c r="H9" i="12"/>
  <c r="K9" i="10"/>
  <c r="J9" i="10"/>
  <c r="I9" i="10"/>
  <c r="H9" i="10"/>
  <c r="L9" i="10" s="1"/>
  <c r="F10" i="10"/>
  <c r="A11" i="10"/>
  <c r="B13" i="10"/>
  <c r="G12" i="10"/>
  <c r="F11" i="12" l="1"/>
  <c r="A12" i="12"/>
  <c r="K10" i="12"/>
  <c r="J10" i="12"/>
  <c r="I10" i="12"/>
  <c r="H10" i="12"/>
  <c r="L10" i="12" s="1"/>
  <c r="G12" i="12"/>
  <c r="B13" i="12"/>
  <c r="L9" i="12"/>
  <c r="A12" i="10"/>
  <c r="F11" i="10"/>
  <c r="K10" i="10"/>
  <c r="J10" i="10"/>
  <c r="I10" i="10"/>
  <c r="H10" i="10"/>
  <c r="L10" i="10" s="1"/>
  <c r="G13" i="10"/>
  <c r="B14" i="10"/>
  <c r="B14" i="12" l="1"/>
  <c r="G13" i="12"/>
  <c r="F12" i="12"/>
  <c r="A13" i="12"/>
  <c r="J11" i="12"/>
  <c r="I11" i="12"/>
  <c r="H11" i="12"/>
  <c r="L11" i="12" s="1"/>
  <c r="K11" i="12"/>
  <c r="B15" i="10"/>
  <c r="G14" i="10"/>
  <c r="J11" i="10"/>
  <c r="I11" i="10"/>
  <c r="H11" i="10"/>
  <c r="L11" i="10" s="1"/>
  <c r="K11" i="10"/>
  <c r="A13" i="10"/>
  <c r="F12" i="10"/>
  <c r="H12" i="12" l="1"/>
  <c r="K12" i="12"/>
  <c r="J12" i="12"/>
  <c r="I12" i="12"/>
  <c r="F13" i="12"/>
  <c r="A14" i="12"/>
  <c r="G14" i="12"/>
  <c r="B15" i="12"/>
  <c r="K12" i="10"/>
  <c r="J12" i="10"/>
  <c r="I12" i="10"/>
  <c r="H12" i="10"/>
  <c r="A14" i="10"/>
  <c r="F13" i="10"/>
  <c r="B16" i="10"/>
  <c r="G15" i="10"/>
  <c r="F14" i="12" l="1"/>
  <c r="A15" i="12"/>
  <c r="G15" i="12"/>
  <c r="B16" i="12"/>
  <c r="K13" i="12"/>
  <c r="J13" i="12"/>
  <c r="I13" i="12"/>
  <c r="H13" i="12"/>
  <c r="L13" i="12" s="1"/>
  <c r="L12" i="12"/>
  <c r="H13" i="10"/>
  <c r="K13" i="10"/>
  <c r="J13" i="10"/>
  <c r="I13" i="10"/>
  <c r="B17" i="10"/>
  <c r="G16" i="10"/>
  <c r="A15" i="10"/>
  <c r="F14" i="10"/>
  <c r="L12" i="10"/>
  <c r="F15" i="12" l="1"/>
  <c r="A16" i="12"/>
  <c r="G16" i="12"/>
  <c r="B17" i="12"/>
  <c r="K14" i="12"/>
  <c r="J14" i="12"/>
  <c r="I14" i="12"/>
  <c r="H14" i="12"/>
  <c r="L14" i="12" s="1"/>
  <c r="L13" i="10"/>
  <c r="F15" i="10"/>
  <c r="A16" i="10"/>
  <c r="K14" i="10"/>
  <c r="J14" i="10"/>
  <c r="I14" i="10"/>
  <c r="H14" i="10"/>
  <c r="L14" i="10" s="1"/>
  <c r="B18" i="10"/>
  <c r="G17" i="10"/>
  <c r="F16" i="12" l="1"/>
  <c r="A17" i="12"/>
  <c r="B18" i="12"/>
  <c r="G17" i="12"/>
  <c r="J15" i="12"/>
  <c r="I15" i="12"/>
  <c r="H15" i="12"/>
  <c r="L15" i="12" s="1"/>
  <c r="K15" i="12"/>
  <c r="A17" i="10"/>
  <c r="F16" i="10"/>
  <c r="G18" i="10"/>
  <c r="B19" i="10"/>
  <c r="K15" i="10"/>
  <c r="J15" i="10"/>
  <c r="I15" i="10"/>
  <c r="H15" i="10"/>
  <c r="L15" i="10" s="1"/>
  <c r="F17" i="12" l="1"/>
  <c r="A18" i="12"/>
  <c r="G18" i="12"/>
  <c r="B19" i="12"/>
  <c r="H16" i="12"/>
  <c r="L16" i="12" s="1"/>
  <c r="K16" i="12"/>
  <c r="J16" i="12"/>
  <c r="I16" i="12"/>
  <c r="I16" i="10"/>
  <c r="H16" i="10"/>
  <c r="K16" i="10"/>
  <c r="J16" i="10"/>
  <c r="B20" i="10"/>
  <c r="G19" i="10"/>
  <c r="A18" i="10"/>
  <c r="F17" i="10"/>
  <c r="F18" i="12" l="1"/>
  <c r="A19" i="12"/>
  <c r="G19" i="12"/>
  <c r="B20" i="12"/>
  <c r="K17" i="12"/>
  <c r="J17" i="12"/>
  <c r="I17" i="12"/>
  <c r="H17" i="12"/>
  <c r="L17" i="12" s="1"/>
  <c r="F18" i="10"/>
  <c r="A19" i="10"/>
  <c r="B21" i="10"/>
  <c r="G20" i="10"/>
  <c r="K17" i="10"/>
  <c r="J17" i="10"/>
  <c r="I17" i="10"/>
  <c r="H17" i="10"/>
  <c r="L16" i="10"/>
  <c r="F19" i="12" l="1"/>
  <c r="A20" i="12"/>
  <c r="G20" i="12"/>
  <c r="B21" i="12"/>
  <c r="K18" i="12"/>
  <c r="J18" i="12"/>
  <c r="I18" i="12"/>
  <c r="H18" i="12"/>
  <c r="L18" i="12" s="1"/>
  <c r="L17" i="10"/>
  <c r="G21" i="10"/>
  <c r="B22" i="10"/>
  <c r="A20" i="10"/>
  <c r="F19" i="10"/>
  <c r="K18" i="10"/>
  <c r="J18" i="10"/>
  <c r="I18" i="10"/>
  <c r="H18" i="10"/>
  <c r="F20" i="12" l="1"/>
  <c r="A21" i="12"/>
  <c r="B22" i="12"/>
  <c r="G21" i="12"/>
  <c r="J19" i="12"/>
  <c r="I19" i="12"/>
  <c r="H19" i="12"/>
  <c r="L19" i="12" s="1"/>
  <c r="K19" i="12"/>
  <c r="L18" i="10"/>
  <c r="A21" i="10"/>
  <c r="F20" i="10"/>
  <c r="J19" i="10"/>
  <c r="I19" i="10"/>
  <c r="H19" i="10"/>
  <c r="L19" i="10" s="1"/>
  <c r="K19" i="10"/>
  <c r="B23" i="10"/>
  <c r="G22" i="10"/>
  <c r="F21" i="12" l="1"/>
  <c r="A22" i="12"/>
  <c r="G22" i="12"/>
  <c r="B23" i="12"/>
  <c r="H20" i="12"/>
  <c r="K20" i="12"/>
  <c r="J20" i="12"/>
  <c r="I20" i="12"/>
  <c r="B24" i="10"/>
  <c r="G23" i="10"/>
  <c r="K20" i="10"/>
  <c r="J20" i="10"/>
  <c r="I20" i="10"/>
  <c r="H20" i="10"/>
  <c r="A22" i="10"/>
  <c r="F21" i="10"/>
  <c r="G23" i="12" l="1"/>
  <c r="B24" i="12"/>
  <c r="L20" i="12"/>
  <c r="F22" i="12"/>
  <c r="A23" i="12"/>
  <c r="K21" i="12"/>
  <c r="J21" i="12"/>
  <c r="I21" i="12"/>
  <c r="H21" i="12"/>
  <c r="H21" i="10"/>
  <c r="K21" i="10"/>
  <c r="J21" i="10"/>
  <c r="I21" i="10"/>
  <c r="A23" i="10"/>
  <c r="F22" i="10"/>
  <c r="L20" i="10"/>
  <c r="B25" i="10"/>
  <c r="G24" i="10"/>
  <c r="K22" i="12" l="1"/>
  <c r="J22" i="12"/>
  <c r="I22" i="12"/>
  <c r="H22" i="12"/>
  <c r="L22" i="12" s="1"/>
  <c r="F23" i="12"/>
  <c r="A24" i="12"/>
  <c r="G24" i="12"/>
  <c r="B25" i="12"/>
  <c r="L21" i="12"/>
  <c r="B26" i="10"/>
  <c r="G25" i="10"/>
  <c r="F23" i="10"/>
  <c r="A24" i="10"/>
  <c r="K22" i="10"/>
  <c r="J22" i="10"/>
  <c r="I22" i="10"/>
  <c r="H22" i="10"/>
  <c r="L22" i="10" s="1"/>
  <c r="L21" i="10"/>
  <c r="B26" i="12" l="1"/>
  <c r="G25" i="12"/>
  <c r="J23" i="12"/>
  <c r="I23" i="12"/>
  <c r="H23" i="12"/>
  <c r="L23" i="12" s="1"/>
  <c r="K23" i="12"/>
  <c r="F24" i="12"/>
  <c r="A25" i="12"/>
  <c r="A25" i="10"/>
  <c r="F24" i="10"/>
  <c r="K23" i="10"/>
  <c r="J23" i="10"/>
  <c r="I23" i="10"/>
  <c r="H23" i="10"/>
  <c r="G26" i="10"/>
  <c r="B27" i="10"/>
  <c r="F25" i="12" l="1"/>
  <c r="A26" i="12"/>
  <c r="H24" i="12"/>
  <c r="K24" i="12"/>
  <c r="J24" i="12"/>
  <c r="I24" i="12"/>
  <c r="G26" i="12"/>
  <c r="B27" i="12"/>
  <c r="L23" i="10"/>
  <c r="B28" i="10"/>
  <c r="G27" i="10"/>
  <c r="I24" i="10"/>
  <c r="H24" i="10"/>
  <c r="L24" i="10" s="1"/>
  <c r="K24" i="10"/>
  <c r="J24" i="10"/>
  <c r="A26" i="10"/>
  <c r="F25" i="10"/>
  <c r="G27" i="12" l="1"/>
  <c r="B28" i="12"/>
  <c r="F26" i="12"/>
  <c r="A27" i="12"/>
  <c r="L24" i="12"/>
  <c r="K25" i="12"/>
  <c r="J25" i="12"/>
  <c r="I25" i="12"/>
  <c r="H25" i="12"/>
  <c r="B29" i="10"/>
  <c r="G28" i="10"/>
  <c r="K25" i="10"/>
  <c r="J25" i="10"/>
  <c r="I25" i="10"/>
  <c r="H25" i="10"/>
  <c r="L25" i="10" s="1"/>
  <c r="F26" i="10"/>
  <c r="A27" i="10"/>
  <c r="F27" i="12" l="1"/>
  <c r="A28" i="12"/>
  <c r="K26" i="12"/>
  <c r="J26" i="12"/>
  <c r="I26" i="12"/>
  <c r="H26" i="12"/>
  <c r="L26" i="12" s="1"/>
  <c r="G28" i="12"/>
  <c r="B29" i="12"/>
  <c r="L25" i="12"/>
  <c r="A28" i="10"/>
  <c r="F27" i="10"/>
  <c r="K26" i="10"/>
  <c r="J26" i="10"/>
  <c r="I26" i="10"/>
  <c r="H26" i="10"/>
  <c r="L26" i="10" s="1"/>
  <c r="G29" i="10"/>
  <c r="B30" i="10"/>
  <c r="B30" i="12" l="1"/>
  <c r="G29" i="12"/>
  <c r="F28" i="12"/>
  <c r="A29" i="12"/>
  <c r="J27" i="12"/>
  <c r="I27" i="12"/>
  <c r="H27" i="12"/>
  <c r="L27" i="12" s="1"/>
  <c r="K27" i="12"/>
  <c r="J27" i="10"/>
  <c r="I27" i="10"/>
  <c r="H27" i="10"/>
  <c r="L27" i="10" s="1"/>
  <c r="K27" i="10"/>
  <c r="A29" i="10"/>
  <c r="F28" i="10"/>
  <c r="B31" i="10"/>
  <c r="G30" i="10"/>
  <c r="H28" i="12" l="1"/>
  <c r="K28" i="12"/>
  <c r="J28" i="12"/>
  <c r="I28" i="12"/>
  <c r="F29" i="12"/>
  <c r="A30" i="12"/>
  <c r="G30" i="12"/>
  <c r="B31" i="12"/>
  <c r="K28" i="10"/>
  <c r="J28" i="10"/>
  <c r="I28" i="10"/>
  <c r="H28" i="10"/>
  <c r="L28" i="10" s="1"/>
  <c r="A30" i="10"/>
  <c r="F29" i="10"/>
  <c r="B32" i="10"/>
  <c r="G31" i="10"/>
  <c r="G31" i="12" l="1"/>
  <c r="B32" i="12"/>
  <c r="K29" i="12"/>
  <c r="J29" i="12"/>
  <c r="I29" i="12"/>
  <c r="H29" i="12"/>
  <c r="L29" i="12" s="1"/>
  <c r="F30" i="12"/>
  <c r="A31" i="12"/>
  <c r="L28" i="12"/>
  <c r="H29" i="10"/>
  <c r="K29" i="10"/>
  <c r="J29" i="10"/>
  <c r="I29" i="10"/>
  <c r="A31" i="10"/>
  <c r="F30" i="10"/>
  <c r="B33" i="10"/>
  <c r="G32" i="10"/>
  <c r="G32" i="12" l="1"/>
  <c r="B33" i="12"/>
  <c r="F31" i="12"/>
  <c r="A32" i="12"/>
  <c r="K30" i="12"/>
  <c r="J30" i="12"/>
  <c r="I30" i="12"/>
  <c r="H30" i="12"/>
  <c r="L30" i="12" s="1"/>
  <c r="F31" i="10"/>
  <c r="A32" i="10"/>
  <c r="L29" i="10"/>
  <c r="K30" i="10"/>
  <c r="J30" i="10"/>
  <c r="I30" i="10"/>
  <c r="H30" i="10"/>
  <c r="L30" i="10" s="1"/>
  <c r="B34" i="10"/>
  <c r="G33" i="10"/>
  <c r="B34" i="12" l="1"/>
  <c r="G33" i="12"/>
  <c r="F32" i="12"/>
  <c r="A33" i="12"/>
  <c r="J31" i="12"/>
  <c r="I31" i="12"/>
  <c r="H31" i="12"/>
  <c r="L31" i="12" s="1"/>
  <c r="K31" i="12"/>
  <c r="G34" i="10"/>
  <c r="B35" i="10"/>
  <c r="A33" i="10"/>
  <c r="F32" i="10"/>
  <c r="K31" i="10"/>
  <c r="J31" i="10"/>
  <c r="I31" i="10"/>
  <c r="H31" i="10"/>
  <c r="L31" i="10" s="1"/>
  <c r="H32" i="12" l="1"/>
  <c r="K32" i="12"/>
  <c r="J32" i="12"/>
  <c r="I32" i="12"/>
  <c r="F33" i="12"/>
  <c r="A34" i="12"/>
  <c r="G34" i="12"/>
  <c r="B35" i="12"/>
  <c r="I32" i="10"/>
  <c r="H32" i="10"/>
  <c r="L32" i="10" s="1"/>
  <c r="K32" i="10"/>
  <c r="J32" i="10"/>
  <c r="B36" i="10"/>
  <c r="G35" i="10"/>
  <c r="A34" i="10"/>
  <c r="F33" i="10"/>
  <c r="K33" i="12" l="1"/>
  <c r="J33" i="12"/>
  <c r="I33" i="12"/>
  <c r="H33" i="12"/>
  <c r="L33" i="12" s="1"/>
  <c r="G35" i="12"/>
  <c r="B36" i="12"/>
  <c r="F34" i="12"/>
  <c r="A35" i="12"/>
  <c r="L32" i="12"/>
  <c r="B37" i="10"/>
  <c r="G36" i="10"/>
  <c r="K33" i="10"/>
  <c r="J33" i="10"/>
  <c r="I33" i="10"/>
  <c r="H33" i="10"/>
  <c r="F34" i="10"/>
  <c r="A35" i="10"/>
  <c r="K34" i="12" l="1"/>
  <c r="J34" i="12"/>
  <c r="I34" i="12"/>
  <c r="H34" i="12"/>
  <c r="L34" i="12" s="1"/>
  <c r="F35" i="12"/>
  <c r="A36" i="12"/>
  <c r="G36" i="12"/>
  <c r="B37" i="12"/>
  <c r="A36" i="10"/>
  <c r="F35" i="10"/>
  <c r="K34" i="10"/>
  <c r="J34" i="10"/>
  <c r="I34" i="10"/>
  <c r="H34" i="10"/>
  <c r="L34" i="10" s="1"/>
  <c r="L33" i="10"/>
  <c r="G37" i="10"/>
  <c r="B38" i="10"/>
  <c r="B38" i="12" l="1"/>
  <c r="G37" i="12"/>
  <c r="F36" i="12"/>
  <c r="A37" i="12"/>
  <c r="J35" i="12"/>
  <c r="I35" i="12"/>
  <c r="H35" i="12"/>
  <c r="L35" i="12" s="1"/>
  <c r="K35" i="12"/>
  <c r="J35" i="10"/>
  <c r="I35" i="10"/>
  <c r="H35" i="10"/>
  <c r="K35" i="10"/>
  <c r="B39" i="10"/>
  <c r="G38" i="10"/>
  <c r="A37" i="10"/>
  <c r="F36" i="10"/>
  <c r="H36" i="12" l="1"/>
  <c r="K36" i="12"/>
  <c r="J36" i="12"/>
  <c r="I36" i="12"/>
  <c r="F37" i="12"/>
  <c r="A38" i="12"/>
  <c r="G38" i="12"/>
  <c r="B39" i="12"/>
  <c r="K36" i="10"/>
  <c r="J36" i="10"/>
  <c r="I36" i="10"/>
  <c r="H36" i="10"/>
  <c r="A38" i="10"/>
  <c r="F37" i="10"/>
  <c r="L35" i="10"/>
  <c r="B40" i="10"/>
  <c r="G39" i="10"/>
  <c r="G39" i="12" l="1"/>
  <c r="B40" i="12"/>
  <c r="K37" i="12"/>
  <c r="J37" i="12"/>
  <c r="I37" i="12"/>
  <c r="H37" i="12"/>
  <c r="L37" i="12" s="1"/>
  <c r="F38" i="12"/>
  <c r="A39" i="12"/>
  <c r="L36" i="12"/>
  <c r="L36" i="10"/>
  <c r="B41" i="10"/>
  <c r="G40" i="10"/>
  <c r="H37" i="10"/>
  <c r="K37" i="10"/>
  <c r="J37" i="10"/>
  <c r="I37" i="10"/>
  <c r="A39" i="10"/>
  <c r="F38" i="10"/>
  <c r="F39" i="12" l="1"/>
  <c r="A40" i="12"/>
  <c r="G40" i="12"/>
  <c r="B41" i="12"/>
  <c r="K38" i="12"/>
  <c r="J38" i="12"/>
  <c r="I38" i="12"/>
  <c r="H38" i="12"/>
  <c r="L38" i="12" s="1"/>
  <c r="K38" i="10"/>
  <c r="J38" i="10"/>
  <c r="I38" i="10"/>
  <c r="H38" i="10"/>
  <c r="L38" i="10" s="1"/>
  <c r="L37" i="10"/>
  <c r="F39" i="10"/>
  <c r="A40" i="10"/>
  <c r="B42" i="10"/>
  <c r="G41" i="10"/>
  <c r="B42" i="12" l="1"/>
  <c r="G41" i="12"/>
  <c r="F40" i="12"/>
  <c r="A41" i="12"/>
  <c r="J39" i="12"/>
  <c r="I39" i="12"/>
  <c r="H39" i="12"/>
  <c r="L39" i="12" s="1"/>
  <c r="K39" i="12"/>
  <c r="A41" i="10"/>
  <c r="F40" i="10"/>
  <c r="K39" i="10"/>
  <c r="J39" i="10"/>
  <c r="I39" i="10"/>
  <c r="H39" i="10"/>
  <c r="L39" i="10" s="1"/>
  <c r="G42" i="10"/>
  <c r="B43" i="10"/>
  <c r="H40" i="12" l="1"/>
  <c r="K40" i="12"/>
  <c r="J40" i="12"/>
  <c r="I40" i="12"/>
  <c r="F41" i="12"/>
  <c r="A42" i="12"/>
  <c r="G42" i="12"/>
  <c r="B43" i="12"/>
  <c r="B44" i="10"/>
  <c r="G43" i="10"/>
  <c r="I40" i="10"/>
  <c r="H40" i="10"/>
  <c r="L40" i="10" s="1"/>
  <c r="K40" i="10"/>
  <c r="J40" i="10"/>
  <c r="A42" i="10"/>
  <c r="F41" i="10"/>
  <c r="G43" i="12" l="1"/>
  <c r="B44" i="12"/>
  <c r="K41" i="12"/>
  <c r="J41" i="12"/>
  <c r="I41" i="12"/>
  <c r="H41" i="12"/>
  <c r="L41" i="12" s="1"/>
  <c r="F42" i="12"/>
  <c r="A43" i="12"/>
  <c r="L40" i="12"/>
  <c r="K41" i="10"/>
  <c r="J41" i="10"/>
  <c r="I41" i="10"/>
  <c r="H41" i="10"/>
  <c r="L41" i="10" s="1"/>
  <c r="F42" i="10"/>
  <c r="A43" i="10"/>
  <c r="B45" i="10"/>
  <c r="G44" i="10"/>
  <c r="F43" i="12" l="1"/>
  <c r="A44" i="12"/>
  <c r="G44" i="12"/>
  <c r="B45" i="12"/>
  <c r="K42" i="12"/>
  <c r="J42" i="12"/>
  <c r="I42" i="12"/>
  <c r="H42" i="12"/>
  <c r="L42" i="12" s="1"/>
  <c r="A44" i="10"/>
  <c r="F43" i="10"/>
  <c r="K42" i="10"/>
  <c r="J42" i="10"/>
  <c r="I42" i="10"/>
  <c r="H42" i="10"/>
  <c r="L42" i="10" s="1"/>
  <c r="G45" i="10"/>
  <c r="B46" i="10"/>
  <c r="B46" i="12" l="1"/>
  <c r="G45" i="12"/>
  <c r="F44" i="12"/>
  <c r="A45" i="12"/>
  <c r="J43" i="12"/>
  <c r="I43" i="12"/>
  <c r="H43" i="12"/>
  <c r="L43" i="12" s="1"/>
  <c r="K43" i="12"/>
  <c r="B47" i="10"/>
  <c r="G46" i="10"/>
  <c r="J43" i="10"/>
  <c r="I43" i="10"/>
  <c r="H43" i="10"/>
  <c r="L43" i="10" s="1"/>
  <c r="K43" i="10"/>
  <c r="A45" i="10"/>
  <c r="F44" i="10"/>
  <c r="H44" i="12" l="1"/>
  <c r="K44" i="12"/>
  <c r="J44" i="12"/>
  <c r="I44" i="12"/>
  <c r="F45" i="12"/>
  <c r="A46" i="12"/>
  <c r="G46" i="12"/>
  <c r="B47" i="12"/>
  <c r="B48" i="10"/>
  <c r="G47" i="10"/>
  <c r="K44" i="10"/>
  <c r="J44" i="10"/>
  <c r="I44" i="10"/>
  <c r="H44" i="10"/>
  <c r="L44" i="10" s="1"/>
  <c r="A46" i="10"/>
  <c r="F45" i="10"/>
  <c r="F46" i="12" l="1"/>
  <c r="A47" i="12"/>
  <c r="G47" i="12"/>
  <c r="B48" i="12"/>
  <c r="K45" i="12"/>
  <c r="J45" i="12"/>
  <c r="I45" i="12"/>
  <c r="H45" i="12"/>
  <c r="L45" i="12" s="1"/>
  <c r="L44" i="12"/>
  <c r="B49" i="10"/>
  <c r="G48" i="10"/>
  <c r="H45" i="10"/>
  <c r="K45" i="10"/>
  <c r="J45" i="10"/>
  <c r="I45" i="10"/>
  <c r="A47" i="10"/>
  <c r="F46" i="10"/>
  <c r="F47" i="12" l="1"/>
  <c r="A48" i="12"/>
  <c r="G48" i="12"/>
  <c r="B49" i="12"/>
  <c r="K46" i="12"/>
  <c r="J46" i="12"/>
  <c r="I46" i="12"/>
  <c r="H46" i="12"/>
  <c r="L46" i="12" s="1"/>
  <c r="L45" i="10"/>
  <c r="B50" i="10"/>
  <c r="G50" i="10" s="1"/>
  <c r="G49" i="10"/>
  <c r="K46" i="10"/>
  <c r="J46" i="10"/>
  <c r="I46" i="10"/>
  <c r="H46" i="10"/>
  <c r="L46" i="10" s="1"/>
  <c r="F47" i="10"/>
  <c r="A48" i="10"/>
  <c r="F48" i="12" l="1"/>
  <c r="A49" i="12"/>
  <c r="B50" i="12"/>
  <c r="G50" i="12" s="1"/>
  <c r="G49" i="12"/>
  <c r="J47" i="12"/>
  <c r="I47" i="12"/>
  <c r="H47" i="12"/>
  <c r="L47" i="12" s="1"/>
  <c r="K47" i="12"/>
  <c r="K47" i="10"/>
  <c r="J47" i="10"/>
  <c r="I47" i="10"/>
  <c r="H47" i="10"/>
  <c r="L47" i="10" s="1"/>
  <c r="A49" i="10"/>
  <c r="F48" i="10"/>
  <c r="F49" i="12" l="1"/>
  <c r="A50" i="12"/>
  <c r="F50" i="12" s="1"/>
  <c r="H48" i="12"/>
  <c r="K48" i="12"/>
  <c r="J48" i="12"/>
  <c r="I48" i="12"/>
  <c r="I48" i="10"/>
  <c r="H48" i="10"/>
  <c r="L48" i="10" s="1"/>
  <c r="K48" i="10"/>
  <c r="J48" i="10"/>
  <c r="A50" i="10"/>
  <c r="F50" i="10" s="1"/>
  <c r="F49" i="10"/>
  <c r="K50" i="12" l="1"/>
  <c r="J50" i="12"/>
  <c r="I50" i="12"/>
  <c r="H50" i="12"/>
  <c r="L50" i="12" s="1"/>
  <c r="L48" i="12"/>
  <c r="K49" i="12"/>
  <c r="J49" i="12"/>
  <c r="I49" i="12"/>
  <c r="H49" i="12"/>
  <c r="K50" i="10"/>
  <c r="J50" i="10"/>
  <c r="I50" i="10"/>
  <c r="H50" i="10"/>
  <c r="L50" i="10" s="1"/>
  <c r="K49" i="10"/>
  <c r="J49" i="10"/>
  <c r="I49" i="10"/>
  <c r="H49" i="10"/>
  <c r="L49" i="10" s="1"/>
  <c r="L49" i="12" l="1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<sst xmlns="http://schemas.openxmlformats.org/spreadsheetml/2006/main" count="20" uniqueCount="8">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</sst>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2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a%20de%20Control%20ILO2\29%20Planta%20Punta%20Lomitas\Reporte%20para%20COES%20PLOM\01%20Ejecutado%20y%20Predicci&#243;n%20diario%20Viento%20y%20Potencia\2024\01%20Enero\20240107\Plantilla%20Ejecutado%20Diario%20y%20Predicci&#243;n%20Potencia%20Viento%20CCE%2007012024.xlsx" TargetMode="External"/><Relationship Id="rId1" Type="http://schemas.openxmlformats.org/officeDocument/2006/relationships/externalLinkPath" Target="Plantilla%20Ejecutado%20Diario%20y%20Predicci&#243;n%20Potencia%20Viento%20CCE%200701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"/>
      <sheetName val="Plantilla Datos"/>
      <sheetName val="Plantilla AEG ES"/>
      <sheetName val="Windy_web"/>
      <sheetName val="Wyndy Procesada"/>
      <sheetName val="Darwin Procesada"/>
      <sheetName val="CCE PLOM Diario"/>
      <sheetName val="CCE PLOME Diario"/>
      <sheetName val="CCE PLOM 10d"/>
      <sheetName val="CCE PLOME 10d"/>
      <sheetName val="DIAGRAMA PE Punta Lomitas"/>
      <sheetName val="DIAGRAMA PLOME 10d"/>
    </sheetNames>
    <sheetDataSet>
      <sheetData sheetId="0"/>
      <sheetData sheetId="1">
        <row r="3">
          <cell r="E3">
            <v>45298</v>
          </cell>
        </row>
        <row r="9">
          <cell r="K9">
            <v>12</v>
          </cell>
        </row>
        <row r="10">
          <cell r="K10">
            <v>11.6</v>
          </cell>
        </row>
        <row r="11">
          <cell r="K11">
            <v>9.6</v>
          </cell>
        </row>
        <row r="12">
          <cell r="K12">
            <v>10.1</v>
          </cell>
        </row>
        <row r="13">
          <cell r="K13">
            <v>11.7</v>
          </cell>
        </row>
        <row r="14">
          <cell r="K14">
            <v>11.6</v>
          </cell>
        </row>
        <row r="15">
          <cell r="K15">
            <v>6.7</v>
          </cell>
        </row>
        <row r="16">
          <cell r="K16">
            <v>5.8</v>
          </cell>
        </row>
        <row r="17">
          <cell r="K17">
            <v>7</v>
          </cell>
        </row>
        <row r="18">
          <cell r="K18">
            <v>6.4</v>
          </cell>
        </row>
        <row r="19">
          <cell r="K19">
            <v>6.9</v>
          </cell>
        </row>
        <row r="20">
          <cell r="K20">
            <v>7.8</v>
          </cell>
        </row>
        <row r="21">
          <cell r="K21">
            <v>7.5</v>
          </cell>
        </row>
        <row r="22">
          <cell r="K22">
            <v>9.8000000000000007</v>
          </cell>
        </row>
        <row r="23">
          <cell r="K23">
            <v>10.6</v>
          </cell>
        </row>
        <row r="24">
          <cell r="K24">
            <v>8.8000000000000007</v>
          </cell>
        </row>
        <row r="25">
          <cell r="K25">
            <v>8.6999999999999993</v>
          </cell>
        </row>
        <row r="26">
          <cell r="K26">
            <v>9.8000000000000007</v>
          </cell>
        </row>
        <row r="27">
          <cell r="K27">
            <v>10.199999999999999</v>
          </cell>
        </row>
        <row r="28">
          <cell r="K28">
            <v>8.1</v>
          </cell>
        </row>
        <row r="29">
          <cell r="K29">
            <v>10.5</v>
          </cell>
        </row>
        <row r="30">
          <cell r="K30">
            <v>10.8</v>
          </cell>
        </row>
        <row r="31">
          <cell r="K31">
            <v>12.7</v>
          </cell>
        </row>
        <row r="32">
          <cell r="K32">
            <v>12.4</v>
          </cell>
        </row>
        <row r="33">
          <cell r="K33">
            <v>13</v>
          </cell>
        </row>
        <row r="34">
          <cell r="K34">
            <v>7.2</v>
          </cell>
        </row>
        <row r="35">
          <cell r="K35">
            <v>10</v>
          </cell>
        </row>
        <row r="36">
          <cell r="K36">
            <v>10.5</v>
          </cell>
        </row>
        <row r="37">
          <cell r="K37">
            <v>8.4</v>
          </cell>
        </row>
        <row r="38">
          <cell r="K38">
            <v>8.4</v>
          </cell>
        </row>
        <row r="39">
          <cell r="K39">
            <v>10</v>
          </cell>
        </row>
        <row r="40">
          <cell r="K40">
            <v>11.7</v>
          </cell>
        </row>
        <row r="41">
          <cell r="K41">
            <v>10.199999999999999</v>
          </cell>
        </row>
        <row r="42">
          <cell r="K42">
            <v>8.1</v>
          </cell>
        </row>
        <row r="43">
          <cell r="K43">
            <v>8.9</v>
          </cell>
        </row>
        <row r="44">
          <cell r="K44">
            <v>6.9</v>
          </cell>
        </row>
        <row r="45">
          <cell r="K45">
            <v>7.2</v>
          </cell>
        </row>
        <row r="46">
          <cell r="K46">
            <v>8.6</v>
          </cell>
        </row>
        <row r="47">
          <cell r="K47">
            <v>7.9</v>
          </cell>
        </row>
        <row r="48">
          <cell r="K48">
            <v>8.3000000000000007</v>
          </cell>
        </row>
        <row r="49">
          <cell r="K49">
            <v>9.6999999999999993</v>
          </cell>
        </row>
        <row r="50">
          <cell r="K50">
            <v>8.5</v>
          </cell>
        </row>
        <row r="51">
          <cell r="K51">
            <v>7</v>
          </cell>
        </row>
        <row r="52">
          <cell r="K52">
            <v>7.4</v>
          </cell>
        </row>
        <row r="53">
          <cell r="K53">
            <v>7.1</v>
          </cell>
        </row>
        <row r="54">
          <cell r="K54">
            <v>6.1</v>
          </cell>
        </row>
        <row r="55">
          <cell r="K55">
            <v>3.6</v>
          </cell>
        </row>
        <row r="56">
          <cell r="K56">
            <v>4.2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6785EA-DA5E-476E-A913-65A76944DBD6}" name="Table16" displayName="Table16" ref="F2:L50" totalsRowShown="0" headerRowDxfId="25" dataDxfId="24">
  <autoFilter ref="F2:L50" xr:uid="{606785EA-DA5E-476E-A913-65A76944DBD6}"/>
  <tableColumns count="7">
    <tableColumn id="1" xr3:uid="{CD4CD9EB-6D63-438D-8F6E-45271F17536A}" name="Fecha" dataDxfId="23">
      <calculatedColumnFormula>(Table27[[#This Row],[Fecha]]+2)</calculatedColumnFormula>
    </tableColumn>
    <tableColumn id="2" xr3:uid="{87CF7113-A614-4A78-8826-392D8924B344}" name="Hora" dataDxfId="22">
      <calculatedColumnFormula>Table27[[#This Row],[Hora]]</calculatedColumnFormula>
    </tableColumn>
    <tableColumn id="3" xr3:uid="{89C404E5-4B37-4CCA-A1D3-6DD513272CE6}" name="MW Proyectada (Barra A)" dataDxfId="21">
      <calculatedColumnFormula>VLOOKUP(Table16[[#This Row],[Fecha]],[1]!TBL_CalcDarwin[#Data],42,1)</calculatedColumnFormula>
    </tableColumn>
    <tableColumn id="4" xr3:uid="{6478E2F3-DA97-4183-BFA2-ADC87E5FB469}" name="MW Proyectada (Barra B)" dataDxfId="20">
      <calculatedColumnFormula>VLOOKUP(Table16[[#This Row],[Fecha]],[1]!TBL_CalcDarwin[#Data],43,1)</calculatedColumnFormula>
    </tableColumn>
    <tableColumn id="5" xr3:uid="{3C8A3D55-161A-4D6A-9F5A-BB7FED7E227E}" name="AEG DISPONIBLES BARRA A" dataDxfId="19">
      <calculatedColumnFormula>VLOOKUP(Table16[[#This Row],[Fecha]],[1]!TBL_CalcDarwin[#Data],40,1)</calculatedColumnFormula>
    </tableColumn>
    <tableColumn id="6" xr3:uid="{0F4391DA-33FA-4F28-B705-333D09090EEA}" name="AEG DISPONIBLES BARRA B" dataDxfId="18">
      <calculatedColumnFormula>VLOOKUP(Table16[[#This Row],[Fecha]],[1]!TBL_CalcDarwin[#Data],41,1)</calculatedColumnFormula>
    </tableColumn>
    <tableColumn id="9" xr3:uid="{F56657A3-5EE6-4FAC-B72D-B6D53EDD139B}" name="TOTAL MW" dataDxfId="17">
      <calculatedColumnFormula>Table16[[#This Row],[MW Proyectada (Barra A)]]+Table16[[#This Row],[MW Proyectada (Barra B)]]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4ED5D4-8388-46A7-A5EE-9E4E5666ECBC}" name="Table27" displayName="Table27" ref="A2:C50" totalsRowShown="0" headerRowDxfId="16">
  <autoFilter ref="A2:C50" xr:uid="{4C4ED5D4-8388-46A7-A5EE-9E4E5666ECBC}"/>
  <tableColumns count="3">
    <tableColumn id="1" xr3:uid="{DE5AAAAA-5BC7-42BE-88A0-273B28663809}" name="Fecha" dataDxfId="15"/>
    <tableColumn id="2" xr3:uid="{C2824DC3-35C4-4CFF-B773-F3698B6A400B}" name="Hora" dataDxfId="14"/>
    <tableColumn id="3" xr3:uid="{E58FD736-4EFB-4CB4-B654-EDD190757F33}" name="Viento m/s" dataDxfId="13">
      <calculatedColumnFormula>'[1]Plantilla Datos'!K9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62C3E-2668-46EB-84FC-B6C42D171DB4}" name="Table188" displayName="Table188" ref="F2:L50" totalsRowShown="0" headerRowDxfId="12" dataDxfId="11">
  <autoFilter ref="F2:L50" xr:uid="{11462C3E-2668-46EB-84FC-B6C42D171DB4}"/>
  <tableColumns count="7">
    <tableColumn id="1" xr3:uid="{F9D3B528-AD55-47BF-B764-D3C90F5FC7A4}" name="Fecha" dataDxfId="10">
      <calculatedColumnFormula>(Table299[[#This Row],[Fecha]]+2)</calculatedColumnFormula>
    </tableColumn>
    <tableColumn id="2" xr3:uid="{7EA4B95D-25A5-4BB6-A6AF-BE512EE00573}" name="Hora" dataDxfId="9">
      <calculatedColumnFormula>Table299[[#This Row],[Hora]]</calculatedColumnFormula>
    </tableColumn>
    <tableColumn id="3" xr3:uid="{6B4A8CC6-DC65-44C4-B1F5-CD95B64B204B}" name="MW Proyectada (Barra A)" dataDxfId="8">
      <calculatedColumnFormula>VLOOKUP(Table188[[#This Row],[Fecha]],[1]!TBL_CalcDarwin[#Data],46,1)</calculatedColumnFormula>
    </tableColumn>
    <tableColumn id="4" xr3:uid="{92D71263-723D-436C-A28B-58B295FEBB8E}" name="MW Proyectada (Barra B)" dataDxfId="7">
      <calculatedColumnFormula>VLOOKUP(Table188[[#This Row],[Fecha]],[1]!TBL_CalcDarwin[#Data],47,1)</calculatedColumnFormula>
    </tableColumn>
    <tableColumn id="5" xr3:uid="{AAF8D24E-B533-4AA9-BDA0-72106F59127F}" name="AEG DISPONIBLES BARRA A" dataDxfId="6">
      <calculatedColumnFormula>VLOOKUP(Table188[[#This Row],[Fecha]],[1]!TBL_CalcDarwin[#Data],44,1)</calculatedColumnFormula>
    </tableColumn>
    <tableColumn id="6" xr3:uid="{3EED9662-7764-44AA-84A7-6FA15673354B}" name="AEG DISPONIBLES BARRA B" dataDxfId="5">
      <calculatedColumnFormula>VLOOKUP(Table188[[#This Row],[Fecha]],[1]!TBL_CalcDarwin[#Data],45,1)</calculatedColumnFormula>
    </tableColumn>
    <tableColumn id="9" xr3:uid="{FDEF2D18-0F89-40D1-B855-A6ADED3FDE58}" name="TOTAL MW" dataDxfId="4">
      <calculatedColumnFormula>Table188[[#This Row],[MW Proyectada (Barra A)]]+Table188[[#This Row],[MW Proyectada (Barra B)]]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ED4178-BE0A-4403-B88B-1F7FB7A3A196}" name="Table299" displayName="Table299" ref="A2:C50" totalsRowShown="0" headerRowDxfId="3">
  <autoFilter ref="A2:C50" xr:uid="{17ED4178-BE0A-4403-B88B-1F7FB7A3A196}"/>
  <tableColumns count="3">
    <tableColumn id="1" xr3:uid="{4949A102-C1CE-4208-B890-8D4B63119EBF}" name="Fecha" dataDxfId="2"/>
    <tableColumn id="2" xr3:uid="{90E84222-D7CD-4248-A4D7-951354BD4EB0}" name="Hora" dataDxfId="1"/>
    <tableColumn id="3" xr3:uid="{8ABB4E9D-FB9F-4B91-89EE-76C281BCB84E}" name="Viento m/s" dataDxfId="0">
      <calculatedColumnFormula>'[1]Plantilla Datos'!K9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L50"/>
  <sheetViews>
    <sheetView zoomScale="80" zoomScaleNormal="80" workbookViewId="0">
      <selection activeCell="E12" sqref="E12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0" t="str">
        <f>"DATA DE VIENTO EJECUTADO CE PUNTA LOMITAS "&amp;UPPER(TEXT(A3,"DDDD dd mmmm"))</f>
        <v>DATA DE VIENTO EJECUTADO CE PUNTA LOMITAS SUNDAY 07 JANUARY</v>
      </c>
      <c r="B1" s="10"/>
      <c r="C1" s="10"/>
      <c r="F1" s="10" t="str">
        <f>"GENERACIÓN PROYECTADA CE PUNTA LOMITAS, POR BARRA Y # AEG E/S "&amp;UPPER(TEXT(F3,"DDDD dd mmmm"))</f>
        <v>GENERACIÓN PROYECTADA CE PUNTA LOMITAS, POR BARRA Y # AEG E/S TUESDAY 09 JANUARY</v>
      </c>
      <c r="G1" s="10"/>
      <c r="H1" s="10"/>
      <c r="I1" s="10"/>
      <c r="J1" s="10"/>
      <c r="K1" s="10"/>
      <c r="L1" s="10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f>ROUND('[1]Plantilla Datos'!E3,5)</f>
        <v>45298</v>
      </c>
      <c r="B3" s="4">
        <v>0</v>
      </c>
      <c r="C3" s="1">
        <f>'[1]Plantilla Datos'!K9</f>
        <v>12</v>
      </c>
      <c r="F3" s="9">
        <f>(Table27[[#This Row],[Fecha]]+2)</f>
        <v>45300</v>
      </c>
      <c r="G3" s="5">
        <f>Table27[[#This Row],[Hora]]</f>
        <v>0</v>
      </c>
      <c r="H3" s="6">
        <f>VLOOKUP(Table16[[#This Row],[Fecha]],[1]!TBL_CalcDarwin[#Data],42,1)</f>
        <v>23.901</v>
      </c>
      <c r="I3" s="6">
        <f>VLOOKUP(Table16[[#This Row],[Fecha]],[1]!TBL_CalcDarwin[#Data],43,1)</f>
        <v>33.448</v>
      </c>
      <c r="J3" s="7">
        <f>VLOOKUP(Table16[[#This Row],[Fecha]],[1]!TBL_CalcDarwin[#Data],40,1)</f>
        <v>17</v>
      </c>
      <c r="K3" s="7">
        <f>VLOOKUP(Table16[[#This Row],[Fecha]],[1]!TBL_CalcDarwin[#Data],41,1)</f>
        <v>18</v>
      </c>
      <c r="L3" s="6">
        <f>Table16[[#This Row],[MW Proyectada (Barra A)]]+Table16[[#This Row],[MW Proyectada (Barra B)]]</f>
        <v>57.349000000000004</v>
      </c>
    </row>
    <row r="4" spans="1:12" x14ac:dyDescent="0.25">
      <c r="A4" s="8">
        <f>A3+TIME(0,30,0)</f>
        <v>45298.020833333336</v>
      </c>
      <c r="B4" s="4">
        <f>B3+TIME(0,30,0)</f>
        <v>2.0833333333333332E-2</v>
      </c>
      <c r="C4" s="1">
        <f>'[1]Plantilla Datos'!K10</f>
        <v>11.6</v>
      </c>
      <c r="F4" s="9">
        <f>(Table27[[#This Row],[Fecha]]+2)</f>
        <v>45300.020833333336</v>
      </c>
      <c r="G4" s="5">
        <f>Table27[[#This Row],[Hora]]</f>
        <v>2.0833333333333332E-2</v>
      </c>
      <c r="H4" s="6">
        <f>VLOOKUP(Table16[[#This Row],[Fecha]],[1]!TBL_CalcDarwin[#Data],42,1)</f>
        <v>23.901</v>
      </c>
      <c r="I4" s="6">
        <f>VLOOKUP(Table16[[#This Row],[Fecha]],[1]!TBL_CalcDarwin[#Data],43,1)</f>
        <v>33.448</v>
      </c>
      <c r="J4" s="7">
        <f>VLOOKUP(Table16[[#This Row],[Fecha]],[1]!TBL_CalcDarwin[#Data],40,1)</f>
        <v>17</v>
      </c>
      <c r="K4" s="7">
        <f>VLOOKUP(Table16[[#This Row],[Fecha]],[1]!TBL_CalcDarwin[#Data],41,1)</f>
        <v>18</v>
      </c>
      <c r="L4" s="6">
        <f>Table16[[#This Row],[MW Proyectada (Barra A)]]+Table16[[#This Row],[MW Proyectada (Barra B)]]</f>
        <v>57.349000000000004</v>
      </c>
    </row>
    <row r="5" spans="1:12" x14ac:dyDescent="0.25">
      <c r="A5" s="8">
        <f t="shared" ref="A5:B20" si="0">A4+TIME(0,30,0)</f>
        <v>45298.041666666672</v>
      </c>
      <c r="B5" s="4">
        <f t="shared" si="0"/>
        <v>4.1666666666666664E-2</v>
      </c>
      <c r="C5" s="1">
        <f>'[1]Plantilla Datos'!K11</f>
        <v>9.6</v>
      </c>
      <c r="F5" s="9">
        <f>(Table27[[#This Row],[Fecha]]+2)</f>
        <v>45300.041666666672</v>
      </c>
      <c r="G5" s="5">
        <f>Table27[[#This Row],[Hora]]</f>
        <v>4.1666666666666664E-2</v>
      </c>
      <c r="H5" s="6">
        <f>VLOOKUP(Table16[[#This Row],[Fecha]],[1]!TBL_CalcDarwin[#Data],42,1)</f>
        <v>16.512</v>
      </c>
      <c r="I5" s="6">
        <f>VLOOKUP(Table16[[#This Row],[Fecha]],[1]!TBL_CalcDarwin[#Data],43,1)</f>
        <v>21.934999999999999</v>
      </c>
      <c r="J5" s="7">
        <f>VLOOKUP(Table16[[#This Row],[Fecha]],[1]!TBL_CalcDarwin[#Data],40,1)</f>
        <v>17</v>
      </c>
      <c r="K5" s="7">
        <f>VLOOKUP(Table16[[#This Row],[Fecha]],[1]!TBL_CalcDarwin[#Data],41,1)</f>
        <v>18</v>
      </c>
      <c r="L5" s="6">
        <f>Table16[[#This Row],[MW Proyectada (Barra A)]]+Table16[[#This Row],[MW Proyectada (Barra B)]]</f>
        <v>38.447000000000003</v>
      </c>
    </row>
    <row r="6" spans="1:12" x14ac:dyDescent="0.25">
      <c r="A6" s="8">
        <f t="shared" si="0"/>
        <v>45298.062500000007</v>
      </c>
      <c r="B6" s="4">
        <f t="shared" si="0"/>
        <v>6.25E-2</v>
      </c>
      <c r="C6" s="1">
        <f>'[1]Plantilla Datos'!K12</f>
        <v>10.1</v>
      </c>
      <c r="F6" s="9">
        <f>(Table27[[#This Row],[Fecha]]+2)</f>
        <v>45300.062500000007</v>
      </c>
      <c r="G6" s="5">
        <f>Table27[[#This Row],[Hora]]</f>
        <v>6.25E-2</v>
      </c>
      <c r="H6" s="6">
        <f>VLOOKUP(Table16[[#This Row],[Fecha]],[1]!TBL_CalcDarwin[#Data],42,1)</f>
        <v>16.512</v>
      </c>
      <c r="I6" s="6">
        <f>VLOOKUP(Table16[[#This Row],[Fecha]],[1]!TBL_CalcDarwin[#Data],43,1)</f>
        <v>21.934999999999999</v>
      </c>
      <c r="J6" s="7">
        <f>VLOOKUP(Table16[[#This Row],[Fecha]],[1]!TBL_CalcDarwin[#Data],40,1)</f>
        <v>17</v>
      </c>
      <c r="K6" s="7">
        <f>VLOOKUP(Table16[[#This Row],[Fecha]],[1]!TBL_CalcDarwin[#Data],41,1)</f>
        <v>18</v>
      </c>
      <c r="L6" s="6">
        <f>Table16[[#This Row],[MW Proyectada (Barra A)]]+Table16[[#This Row],[MW Proyectada (Barra B)]]</f>
        <v>38.447000000000003</v>
      </c>
    </row>
    <row r="7" spans="1:12" x14ac:dyDescent="0.25">
      <c r="A7" s="8">
        <f t="shared" si="0"/>
        <v>45298.083333333343</v>
      </c>
      <c r="B7" s="4">
        <f t="shared" si="0"/>
        <v>8.3333333333333329E-2</v>
      </c>
      <c r="C7" s="1">
        <f>'[1]Plantilla Datos'!K13</f>
        <v>11.7</v>
      </c>
      <c r="F7" s="9">
        <f>(Table27[[#This Row],[Fecha]]+2)</f>
        <v>45300.083333333343</v>
      </c>
      <c r="G7" s="5">
        <f>Table27[[#This Row],[Hora]]</f>
        <v>8.3333333333333329E-2</v>
      </c>
      <c r="H7" s="6">
        <f>VLOOKUP(Table16[[#This Row],[Fecha]],[1]!TBL_CalcDarwin[#Data],42,1)</f>
        <v>14.497</v>
      </c>
      <c r="I7" s="6">
        <f>VLOOKUP(Table16[[#This Row],[Fecha]],[1]!TBL_CalcDarwin[#Data],43,1)</f>
        <v>21.221</v>
      </c>
      <c r="J7" s="7">
        <f>VLOOKUP(Table16[[#This Row],[Fecha]],[1]!TBL_CalcDarwin[#Data],40,1)</f>
        <v>17</v>
      </c>
      <c r="K7" s="7">
        <f>VLOOKUP(Table16[[#This Row],[Fecha]],[1]!TBL_CalcDarwin[#Data],41,1)</f>
        <v>18</v>
      </c>
      <c r="L7" s="6">
        <f>Table16[[#This Row],[MW Proyectada (Barra A)]]+Table16[[#This Row],[MW Proyectada (Barra B)]]</f>
        <v>35.718000000000004</v>
      </c>
    </row>
    <row r="8" spans="1:12" x14ac:dyDescent="0.25">
      <c r="A8" s="8">
        <f t="shared" si="0"/>
        <v>45298.104166666679</v>
      </c>
      <c r="B8" s="4">
        <f t="shared" si="0"/>
        <v>0.10416666666666666</v>
      </c>
      <c r="C8" s="1">
        <f>'[1]Plantilla Datos'!K14</f>
        <v>11.6</v>
      </c>
      <c r="F8" s="9">
        <f>(Table27[[#This Row],[Fecha]]+2)</f>
        <v>45300.104166666679</v>
      </c>
      <c r="G8" s="5">
        <f>Table27[[#This Row],[Hora]]</f>
        <v>0.10416666666666666</v>
      </c>
      <c r="H8" s="6">
        <f>VLOOKUP(Table16[[#This Row],[Fecha]],[1]!TBL_CalcDarwin[#Data],42,1)</f>
        <v>14.497</v>
      </c>
      <c r="I8" s="6">
        <f>VLOOKUP(Table16[[#This Row],[Fecha]],[1]!TBL_CalcDarwin[#Data],43,1)</f>
        <v>21.221</v>
      </c>
      <c r="J8" s="7">
        <f>VLOOKUP(Table16[[#This Row],[Fecha]],[1]!TBL_CalcDarwin[#Data],40,1)</f>
        <v>17</v>
      </c>
      <c r="K8" s="7">
        <f>VLOOKUP(Table16[[#This Row],[Fecha]],[1]!TBL_CalcDarwin[#Data],41,1)</f>
        <v>18</v>
      </c>
      <c r="L8" s="6">
        <f>Table16[[#This Row],[MW Proyectada (Barra A)]]+Table16[[#This Row],[MW Proyectada (Barra B)]]</f>
        <v>35.718000000000004</v>
      </c>
    </row>
    <row r="9" spans="1:12" x14ac:dyDescent="0.25">
      <c r="A9" s="8">
        <f t="shared" si="0"/>
        <v>45298.125000000015</v>
      </c>
      <c r="B9" s="4">
        <f t="shared" si="0"/>
        <v>0.12499999999999999</v>
      </c>
      <c r="C9" s="1">
        <f>'[1]Plantilla Datos'!K15</f>
        <v>6.7</v>
      </c>
      <c r="F9" s="9">
        <f>(Table27[[#This Row],[Fecha]]+2)</f>
        <v>45300.125000000015</v>
      </c>
      <c r="G9" s="5">
        <f>Table27[[#This Row],[Hora]]</f>
        <v>0.12499999999999999</v>
      </c>
      <c r="H9" s="6">
        <f>VLOOKUP(Table16[[#This Row],[Fecha]],[1]!TBL_CalcDarwin[#Data],42,1)</f>
        <v>11.526</v>
      </c>
      <c r="I9" s="6">
        <f>VLOOKUP(Table16[[#This Row],[Fecha]],[1]!TBL_CalcDarwin[#Data],43,1)</f>
        <v>16.382000000000001</v>
      </c>
      <c r="J9" s="7">
        <f>VLOOKUP(Table16[[#This Row],[Fecha]],[1]!TBL_CalcDarwin[#Data],40,1)</f>
        <v>17</v>
      </c>
      <c r="K9" s="7">
        <f>VLOOKUP(Table16[[#This Row],[Fecha]],[1]!TBL_CalcDarwin[#Data],41,1)</f>
        <v>18</v>
      </c>
      <c r="L9" s="6">
        <f>Table16[[#This Row],[MW Proyectada (Barra A)]]+Table16[[#This Row],[MW Proyectada (Barra B)]]</f>
        <v>27.908000000000001</v>
      </c>
    </row>
    <row r="10" spans="1:12" x14ac:dyDescent="0.25">
      <c r="A10" s="8">
        <f t="shared" si="0"/>
        <v>45298.14583333335</v>
      </c>
      <c r="B10" s="4">
        <f t="shared" si="0"/>
        <v>0.14583333333333331</v>
      </c>
      <c r="C10" s="1">
        <f>'[1]Plantilla Datos'!K16</f>
        <v>5.8</v>
      </c>
      <c r="F10" s="9">
        <f>(Table27[[#This Row],[Fecha]]+2)</f>
        <v>45300.14583333335</v>
      </c>
      <c r="G10" s="5">
        <f>Table27[[#This Row],[Hora]]</f>
        <v>0.14583333333333331</v>
      </c>
      <c r="H10" s="6">
        <f>VLOOKUP(Table16[[#This Row],[Fecha]],[1]!TBL_CalcDarwin[#Data],42,1)</f>
        <v>11.526</v>
      </c>
      <c r="I10" s="6">
        <f>VLOOKUP(Table16[[#This Row],[Fecha]],[1]!TBL_CalcDarwin[#Data],43,1)</f>
        <v>16.382000000000001</v>
      </c>
      <c r="J10" s="7">
        <f>VLOOKUP(Table16[[#This Row],[Fecha]],[1]!TBL_CalcDarwin[#Data],40,1)</f>
        <v>17</v>
      </c>
      <c r="K10" s="7">
        <f>VLOOKUP(Table16[[#This Row],[Fecha]],[1]!TBL_CalcDarwin[#Data],41,1)</f>
        <v>18</v>
      </c>
      <c r="L10" s="6">
        <f>Table16[[#This Row],[MW Proyectada (Barra A)]]+Table16[[#This Row],[MW Proyectada (Barra B)]]</f>
        <v>27.908000000000001</v>
      </c>
    </row>
    <row r="11" spans="1:12" x14ac:dyDescent="0.25">
      <c r="A11" s="8">
        <f t="shared" si="0"/>
        <v>45298.166666666686</v>
      </c>
      <c r="B11" s="4">
        <f t="shared" si="0"/>
        <v>0.16666666666666666</v>
      </c>
      <c r="C11" s="1">
        <f>'[1]Plantilla Datos'!K17</f>
        <v>7</v>
      </c>
      <c r="F11" s="9">
        <f>(Table27[[#This Row],[Fecha]]+2)</f>
        <v>45300.166666666686</v>
      </c>
      <c r="G11" s="5">
        <f>Table27[[#This Row],[Hora]]</f>
        <v>0.16666666666666666</v>
      </c>
      <c r="H11" s="6">
        <f>VLOOKUP(Table16[[#This Row],[Fecha]],[1]!TBL_CalcDarwin[#Data],42,1)</f>
        <v>8.3449999999999989</v>
      </c>
      <c r="I11" s="6">
        <f>VLOOKUP(Table16[[#This Row],[Fecha]],[1]!TBL_CalcDarwin[#Data],43,1)</f>
        <v>12.305000000000001</v>
      </c>
      <c r="J11" s="7">
        <f>VLOOKUP(Table16[[#This Row],[Fecha]],[1]!TBL_CalcDarwin[#Data],40,1)</f>
        <v>17</v>
      </c>
      <c r="K11" s="7">
        <f>VLOOKUP(Table16[[#This Row],[Fecha]],[1]!TBL_CalcDarwin[#Data],41,1)</f>
        <v>18</v>
      </c>
      <c r="L11" s="6">
        <f>Table16[[#This Row],[MW Proyectada (Barra A)]]+Table16[[#This Row],[MW Proyectada (Barra B)]]</f>
        <v>20.65</v>
      </c>
    </row>
    <row r="12" spans="1:12" x14ac:dyDescent="0.25">
      <c r="A12" s="8">
        <f t="shared" si="0"/>
        <v>45298.187500000022</v>
      </c>
      <c r="B12" s="4">
        <f t="shared" si="0"/>
        <v>0.1875</v>
      </c>
      <c r="C12" s="1">
        <f>'[1]Plantilla Datos'!K18</f>
        <v>6.4</v>
      </c>
      <c r="F12" s="9">
        <f>(Table27[[#This Row],[Fecha]]+2)</f>
        <v>45300.187500000022</v>
      </c>
      <c r="G12" s="5">
        <f>Table27[[#This Row],[Hora]]</f>
        <v>0.1875</v>
      </c>
      <c r="H12" s="6">
        <f>VLOOKUP(Table16[[#This Row],[Fecha]],[1]!TBL_CalcDarwin[#Data],42,1)</f>
        <v>8.3449999999999989</v>
      </c>
      <c r="I12" s="6">
        <f>VLOOKUP(Table16[[#This Row],[Fecha]],[1]!TBL_CalcDarwin[#Data],43,1)</f>
        <v>12.305000000000001</v>
      </c>
      <c r="J12" s="7">
        <f>VLOOKUP(Table16[[#This Row],[Fecha]],[1]!TBL_CalcDarwin[#Data],40,1)</f>
        <v>17</v>
      </c>
      <c r="K12" s="7">
        <f>VLOOKUP(Table16[[#This Row],[Fecha]],[1]!TBL_CalcDarwin[#Data],41,1)</f>
        <v>18</v>
      </c>
      <c r="L12" s="6">
        <f>Table16[[#This Row],[MW Proyectada (Barra A)]]+Table16[[#This Row],[MW Proyectada (Barra B)]]</f>
        <v>20.65</v>
      </c>
    </row>
    <row r="13" spans="1:12" x14ac:dyDescent="0.25">
      <c r="A13" s="8">
        <f t="shared" si="0"/>
        <v>45298.208333333358</v>
      </c>
      <c r="B13" s="4">
        <f t="shared" si="0"/>
        <v>0.20833333333333334</v>
      </c>
      <c r="C13" s="1">
        <f>'[1]Plantilla Datos'!K19</f>
        <v>6.9</v>
      </c>
      <c r="F13" s="9">
        <f>(Table27[[#This Row],[Fecha]]+2)</f>
        <v>45300.208333333358</v>
      </c>
      <c r="G13" s="5">
        <f>Table27[[#This Row],[Hora]]</f>
        <v>0.20833333333333334</v>
      </c>
      <c r="H13" s="6">
        <f>VLOOKUP(Table16[[#This Row],[Fecha]],[1]!TBL_CalcDarwin[#Data],42,1)</f>
        <v>8.3449999999999989</v>
      </c>
      <c r="I13" s="6">
        <f>VLOOKUP(Table16[[#This Row],[Fecha]],[1]!TBL_CalcDarwin[#Data],43,1)</f>
        <v>12.305000000000001</v>
      </c>
      <c r="J13" s="7">
        <f>VLOOKUP(Table16[[#This Row],[Fecha]],[1]!TBL_CalcDarwin[#Data],40,1)</f>
        <v>17</v>
      </c>
      <c r="K13" s="7">
        <f>VLOOKUP(Table16[[#This Row],[Fecha]],[1]!TBL_CalcDarwin[#Data],41,1)</f>
        <v>18</v>
      </c>
      <c r="L13" s="6">
        <f>Table16[[#This Row],[MW Proyectada (Barra A)]]+Table16[[#This Row],[MW Proyectada (Barra B)]]</f>
        <v>20.65</v>
      </c>
    </row>
    <row r="14" spans="1:12" x14ac:dyDescent="0.25">
      <c r="A14" s="8">
        <f t="shared" si="0"/>
        <v>45298.229166666693</v>
      </c>
      <c r="B14" s="4">
        <f t="shared" si="0"/>
        <v>0.22916666666666669</v>
      </c>
      <c r="C14" s="1">
        <f>'[1]Plantilla Datos'!K20</f>
        <v>7.8</v>
      </c>
      <c r="F14" s="9">
        <f>(Table27[[#This Row],[Fecha]]+2)</f>
        <v>45300.229166666693</v>
      </c>
      <c r="G14" s="5">
        <f>Table27[[#This Row],[Hora]]</f>
        <v>0.22916666666666669</v>
      </c>
      <c r="H14" s="6">
        <f>VLOOKUP(Table16[[#This Row],[Fecha]],[1]!TBL_CalcDarwin[#Data],42,1)</f>
        <v>8.3449999999999989</v>
      </c>
      <c r="I14" s="6">
        <f>VLOOKUP(Table16[[#This Row],[Fecha]],[1]!TBL_CalcDarwin[#Data],43,1)</f>
        <v>12.305000000000001</v>
      </c>
      <c r="J14" s="7">
        <f>VLOOKUP(Table16[[#This Row],[Fecha]],[1]!TBL_CalcDarwin[#Data],40,1)</f>
        <v>17</v>
      </c>
      <c r="K14" s="7">
        <f>VLOOKUP(Table16[[#This Row],[Fecha]],[1]!TBL_CalcDarwin[#Data],41,1)</f>
        <v>18</v>
      </c>
      <c r="L14" s="6">
        <f>Table16[[#This Row],[MW Proyectada (Barra A)]]+Table16[[#This Row],[MW Proyectada (Barra B)]]</f>
        <v>20.65</v>
      </c>
    </row>
    <row r="15" spans="1:12" x14ac:dyDescent="0.25">
      <c r="A15" s="8">
        <f t="shared" si="0"/>
        <v>45298.250000000029</v>
      </c>
      <c r="B15" s="4">
        <f t="shared" si="0"/>
        <v>0.25</v>
      </c>
      <c r="C15" s="1">
        <f>'[1]Plantilla Datos'!K21</f>
        <v>7.5</v>
      </c>
      <c r="F15" s="9">
        <f>(Table27[[#This Row],[Fecha]]+2)</f>
        <v>45300.250000000029</v>
      </c>
      <c r="G15" s="5">
        <f>Table27[[#This Row],[Hora]]</f>
        <v>0.25</v>
      </c>
      <c r="H15" s="6">
        <f>VLOOKUP(Table16[[#This Row],[Fecha]],[1]!TBL_CalcDarwin[#Data],42,1)</f>
        <v>8.3449999999999989</v>
      </c>
      <c r="I15" s="6">
        <f>VLOOKUP(Table16[[#This Row],[Fecha]],[1]!TBL_CalcDarwin[#Data],43,1)</f>
        <v>12.305000000000001</v>
      </c>
      <c r="J15" s="7">
        <f>VLOOKUP(Table16[[#This Row],[Fecha]],[1]!TBL_CalcDarwin[#Data],40,1)</f>
        <v>17</v>
      </c>
      <c r="K15" s="7">
        <f>VLOOKUP(Table16[[#This Row],[Fecha]],[1]!TBL_CalcDarwin[#Data],41,1)</f>
        <v>18</v>
      </c>
      <c r="L15" s="6">
        <f>Table16[[#This Row],[MW Proyectada (Barra A)]]+Table16[[#This Row],[MW Proyectada (Barra B)]]</f>
        <v>20.65</v>
      </c>
    </row>
    <row r="16" spans="1:12" x14ac:dyDescent="0.25">
      <c r="A16" s="8">
        <f t="shared" si="0"/>
        <v>45298.270833333365</v>
      </c>
      <c r="B16" s="4">
        <f t="shared" si="0"/>
        <v>0.27083333333333331</v>
      </c>
      <c r="C16" s="1">
        <f>'[1]Plantilla Datos'!K22</f>
        <v>9.8000000000000007</v>
      </c>
      <c r="F16" s="9">
        <f>(Table27[[#This Row],[Fecha]]+2)</f>
        <v>45300.270833333365</v>
      </c>
      <c r="G16" s="5">
        <f>Table27[[#This Row],[Hora]]</f>
        <v>0.27083333333333331</v>
      </c>
      <c r="H16" s="6">
        <f>VLOOKUP(Table16[[#This Row],[Fecha]],[1]!TBL_CalcDarwin[#Data],42,1)</f>
        <v>8.3449999999999989</v>
      </c>
      <c r="I16" s="6">
        <f>VLOOKUP(Table16[[#This Row],[Fecha]],[1]!TBL_CalcDarwin[#Data],43,1)</f>
        <v>12.305000000000001</v>
      </c>
      <c r="J16" s="7">
        <f>VLOOKUP(Table16[[#This Row],[Fecha]],[1]!TBL_CalcDarwin[#Data],40,1)</f>
        <v>17</v>
      </c>
      <c r="K16" s="7">
        <f>VLOOKUP(Table16[[#This Row],[Fecha]],[1]!TBL_CalcDarwin[#Data],41,1)</f>
        <v>18</v>
      </c>
      <c r="L16" s="6">
        <f>Table16[[#This Row],[MW Proyectada (Barra A)]]+Table16[[#This Row],[MW Proyectada (Barra B)]]</f>
        <v>20.65</v>
      </c>
    </row>
    <row r="17" spans="1:12" x14ac:dyDescent="0.25">
      <c r="A17" s="8">
        <f t="shared" si="0"/>
        <v>45298.291666666701</v>
      </c>
      <c r="B17" s="4">
        <f t="shared" si="0"/>
        <v>0.29166666666666663</v>
      </c>
      <c r="C17" s="1">
        <f>'[1]Plantilla Datos'!K23</f>
        <v>10.6</v>
      </c>
      <c r="F17" s="9">
        <f>(Table27[[#This Row],[Fecha]]+2)</f>
        <v>45300.291666666701</v>
      </c>
      <c r="G17" s="5">
        <f>Table27[[#This Row],[Hora]]</f>
        <v>0.29166666666666663</v>
      </c>
      <c r="H17" s="6">
        <f>VLOOKUP(Table16[[#This Row],[Fecha]],[1]!TBL_CalcDarwin[#Data],42,1)</f>
        <v>6.9589999999999996</v>
      </c>
      <c r="I17" s="6">
        <f>VLOOKUP(Table16[[#This Row],[Fecha]],[1]!TBL_CalcDarwin[#Data],43,1)</f>
        <v>9.3190000000000008</v>
      </c>
      <c r="J17" s="7">
        <f>VLOOKUP(Table16[[#This Row],[Fecha]],[1]!TBL_CalcDarwin[#Data],40,1)</f>
        <v>17</v>
      </c>
      <c r="K17" s="7">
        <f>VLOOKUP(Table16[[#This Row],[Fecha]],[1]!TBL_CalcDarwin[#Data],41,1)</f>
        <v>18</v>
      </c>
      <c r="L17" s="6">
        <f>Table16[[#This Row],[MW Proyectada (Barra A)]]+Table16[[#This Row],[MW Proyectada (Barra B)]]</f>
        <v>16.277999999999999</v>
      </c>
    </row>
    <row r="18" spans="1:12" x14ac:dyDescent="0.25">
      <c r="A18" s="8">
        <f t="shared" si="0"/>
        <v>45298.312500000036</v>
      </c>
      <c r="B18" s="4">
        <f t="shared" si="0"/>
        <v>0.31249999999999994</v>
      </c>
      <c r="C18" s="1">
        <f>'[1]Plantilla Datos'!K24</f>
        <v>8.8000000000000007</v>
      </c>
      <c r="F18" s="9">
        <f>(Table27[[#This Row],[Fecha]]+2)</f>
        <v>45300.312500000036</v>
      </c>
      <c r="G18" s="5">
        <f>Table27[[#This Row],[Hora]]</f>
        <v>0.31249999999999994</v>
      </c>
      <c r="H18" s="6">
        <f>VLOOKUP(Table16[[#This Row],[Fecha]],[1]!TBL_CalcDarwin[#Data],42,1)</f>
        <v>6.9589999999999996</v>
      </c>
      <c r="I18" s="6">
        <f>VLOOKUP(Table16[[#This Row],[Fecha]],[1]!TBL_CalcDarwin[#Data],43,1)</f>
        <v>9.3190000000000008</v>
      </c>
      <c r="J18" s="7">
        <f>VLOOKUP(Table16[[#This Row],[Fecha]],[1]!TBL_CalcDarwin[#Data],40,1)</f>
        <v>17</v>
      </c>
      <c r="K18" s="7">
        <f>VLOOKUP(Table16[[#This Row],[Fecha]],[1]!TBL_CalcDarwin[#Data],41,1)</f>
        <v>18</v>
      </c>
      <c r="L18" s="6">
        <f>Table16[[#This Row],[MW Proyectada (Barra A)]]+Table16[[#This Row],[MW Proyectada (Barra B)]]</f>
        <v>16.277999999999999</v>
      </c>
    </row>
    <row r="19" spans="1:12" x14ac:dyDescent="0.25">
      <c r="A19" s="8">
        <f t="shared" si="0"/>
        <v>45298.333333333372</v>
      </c>
      <c r="B19" s="4">
        <f t="shared" si="0"/>
        <v>0.33333333333333326</v>
      </c>
      <c r="C19" s="1">
        <f>'[1]Plantilla Datos'!K25</f>
        <v>8.6999999999999993</v>
      </c>
      <c r="F19" s="9">
        <f>(Table27[[#This Row],[Fecha]]+2)</f>
        <v>45300.333333333372</v>
      </c>
      <c r="G19" s="5">
        <f>Table27[[#This Row],[Hora]]</f>
        <v>0.33333333333333326</v>
      </c>
      <c r="H19" s="6">
        <f>VLOOKUP(Table16[[#This Row],[Fecha]],[1]!TBL_CalcDarwin[#Data],42,1)</f>
        <v>11.526</v>
      </c>
      <c r="I19" s="6">
        <f>VLOOKUP(Table16[[#This Row],[Fecha]],[1]!TBL_CalcDarwin[#Data],43,1)</f>
        <v>16.382000000000001</v>
      </c>
      <c r="J19" s="7">
        <f>VLOOKUP(Table16[[#This Row],[Fecha]],[1]!TBL_CalcDarwin[#Data],40,1)</f>
        <v>17</v>
      </c>
      <c r="K19" s="7">
        <f>VLOOKUP(Table16[[#This Row],[Fecha]],[1]!TBL_CalcDarwin[#Data],41,1)</f>
        <v>18</v>
      </c>
      <c r="L19" s="6">
        <f>Table16[[#This Row],[MW Proyectada (Barra A)]]+Table16[[#This Row],[MW Proyectada (Barra B)]]</f>
        <v>27.908000000000001</v>
      </c>
    </row>
    <row r="20" spans="1:12" x14ac:dyDescent="0.25">
      <c r="A20" s="8">
        <f t="shared" si="0"/>
        <v>45298.354166666708</v>
      </c>
      <c r="B20" s="4">
        <f t="shared" si="0"/>
        <v>0.35416666666666657</v>
      </c>
      <c r="C20" s="1">
        <f>'[1]Plantilla Datos'!K26</f>
        <v>9.8000000000000007</v>
      </c>
      <c r="F20" s="9">
        <f>(Table27[[#This Row],[Fecha]]+2)</f>
        <v>45300.354166666708</v>
      </c>
      <c r="G20" s="5">
        <f>Table27[[#This Row],[Hora]]</f>
        <v>0.35416666666666657</v>
      </c>
      <c r="H20" s="6">
        <f>VLOOKUP(Table16[[#This Row],[Fecha]],[1]!TBL_CalcDarwin[#Data],42,1)</f>
        <v>11.526</v>
      </c>
      <c r="I20" s="6">
        <f>VLOOKUP(Table16[[#This Row],[Fecha]],[1]!TBL_CalcDarwin[#Data],43,1)</f>
        <v>16.382000000000001</v>
      </c>
      <c r="J20" s="7">
        <f>VLOOKUP(Table16[[#This Row],[Fecha]],[1]!TBL_CalcDarwin[#Data],40,1)</f>
        <v>17</v>
      </c>
      <c r="K20" s="7">
        <f>VLOOKUP(Table16[[#This Row],[Fecha]],[1]!TBL_CalcDarwin[#Data],41,1)</f>
        <v>18</v>
      </c>
      <c r="L20" s="6">
        <f>Table16[[#This Row],[MW Proyectada (Barra A)]]+Table16[[#This Row],[MW Proyectada (Barra B)]]</f>
        <v>27.908000000000001</v>
      </c>
    </row>
    <row r="21" spans="1:12" x14ac:dyDescent="0.25">
      <c r="A21" s="8">
        <f t="shared" ref="A21:B36" si="1">A20+TIME(0,30,0)</f>
        <v>45298.375000000044</v>
      </c>
      <c r="B21" s="4">
        <f t="shared" si="1"/>
        <v>0.37499999999999989</v>
      </c>
      <c r="C21" s="1">
        <f>'[1]Plantilla Datos'!K27</f>
        <v>10.199999999999999</v>
      </c>
      <c r="F21" s="9">
        <f>(Table27[[#This Row],[Fecha]]+2)</f>
        <v>45300.375000000044</v>
      </c>
      <c r="G21" s="5">
        <f>Table27[[#This Row],[Hora]]</f>
        <v>0.37499999999999989</v>
      </c>
      <c r="H21" s="6">
        <f>VLOOKUP(Table16[[#This Row],[Fecha]],[1]!TBL_CalcDarwin[#Data],42,1)</f>
        <v>14.497</v>
      </c>
      <c r="I21" s="6">
        <f>VLOOKUP(Table16[[#This Row],[Fecha]],[1]!TBL_CalcDarwin[#Data],43,1)</f>
        <v>21.221</v>
      </c>
      <c r="J21" s="7">
        <f>VLOOKUP(Table16[[#This Row],[Fecha]],[1]!TBL_CalcDarwin[#Data],40,1)</f>
        <v>17</v>
      </c>
      <c r="K21" s="7">
        <f>VLOOKUP(Table16[[#This Row],[Fecha]],[1]!TBL_CalcDarwin[#Data],41,1)</f>
        <v>18</v>
      </c>
      <c r="L21" s="6">
        <f>Table16[[#This Row],[MW Proyectada (Barra A)]]+Table16[[#This Row],[MW Proyectada (Barra B)]]</f>
        <v>35.718000000000004</v>
      </c>
    </row>
    <row r="22" spans="1:12" x14ac:dyDescent="0.25">
      <c r="A22" s="8">
        <f t="shared" si="1"/>
        <v>45298.395833333379</v>
      </c>
      <c r="B22" s="4">
        <f t="shared" si="1"/>
        <v>0.3958333333333332</v>
      </c>
      <c r="C22" s="1">
        <f>'[1]Plantilla Datos'!K28</f>
        <v>8.1</v>
      </c>
      <c r="F22" s="9">
        <f>(Table27[[#This Row],[Fecha]]+2)</f>
        <v>45300.395833333379</v>
      </c>
      <c r="G22" s="5">
        <f>Table27[[#This Row],[Hora]]</f>
        <v>0.3958333333333332</v>
      </c>
      <c r="H22" s="6">
        <f>VLOOKUP(Table16[[#This Row],[Fecha]],[1]!TBL_CalcDarwin[#Data],42,1)</f>
        <v>14.497</v>
      </c>
      <c r="I22" s="6">
        <f>VLOOKUP(Table16[[#This Row],[Fecha]],[1]!TBL_CalcDarwin[#Data],43,1)</f>
        <v>21.221</v>
      </c>
      <c r="J22" s="7">
        <f>VLOOKUP(Table16[[#This Row],[Fecha]],[1]!TBL_CalcDarwin[#Data],40,1)</f>
        <v>17</v>
      </c>
      <c r="K22" s="7">
        <f>VLOOKUP(Table16[[#This Row],[Fecha]],[1]!TBL_CalcDarwin[#Data],41,1)</f>
        <v>18</v>
      </c>
      <c r="L22" s="6">
        <f>Table16[[#This Row],[MW Proyectada (Barra A)]]+Table16[[#This Row],[MW Proyectada (Barra B)]]</f>
        <v>35.718000000000004</v>
      </c>
    </row>
    <row r="23" spans="1:12" x14ac:dyDescent="0.25">
      <c r="A23" s="8">
        <f t="shared" si="1"/>
        <v>45298.416666666715</v>
      </c>
      <c r="B23" s="4">
        <f t="shared" si="1"/>
        <v>0.41666666666666652</v>
      </c>
      <c r="C23" s="1">
        <f>'[1]Plantilla Datos'!K29</f>
        <v>10.5</v>
      </c>
      <c r="F23" s="9">
        <f>(Table27[[#This Row],[Fecha]]+2)</f>
        <v>45300.416666666715</v>
      </c>
      <c r="G23" s="5">
        <f>Table27[[#This Row],[Hora]]</f>
        <v>0.41666666666666652</v>
      </c>
      <c r="H23" s="6">
        <f>VLOOKUP(Table16[[#This Row],[Fecha]],[1]!TBL_CalcDarwin[#Data],42,1)</f>
        <v>18.829000000000001</v>
      </c>
      <c r="I23" s="6">
        <f>VLOOKUP(Table16[[#This Row],[Fecha]],[1]!TBL_CalcDarwin[#Data],43,1)</f>
        <v>26.895999999999997</v>
      </c>
      <c r="J23" s="7">
        <f>VLOOKUP(Table16[[#This Row],[Fecha]],[1]!TBL_CalcDarwin[#Data],40,1)</f>
        <v>17</v>
      </c>
      <c r="K23" s="7">
        <f>VLOOKUP(Table16[[#This Row],[Fecha]],[1]!TBL_CalcDarwin[#Data],41,1)</f>
        <v>18</v>
      </c>
      <c r="L23" s="6">
        <f>Table16[[#This Row],[MW Proyectada (Barra A)]]+Table16[[#This Row],[MW Proyectada (Barra B)]]</f>
        <v>45.724999999999994</v>
      </c>
    </row>
    <row r="24" spans="1:12" x14ac:dyDescent="0.25">
      <c r="A24" s="8">
        <f t="shared" si="1"/>
        <v>45298.437500000051</v>
      </c>
      <c r="B24" s="4">
        <f t="shared" si="1"/>
        <v>0.43749999999999983</v>
      </c>
      <c r="C24" s="1">
        <f>'[1]Plantilla Datos'!K30</f>
        <v>10.8</v>
      </c>
      <c r="F24" s="9">
        <f>(Table27[[#This Row],[Fecha]]+2)</f>
        <v>45300.437500000051</v>
      </c>
      <c r="G24" s="5">
        <f>Table27[[#This Row],[Hora]]</f>
        <v>0.43749999999999983</v>
      </c>
      <c r="H24" s="6">
        <f>VLOOKUP(Table16[[#This Row],[Fecha]],[1]!TBL_CalcDarwin[#Data],42,1)</f>
        <v>18.829000000000001</v>
      </c>
      <c r="I24" s="6">
        <f>VLOOKUP(Table16[[#This Row],[Fecha]],[1]!TBL_CalcDarwin[#Data],43,1)</f>
        <v>26.895999999999997</v>
      </c>
      <c r="J24" s="7">
        <f>VLOOKUP(Table16[[#This Row],[Fecha]],[1]!TBL_CalcDarwin[#Data],40,1)</f>
        <v>17</v>
      </c>
      <c r="K24" s="7">
        <f>VLOOKUP(Table16[[#This Row],[Fecha]],[1]!TBL_CalcDarwin[#Data],41,1)</f>
        <v>18</v>
      </c>
      <c r="L24" s="6">
        <f>Table16[[#This Row],[MW Proyectada (Barra A)]]+Table16[[#This Row],[MW Proyectada (Barra B)]]</f>
        <v>45.724999999999994</v>
      </c>
    </row>
    <row r="25" spans="1:12" x14ac:dyDescent="0.25">
      <c r="A25" s="8">
        <f t="shared" si="1"/>
        <v>45298.458333333387</v>
      </c>
      <c r="B25" s="4">
        <f t="shared" si="1"/>
        <v>0.45833333333333315</v>
      </c>
      <c r="C25" s="1">
        <f>'[1]Plantilla Datos'!K31</f>
        <v>12.7</v>
      </c>
      <c r="F25" s="9">
        <f>(Table27[[#This Row],[Fecha]]+2)</f>
        <v>45300.458333333387</v>
      </c>
      <c r="G25" s="5">
        <f>Table27[[#This Row],[Hora]]</f>
        <v>0.45833333333333315</v>
      </c>
      <c r="H25" s="6">
        <f>VLOOKUP(Table16[[#This Row],[Fecha]],[1]!TBL_CalcDarwin[#Data],42,1)</f>
        <v>26.917999999999999</v>
      </c>
      <c r="I25" s="6">
        <f>VLOOKUP(Table16[[#This Row],[Fecha]],[1]!TBL_CalcDarwin[#Data],43,1)</f>
        <v>39.888999999999996</v>
      </c>
      <c r="J25" s="7">
        <f>VLOOKUP(Table16[[#This Row],[Fecha]],[1]!TBL_CalcDarwin[#Data],40,1)</f>
        <v>17</v>
      </c>
      <c r="K25" s="7">
        <f>VLOOKUP(Table16[[#This Row],[Fecha]],[1]!TBL_CalcDarwin[#Data],41,1)</f>
        <v>18</v>
      </c>
      <c r="L25" s="6">
        <f>Table16[[#This Row],[MW Proyectada (Barra A)]]+Table16[[#This Row],[MW Proyectada (Barra B)]]</f>
        <v>66.806999999999988</v>
      </c>
    </row>
    <row r="26" spans="1:12" x14ac:dyDescent="0.25">
      <c r="A26" s="8">
        <f t="shared" si="1"/>
        <v>45298.479166666722</v>
      </c>
      <c r="B26" s="4">
        <f t="shared" si="1"/>
        <v>0.47916666666666646</v>
      </c>
      <c r="C26" s="1">
        <f>'[1]Plantilla Datos'!K32</f>
        <v>12.4</v>
      </c>
      <c r="F26" s="9">
        <f>(Table27[[#This Row],[Fecha]]+2)</f>
        <v>45300.479166666722</v>
      </c>
      <c r="G26" s="5">
        <f>Table27[[#This Row],[Hora]]</f>
        <v>0.47916666666666646</v>
      </c>
      <c r="H26" s="6">
        <f>VLOOKUP(Table16[[#This Row],[Fecha]],[1]!TBL_CalcDarwin[#Data],42,1)</f>
        <v>26.917999999999999</v>
      </c>
      <c r="I26" s="6">
        <f>VLOOKUP(Table16[[#This Row],[Fecha]],[1]!TBL_CalcDarwin[#Data],43,1)</f>
        <v>39.888999999999996</v>
      </c>
      <c r="J26" s="7">
        <f>VLOOKUP(Table16[[#This Row],[Fecha]],[1]!TBL_CalcDarwin[#Data],40,1)</f>
        <v>17</v>
      </c>
      <c r="K26" s="7">
        <f>VLOOKUP(Table16[[#This Row],[Fecha]],[1]!TBL_CalcDarwin[#Data],41,1)</f>
        <v>18</v>
      </c>
      <c r="L26" s="6">
        <f>Table16[[#This Row],[MW Proyectada (Barra A)]]+Table16[[#This Row],[MW Proyectada (Barra B)]]</f>
        <v>66.806999999999988</v>
      </c>
    </row>
    <row r="27" spans="1:12" x14ac:dyDescent="0.25">
      <c r="A27" s="8">
        <f t="shared" si="1"/>
        <v>45298.500000000058</v>
      </c>
      <c r="B27" s="4">
        <f t="shared" si="1"/>
        <v>0.49999999999999978</v>
      </c>
      <c r="C27" s="1">
        <f>'[1]Plantilla Datos'!K33</f>
        <v>13</v>
      </c>
      <c r="F27" s="9">
        <f>(Table27[[#This Row],[Fecha]]+2)</f>
        <v>45300.500000000058</v>
      </c>
      <c r="G27" s="5">
        <f>Table27[[#This Row],[Hora]]</f>
        <v>0.49999999999999978</v>
      </c>
      <c r="H27" s="6">
        <f>VLOOKUP(Table16[[#This Row],[Fecha]],[1]!TBL_CalcDarwin[#Data],42,1)</f>
        <v>39.781999999999996</v>
      </c>
      <c r="I27" s="6">
        <f>VLOOKUP(Table16[[#This Row],[Fecha]],[1]!TBL_CalcDarwin[#Data],43,1)</f>
        <v>56.304000000000002</v>
      </c>
      <c r="J27" s="7">
        <f>VLOOKUP(Table16[[#This Row],[Fecha]],[1]!TBL_CalcDarwin[#Data],40,1)</f>
        <v>17</v>
      </c>
      <c r="K27" s="7">
        <f>VLOOKUP(Table16[[#This Row],[Fecha]],[1]!TBL_CalcDarwin[#Data],41,1)</f>
        <v>18</v>
      </c>
      <c r="L27" s="6">
        <f>Table16[[#This Row],[MW Proyectada (Barra A)]]+Table16[[#This Row],[MW Proyectada (Barra B)]]</f>
        <v>96.085999999999999</v>
      </c>
    </row>
    <row r="28" spans="1:12" x14ac:dyDescent="0.25">
      <c r="A28" s="8">
        <f t="shared" si="1"/>
        <v>45298.520833333394</v>
      </c>
      <c r="B28" s="4">
        <f t="shared" si="1"/>
        <v>0.52083333333333315</v>
      </c>
      <c r="C28" s="1">
        <f>'[1]Plantilla Datos'!K34</f>
        <v>7.2</v>
      </c>
      <c r="F28" s="9">
        <f>(Table27[[#This Row],[Fecha]]+2)</f>
        <v>45300.520833333394</v>
      </c>
      <c r="G28" s="5">
        <f>Table27[[#This Row],[Hora]]</f>
        <v>0.52083333333333315</v>
      </c>
      <c r="H28" s="6">
        <f>VLOOKUP(Table16[[#This Row],[Fecha]],[1]!TBL_CalcDarwin[#Data],42,1)</f>
        <v>39.781999999999996</v>
      </c>
      <c r="I28" s="6">
        <f>VLOOKUP(Table16[[#This Row],[Fecha]],[1]!TBL_CalcDarwin[#Data],43,1)</f>
        <v>56.304000000000002</v>
      </c>
      <c r="J28" s="7">
        <f>VLOOKUP(Table16[[#This Row],[Fecha]],[1]!TBL_CalcDarwin[#Data],40,1)</f>
        <v>17</v>
      </c>
      <c r="K28" s="7">
        <f>VLOOKUP(Table16[[#This Row],[Fecha]],[1]!TBL_CalcDarwin[#Data],41,1)</f>
        <v>18</v>
      </c>
      <c r="L28" s="6">
        <f>Table16[[#This Row],[MW Proyectada (Barra A)]]+Table16[[#This Row],[MW Proyectada (Barra B)]]</f>
        <v>96.085999999999999</v>
      </c>
    </row>
    <row r="29" spans="1:12" x14ac:dyDescent="0.25">
      <c r="A29" s="8">
        <f t="shared" si="1"/>
        <v>45298.54166666673</v>
      </c>
      <c r="B29" s="4">
        <f t="shared" si="1"/>
        <v>0.54166666666666652</v>
      </c>
      <c r="C29" s="1">
        <f>'[1]Plantilla Datos'!K35</f>
        <v>10</v>
      </c>
      <c r="F29" s="9">
        <f>(Table27[[#This Row],[Fecha]]+2)</f>
        <v>45300.54166666673</v>
      </c>
      <c r="G29" s="5">
        <f>Table27[[#This Row],[Hora]]</f>
        <v>0.54166666666666652</v>
      </c>
      <c r="H29" s="6">
        <f>VLOOKUP(Table16[[#This Row],[Fecha]],[1]!TBL_CalcDarwin[#Data],42,1)</f>
        <v>52.363</v>
      </c>
      <c r="I29" s="6">
        <f>VLOOKUP(Table16[[#This Row],[Fecha]],[1]!TBL_CalcDarwin[#Data],43,1)</f>
        <v>72.605999999999995</v>
      </c>
      <c r="J29" s="7">
        <f>VLOOKUP(Table16[[#This Row],[Fecha]],[1]!TBL_CalcDarwin[#Data],40,1)</f>
        <v>17</v>
      </c>
      <c r="K29" s="7">
        <f>VLOOKUP(Table16[[#This Row],[Fecha]],[1]!TBL_CalcDarwin[#Data],41,1)</f>
        <v>18</v>
      </c>
      <c r="L29" s="6">
        <f>Table16[[#This Row],[MW Proyectada (Barra A)]]+Table16[[#This Row],[MW Proyectada (Barra B)]]</f>
        <v>124.96899999999999</v>
      </c>
    </row>
    <row r="30" spans="1:12" x14ac:dyDescent="0.25">
      <c r="A30" s="8">
        <f t="shared" si="1"/>
        <v>45298.562500000065</v>
      </c>
      <c r="B30" s="4">
        <f t="shared" si="1"/>
        <v>0.56249999999999989</v>
      </c>
      <c r="C30" s="1">
        <f>'[1]Plantilla Datos'!K36</f>
        <v>10.5</v>
      </c>
      <c r="F30" s="9">
        <f>(Table27[[#This Row],[Fecha]]+2)</f>
        <v>45300.562500000065</v>
      </c>
      <c r="G30" s="5">
        <f>Table27[[#This Row],[Hora]]</f>
        <v>0.56249999999999989</v>
      </c>
      <c r="H30" s="6">
        <f>VLOOKUP(Table16[[#This Row],[Fecha]],[1]!TBL_CalcDarwin[#Data],42,1)</f>
        <v>52.363</v>
      </c>
      <c r="I30" s="6">
        <f>VLOOKUP(Table16[[#This Row],[Fecha]],[1]!TBL_CalcDarwin[#Data],43,1)</f>
        <v>72.605999999999995</v>
      </c>
      <c r="J30" s="7">
        <f>VLOOKUP(Table16[[#This Row],[Fecha]],[1]!TBL_CalcDarwin[#Data],40,1)</f>
        <v>17</v>
      </c>
      <c r="K30" s="7">
        <f>VLOOKUP(Table16[[#This Row],[Fecha]],[1]!TBL_CalcDarwin[#Data],41,1)</f>
        <v>18</v>
      </c>
      <c r="L30" s="6">
        <f>Table16[[#This Row],[MW Proyectada (Barra A)]]+Table16[[#This Row],[MW Proyectada (Barra B)]]</f>
        <v>124.96899999999999</v>
      </c>
    </row>
    <row r="31" spans="1:12" x14ac:dyDescent="0.25">
      <c r="A31" s="8">
        <f t="shared" si="1"/>
        <v>45298.583333333401</v>
      </c>
      <c r="B31" s="4">
        <f t="shared" si="1"/>
        <v>0.58333333333333326</v>
      </c>
      <c r="C31" s="1">
        <f>'[1]Plantilla Datos'!K37</f>
        <v>8.4</v>
      </c>
      <c r="F31" s="9">
        <f>(Table27[[#This Row],[Fecha]]+2)</f>
        <v>45300.583333333401</v>
      </c>
      <c r="G31" s="5">
        <f>Table27[[#This Row],[Hora]]</f>
        <v>0.58333333333333326</v>
      </c>
      <c r="H31" s="6">
        <f>VLOOKUP(Table16[[#This Row],[Fecha]],[1]!TBL_CalcDarwin[#Data],42,1)</f>
        <v>56.707999999999998</v>
      </c>
      <c r="I31" s="6">
        <f>VLOOKUP(Table16[[#This Row],[Fecha]],[1]!TBL_CalcDarwin[#Data],43,1)</f>
        <v>74.069999999999993</v>
      </c>
      <c r="J31" s="7">
        <f>VLOOKUP(Table16[[#This Row],[Fecha]],[1]!TBL_CalcDarwin[#Data],40,1)</f>
        <v>17</v>
      </c>
      <c r="K31" s="7">
        <f>VLOOKUP(Table16[[#This Row],[Fecha]],[1]!TBL_CalcDarwin[#Data],41,1)</f>
        <v>18</v>
      </c>
      <c r="L31" s="6">
        <f>Table16[[#This Row],[MW Proyectada (Barra A)]]+Table16[[#This Row],[MW Proyectada (Barra B)]]</f>
        <v>130.77799999999999</v>
      </c>
    </row>
    <row r="32" spans="1:12" x14ac:dyDescent="0.25">
      <c r="A32" s="8">
        <f t="shared" si="1"/>
        <v>45298.604166666737</v>
      </c>
      <c r="B32" s="4">
        <f t="shared" si="1"/>
        <v>0.60416666666666663</v>
      </c>
      <c r="C32" s="1">
        <f>'[1]Plantilla Datos'!K38</f>
        <v>8.4</v>
      </c>
      <c r="F32" s="9">
        <f>(Table27[[#This Row],[Fecha]]+2)</f>
        <v>45300.604166666737</v>
      </c>
      <c r="G32" s="5">
        <f>Table27[[#This Row],[Hora]]</f>
        <v>0.60416666666666663</v>
      </c>
      <c r="H32" s="6">
        <f>VLOOKUP(Table16[[#This Row],[Fecha]],[1]!TBL_CalcDarwin[#Data],42,1)</f>
        <v>56.707999999999998</v>
      </c>
      <c r="I32" s="6">
        <f>VLOOKUP(Table16[[#This Row],[Fecha]],[1]!TBL_CalcDarwin[#Data],43,1)</f>
        <v>74.069999999999993</v>
      </c>
      <c r="J32" s="7">
        <f>VLOOKUP(Table16[[#This Row],[Fecha]],[1]!TBL_CalcDarwin[#Data],40,1)</f>
        <v>17</v>
      </c>
      <c r="K32" s="7">
        <f>VLOOKUP(Table16[[#This Row],[Fecha]],[1]!TBL_CalcDarwin[#Data],41,1)</f>
        <v>18</v>
      </c>
      <c r="L32" s="6">
        <f>Table16[[#This Row],[MW Proyectada (Barra A)]]+Table16[[#This Row],[MW Proyectada (Barra B)]]</f>
        <v>130.77799999999999</v>
      </c>
    </row>
    <row r="33" spans="1:12" x14ac:dyDescent="0.25">
      <c r="A33" s="8">
        <f t="shared" si="1"/>
        <v>45298.625000000073</v>
      </c>
      <c r="B33" s="4">
        <f t="shared" si="1"/>
        <v>0.625</v>
      </c>
      <c r="C33" s="1">
        <f>'[1]Plantilla Datos'!K39</f>
        <v>10</v>
      </c>
      <c r="F33" s="9">
        <f>(Table27[[#This Row],[Fecha]]+2)</f>
        <v>45300.625000000073</v>
      </c>
      <c r="G33" s="5">
        <f>Table27[[#This Row],[Hora]]</f>
        <v>0.625</v>
      </c>
      <c r="H33" s="6">
        <f>VLOOKUP(Table16[[#This Row],[Fecha]],[1]!TBL_CalcDarwin[#Data],42,1)</f>
        <v>61.516000000000005</v>
      </c>
      <c r="I33" s="6">
        <f>VLOOKUP(Table16[[#This Row],[Fecha]],[1]!TBL_CalcDarwin[#Data],43,1)</f>
        <v>79.570999999999998</v>
      </c>
      <c r="J33" s="7">
        <f>VLOOKUP(Table16[[#This Row],[Fecha]],[1]!TBL_CalcDarwin[#Data],40,1)</f>
        <v>17</v>
      </c>
      <c r="K33" s="7">
        <f>VLOOKUP(Table16[[#This Row],[Fecha]],[1]!TBL_CalcDarwin[#Data],41,1)</f>
        <v>18</v>
      </c>
      <c r="L33" s="6">
        <f>Table16[[#This Row],[MW Proyectada (Barra A)]]+Table16[[#This Row],[MW Proyectada (Barra B)]]</f>
        <v>141.08699999999999</v>
      </c>
    </row>
    <row r="34" spans="1:12" x14ac:dyDescent="0.25">
      <c r="A34" s="8">
        <f t="shared" si="1"/>
        <v>45298.645833333409</v>
      </c>
      <c r="B34" s="4">
        <f t="shared" si="1"/>
        <v>0.64583333333333337</v>
      </c>
      <c r="C34" s="1">
        <f>'[1]Plantilla Datos'!K40</f>
        <v>11.7</v>
      </c>
      <c r="F34" s="9">
        <f>(Table27[[#This Row],[Fecha]]+2)</f>
        <v>45300.645833333409</v>
      </c>
      <c r="G34" s="5">
        <f>Table27[[#This Row],[Hora]]</f>
        <v>0.64583333333333337</v>
      </c>
      <c r="H34" s="6">
        <f>VLOOKUP(Table16[[#This Row],[Fecha]],[1]!TBL_CalcDarwin[#Data],42,1)</f>
        <v>61.516000000000005</v>
      </c>
      <c r="I34" s="6">
        <f>VLOOKUP(Table16[[#This Row],[Fecha]],[1]!TBL_CalcDarwin[#Data],43,1)</f>
        <v>79.570999999999998</v>
      </c>
      <c r="J34" s="7">
        <f>VLOOKUP(Table16[[#This Row],[Fecha]],[1]!TBL_CalcDarwin[#Data],40,1)</f>
        <v>17</v>
      </c>
      <c r="K34" s="7">
        <f>VLOOKUP(Table16[[#This Row],[Fecha]],[1]!TBL_CalcDarwin[#Data],41,1)</f>
        <v>18</v>
      </c>
      <c r="L34" s="6">
        <f>Table16[[#This Row],[MW Proyectada (Barra A)]]+Table16[[#This Row],[MW Proyectada (Barra B)]]</f>
        <v>141.08699999999999</v>
      </c>
    </row>
    <row r="35" spans="1:12" x14ac:dyDescent="0.25">
      <c r="A35" s="8">
        <f t="shared" si="1"/>
        <v>45298.666666666744</v>
      </c>
      <c r="B35" s="4">
        <f t="shared" si="1"/>
        <v>0.66666666666666674</v>
      </c>
      <c r="C35" s="1">
        <f>'[1]Plantilla Datos'!K41</f>
        <v>10.199999999999999</v>
      </c>
      <c r="F35" s="9">
        <f>(Table27[[#This Row],[Fecha]]+2)</f>
        <v>45300.666666666744</v>
      </c>
      <c r="G35" s="5">
        <f>Table27[[#This Row],[Hora]]</f>
        <v>0.66666666666666674</v>
      </c>
      <c r="H35" s="6">
        <f>VLOOKUP(Table16[[#This Row],[Fecha]],[1]!TBL_CalcDarwin[#Data],42,1)</f>
        <v>65.905000000000001</v>
      </c>
      <c r="I35" s="6">
        <f>VLOOKUP(Table16[[#This Row],[Fecha]],[1]!TBL_CalcDarwin[#Data],43,1)</f>
        <v>85.108000000000004</v>
      </c>
      <c r="J35" s="7">
        <f>VLOOKUP(Table16[[#This Row],[Fecha]],[1]!TBL_CalcDarwin[#Data],40,1)</f>
        <v>17</v>
      </c>
      <c r="K35" s="7">
        <f>VLOOKUP(Table16[[#This Row],[Fecha]],[1]!TBL_CalcDarwin[#Data],41,1)</f>
        <v>18</v>
      </c>
      <c r="L35" s="6">
        <f>Table16[[#This Row],[MW Proyectada (Barra A)]]+Table16[[#This Row],[MW Proyectada (Barra B)]]</f>
        <v>151.01300000000001</v>
      </c>
    </row>
    <row r="36" spans="1:12" x14ac:dyDescent="0.25">
      <c r="A36" s="8">
        <f t="shared" si="1"/>
        <v>45298.68750000008</v>
      </c>
      <c r="B36" s="4">
        <f t="shared" si="1"/>
        <v>0.68750000000000011</v>
      </c>
      <c r="C36" s="1">
        <f>'[1]Plantilla Datos'!K42</f>
        <v>8.1</v>
      </c>
      <c r="F36" s="9">
        <f>(Table27[[#This Row],[Fecha]]+2)</f>
        <v>45300.68750000008</v>
      </c>
      <c r="G36" s="5">
        <f>Table27[[#This Row],[Hora]]</f>
        <v>0.68750000000000011</v>
      </c>
      <c r="H36" s="6">
        <f>VLOOKUP(Table16[[#This Row],[Fecha]],[1]!TBL_CalcDarwin[#Data],42,1)</f>
        <v>65.905000000000001</v>
      </c>
      <c r="I36" s="6">
        <f>VLOOKUP(Table16[[#This Row],[Fecha]],[1]!TBL_CalcDarwin[#Data],43,1)</f>
        <v>85.108000000000004</v>
      </c>
      <c r="J36" s="7">
        <f>VLOOKUP(Table16[[#This Row],[Fecha]],[1]!TBL_CalcDarwin[#Data],40,1)</f>
        <v>17</v>
      </c>
      <c r="K36" s="7">
        <f>VLOOKUP(Table16[[#This Row],[Fecha]],[1]!TBL_CalcDarwin[#Data],41,1)</f>
        <v>18</v>
      </c>
      <c r="L36" s="6">
        <f>Table16[[#This Row],[MW Proyectada (Barra A)]]+Table16[[#This Row],[MW Proyectada (Barra B)]]</f>
        <v>151.01300000000001</v>
      </c>
    </row>
    <row r="37" spans="1:12" x14ac:dyDescent="0.25">
      <c r="A37" s="8">
        <f t="shared" ref="A37:B50" si="2">A36+TIME(0,30,0)</f>
        <v>45298.708333333416</v>
      </c>
      <c r="B37" s="4">
        <f t="shared" si="2"/>
        <v>0.70833333333333348</v>
      </c>
      <c r="C37" s="1">
        <f>'[1]Plantilla Datos'!K43</f>
        <v>8.9</v>
      </c>
      <c r="F37" s="9">
        <f>(Table27[[#This Row],[Fecha]]+2)</f>
        <v>45300.708333333416</v>
      </c>
      <c r="G37" s="5">
        <f>Table27[[#This Row],[Hora]]</f>
        <v>0.70833333333333348</v>
      </c>
      <c r="H37" s="6">
        <f>VLOOKUP(Table16[[#This Row],[Fecha]],[1]!TBL_CalcDarwin[#Data],42,1)</f>
        <v>59.361000000000004</v>
      </c>
      <c r="I37" s="6">
        <f>VLOOKUP(Table16[[#This Row],[Fecha]],[1]!TBL_CalcDarwin[#Data],43,1)</f>
        <v>79.570999999999998</v>
      </c>
      <c r="J37" s="7">
        <f>VLOOKUP(Table16[[#This Row],[Fecha]],[1]!TBL_CalcDarwin[#Data],40,1)</f>
        <v>17</v>
      </c>
      <c r="K37" s="7">
        <f>VLOOKUP(Table16[[#This Row],[Fecha]],[1]!TBL_CalcDarwin[#Data],41,1)</f>
        <v>18</v>
      </c>
      <c r="L37" s="6">
        <f>Table16[[#This Row],[MW Proyectada (Barra A)]]+Table16[[#This Row],[MW Proyectada (Barra B)]]</f>
        <v>138.93200000000002</v>
      </c>
    </row>
    <row r="38" spans="1:12" x14ac:dyDescent="0.25">
      <c r="A38" s="8">
        <f t="shared" si="2"/>
        <v>45298.729166666752</v>
      </c>
      <c r="B38" s="4">
        <f t="shared" si="2"/>
        <v>0.72916666666666685</v>
      </c>
      <c r="C38" s="1">
        <f>'[1]Plantilla Datos'!K44</f>
        <v>6.9</v>
      </c>
      <c r="F38" s="9">
        <f>(Table27[[#This Row],[Fecha]]+2)</f>
        <v>45300.729166666752</v>
      </c>
      <c r="G38" s="5">
        <f>Table27[[#This Row],[Hora]]</f>
        <v>0.72916666666666685</v>
      </c>
      <c r="H38" s="6">
        <f>VLOOKUP(Table16[[#This Row],[Fecha]],[1]!TBL_CalcDarwin[#Data],42,1)</f>
        <v>59.361000000000004</v>
      </c>
      <c r="I38" s="6">
        <f>VLOOKUP(Table16[[#This Row],[Fecha]],[1]!TBL_CalcDarwin[#Data],43,1)</f>
        <v>79.570999999999998</v>
      </c>
      <c r="J38" s="7">
        <f>VLOOKUP(Table16[[#This Row],[Fecha]],[1]!TBL_CalcDarwin[#Data],40,1)</f>
        <v>17</v>
      </c>
      <c r="K38" s="7">
        <f>VLOOKUP(Table16[[#This Row],[Fecha]],[1]!TBL_CalcDarwin[#Data],41,1)</f>
        <v>18</v>
      </c>
      <c r="L38" s="6">
        <f>Table16[[#This Row],[MW Proyectada (Barra A)]]+Table16[[#This Row],[MW Proyectada (Barra B)]]</f>
        <v>138.93200000000002</v>
      </c>
    </row>
    <row r="39" spans="1:12" x14ac:dyDescent="0.25">
      <c r="A39" s="8">
        <f t="shared" si="2"/>
        <v>45298.750000000087</v>
      </c>
      <c r="B39" s="4">
        <f t="shared" si="2"/>
        <v>0.75000000000000022</v>
      </c>
      <c r="C39" s="1">
        <f>'[1]Plantilla Datos'!K45</f>
        <v>7.2</v>
      </c>
      <c r="F39" s="9">
        <f>(Table27[[#This Row],[Fecha]]+2)</f>
        <v>45300.750000000087</v>
      </c>
      <c r="G39" s="5">
        <f>Table27[[#This Row],[Hora]]</f>
        <v>0.75000000000000022</v>
      </c>
      <c r="H39" s="6">
        <f>VLOOKUP(Table16[[#This Row],[Fecha]],[1]!TBL_CalcDarwin[#Data],42,1)</f>
        <v>54.268000000000001</v>
      </c>
      <c r="I39" s="6">
        <f>VLOOKUP(Table16[[#This Row],[Fecha]],[1]!TBL_CalcDarwin[#Data],43,1)</f>
        <v>72.605999999999995</v>
      </c>
      <c r="J39" s="7">
        <f>VLOOKUP(Table16[[#This Row],[Fecha]],[1]!TBL_CalcDarwin[#Data],40,1)</f>
        <v>17</v>
      </c>
      <c r="K39" s="7">
        <f>VLOOKUP(Table16[[#This Row],[Fecha]],[1]!TBL_CalcDarwin[#Data],41,1)</f>
        <v>18</v>
      </c>
      <c r="L39" s="6">
        <f>Table16[[#This Row],[MW Proyectada (Barra A)]]+Table16[[#This Row],[MW Proyectada (Barra B)]]</f>
        <v>126.874</v>
      </c>
    </row>
    <row r="40" spans="1:12" x14ac:dyDescent="0.25">
      <c r="A40" s="8">
        <f t="shared" si="2"/>
        <v>45298.770833333423</v>
      </c>
      <c r="B40" s="4">
        <f t="shared" si="2"/>
        <v>0.77083333333333359</v>
      </c>
      <c r="C40" s="1">
        <f>'[1]Plantilla Datos'!K46</f>
        <v>8.6</v>
      </c>
      <c r="F40" s="9">
        <f>(Table27[[#This Row],[Fecha]]+2)</f>
        <v>45300.770833333423</v>
      </c>
      <c r="G40" s="5">
        <f>Table27[[#This Row],[Hora]]</f>
        <v>0.77083333333333359</v>
      </c>
      <c r="H40" s="6">
        <f>VLOOKUP(Table16[[#This Row],[Fecha]],[1]!TBL_CalcDarwin[#Data],42,1)</f>
        <v>54.268000000000001</v>
      </c>
      <c r="I40" s="6">
        <f>VLOOKUP(Table16[[#This Row],[Fecha]],[1]!TBL_CalcDarwin[#Data],43,1)</f>
        <v>72.605999999999995</v>
      </c>
      <c r="J40" s="7">
        <f>VLOOKUP(Table16[[#This Row],[Fecha]],[1]!TBL_CalcDarwin[#Data],40,1)</f>
        <v>17</v>
      </c>
      <c r="K40" s="7">
        <f>VLOOKUP(Table16[[#This Row],[Fecha]],[1]!TBL_CalcDarwin[#Data],41,1)</f>
        <v>18</v>
      </c>
      <c r="L40" s="6">
        <f>Table16[[#This Row],[MW Proyectada (Barra A)]]+Table16[[#This Row],[MW Proyectada (Barra B)]]</f>
        <v>126.874</v>
      </c>
    </row>
    <row r="41" spans="1:12" x14ac:dyDescent="0.25">
      <c r="A41" s="8">
        <f t="shared" si="2"/>
        <v>45298.791666666759</v>
      </c>
      <c r="B41" s="4">
        <f t="shared" si="2"/>
        <v>0.79166666666666696</v>
      </c>
      <c r="C41" s="1">
        <f>'[1]Plantilla Datos'!K47</f>
        <v>7.9</v>
      </c>
      <c r="F41" s="9">
        <f>(Table27[[#This Row],[Fecha]]+2)</f>
        <v>45300.791666666759</v>
      </c>
      <c r="G41" s="5">
        <f>Table27[[#This Row],[Hora]]</f>
        <v>0.79166666666666696</v>
      </c>
      <c r="H41" s="6">
        <f>VLOOKUP(Table16[[#This Row],[Fecha]],[1]!TBL_CalcDarwin[#Data],42,1)</f>
        <v>46.923999999999999</v>
      </c>
      <c r="I41" s="6">
        <f>VLOOKUP(Table16[[#This Row],[Fecha]],[1]!TBL_CalcDarwin[#Data],43,1)</f>
        <v>64.680999999999997</v>
      </c>
      <c r="J41" s="7">
        <f>VLOOKUP(Table16[[#This Row],[Fecha]],[1]!TBL_CalcDarwin[#Data],40,1)</f>
        <v>17</v>
      </c>
      <c r="K41" s="7">
        <f>VLOOKUP(Table16[[#This Row],[Fecha]],[1]!TBL_CalcDarwin[#Data],41,1)</f>
        <v>18</v>
      </c>
      <c r="L41" s="6">
        <f>Table16[[#This Row],[MW Proyectada (Barra A)]]+Table16[[#This Row],[MW Proyectada (Barra B)]]</f>
        <v>111.60499999999999</v>
      </c>
    </row>
    <row r="42" spans="1:12" x14ac:dyDescent="0.25">
      <c r="A42" s="8">
        <f t="shared" si="2"/>
        <v>45298.812500000095</v>
      </c>
      <c r="B42" s="4">
        <f t="shared" si="2"/>
        <v>0.81250000000000033</v>
      </c>
      <c r="C42" s="1">
        <f>'[1]Plantilla Datos'!K48</f>
        <v>8.3000000000000007</v>
      </c>
      <c r="F42" s="9">
        <f>(Table27[[#This Row],[Fecha]]+2)</f>
        <v>45300.812500000095</v>
      </c>
      <c r="G42" s="5">
        <f>Table27[[#This Row],[Hora]]</f>
        <v>0.81250000000000033</v>
      </c>
      <c r="H42" s="6">
        <f>VLOOKUP(Table16[[#This Row],[Fecha]],[1]!TBL_CalcDarwin[#Data],42,1)</f>
        <v>46.923999999999999</v>
      </c>
      <c r="I42" s="6">
        <f>VLOOKUP(Table16[[#This Row],[Fecha]],[1]!TBL_CalcDarwin[#Data],43,1)</f>
        <v>64.680999999999997</v>
      </c>
      <c r="J42" s="7">
        <f>VLOOKUP(Table16[[#This Row],[Fecha]],[1]!TBL_CalcDarwin[#Data],40,1)</f>
        <v>17</v>
      </c>
      <c r="K42" s="7">
        <f>VLOOKUP(Table16[[#This Row],[Fecha]],[1]!TBL_CalcDarwin[#Data],41,1)</f>
        <v>18</v>
      </c>
      <c r="L42" s="6">
        <f>Table16[[#This Row],[MW Proyectada (Barra A)]]+Table16[[#This Row],[MW Proyectada (Barra B)]]</f>
        <v>111.60499999999999</v>
      </c>
    </row>
    <row r="43" spans="1:12" x14ac:dyDescent="0.25">
      <c r="A43" s="8">
        <f t="shared" si="2"/>
        <v>45298.83333333343</v>
      </c>
      <c r="B43" s="4">
        <f t="shared" si="2"/>
        <v>0.8333333333333337</v>
      </c>
      <c r="C43" s="1">
        <f>'[1]Plantilla Datos'!K49</f>
        <v>9.6999999999999993</v>
      </c>
      <c r="F43" s="9">
        <f>(Table27[[#This Row],[Fecha]]+2)</f>
        <v>45300.83333333343</v>
      </c>
      <c r="G43" s="5">
        <f>Table27[[#This Row],[Hora]]</f>
        <v>0.8333333333333337</v>
      </c>
      <c r="H43" s="6">
        <f>VLOOKUP(Table16[[#This Row],[Fecha]],[1]!TBL_CalcDarwin[#Data],42,1)</f>
        <v>46.923999999999999</v>
      </c>
      <c r="I43" s="6">
        <f>VLOOKUP(Table16[[#This Row],[Fecha]],[1]!TBL_CalcDarwin[#Data],43,1)</f>
        <v>64.680999999999997</v>
      </c>
      <c r="J43" s="7">
        <f>VLOOKUP(Table16[[#This Row],[Fecha]],[1]!TBL_CalcDarwin[#Data],40,1)</f>
        <v>17</v>
      </c>
      <c r="K43" s="7">
        <f>VLOOKUP(Table16[[#This Row],[Fecha]],[1]!TBL_CalcDarwin[#Data],41,1)</f>
        <v>18</v>
      </c>
      <c r="L43" s="6">
        <f>Table16[[#This Row],[MW Proyectada (Barra A)]]+Table16[[#This Row],[MW Proyectada (Barra B)]]</f>
        <v>111.60499999999999</v>
      </c>
    </row>
    <row r="44" spans="1:12" x14ac:dyDescent="0.25">
      <c r="A44" s="8">
        <f t="shared" si="2"/>
        <v>45298.854166666766</v>
      </c>
      <c r="B44" s="4">
        <f t="shared" si="2"/>
        <v>0.85416666666666707</v>
      </c>
      <c r="C44" s="1">
        <f>'[1]Plantilla Datos'!K50</f>
        <v>8.5</v>
      </c>
      <c r="F44" s="9">
        <f>(Table27[[#This Row],[Fecha]]+2)</f>
        <v>45300.854166666766</v>
      </c>
      <c r="G44" s="5">
        <f>Table27[[#This Row],[Hora]]</f>
        <v>0.85416666666666707</v>
      </c>
      <c r="H44" s="6">
        <f>VLOOKUP(Table16[[#This Row],[Fecha]],[1]!TBL_CalcDarwin[#Data],42,1)</f>
        <v>46.923999999999999</v>
      </c>
      <c r="I44" s="6">
        <f>VLOOKUP(Table16[[#This Row],[Fecha]],[1]!TBL_CalcDarwin[#Data],43,1)</f>
        <v>64.680999999999997</v>
      </c>
      <c r="J44" s="7">
        <f>VLOOKUP(Table16[[#This Row],[Fecha]],[1]!TBL_CalcDarwin[#Data],40,1)</f>
        <v>17</v>
      </c>
      <c r="K44" s="7">
        <f>VLOOKUP(Table16[[#This Row],[Fecha]],[1]!TBL_CalcDarwin[#Data],41,1)</f>
        <v>18</v>
      </c>
      <c r="L44" s="6">
        <f>Table16[[#This Row],[MW Proyectada (Barra A)]]+Table16[[#This Row],[MW Proyectada (Barra B)]]</f>
        <v>111.60499999999999</v>
      </c>
    </row>
    <row r="45" spans="1:12" x14ac:dyDescent="0.25">
      <c r="A45" s="8">
        <f t="shared" si="2"/>
        <v>45298.875000000102</v>
      </c>
      <c r="B45" s="4">
        <f t="shared" si="2"/>
        <v>0.87500000000000044</v>
      </c>
      <c r="C45" s="1">
        <f>'[1]Plantilla Datos'!K51</f>
        <v>7</v>
      </c>
      <c r="F45" s="9">
        <f>(Table27[[#This Row],[Fecha]]+2)</f>
        <v>45300.875000000102</v>
      </c>
      <c r="G45" s="5">
        <f>Table27[[#This Row],[Hora]]</f>
        <v>0.87500000000000044</v>
      </c>
      <c r="H45" s="6">
        <f>VLOOKUP(Table16[[#This Row],[Fecha]],[1]!TBL_CalcDarwin[#Data],42,1)</f>
        <v>41.936999999999998</v>
      </c>
      <c r="I45" s="6">
        <f>VLOOKUP(Table16[[#This Row],[Fecha]],[1]!TBL_CalcDarwin[#Data],43,1)</f>
        <v>57.597000000000001</v>
      </c>
      <c r="J45" s="7">
        <f>VLOOKUP(Table16[[#This Row],[Fecha]],[1]!TBL_CalcDarwin[#Data],40,1)</f>
        <v>17</v>
      </c>
      <c r="K45" s="7">
        <f>VLOOKUP(Table16[[#This Row],[Fecha]],[1]!TBL_CalcDarwin[#Data],41,1)</f>
        <v>18</v>
      </c>
      <c r="L45" s="6">
        <f>Table16[[#This Row],[MW Proyectada (Barra A)]]+Table16[[#This Row],[MW Proyectada (Barra B)]]</f>
        <v>99.533999999999992</v>
      </c>
    </row>
    <row r="46" spans="1:12" x14ac:dyDescent="0.25">
      <c r="A46" s="8">
        <f t="shared" si="2"/>
        <v>45298.895833333438</v>
      </c>
      <c r="B46" s="4">
        <f t="shared" si="2"/>
        <v>0.89583333333333381</v>
      </c>
      <c r="C46" s="1">
        <f>'[1]Plantilla Datos'!K52</f>
        <v>7.4</v>
      </c>
      <c r="F46" s="9">
        <f>(Table27[[#This Row],[Fecha]]+2)</f>
        <v>45300.895833333438</v>
      </c>
      <c r="G46" s="5">
        <f>Table27[[#This Row],[Hora]]</f>
        <v>0.89583333333333381</v>
      </c>
      <c r="H46" s="6">
        <f>VLOOKUP(Table16[[#This Row],[Fecha]],[1]!TBL_CalcDarwin[#Data],42,1)</f>
        <v>41.936999999999998</v>
      </c>
      <c r="I46" s="6">
        <f>VLOOKUP(Table16[[#This Row],[Fecha]],[1]!TBL_CalcDarwin[#Data],43,1)</f>
        <v>57.597000000000001</v>
      </c>
      <c r="J46" s="7">
        <f>VLOOKUP(Table16[[#This Row],[Fecha]],[1]!TBL_CalcDarwin[#Data],40,1)</f>
        <v>17</v>
      </c>
      <c r="K46" s="7">
        <f>VLOOKUP(Table16[[#This Row],[Fecha]],[1]!TBL_CalcDarwin[#Data],41,1)</f>
        <v>18</v>
      </c>
      <c r="L46" s="6">
        <f>Table16[[#This Row],[MW Proyectada (Barra A)]]+Table16[[#This Row],[MW Proyectada (Barra B)]]</f>
        <v>99.533999999999992</v>
      </c>
    </row>
    <row r="47" spans="1:12" x14ac:dyDescent="0.25">
      <c r="A47" s="8">
        <f t="shared" si="2"/>
        <v>45298.916666666773</v>
      </c>
      <c r="B47" s="4">
        <f t="shared" si="2"/>
        <v>0.91666666666666718</v>
      </c>
      <c r="C47" s="1">
        <f>'[1]Plantilla Datos'!K53</f>
        <v>7.1</v>
      </c>
      <c r="F47" s="9">
        <f>(Table27[[#This Row],[Fecha]]+2)</f>
        <v>45300.916666666773</v>
      </c>
      <c r="G47" s="5">
        <f>Table27[[#This Row],[Hora]]</f>
        <v>0.91666666666666718</v>
      </c>
      <c r="H47" s="6">
        <f>VLOOKUP(Table16[[#This Row],[Fecha]],[1]!TBL_CalcDarwin[#Data],42,1)</f>
        <v>41.936999999999998</v>
      </c>
      <c r="I47" s="6">
        <f>VLOOKUP(Table16[[#This Row],[Fecha]],[1]!TBL_CalcDarwin[#Data],43,1)</f>
        <v>57.597000000000001</v>
      </c>
      <c r="J47" s="7">
        <f>VLOOKUP(Table16[[#This Row],[Fecha]],[1]!TBL_CalcDarwin[#Data],40,1)</f>
        <v>17</v>
      </c>
      <c r="K47" s="7">
        <f>VLOOKUP(Table16[[#This Row],[Fecha]],[1]!TBL_CalcDarwin[#Data],41,1)</f>
        <v>18</v>
      </c>
      <c r="L47" s="6">
        <f>Table16[[#This Row],[MW Proyectada (Barra A)]]+Table16[[#This Row],[MW Proyectada (Barra B)]]</f>
        <v>99.533999999999992</v>
      </c>
    </row>
    <row r="48" spans="1:12" x14ac:dyDescent="0.25">
      <c r="A48" s="8">
        <f t="shared" si="2"/>
        <v>45298.937500000109</v>
      </c>
      <c r="B48" s="4">
        <f t="shared" si="2"/>
        <v>0.93750000000000056</v>
      </c>
      <c r="C48" s="1">
        <f>'[1]Plantilla Datos'!K54</f>
        <v>6.1</v>
      </c>
      <c r="F48" s="9">
        <f>(Table27[[#This Row],[Fecha]]+2)</f>
        <v>45300.937500000109</v>
      </c>
      <c r="G48" s="5">
        <f>Table27[[#This Row],[Hora]]</f>
        <v>0.93750000000000056</v>
      </c>
      <c r="H48" s="6">
        <f>VLOOKUP(Table16[[#This Row],[Fecha]],[1]!TBL_CalcDarwin[#Data],42,1)</f>
        <v>41.936999999999998</v>
      </c>
      <c r="I48" s="6">
        <f>VLOOKUP(Table16[[#This Row],[Fecha]],[1]!TBL_CalcDarwin[#Data],43,1)</f>
        <v>57.597000000000001</v>
      </c>
      <c r="J48" s="7">
        <f>VLOOKUP(Table16[[#This Row],[Fecha]],[1]!TBL_CalcDarwin[#Data],40,1)</f>
        <v>17</v>
      </c>
      <c r="K48" s="7">
        <f>VLOOKUP(Table16[[#This Row],[Fecha]],[1]!TBL_CalcDarwin[#Data],41,1)</f>
        <v>18</v>
      </c>
      <c r="L48" s="6">
        <f>Table16[[#This Row],[MW Proyectada (Barra A)]]+Table16[[#This Row],[MW Proyectada (Barra B)]]</f>
        <v>99.533999999999992</v>
      </c>
    </row>
    <row r="49" spans="1:12" x14ac:dyDescent="0.25">
      <c r="A49" s="8">
        <f t="shared" si="2"/>
        <v>45298.958333333445</v>
      </c>
      <c r="B49" s="4">
        <f t="shared" si="2"/>
        <v>0.95833333333333393</v>
      </c>
      <c r="C49" s="1">
        <f>'[1]Plantilla Datos'!K55</f>
        <v>3.6</v>
      </c>
      <c r="F49" s="9">
        <f>(Table27[[#This Row],[Fecha]]+2)</f>
        <v>45300.958333333445</v>
      </c>
      <c r="G49" s="5">
        <f>Table27[[#This Row],[Hora]]</f>
        <v>0.95833333333333393</v>
      </c>
      <c r="H49" s="6">
        <f>VLOOKUP(Table16[[#This Row],[Fecha]],[1]!TBL_CalcDarwin[#Data],42,1)</f>
        <v>29.762999999999998</v>
      </c>
      <c r="I49" s="6">
        <f>VLOOKUP(Table16[[#This Row],[Fecha]],[1]!TBL_CalcDarwin[#Data],43,1)</f>
        <v>40.881999999999998</v>
      </c>
      <c r="J49" s="7">
        <f>VLOOKUP(Table16[[#This Row],[Fecha]],[1]!TBL_CalcDarwin[#Data],40,1)</f>
        <v>17</v>
      </c>
      <c r="K49" s="7">
        <f>VLOOKUP(Table16[[#This Row],[Fecha]],[1]!TBL_CalcDarwin[#Data],41,1)</f>
        <v>18</v>
      </c>
      <c r="L49" s="6">
        <f>Table16[[#This Row],[MW Proyectada (Barra A)]]+Table16[[#This Row],[MW Proyectada (Barra B)]]</f>
        <v>70.644999999999996</v>
      </c>
    </row>
    <row r="50" spans="1:12" x14ac:dyDescent="0.25">
      <c r="A50" s="8">
        <f t="shared" si="2"/>
        <v>45298.979166666781</v>
      </c>
      <c r="B50" s="4">
        <f t="shared" si="2"/>
        <v>0.9791666666666673</v>
      </c>
      <c r="C50" s="1">
        <f>'[1]Plantilla Datos'!K56</f>
        <v>4.2</v>
      </c>
      <c r="F50" s="9">
        <f>(Table27[[#This Row],[Fecha]]+2)</f>
        <v>45300.979166666781</v>
      </c>
      <c r="G50" s="5">
        <f>Table27[[#This Row],[Hora]]</f>
        <v>0.9791666666666673</v>
      </c>
      <c r="H50" s="6">
        <f>VLOOKUP(Table16[[#This Row],[Fecha]],[1]!TBL_CalcDarwin[#Data],42,1)</f>
        <v>29.762999999999998</v>
      </c>
      <c r="I50" s="6">
        <f>VLOOKUP(Table16[[#This Row],[Fecha]],[1]!TBL_CalcDarwin[#Data],43,1)</f>
        <v>40.881999999999998</v>
      </c>
      <c r="J50" s="7">
        <f>VLOOKUP(Table16[[#This Row],[Fecha]],[1]!TBL_CalcDarwin[#Data],40,1)</f>
        <v>17</v>
      </c>
      <c r="K50" s="7">
        <f>VLOOKUP(Table16[[#This Row],[Fecha]],[1]!TBL_CalcDarwin[#Data],41,1)</f>
        <v>18</v>
      </c>
      <c r="L50" s="6">
        <f>Table16[[#This Row],[MW Proyectada (Barra A)]]+Table16[[#This Row],[MW Proyectada (Barra B)]]</f>
        <v>70.644999999999996</v>
      </c>
    </row>
  </sheetData>
  <mergeCells count="2">
    <mergeCell ref="F1:L1"/>
    <mergeCell ref="A1:C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E16" sqref="E16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1" t="str">
        <f>"DATA DE VIENTO EJECUTADO CE PUNTA LOMITAS EXPANSIÓN "&amp;UPPER(TEXT(A3,"DDDD dd mmmm"))</f>
        <v>DATA DE VIENTO EJECUTADO CE PUNTA LOMITAS EXPANSIÓN SUNDAY 07 JANUARY</v>
      </c>
      <c r="B1" s="11"/>
      <c r="C1" s="11"/>
      <c r="F1" s="11" t="str">
        <f>"GENERACIÓN PROYECTADA CE PUNTA LOMITAS EXPANSIÓN, POR BARRA Y # AEG E/S "&amp;UPPER(TEXT(F3,"DDDD dd mmmm"))</f>
        <v>GENERACIÓN PROYECTADA CE PUNTA LOMITAS EXPANSIÓN, POR BARRA Y # AEG E/S TUESDAY 09 JANUARY</v>
      </c>
      <c r="G1" s="11"/>
      <c r="H1" s="11"/>
      <c r="I1" s="11"/>
      <c r="J1" s="11"/>
      <c r="K1" s="11"/>
      <c r="L1" s="11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f>ROUND('[1]Plantilla Datos'!E3,5)</f>
        <v>45298</v>
      </c>
      <c r="B3" s="4">
        <v>0</v>
      </c>
      <c r="C3" s="1">
        <f>'[1]Plantilla Datos'!K9</f>
        <v>12</v>
      </c>
      <c r="F3" s="9">
        <f>(Table299[[#This Row],[Fecha]]+2)</f>
        <v>45300</v>
      </c>
      <c r="G3" s="5">
        <f>Table299[[#This Row],[Hora]]</f>
        <v>0</v>
      </c>
      <c r="H3" s="6">
        <f>VLOOKUP(Table188[[#This Row],[Fecha]],[1]!TBL_CalcDarwin[#Data],46,1)</f>
        <v>3.9889999999999999</v>
      </c>
      <c r="I3" s="6">
        <f>VLOOKUP(Table188[[#This Row],[Fecha]],[1]!TBL_CalcDarwin[#Data],47,1)</f>
        <v>2.2349999999999999</v>
      </c>
      <c r="J3" s="7">
        <f>VLOOKUP(Table188[[#This Row],[Fecha]],[1]!TBL_CalcDarwin[#Data],44,1)</f>
        <v>3</v>
      </c>
      <c r="K3" s="7">
        <f>VLOOKUP(Table188[[#This Row],[Fecha]],[1]!TBL_CalcDarwin[#Data],45,1)</f>
        <v>3</v>
      </c>
      <c r="L3" s="6">
        <f>Table188[[#This Row],[MW Proyectada (Barra A)]]+Table188[[#This Row],[MW Proyectada (Barra B)]]</f>
        <v>6.2240000000000002</v>
      </c>
    </row>
    <row r="4" spans="1:12" x14ac:dyDescent="0.25">
      <c r="A4" s="8">
        <f>A3+TIME(0,30,0)</f>
        <v>45298.020833333336</v>
      </c>
      <c r="B4" s="4">
        <f>B3+TIME(0,30,0)</f>
        <v>2.0833333333333332E-2</v>
      </c>
      <c r="C4" s="1">
        <f>'[1]Plantilla Datos'!K10</f>
        <v>11.6</v>
      </c>
      <c r="F4" s="9">
        <f>(Table299[[#This Row],[Fecha]]+2)</f>
        <v>45300.020833333336</v>
      </c>
      <c r="G4" s="5">
        <f>Table299[[#This Row],[Hora]]</f>
        <v>2.0833333333333332E-2</v>
      </c>
      <c r="H4" s="6">
        <f>VLOOKUP(Table188[[#This Row],[Fecha]],[1]!TBL_CalcDarwin[#Data],46,1)</f>
        <v>3.9889999999999999</v>
      </c>
      <c r="I4" s="6">
        <f>VLOOKUP(Table188[[#This Row],[Fecha]],[1]!TBL_CalcDarwin[#Data],47,1)</f>
        <v>2.2349999999999999</v>
      </c>
      <c r="J4" s="7">
        <f>VLOOKUP(Table188[[#This Row],[Fecha]],[1]!TBL_CalcDarwin[#Data],44,1)</f>
        <v>3</v>
      </c>
      <c r="K4" s="7">
        <f>VLOOKUP(Table188[[#This Row],[Fecha]],[1]!TBL_CalcDarwin[#Data],45,1)</f>
        <v>3</v>
      </c>
      <c r="L4" s="6">
        <f>Table188[[#This Row],[MW Proyectada (Barra A)]]+Table188[[#This Row],[MW Proyectada (Barra B)]]</f>
        <v>6.2240000000000002</v>
      </c>
    </row>
    <row r="5" spans="1:12" x14ac:dyDescent="0.25">
      <c r="A5" s="8">
        <f t="shared" ref="A5:B20" si="0">A4+TIME(0,30,0)</f>
        <v>45298.041666666672</v>
      </c>
      <c r="B5" s="4">
        <f t="shared" si="0"/>
        <v>4.1666666666666664E-2</v>
      </c>
      <c r="C5" s="1">
        <f>'[1]Plantilla Datos'!K11</f>
        <v>9.6</v>
      </c>
      <c r="F5" s="9">
        <f>(Table299[[#This Row],[Fecha]]+2)</f>
        <v>45300.041666666672</v>
      </c>
      <c r="G5" s="5">
        <f>Table299[[#This Row],[Hora]]</f>
        <v>4.1666666666666664E-2</v>
      </c>
      <c r="H5" s="6">
        <f>VLOOKUP(Table188[[#This Row],[Fecha]],[1]!TBL_CalcDarwin[#Data],46,1)</f>
        <v>2.7960000000000003</v>
      </c>
      <c r="I5" s="6">
        <f>VLOOKUP(Table188[[#This Row],[Fecha]],[1]!TBL_CalcDarwin[#Data],47,1)</f>
        <v>1.641</v>
      </c>
      <c r="J5" s="7">
        <f>VLOOKUP(Table188[[#This Row],[Fecha]],[1]!TBL_CalcDarwin[#Data],44,1)</f>
        <v>3</v>
      </c>
      <c r="K5" s="7">
        <f>VLOOKUP(Table188[[#This Row],[Fecha]],[1]!TBL_CalcDarwin[#Data],45,1)</f>
        <v>3</v>
      </c>
      <c r="L5" s="6">
        <f>Table188[[#This Row],[MW Proyectada (Barra A)]]+Table188[[#This Row],[MW Proyectada (Barra B)]]</f>
        <v>4.4370000000000003</v>
      </c>
    </row>
    <row r="6" spans="1:12" x14ac:dyDescent="0.25">
      <c r="A6" s="8">
        <f t="shared" si="0"/>
        <v>45298.062500000007</v>
      </c>
      <c r="B6" s="4">
        <f t="shared" si="0"/>
        <v>6.25E-2</v>
      </c>
      <c r="C6" s="1">
        <f>'[1]Plantilla Datos'!K12</f>
        <v>10.1</v>
      </c>
      <c r="F6" s="9">
        <f>(Table299[[#This Row],[Fecha]]+2)</f>
        <v>45300.062500000007</v>
      </c>
      <c r="G6" s="5">
        <f>Table299[[#This Row],[Hora]]</f>
        <v>6.25E-2</v>
      </c>
      <c r="H6" s="6">
        <f>VLOOKUP(Table188[[#This Row],[Fecha]],[1]!TBL_CalcDarwin[#Data],46,1)</f>
        <v>2.7960000000000003</v>
      </c>
      <c r="I6" s="6">
        <f>VLOOKUP(Table188[[#This Row],[Fecha]],[1]!TBL_CalcDarwin[#Data],47,1)</f>
        <v>1.641</v>
      </c>
      <c r="J6" s="7">
        <f>VLOOKUP(Table188[[#This Row],[Fecha]],[1]!TBL_CalcDarwin[#Data],44,1)</f>
        <v>3</v>
      </c>
      <c r="K6" s="7">
        <f>VLOOKUP(Table188[[#This Row],[Fecha]],[1]!TBL_CalcDarwin[#Data],45,1)</f>
        <v>3</v>
      </c>
      <c r="L6" s="6">
        <f>Table188[[#This Row],[MW Proyectada (Barra A)]]+Table188[[#This Row],[MW Proyectada (Barra B)]]</f>
        <v>4.4370000000000003</v>
      </c>
    </row>
    <row r="7" spans="1:12" x14ac:dyDescent="0.25">
      <c r="A7" s="8">
        <f t="shared" si="0"/>
        <v>45298.083333333343</v>
      </c>
      <c r="B7" s="4">
        <f t="shared" si="0"/>
        <v>8.3333333333333329E-2</v>
      </c>
      <c r="C7" s="1">
        <f>'[1]Plantilla Datos'!K13</f>
        <v>11.7</v>
      </c>
      <c r="F7" s="9">
        <f>(Table299[[#This Row],[Fecha]]+2)</f>
        <v>45300.083333333343</v>
      </c>
      <c r="G7" s="5">
        <f>Table299[[#This Row],[Hora]]</f>
        <v>8.3333333333333329E-2</v>
      </c>
      <c r="H7" s="6">
        <f>VLOOKUP(Table188[[#This Row],[Fecha]],[1]!TBL_CalcDarwin[#Data],46,1)</f>
        <v>2.3929999999999998</v>
      </c>
      <c r="I7" s="6">
        <f>VLOOKUP(Table188[[#This Row],[Fecha]],[1]!TBL_CalcDarwin[#Data],47,1)</f>
        <v>1.1459999999999999</v>
      </c>
      <c r="J7" s="7">
        <f>VLOOKUP(Table188[[#This Row],[Fecha]],[1]!TBL_CalcDarwin[#Data],44,1)</f>
        <v>3</v>
      </c>
      <c r="K7" s="7">
        <f>VLOOKUP(Table188[[#This Row],[Fecha]],[1]!TBL_CalcDarwin[#Data],45,1)</f>
        <v>3</v>
      </c>
      <c r="L7" s="6">
        <f>Table188[[#This Row],[MW Proyectada (Barra A)]]+Table188[[#This Row],[MW Proyectada (Barra B)]]</f>
        <v>3.5389999999999997</v>
      </c>
    </row>
    <row r="8" spans="1:12" x14ac:dyDescent="0.25">
      <c r="A8" s="8">
        <f t="shared" si="0"/>
        <v>45298.104166666679</v>
      </c>
      <c r="B8" s="4">
        <f t="shared" si="0"/>
        <v>0.10416666666666666</v>
      </c>
      <c r="C8" s="1">
        <f>'[1]Plantilla Datos'!K14</f>
        <v>11.6</v>
      </c>
      <c r="F8" s="9">
        <f>(Table299[[#This Row],[Fecha]]+2)</f>
        <v>45300.104166666679</v>
      </c>
      <c r="G8" s="5">
        <f>Table299[[#This Row],[Hora]]</f>
        <v>0.10416666666666666</v>
      </c>
      <c r="H8" s="6">
        <f>VLOOKUP(Table188[[#This Row],[Fecha]],[1]!TBL_CalcDarwin[#Data],46,1)</f>
        <v>2.3929999999999998</v>
      </c>
      <c r="I8" s="6">
        <f>VLOOKUP(Table188[[#This Row],[Fecha]],[1]!TBL_CalcDarwin[#Data],47,1)</f>
        <v>1.1459999999999999</v>
      </c>
      <c r="J8" s="7">
        <f>VLOOKUP(Table188[[#This Row],[Fecha]],[1]!TBL_CalcDarwin[#Data],44,1)</f>
        <v>3</v>
      </c>
      <c r="K8" s="7">
        <f>VLOOKUP(Table188[[#This Row],[Fecha]],[1]!TBL_CalcDarwin[#Data],45,1)</f>
        <v>3</v>
      </c>
      <c r="L8" s="6">
        <f>Table188[[#This Row],[MW Proyectada (Barra A)]]+Table188[[#This Row],[MW Proyectada (Barra B)]]</f>
        <v>3.5389999999999997</v>
      </c>
    </row>
    <row r="9" spans="1:12" x14ac:dyDescent="0.25">
      <c r="A9" s="8">
        <f t="shared" si="0"/>
        <v>45298.125000000015</v>
      </c>
      <c r="B9" s="4">
        <f t="shared" si="0"/>
        <v>0.12499999999999999</v>
      </c>
      <c r="C9" s="1">
        <f>'[1]Plantilla Datos'!K15</f>
        <v>6.7</v>
      </c>
      <c r="F9" s="9">
        <f>(Table299[[#This Row],[Fecha]]+2)</f>
        <v>45300.125000000015</v>
      </c>
      <c r="G9" s="5">
        <f>Table299[[#This Row],[Hora]]</f>
        <v>0.12499999999999999</v>
      </c>
      <c r="H9" s="6">
        <f>VLOOKUP(Table188[[#This Row],[Fecha]],[1]!TBL_CalcDarwin[#Data],46,1)</f>
        <v>1.9119999999999999</v>
      </c>
      <c r="I9" s="6">
        <f>VLOOKUP(Table188[[#This Row],[Fecha]],[1]!TBL_CalcDarwin[#Data],47,1)</f>
        <v>1.1459999999999999</v>
      </c>
      <c r="J9" s="7">
        <f>VLOOKUP(Table188[[#This Row],[Fecha]],[1]!TBL_CalcDarwin[#Data],44,1)</f>
        <v>3</v>
      </c>
      <c r="K9" s="7">
        <f>VLOOKUP(Table188[[#This Row],[Fecha]],[1]!TBL_CalcDarwin[#Data],45,1)</f>
        <v>3</v>
      </c>
      <c r="L9" s="6">
        <f>Table188[[#This Row],[MW Proyectada (Barra A)]]+Table188[[#This Row],[MW Proyectada (Barra B)]]</f>
        <v>3.0579999999999998</v>
      </c>
    </row>
    <row r="10" spans="1:12" x14ac:dyDescent="0.25">
      <c r="A10" s="8">
        <f t="shared" si="0"/>
        <v>45298.14583333335</v>
      </c>
      <c r="B10" s="4">
        <f t="shared" si="0"/>
        <v>0.14583333333333331</v>
      </c>
      <c r="C10" s="1">
        <f>'[1]Plantilla Datos'!K16</f>
        <v>5.8</v>
      </c>
      <c r="F10" s="9">
        <f>(Table299[[#This Row],[Fecha]]+2)</f>
        <v>45300.14583333335</v>
      </c>
      <c r="G10" s="5">
        <f>Table299[[#This Row],[Hora]]</f>
        <v>0.14583333333333331</v>
      </c>
      <c r="H10" s="6">
        <f>VLOOKUP(Table188[[#This Row],[Fecha]],[1]!TBL_CalcDarwin[#Data],46,1)</f>
        <v>1.9119999999999999</v>
      </c>
      <c r="I10" s="6">
        <f>VLOOKUP(Table188[[#This Row],[Fecha]],[1]!TBL_CalcDarwin[#Data],47,1)</f>
        <v>1.1459999999999999</v>
      </c>
      <c r="J10" s="7">
        <f>VLOOKUP(Table188[[#This Row],[Fecha]],[1]!TBL_CalcDarwin[#Data],44,1)</f>
        <v>3</v>
      </c>
      <c r="K10" s="7">
        <f>VLOOKUP(Table188[[#This Row],[Fecha]],[1]!TBL_CalcDarwin[#Data],45,1)</f>
        <v>3</v>
      </c>
      <c r="L10" s="6">
        <f>Table188[[#This Row],[MW Proyectada (Barra A)]]+Table188[[#This Row],[MW Proyectada (Barra B)]]</f>
        <v>3.0579999999999998</v>
      </c>
    </row>
    <row r="11" spans="1:12" x14ac:dyDescent="0.25">
      <c r="A11" s="8">
        <f t="shared" si="0"/>
        <v>45298.166666666686</v>
      </c>
      <c r="B11" s="4">
        <f t="shared" si="0"/>
        <v>0.16666666666666666</v>
      </c>
      <c r="C11" s="1">
        <f>'[1]Plantilla Datos'!K17</f>
        <v>7</v>
      </c>
      <c r="F11" s="9">
        <f>(Table299[[#This Row],[Fecha]]+2)</f>
        <v>45300.166666666686</v>
      </c>
      <c r="G11" s="5">
        <f>Table299[[#This Row],[Hora]]</f>
        <v>0.16666666666666666</v>
      </c>
      <c r="H11" s="6">
        <f>VLOOKUP(Table188[[#This Row],[Fecha]],[1]!TBL_CalcDarwin[#Data],46,1)</f>
        <v>1.371</v>
      </c>
      <c r="I11" s="6">
        <f>VLOOKUP(Table188[[#This Row],[Fecha]],[1]!TBL_CalcDarwin[#Data],47,1)</f>
        <v>0.73199999999999998</v>
      </c>
      <c r="J11" s="7">
        <f>VLOOKUP(Table188[[#This Row],[Fecha]],[1]!TBL_CalcDarwin[#Data],44,1)</f>
        <v>3</v>
      </c>
      <c r="K11" s="7">
        <f>VLOOKUP(Table188[[#This Row],[Fecha]],[1]!TBL_CalcDarwin[#Data],45,1)</f>
        <v>3</v>
      </c>
      <c r="L11" s="6">
        <f>Table188[[#This Row],[MW Proyectada (Barra A)]]+Table188[[#This Row],[MW Proyectada (Barra B)]]</f>
        <v>2.1029999999999998</v>
      </c>
    </row>
    <row r="12" spans="1:12" x14ac:dyDescent="0.25">
      <c r="A12" s="8">
        <f t="shared" si="0"/>
        <v>45298.187500000022</v>
      </c>
      <c r="B12" s="4">
        <f t="shared" si="0"/>
        <v>0.1875</v>
      </c>
      <c r="C12" s="1">
        <f>'[1]Plantilla Datos'!K18</f>
        <v>6.4</v>
      </c>
      <c r="F12" s="9">
        <f>(Table299[[#This Row],[Fecha]]+2)</f>
        <v>45300.187500000022</v>
      </c>
      <c r="G12" s="5">
        <f>Table299[[#This Row],[Hora]]</f>
        <v>0.1875</v>
      </c>
      <c r="H12" s="6">
        <f>VLOOKUP(Table188[[#This Row],[Fecha]],[1]!TBL_CalcDarwin[#Data],46,1)</f>
        <v>1.371</v>
      </c>
      <c r="I12" s="6">
        <f>VLOOKUP(Table188[[#This Row],[Fecha]],[1]!TBL_CalcDarwin[#Data],47,1)</f>
        <v>0.73199999999999998</v>
      </c>
      <c r="J12" s="7">
        <f>VLOOKUP(Table188[[#This Row],[Fecha]],[1]!TBL_CalcDarwin[#Data],44,1)</f>
        <v>3</v>
      </c>
      <c r="K12" s="7">
        <f>VLOOKUP(Table188[[#This Row],[Fecha]],[1]!TBL_CalcDarwin[#Data],45,1)</f>
        <v>3</v>
      </c>
      <c r="L12" s="6">
        <f>Table188[[#This Row],[MW Proyectada (Barra A)]]+Table188[[#This Row],[MW Proyectada (Barra B)]]</f>
        <v>2.1029999999999998</v>
      </c>
    </row>
    <row r="13" spans="1:12" x14ac:dyDescent="0.25">
      <c r="A13" s="8">
        <f t="shared" si="0"/>
        <v>45298.208333333358</v>
      </c>
      <c r="B13" s="4">
        <f t="shared" si="0"/>
        <v>0.20833333333333334</v>
      </c>
      <c r="C13" s="1">
        <f>'[1]Plantilla Datos'!K19</f>
        <v>6.9</v>
      </c>
      <c r="F13" s="9">
        <f>(Table299[[#This Row],[Fecha]]+2)</f>
        <v>45300.208333333358</v>
      </c>
      <c r="G13" s="5">
        <f>Table299[[#This Row],[Hora]]</f>
        <v>0.20833333333333334</v>
      </c>
      <c r="H13" s="6">
        <f>VLOOKUP(Table188[[#This Row],[Fecha]],[1]!TBL_CalcDarwin[#Data],46,1)</f>
        <v>1.371</v>
      </c>
      <c r="I13" s="6">
        <f>VLOOKUP(Table188[[#This Row],[Fecha]],[1]!TBL_CalcDarwin[#Data],47,1)</f>
        <v>0.73199999999999998</v>
      </c>
      <c r="J13" s="7">
        <f>VLOOKUP(Table188[[#This Row],[Fecha]],[1]!TBL_CalcDarwin[#Data],44,1)</f>
        <v>3</v>
      </c>
      <c r="K13" s="7">
        <f>VLOOKUP(Table188[[#This Row],[Fecha]],[1]!TBL_CalcDarwin[#Data],45,1)</f>
        <v>3</v>
      </c>
      <c r="L13" s="6">
        <f>Table188[[#This Row],[MW Proyectada (Barra A)]]+Table188[[#This Row],[MW Proyectada (Barra B)]]</f>
        <v>2.1029999999999998</v>
      </c>
    </row>
    <row r="14" spans="1:12" x14ac:dyDescent="0.25">
      <c r="A14" s="8">
        <f t="shared" si="0"/>
        <v>45298.229166666693</v>
      </c>
      <c r="B14" s="4">
        <f t="shared" si="0"/>
        <v>0.22916666666666669</v>
      </c>
      <c r="C14" s="1">
        <f>'[1]Plantilla Datos'!K20</f>
        <v>7.8</v>
      </c>
      <c r="F14" s="9">
        <f>(Table299[[#This Row],[Fecha]]+2)</f>
        <v>45300.229166666693</v>
      </c>
      <c r="G14" s="5">
        <f>Table299[[#This Row],[Hora]]</f>
        <v>0.22916666666666669</v>
      </c>
      <c r="H14" s="6">
        <f>VLOOKUP(Table188[[#This Row],[Fecha]],[1]!TBL_CalcDarwin[#Data],46,1)</f>
        <v>1.371</v>
      </c>
      <c r="I14" s="6">
        <f>VLOOKUP(Table188[[#This Row],[Fecha]],[1]!TBL_CalcDarwin[#Data],47,1)</f>
        <v>0.73199999999999998</v>
      </c>
      <c r="J14" s="7">
        <f>VLOOKUP(Table188[[#This Row],[Fecha]],[1]!TBL_CalcDarwin[#Data],44,1)</f>
        <v>3</v>
      </c>
      <c r="K14" s="7">
        <f>VLOOKUP(Table188[[#This Row],[Fecha]],[1]!TBL_CalcDarwin[#Data],45,1)</f>
        <v>3</v>
      </c>
      <c r="L14" s="6">
        <f>Table188[[#This Row],[MW Proyectada (Barra A)]]+Table188[[#This Row],[MW Proyectada (Barra B)]]</f>
        <v>2.1029999999999998</v>
      </c>
    </row>
    <row r="15" spans="1:12" x14ac:dyDescent="0.25">
      <c r="A15" s="8">
        <f t="shared" si="0"/>
        <v>45298.250000000029</v>
      </c>
      <c r="B15" s="4">
        <f t="shared" si="0"/>
        <v>0.25</v>
      </c>
      <c r="C15" s="1">
        <f>'[1]Plantilla Datos'!K21</f>
        <v>7.5</v>
      </c>
      <c r="F15" s="9">
        <f>(Table299[[#This Row],[Fecha]]+2)</f>
        <v>45300.250000000029</v>
      </c>
      <c r="G15" s="5">
        <f>Table299[[#This Row],[Hora]]</f>
        <v>0.25</v>
      </c>
      <c r="H15" s="6">
        <f>VLOOKUP(Table188[[#This Row],[Fecha]],[1]!TBL_CalcDarwin[#Data],46,1)</f>
        <v>1.371</v>
      </c>
      <c r="I15" s="6">
        <f>VLOOKUP(Table188[[#This Row],[Fecha]],[1]!TBL_CalcDarwin[#Data],47,1)</f>
        <v>0.73199999999999998</v>
      </c>
      <c r="J15" s="7">
        <f>VLOOKUP(Table188[[#This Row],[Fecha]],[1]!TBL_CalcDarwin[#Data],44,1)</f>
        <v>3</v>
      </c>
      <c r="K15" s="7">
        <f>VLOOKUP(Table188[[#This Row],[Fecha]],[1]!TBL_CalcDarwin[#Data],45,1)</f>
        <v>3</v>
      </c>
      <c r="L15" s="6">
        <f>Table188[[#This Row],[MW Proyectada (Barra A)]]+Table188[[#This Row],[MW Proyectada (Barra B)]]</f>
        <v>2.1029999999999998</v>
      </c>
    </row>
    <row r="16" spans="1:12" x14ac:dyDescent="0.25">
      <c r="A16" s="8">
        <f t="shared" si="0"/>
        <v>45298.270833333365</v>
      </c>
      <c r="B16" s="4">
        <f t="shared" si="0"/>
        <v>0.27083333333333331</v>
      </c>
      <c r="C16" s="1">
        <f>'[1]Plantilla Datos'!K22</f>
        <v>9.8000000000000007</v>
      </c>
      <c r="F16" s="9">
        <f>(Table299[[#This Row],[Fecha]]+2)</f>
        <v>45300.270833333365</v>
      </c>
      <c r="G16" s="5">
        <f>Table299[[#This Row],[Hora]]</f>
        <v>0.27083333333333331</v>
      </c>
      <c r="H16" s="6">
        <f>VLOOKUP(Table188[[#This Row],[Fecha]],[1]!TBL_CalcDarwin[#Data],46,1)</f>
        <v>1.371</v>
      </c>
      <c r="I16" s="6">
        <f>VLOOKUP(Table188[[#This Row],[Fecha]],[1]!TBL_CalcDarwin[#Data],47,1)</f>
        <v>0.73199999999999998</v>
      </c>
      <c r="J16" s="7">
        <f>VLOOKUP(Table188[[#This Row],[Fecha]],[1]!TBL_CalcDarwin[#Data],44,1)</f>
        <v>3</v>
      </c>
      <c r="K16" s="7">
        <f>VLOOKUP(Table188[[#This Row],[Fecha]],[1]!TBL_CalcDarwin[#Data],45,1)</f>
        <v>3</v>
      </c>
      <c r="L16" s="6">
        <f>Table188[[#This Row],[MW Proyectada (Barra A)]]+Table188[[#This Row],[MW Proyectada (Barra B)]]</f>
        <v>2.1029999999999998</v>
      </c>
    </row>
    <row r="17" spans="1:12" x14ac:dyDescent="0.25">
      <c r="A17" s="8">
        <f t="shared" si="0"/>
        <v>45298.291666666701</v>
      </c>
      <c r="B17" s="4">
        <f t="shared" si="0"/>
        <v>0.29166666666666663</v>
      </c>
      <c r="C17" s="1">
        <f>'[1]Plantilla Datos'!K23</f>
        <v>10.6</v>
      </c>
      <c r="F17" s="9">
        <f>(Table299[[#This Row],[Fecha]]+2)</f>
        <v>45300.291666666701</v>
      </c>
      <c r="G17" s="5">
        <f>Table299[[#This Row],[Hora]]</f>
        <v>0.29166666666666663</v>
      </c>
      <c r="H17" s="6">
        <f>VLOOKUP(Table188[[#This Row],[Fecha]],[1]!TBL_CalcDarwin[#Data],46,1)</f>
        <v>1.173</v>
      </c>
      <c r="I17" s="6">
        <f>VLOOKUP(Table188[[#This Row],[Fecha]],[1]!TBL_CalcDarwin[#Data],47,1)</f>
        <v>0.73199999999999998</v>
      </c>
      <c r="J17" s="7">
        <f>VLOOKUP(Table188[[#This Row],[Fecha]],[1]!TBL_CalcDarwin[#Data],44,1)</f>
        <v>3</v>
      </c>
      <c r="K17" s="7">
        <f>VLOOKUP(Table188[[#This Row],[Fecha]],[1]!TBL_CalcDarwin[#Data],45,1)</f>
        <v>3</v>
      </c>
      <c r="L17" s="6">
        <f>Table188[[#This Row],[MW Proyectada (Barra A)]]+Table188[[#This Row],[MW Proyectada (Barra B)]]</f>
        <v>1.905</v>
      </c>
    </row>
    <row r="18" spans="1:12" x14ac:dyDescent="0.25">
      <c r="A18" s="8">
        <f t="shared" si="0"/>
        <v>45298.312500000036</v>
      </c>
      <c r="B18" s="4">
        <f t="shared" si="0"/>
        <v>0.31249999999999994</v>
      </c>
      <c r="C18" s="1">
        <f>'[1]Plantilla Datos'!K24</f>
        <v>8.8000000000000007</v>
      </c>
      <c r="F18" s="9">
        <f>(Table299[[#This Row],[Fecha]]+2)</f>
        <v>45300.312500000036</v>
      </c>
      <c r="G18" s="5">
        <f>Table299[[#This Row],[Hora]]</f>
        <v>0.31249999999999994</v>
      </c>
      <c r="H18" s="6">
        <f>VLOOKUP(Table188[[#This Row],[Fecha]],[1]!TBL_CalcDarwin[#Data],46,1)</f>
        <v>1.173</v>
      </c>
      <c r="I18" s="6">
        <f>VLOOKUP(Table188[[#This Row],[Fecha]],[1]!TBL_CalcDarwin[#Data],47,1)</f>
        <v>0.73199999999999998</v>
      </c>
      <c r="J18" s="7">
        <f>VLOOKUP(Table188[[#This Row],[Fecha]],[1]!TBL_CalcDarwin[#Data],44,1)</f>
        <v>3</v>
      </c>
      <c r="K18" s="7">
        <f>VLOOKUP(Table188[[#This Row],[Fecha]],[1]!TBL_CalcDarwin[#Data],45,1)</f>
        <v>3</v>
      </c>
      <c r="L18" s="6">
        <f>Table188[[#This Row],[MW Proyectada (Barra A)]]+Table188[[#This Row],[MW Proyectada (Barra B)]]</f>
        <v>1.905</v>
      </c>
    </row>
    <row r="19" spans="1:12" x14ac:dyDescent="0.25">
      <c r="A19" s="8">
        <f t="shared" si="0"/>
        <v>45298.333333333372</v>
      </c>
      <c r="B19" s="4">
        <f t="shared" si="0"/>
        <v>0.33333333333333326</v>
      </c>
      <c r="C19" s="1">
        <f>'[1]Plantilla Datos'!K25</f>
        <v>8.6999999999999993</v>
      </c>
      <c r="F19" s="9">
        <f>(Table299[[#This Row],[Fecha]]+2)</f>
        <v>45300.333333333372</v>
      </c>
      <c r="G19" s="5">
        <f>Table299[[#This Row],[Hora]]</f>
        <v>0.33333333333333326</v>
      </c>
      <c r="H19" s="6">
        <f>VLOOKUP(Table188[[#This Row],[Fecha]],[1]!TBL_CalcDarwin[#Data],46,1)</f>
        <v>1.9119999999999999</v>
      </c>
      <c r="I19" s="6">
        <f>VLOOKUP(Table188[[#This Row],[Fecha]],[1]!TBL_CalcDarwin[#Data],47,1)</f>
        <v>1.1459999999999999</v>
      </c>
      <c r="J19" s="7">
        <f>VLOOKUP(Table188[[#This Row],[Fecha]],[1]!TBL_CalcDarwin[#Data],44,1)</f>
        <v>3</v>
      </c>
      <c r="K19" s="7">
        <f>VLOOKUP(Table188[[#This Row],[Fecha]],[1]!TBL_CalcDarwin[#Data],45,1)</f>
        <v>3</v>
      </c>
      <c r="L19" s="6">
        <f>Table188[[#This Row],[MW Proyectada (Barra A)]]+Table188[[#This Row],[MW Proyectada (Barra B)]]</f>
        <v>3.0579999999999998</v>
      </c>
    </row>
    <row r="20" spans="1:12" x14ac:dyDescent="0.25">
      <c r="A20" s="8">
        <f t="shared" si="0"/>
        <v>45298.354166666708</v>
      </c>
      <c r="B20" s="4">
        <f t="shared" si="0"/>
        <v>0.35416666666666657</v>
      </c>
      <c r="C20" s="1">
        <f>'[1]Plantilla Datos'!K26</f>
        <v>9.8000000000000007</v>
      </c>
      <c r="F20" s="9">
        <f>(Table299[[#This Row],[Fecha]]+2)</f>
        <v>45300.354166666708</v>
      </c>
      <c r="G20" s="5">
        <f>Table299[[#This Row],[Hora]]</f>
        <v>0.35416666666666657</v>
      </c>
      <c r="H20" s="6">
        <f>VLOOKUP(Table188[[#This Row],[Fecha]],[1]!TBL_CalcDarwin[#Data],46,1)</f>
        <v>1.9119999999999999</v>
      </c>
      <c r="I20" s="6">
        <f>VLOOKUP(Table188[[#This Row],[Fecha]],[1]!TBL_CalcDarwin[#Data],47,1)</f>
        <v>1.1459999999999999</v>
      </c>
      <c r="J20" s="7">
        <f>VLOOKUP(Table188[[#This Row],[Fecha]],[1]!TBL_CalcDarwin[#Data],44,1)</f>
        <v>3</v>
      </c>
      <c r="K20" s="7">
        <f>VLOOKUP(Table188[[#This Row],[Fecha]],[1]!TBL_CalcDarwin[#Data],45,1)</f>
        <v>3</v>
      </c>
      <c r="L20" s="6">
        <f>Table188[[#This Row],[MW Proyectada (Barra A)]]+Table188[[#This Row],[MW Proyectada (Barra B)]]</f>
        <v>3.0579999999999998</v>
      </c>
    </row>
    <row r="21" spans="1:12" x14ac:dyDescent="0.25">
      <c r="A21" s="8">
        <f t="shared" ref="A21:B36" si="1">A20+TIME(0,30,0)</f>
        <v>45298.375000000044</v>
      </c>
      <c r="B21" s="4">
        <f t="shared" si="1"/>
        <v>0.37499999999999989</v>
      </c>
      <c r="C21" s="1">
        <f>'[1]Plantilla Datos'!K27</f>
        <v>10.199999999999999</v>
      </c>
      <c r="F21" s="9">
        <f>(Table299[[#This Row],[Fecha]]+2)</f>
        <v>45300.375000000044</v>
      </c>
      <c r="G21" s="5">
        <f>Table299[[#This Row],[Hora]]</f>
        <v>0.37499999999999989</v>
      </c>
      <c r="H21" s="6">
        <f>VLOOKUP(Table188[[#This Row],[Fecha]],[1]!TBL_CalcDarwin[#Data],46,1)</f>
        <v>2.3929999999999998</v>
      </c>
      <c r="I21" s="6">
        <f>VLOOKUP(Table188[[#This Row],[Fecha]],[1]!TBL_CalcDarwin[#Data],47,1)</f>
        <v>1.1459999999999999</v>
      </c>
      <c r="J21" s="7">
        <f>VLOOKUP(Table188[[#This Row],[Fecha]],[1]!TBL_CalcDarwin[#Data],44,1)</f>
        <v>3</v>
      </c>
      <c r="K21" s="7">
        <f>VLOOKUP(Table188[[#This Row],[Fecha]],[1]!TBL_CalcDarwin[#Data],45,1)</f>
        <v>3</v>
      </c>
      <c r="L21" s="6">
        <f>Table188[[#This Row],[MW Proyectada (Barra A)]]+Table188[[#This Row],[MW Proyectada (Barra B)]]</f>
        <v>3.5389999999999997</v>
      </c>
    </row>
    <row r="22" spans="1:12" x14ac:dyDescent="0.25">
      <c r="A22" s="8">
        <f t="shared" si="1"/>
        <v>45298.395833333379</v>
      </c>
      <c r="B22" s="4">
        <f t="shared" si="1"/>
        <v>0.3958333333333332</v>
      </c>
      <c r="C22" s="1">
        <f>'[1]Plantilla Datos'!K28</f>
        <v>8.1</v>
      </c>
      <c r="F22" s="9">
        <f>(Table299[[#This Row],[Fecha]]+2)</f>
        <v>45300.395833333379</v>
      </c>
      <c r="G22" s="5">
        <f>Table299[[#This Row],[Hora]]</f>
        <v>0.3958333333333332</v>
      </c>
      <c r="H22" s="6">
        <f>VLOOKUP(Table188[[#This Row],[Fecha]],[1]!TBL_CalcDarwin[#Data],46,1)</f>
        <v>2.3929999999999998</v>
      </c>
      <c r="I22" s="6">
        <f>VLOOKUP(Table188[[#This Row],[Fecha]],[1]!TBL_CalcDarwin[#Data],47,1)</f>
        <v>1.1459999999999999</v>
      </c>
      <c r="J22" s="7">
        <f>VLOOKUP(Table188[[#This Row],[Fecha]],[1]!TBL_CalcDarwin[#Data],44,1)</f>
        <v>3</v>
      </c>
      <c r="K22" s="7">
        <f>VLOOKUP(Table188[[#This Row],[Fecha]],[1]!TBL_CalcDarwin[#Data],45,1)</f>
        <v>3</v>
      </c>
      <c r="L22" s="6">
        <f>Table188[[#This Row],[MW Proyectada (Barra A)]]+Table188[[#This Row],[MW Proyectada (Barra B)]]</f>
        <v>3.5389999999999997</v>
      </c>
    </row>
    <row r="23" spans="1:12" x14ac:dyDescent="0.25">
      <c r="A23" s="8">
        <f t="shared" si="1"/>
        <v>45298.416666666715</v>
      </c>
      <c r="B23" s="4">
        <f t="shared" si="1"/>
        <v>0.41666666666666652</v>
      </c>
      <c r="C23" s="1">
        <f>'[1]Plantilla Datos'!K29</f>
        <v>10.5</v>
      </c>
      <c r="F23" s="9">
        <f>(Table299[[#This Row],[Fecha]]+2)</f>
        <v>45300.416666666715</v>
      </c>
      <c r="G23" s="5">
        <f>Table299[[#This Row],[Hora]]</f>
        <v>0.41666666666666652</v>
      </c>
      <c r="H23" s="6">
        <f>VLOOKUP(Table188[[#This Row],[Fecha]],[1]!TBL_CalcDarwin[#Data],46,1)</f>
        <v>3.1269999999999998</v>
      </c>
      <c r="I23" s="6">
        <f>VLOOKUP(Table188[[#This Row],[Fecha]],[1]!TBL_CalcDarwin[#Data],47,1)</f>
        <v>1.641</v>
      </c>
      <c r="J23" s="7">
        <f>VLOOKUP(Table188[[#This Row],[Fecha]],[1]!TBL_CalcDarwin[#Data],44,1)</f>
        <v>3</v>
      </c>
      <c r="K23" s="7">
        <f>VLOOKUP(Table188[[#This Row],[Fecha]],[1]!TBL_CalcDarwin[#Data],45,1)</f>
        <v>3</v>
      </c>
      <c r="L23" s="6">
        <f>Table188[[#This Row],[MW Proyectada (Barra A)]]+Table188[[#This Row],[MW Proyectada (Barra B)]]</f>
        <v>4.7679999999999998</v>
      </c>
    </row>
    <row r="24" spans="1:12" x14ac:dyDescent="0.25">
      <c r="A24" s="8">
        <f t="shared" si="1"/>
        <v>45298.437500000051</v>
      </c>
      <c r="B24" s="4">
        <f t="shared" si="1"/>
        <v>0.43749999999999983</v>
      </c>
      <c r="C24" s="1">
        <f>'[1]Plantilla Datos'!K30</f>
        <v>10.8</v>
      </c>
      <c r="F24" s="9">
        <f>(Table299[[#This Row],[Fecha]]+2)</f>
        <v>45300.437500000051</v>
      </c>
      <c r="G24" s="5">
        <f>Table299[[#This Row],[Hora]]</f>
        <v>0.43749999999999983</v>
      </c>
      <c r="H24" s="6">
        <f>VLOOKUP(Table188[[#This Row],[Fecha]],[1]!TBL_CalcDarwin[#Data],46,1)</f>
        <v>3.1269999999999998</v>
      </c>
      <c r="I24" s="6">
        <f>VLOOKUP(Table188[[#This Row],[Fecha]],[1]!TBL_CalcDarwin[#Data],47,1)</f>
        <v>1.641</v>
      </c>
      <c r="J24" s="7">
        <f>VLOOKUP(Table188[[#This Row],[Fecha]],[1]!TBL_CalcDarwin[#Data],44,1)</f>
        <v>3</v>
      </c>
      <c r="K24" s="7">
        <f>VLOOKUP(Table188[[#This Row],[Fecha]],[1]!TBL_CalcDarwin[#Data],45,1)</f>
        <v>3</v>
      </c>
      <c r="L24" s="6">
        <f>Table188[[#This Row],[MW Proyectada (Barra A)]]+Table188[[#This Row],[MW Proyectada (Barra B)]]</f>
        <v>4.7679999999999998</v>
      </c>
    </row>
    <row r="25" spans="1:12" x14ac:dyDescent="0.25">
      <c r="A25" s="8">
        <f t="shared" si="1"/>
        <v>45298.458333333387</v>
      </c>
      <c r="B25" s="4">
        <f t="shared" si="1"/>
        <v>0.45833333333333315</v>
      </c>
      <c r="C25" s="1">
        <f>'[1]Plantilla Datos'!K31</f>
        <v>12.7</v>
      </c>
      <c r="F25" s="9">
        <f>(Table299[[#This Row],[Fecha]]+2)</f>
        <v>45300.458333333387</v>
      </c>
      <c r="G25" s="5">
        <f>Table299[[#This Row],[Hora]]</f>
        <v>0.45833333333333315</v>
      </c>
      <c r="H25" s="6">
        <f>VLOOKUP(Table188[[#This Row],[Fecha]],[1]!TBL_CalcDarwin[#Data],46,1)</f>
        <v>4.42</v>
      </c>
      <c r="I25" s="6">
        <f>VLOOKUP(Table188[[#This Row],[Fecha]],[1]!TBL_CalcDarwin[#Data],47,1)</f>
        <v>2.2349999999999999</v>
      </c>
      <c r="J25" s="7">
        <f>VLOOKUP(Table188[[#This Row],[Fecha]],[1]!TBL_CalcDarwin[#Data],44,1)</f>
        <v>3</v>
      </c>
      <c r="K25" s="7">
        <f>VLOOKUP(Table188[[#This Row],[Fecha]],[1]!TBL_CalcDarwin[#Data],45,1)</f>
        <v>3</v>
      </c>
      <c r="L25" s="6">
        <f>Table188[[#This Row],[MW Proyectada (Barra A)]]+Table188[[#This Row],[MW Proyectada (Barra B)]]</f>
        <v>6.6549999999999994</v>
      </c>
    </row>
    <row r="26" spans="1:12" x14ac:dyDescent="0.25">
      <c r="A26" s="8">
        <f t="shared" si="1"/>
        <v>45298.479166666722</v>
      </c>
      <c r="B26" s="4">
        <f t="shared" si="1"/>
        <v>0.47916666666666646</v>
      </c>
      <c r="C26" s="1">
        <f>'[1]Plantilla Datos'!K32</f>
        <v>12.4</v>
      </c>
      <c r="F26" s="9">
        <f>(Table299[[#This Row],[Fecha]]+2)</f>
        <v>45300.479166666722</v>
      </c>
      <c r="G26" s="5">
        <f>Table299[[#This Row],[Hora]]</f>
        <v>0.47916666666666646</v>
      </c>
      <c r="H26" s="6">
        <f>VLOOKUP(Table188[[#This Row],[Fecha]],[1]!TBL_CalcDarwin[#Data],46,1)</f>
        <v>4.42</v>
      </c>
      <c r="I26" s="6">
        <f>VLOOKUP(Table188[[#This Row],[Fecha]],[1]!TBL_CalcDarwin[#Data],47,1)</f>
        <v>2.2349999999999999</v>
      </c>
      <c r="J26" s="7">
        <f>VLOOKUP(Table188[[#This Row],[Fecha]],[1]!TBL_CalcDarwin[#Data],44,1)</f>
        <v>3</v>
      </c>
      <c r="K26" s="7">
        <f>VLOOKUP(Table188[[#This Row],[Fecha]],[1]!TBL_CalcDarwin[#Data],45,1)</f>
        <v>3</v>
      </c>
      <c r="L26" s="6">
        <f>Table188[[#This Row],[MW Proyectada (Barra A)]]+Table188[[#This Row],[MW Proyectada (Barra B)]]</f>
        <v>6.6549999999999994</v>
      </c>
    </row>
    <row r="27" spans="1:12" x14ac:dyDescent="0.25">
      <c r="A27" s="8">
        <f t="shared" si="1"/>
        <v>45298.500000000058</v>
      </c>
      <c r="B27" s="4">
        <f t="shared" si="1"/>
        <v>0.49999999999999978</v>
      </c>
      <c r="C27" s="1">
        <f>'[1]Plantilla Datos'!K33</f>
        <v>13</v>
      </c>
      <c r="F27" s="9">
        <f>(Table299[[#This Row],[Fecha]]+2)</f>
        <v>45300.500000000058</v>
      </c>
      <c r="G27" s="5">
        <f>Table299[[#This Row],[Hora]]</f>
        <v>0.49999999999999978</v>
      </c>
      <c r="H27" s="6">
        <f>VLOOKUP(Table188[[#This Row],[Fecha]],[1]!TBL_CalcDarwin[#Data],46,1)</f>
        <v>6.6099999999999994</v>
      </c>
      <c r="I27" s="6">
        <f>VLOOKUP(Table188[[#This Row],[Fecha]],[1]!TBL_CalcDarwin[#Data],47,1)</f>
        <v>3.798</v>
      </c>
      <c r="J27" s="7">
        <f>VLOOKUP(Table188[[#This Row],[Fecha]],[1]!TBL_CalcDarwin[#Data],44,1)</f>
        <v>3</v>
      </c>
      <c r="K27" s="7">
        <f>VLOOKUP(Table188[[#This Row],[Fecha]],[1]!TBL_CalcDarwin[#Data],45,1)</f>
        <v>3</v>
      </c>
      <c r="L27" s="6">
        <f>Table188[[#This Row],[MW Proyectada (Barra A)]]+Table188[[#This Row],[MW Proyectada (Barra B)]]</f>
        <v>10.407999999999999</v>
      </c>
    </row>
    <row r="28" spans="1:12" x14ac:dyDescent="0.25">
      <c r="A28" s="8">
        <f t="shared" si="1"/>
        <v>45298.520833333394</v>
      </c>
      <c r="B28" s="4">
        <f t="shared" si="1"/>
        <v>0.52083333333333315</v>
      </c>
      <c r="C28" s="1">
        <f>'[1]Plantilla Datos'!K34</f>
        <v>7.2</v>
      </c>
      <c r="F28" s="9">
        <f>(Table299[[#This Row],[Fecha]]+2)</f>
        <v>45300.520833333394</v>
      </c>
      <c r="G28" s="5">
        <f>Table299[[#This Row],[Hora]]</f>
        <v>0.52083333333333315</v>
      </c>
      <c r="H28" s="6">
        <f>VLOOKUP(Table188[[#This Row],[Fecha]],[1]!TBL_CalcDarwin[#Data],46,1)</f>
        <v>6.6099999999999994</v>
      </c>
      <c r="I28" s="6">
        <f>VLOOKUP(Table188[[#This Row],[Fecha]],[1]!TBL_CalcDarwin[#Data],47,1)</f>
        <v>3.798</v>
      </c>
      <c r="J28" s="7">
        <f>VLOOKUP(Table188[[#This Row],[Fecha]],[1]!TBL_CalcDarwin[#Data],44,1)</f>
        <v>3</v>
      </c>
      <c r="K28" s="7">
        <f>VLOOKUP(Table188[[#This Row],[Fecha]],[1]!TBL_CalcDarwin[#Data],45,1)</f>
        <v>3</v>
      </c>
      <c r="L28" s="6">
        <f>Table188[[#This Row],[MW Proyectada (Barra A)]]+Table188[[#This Row],[MW Proyectada (Barra B)]]</f>
        <v>10.407999999999999</v>
      </c>
    </row>
    <row r="29" spans="1:12" x14ac:dyDescent="0.25">
      <c r="A29" s="8">
        <f t="shared" si="1"/>
        <v>45298.54166666673</v>
      </c>
      <c r="B29" s="4">
        <f t="shared" si="1"/>
        <v>0.54166666666666652</v>
      </c>
      <c r="C29" s="1">
        <f>'[1]Plantilla Datos'!K35</f>
        <v>10</v>
      </c>
      <c r="F29" s="9">
        <f>(Table299[[#This Row],[Fecha]]+2)</f>
        <v>45300.54166666673</v>
      </c>
      <c r="G29" s="5">
        <f>Table299[[#This Row],[Hora]]</f>
        <v>0.54166666666666652</v>
      </c>
      <c r="H29" s="6">
        <f>VLOOKUP(Table188[[#This Row],[Fecha]],[1]!TBL_CalcDarwin[#Data],46,1)</f>
        <v>8.7590000000000003</v>
      </c>
      <c r="I29" s="6">
        <f>VLOOKUP(Table188[[#This Row],[Fecha]],[1]!TBL_CalcDarwin[#Data],47,1)</f>
        <v>4.7910000000000004</v>
      </c>
      <c r="J29" s="7">
        <f>VLOOKUP(Table188[[#This Row],[Fecha]],[1]!TBL_CalcDarwin[#Data],44,1)</f>
        <v>3</v>
      </c>
      <c r="K29" s="7">
        <f>VLOOKUP(Table188[[#This Row],[Fecha]],[1]!TBL_CalcDarwin[#Data],45,1)</f>
        <v>3</v>
      </c>
      <c r="L29" s="6">
        <f>Table188[[#This Row],[MW Proyectada (Barra A)]]+Table188[[#This Row],[MW Proyectada (Barra B)]]</f>
        <v>13.55</v>
      </c>
    </row>
    <row r="30" spans="1:12" x14ac:dyDescent="0.25">
      <c r="A30" s="8">
        <f t="shared" si="1"/>
        <v>45298.562500000065</v>
      </c>
      <c r="B30" s="4">
        <f t="shared" si="1"/>
        <v>0.56249999999999989</v>
      </c>
      <c r="C30" s="1">
        <f>'[1]Plantilla Datos'!K36</f>
        <v>10.5</v>
      </c>
      <c r="F30" s="9">
        <f>(Table299[[#This Row],[Fecha]]+2)</f>
        <v>45300.562500000065</v>
      </c>
      <c r="G30" s="5">
        <f>Table299[[#This Row],[Hora]]</f>
        <v>0.56249999999999989</v>
      </c>
      <c r="H30" s="6">
        <f>VLOOKUP(Table188[[#This Row],[Fecha]],[1]!TBL_CalcDarwin[#Data],46,1)</f>
        <v>8.7590000000000003</v>
      </c>
      <c r="I30" s="6">
        <f>VLOOKUP(Table188[[#This Row],[Fecha]],[1]!TBL_CalcDarwin[#Data],47,1)</f>
        <v>4.7910000000000004</v>
      </c>
      <c r="J30" s="7">
        <f>VLOOKUP(Table188[[#This Row],[Fecha]],[1]!TBL_CalcDarwin[#Data],44,1)</f>
        <v>3</v>
      </c>
      <c r="K30" s="7">
        <f>VLOOKUP(Table188[[#This Row],[Fecha]],[1]!TBL_CalcDarwin[#Data],45,1)</f>
        <v>3</v>
      </c>
      <c r="L30" s="6">
        <f>Table188[[#This Row],[MW Proyectada (Barra A)]]+Table188[[#This Row],[MW Proyectada (Barra B)]]</f>
        <v>13.55</v>
      </c>
    </row>
    <row r="31" spans="1:12" x14ac:dyDescent="0.25">
      <c r="A31" s="8">
        <f t="shared" si="1"/>
        <v>45298.583333333401</v>
      </c>
      <c r="B31" s="4">
        <f t="shared" si="1"/>
        <v>0.58333333333333326</v>
      </c>
      <c r="C31" s="1">
        <f>'[1]Plantilla Datos'!K37</f>
        <v>8.4</v>
      </c>
      <c r="F31" s="9">
        <f>(Table299[[#This Row],[Fecha]]+2)</f>
        <v>45300.583333333401</v>
      </c>
      <c r="G31" s="5">
        <f>Table299[[#This Row],[Hora]]</f>
        <v>0.58333333333333326</v>
      </c>
      <c r="H31" s="6">
        <f>VLOOKUP(Table188[[#This Row],[Fecha]],[1]!TBL_CalcDarwin[#Data],46,1)</f>
        <v>9.6280000000000001</v>
      </c>
      <c r="I31" s="6">
        <f>VLOOKUP(Table188[[#This Row],[Fecha]],[1]!TBL_CalcDarwin[#Data],47,1)</f>
        <v>5.9340000000000002</v>
      </c>
      <c r="J31" s="7">
        <f>VLOOKUP(Table188[[#This Row],[Fecha]],[1]!TBL_CalcDarwin[#Data],44,1)</f>
        <v>3</v>
      </c>
      <c r="K31" s="7">
        <f>VLOOKUP(Table188[[#This Row],[Fecha]],[1]!TBL_CalcDarwin[#Data],45,1)</f>
        <v>3</v>
      </c>
      <c r="L31" s="6">
        <f>Table188[[#This Row],[MW Proyectada (Barra A)]]+Table188[[#This Row],[MW Proyectada (Barra B)]]</f>
        <v>15.562000000000001</v>
      </c>
    </row>
    <row r="32" spans="1:12" x14ac:dyDescent="0.25">
      <c r="A32" s="8">
        <f t="shared" si="1"/>
        <v>45298.604166666737</v>
      </c>
      <c r="B32" s="4">
        <f t="shared" si="1"/>
        <v>0.60416666666666663</v>
      </c>
      <c r="C32" s="1">
        <f>'[1]Plantilla Datos'!K38</f>
        <v>8.4</v>
      </c>
      <c r="F32" s="9">
        <f>(Table299[[#This Row],[Fecha]]+2)</f>
        <v>45300.604166666737</v>
      </c>
      <c r="G32" s="5">
        <f>Table299[[#This Row],[Hora]]</f>
        <v>0.60416666666666663</v>
      </c>
      <c r="H32" s="6">
        <f>VLOOKUP(Table188[[#This Row],[Fecha]],[1]!TBL_CalcDarwin[#Data],46,1)</f>
        <v>9.6280000000000001</v>
      </c>
      <c r="I32" s="6">
        <f>VLOOKUP(Table188[[#This Row],[Fecha]],[1]!TBL_CalcDarwin[#Data],47,1)</f>
        <v>5.9340000000000002</v>
      </c>
      <c r="J32" s="7">
        <f>VLOOKUP(Table188[[#This Row],[Fecha]],[1]!TBL_CalcDarwin[#Data],44,1)</f>
        <v>3</v>
      </c>
      <c r="K32" s="7">
        <f>VLOOKUP(Table188[[#This Row],[Fecha]],[1]!TBL_CalcDarwin[#Data],45,1)</f>
        <v>3</v>
      </c>
      <c r="L32" s="6">
        <f>Table188[[#This Row],[MW Proyectada (Barra A)]]+Table188[[#This Row],[MW Proyectada (Barra B)]]</f>
        <v>15.562000000000001</v>
      </c>
    </row>
    <row r="33" spans="1:12" x14ac:dyDescent="0.25">
      <c r="A33" s="8">
        <f t="shared" si="1"/>
        <v>45298.625000000073</v>
      </c>
      <c r="B33" s="4">
        <f t="shared" si="1"/>
        <v>0.625</v>
      </c>
      <c r="C33" s="1">
        <f>'[1]Plantilla Datos'!K39</f>
        <v>10</v>
      </c>
      <c r="F33" s="9">
        <f>(Table299[[#This Row],[Fecha]]+2)</f>
        <v>45300.625000000073</v>
      </c>
      <c r="G33" s="5">
        <f>Table299[[#This Row],[Hora]]</f>
        <v>0.625</v>
      </c>
      <c r="H33" s="6">
        <f>VLOOKUP(Table188[[#This Row],[Fecha]],[1]!TBL_CalcDarwin[#Data],46,1)</f>
        <v>10.438000000000001</v>
      </c>
      <c r="I33" s="6">
        <f>VLOOKUP(Table188[[#This Row],[Fecha]],[1]!TBL_CalcDarwin[#Data],47,1)</f>
        <v>7.2269999999999994</v>
      </c>
      <c r="J33" s="7">
        <f>VLOOKUP(Table188[[#This Row],[Fecha]],[1]!TBL_CalcDarwin[#Data],44,1)</f>
        <v>3</v>
      </c>
      <c r="K33" s="7">
        <f>VLOOKUP(Table188[[#This Row],[Fecha]],[1]!TBL_CalcDarwin[#Data],45,1)</f>
        <v>3</v>
      </c>
      <c r="L33" s="6">
        <f>Table188[[#This Row],[MW Proyectada (Barra A)]]+Table188[[#This Row],[MW Proyectada (Barra B)]]</f>
        <v>17.664999999999999</v>
      </c>
    </row>
    <row r="34" spans="1:12" x14ac:dyDescent="0.25">
      <c r="A34" s="8">
        <f t="shared" si="1"/>
        <v>45298.645833333409</v>
      </c>
      <c r="B34" s="4">
        <f t="shared" si="1"/>
        <v>0.64583333333333337</v>
      </c>
      <c r="C34" s="1">
        <f>'[1]Plantilla Datos'!K40</f>
        <v>11.7</v>
      </c>
      <c r="F34" s="9">
        <f>(Table299[[#This Row],[Fecha]]+2)</f>
        <v>45300.645833333409</v>
      </c>
      <c r="G34" s="5">
        <f>Table299[[#This Row],[Hora]]</f>
        <v>0.64583333333333337</v>
      </c>
      <c r="H34" s="6">
        <f>VLOOKUP(Table188[[#This Row],[Fecha]],[1]!TBL_CalcDarwin[#Data],46,1)</f>
        <v>10.438000000000001</v>
      </c>
      <c r="I34" s="6">
        <f>VLOOKUP(Table188[[#This Row],[Fecha]],[1]!TBL_CalcDarwin[#Data],47,1)</f>
        <v>7.2269999999999994</v>
      </c>
      <c r="J34" s="7">
        <f>VLOOKUP(Table188[[#This Row],[Fecha]],[1]!TBL_CalcDarwin[#Data],44,1)</f>
        <v>3</v>
      </c>
      <c r="K34" s="7">
        <f>VLOOKUP(Table188[[#This Row],[Fecha]],[1]!TBL_CalcDarwin[#Data],45,1)</f>
        <v>3</v>
      </c>
      <c r="L34" s="6">
        <f>Table188[[#This Row],[MW Proyectada (Barra A)]]+Table188[[#This Row],[MW Proyectada (Barra B)]]</f>
        <v>17.664999999999999</v>
      </c>
    </row>
    <row r="35" spans="1:12" x14ac:dyDescent="0.25">
      <c r="A35" s="8">
        <f t="shared" si="1"/>
        <v>45298.666666666744</v>
      </c>
      <c r="B35" s="4">
        <f t="shared" si="1"/>
        <v>0.66666666666666674</v>
      </c>
      <c r="C35" s="1">
        <f>'[1]Plantilla Datos'!K41</f>
        <v>10.199999999999999</v>
      </c>
      <c r="F35" s="9">
        <f>(Table299[[#This Row],[Fecha]]+2)</f>
        <v>45300.666666666744</v>
      </c>
      <c r="G35" s="5">
        <f>Table299[[#This Row],[Hora]]</f>
        <v>0.66666666666666674</v>
      </c>
      <c r="H35" s="6">
        <f>VLOOKUP(Table188[[#This Row],[Fecha]],[1]!TBL_CalcDarwin[#Data],46,1)</f>
        <v>11.201000000000001</v>
      </c>
      <c r="I35" s="6">
        <f>VLOOKUP(Table188[[#This Row],[Fecha]],[1]!TBL_CalcDarwin[#Data],47,1)</f>
        <v>7.2269999999999994</v>
      </c>
      <c r="J35" s="7">
        <f>VLOOKUP(Table188[[#This Row],[Fecha]],[1]!TBL_CalcDarwin[#Data],44,1)</f>
        <v>3</v>
      </c>
      <c r="K35" s="7">
        <f>VLOOKUP(Table188[[#This Row],[Fecha]],[1]!TBL_CalcDarwin[#Data],45,1)</f>
        <v>3</v>
      </c>
      <c r="L35" s="6">
        <f>Table188[[#This Row],[MW Proyectada (Barra A)]]+Table188[[#This Row],[MW Proyectada (Barra B)]]</f>
        <v>18.428000000000001</v>
      </c>
    </row>
    <row r="36" spans="1:12" x14ac:dyDescent="0.25">
      <c r="A36" s="8">
        <f t="shared" si="1"/>
        <v>45298.68750000008</v>
      </c>
      <c r="B36" s="4">
        <f t="shared" si="1"/>
        <v>0.68750000000000011</v>
      </c>
      <c r="C36" s="1">
        <f>'[1]Plantilla Datos'!K42</f>
        <v>8.1</v>
      </c>
      <c r="F36" s="9">
        <f>(Table299[[#This Row],[Fecha]]+2)</f>
        <v>45300.68750000008</v>
      </c>
      <c r="G36" s="5">
        <f>Table299[[#This Row],[Hora]]</f>
        <v>0.68750000000000011</v>
      </c>
      <c r="H36" s="6">
        <f>VLOOKUP(Table188[[#This Row],[Fecha]],[1]!TBL_CalcDarwin[#Data],46,1)</f>
        <v>11.201000000000001</v>
      </c>
      <c r="I36" s="6">
        <f>VLOOKUP(Table188[[#This Row],[Fecha]],[1]!TBL_CalcDarwin[#Data],47,1)</f>
        <v>7.2269999999999994</v>
      </c>
      <c r="J36" s="7">
        <f>VLOOKUP(Table188[[#This Row],[Fecha]],[1]!TBL_CalcDarwin[#Data],44,1)</f>
        <v>3</v>
      </c>
      <c r="K36" s="7">
        <f>VLOOKUP(Table188[[#This Row],[Fecha]],[1]!TBL_CalcDarwin[#Data],45,1)</f>
        <v>3</v>
      </c>
      <c r="L36" s="6">
        <f>Table188[[#This Row],[MW Proyectada (Barra A)]]+Table188[[#This Row],[MW Proyectada (Barra B)]]</f>
        <v>18.428000000000001</v>
      </c>
    </row>
    <row r="37" spans="1:12" x14ac:dyDescent="0.25">
      <c r="A37" s="8">
        <f t="shared" ref="A37:B50" si="2">A36+TIME(0,30,0)</f>
        <v>45298.708333333416</v>
      </c>
      <c r="B37" s="4">
        <f t="shared" si="2"/>
        <v>0.70833333333333348</v>
      </c>
      <c r="C37" s="1">
        <f>'[1]Plantilla Datos'!K43</f>
        <v>8.9</v>
      </c>
      <c r="F37" s="9">
        <f>(Table299[[#This Row],[Fecha]]+2)</f>
        <v>45300.708333333416</v>
      </c>
      <c r="G37" s="5">
        <f>Table299[[#This Row],[Hora]]</f>
        <v>0.70833333333333348</v>
      </c>
      <c r="H37" s="6">
        <f>VLOOKUP(Table188[[#This Row],[Fecha]],[1]!TBL_CalcDarwin[#Data],46,1)</f>
        <v>10.007000000000001</v>
      </c>
      <c r="I37" s="6">
        <f>VLOOKUP(Table188[[#This Row],[Fecha]],[1]!TBL_CalcDarwin[#Data],47,1)</f>
        <v>5.9340000000000002</v>
      </c>
      <c r="J37" s="7">
        <f>VLOOKUP(Table188[[#This Row],[Fecha]],[1]!TBL_CalcDarwin[#Data],44,1)</f>
        <v>3</v>
      </c>
      <c r="K37" s="7">
        <f>VLOOKUP(Table188[[#This Row],[Fecha]],[1]!TBL_CalcDarwin[#Data],45,1)</f>
        <v>3</v>
      </c>
      <c r="L37" s="6">
        <f>Table188[[#This Row],[MW Proyectada (Barra A)]]+Table188[[#This Row],[MW Proyectada (Barra B)]]</f>
        <v>15.941000000000003</v>
      </c>
    </row>
    <row r="38" spans="1:12" x14ac:dyDescent="0.25">
      <c r="A38" s="8">
        <f t="shared" si="2"/>
        <v>45298.729166666752</v>
      </c>
      <c r="B38" s="4">
        <f t="shared" si="2"/>
        <v>0.72916666666666685</v>
      </c>
      <c r="C38" s="1">
        <f>'[1]Plantilla Datos'!K44</f>
        <v>6.9</v>
      </c>
      <c r="F38" s="9">
        <f>(Table299[[#This Row],[Fecha]]+2)</f>
        <v>45300.729166666752</v>
      </c>
      <c r="G38" s="5">
        <f>Table299[[#This Row],[Hora]]</f>
        <v>0.72916666666666685</v>
      </c>
      <c r="H38" s="6">
        <f>VLOOKUP(Table188[[#This Row],[Fecha]],[1]!TBL_CalcDarwin[#Data],46,1)</f>
        <v>10.007000000000001</v>
      </c>
      <c r="I38" s="6">
        <f>VLOOKUP(Table188[[#This Row],[Fecha]],[1]!TBL_CalcDarwin[#Data],47,1)</f>
        <v>5.9340000000000002</v>
      </c>
      <c r="J38" s="7">
        <f>VLOOKUP(Table188[[#This Row],[Fecha]],[1]!TBL_CalcDarwin[#Data],44,1)</f>
        <v>3</v>
      </c>
      <c r="K38" s="7">
        <f>VLOOKUP(Table188[[#This Row],[Fecha]],[1]!TBL_CalcDarwin[#Data],45,1)</f>
        <v>3</v>
      </c>
      <c r="L38" s="6">
        <f>Table188[[#This Row],[MW Proyectada (Barra A)]]+Table188[[#This Row],[MW Proyectada (Barra B)]]</f>
        <v>15.941000000000003</v>
      </c>
    </row>
    <row r="39" spans="1:12" x14ac:dyDescent="0.25">
      <c r="A39" s="8">
        <f t="shared" si="2"/>
        <v>45298.750000000087</v>
      </c>
      <c r="B39" s="4">
        <f t="shared" si="2"/>
        <v>0.75000000000000022</v>
      </c>
      <c r="C39" s="1">
        <f>'[1]Plantilla Datos'!K45</f>
        <v>7.2</v>
      </c>
      <c r="F39" s="9">
        <f>(Table299[[#This Row],[Fecha]]+2)</f>
        <v>45300.750000000087</v>
      </c>
      <c r="G39" s="5">
        <f>Table299[[#This Row],[Hora]]</f>
        <v>0.75000000000000022</v>
      </c>
      <c r="H39" s="6">
        <f>VLOOKUP(Table188[[#This Row],[Fecha]],[1]!TBL_CalcDarwin[#Data],46,1)</f>
        <v>9.14</v>
      </c>
      <c r="I39" s="6">
        <f>VLOOKUP(Table188[[#This Row],[Fecha]],[1]!TBL_CalcDarwin[#Data],47,1)</f>
        <v>5.9340000000000002</v>
      </c>
      <c r="J39" s="7">
        <f>VLOOKUP(Table188[[#This Row],[Fecha]],[1]!TBL_CalcDarwin[#Data],44,1)</f>
        <v>3</v>
      </c>
      <c r="K39" s="7">
        <f>VLOOKUP(Table188[[#This Row],[Fecha]],[1]!TBL_CalcDarwin[#Data],45,1)</f>
        <v>3</v>
      </c>
      <c r="L39" s="6">
        <f>Table188[[#This Row],[MW Proyectada (Barra A)]]+Table188[[#This Row],[MW Proyectada (Barra B)]]</f>
        <v>15.074000000000002</v>
      </c>
    </row>
    <row r="40" spans="1:12" x14ac:dyDescent="0.25">
      <c r="A40" s="8">
        <f t="shared" si="2"/>
        <v>45298.770833333423</v>
      </c>
      <c r="B40" s="4">
        <f t="shared" si="2"/>
        <v>0.77083333333333359</v>
      </c>
      <c r="C40" s="1">
        <f>'[1]Plantilla Datos'!K46</f>
        <v>8.6</v>
      </c>
      <c r="F40" s="9">
        <f>(Table299[[#This Row],[Fecha]]+2)</f>
        <v>45300.770833333423</v>
      </c>
      <c r="G40" s="5">
        <f>Table299[[#This Row],[Hora]]</f>
        <v>0.77083333333333359</v>
      </c>
      <c r="H40" s="6">
        <f>VLOOKUP(Table188[[#This Row],[Fecha]],[1]!TBL_CalcDarwin[#Data],46,1)</f>
        <v>9.14</v>
      </c>
      <c r="I40" s="6">
        <f>VLOOKUP(Table188[[#This Row],[Fecha]],[1]!TBL_CalcDarwin[#Data],47,1)</f>
        <v>5.9340000000000002</v>
      </c>
      <c r="J40" s="7">
        <f>VLOOKUP(Table188[[#This Row],[Fecha]],[1]!TBL_CalcDarwin[#Data],44,1)</f>
        <v>3</v>
      </c>
      <c r="K40" s="7">
        <f>VLOOKUP(Table188[[#This Row],[Fecha]],[1]!TBL_CalcDarwin[#Data],45,1)</f>
        <v>3</v>
      </c>
      <c r="L40" s="6">
        <f>Table188[[#This Row],[MW Proyectada (Barra A)]]+Table188[[#This Row],[MW Proyectada (Barra B)]]</f>
        <v>15.074000000000002</v>
      </c>
    </row>
    <row r="41" spans="1:12" x14ac:dyDescent="0.25">
      <c r="A41" s="8">
        <f t="shared" si="2"/>
        <v>45298.791666666759</v>
      </c>
      <c r="B41" s="4">
        <f t="shared" si="2"/>
        <v>0.79166666666666696</v>
      </c>
      <c r="C41" s="1">
        <f>'[1]Plantilla Datos'!K47</f>
        <v>7.9</v>
      </c>
      <c r="F41" s="9">
        <f>(Table299[[#This Row],[Fecha]]+2)</f>
        <v>45300.791666666759</v>
      </c>
      <c r="G41" s="5">
        <f>Table299[[#This Row],[Hora]]</f>
        <v>0.79166666666666696</v>
      </c>
      <c r="H41" s="6">
        <f>VLOOKUP(Table188[[#This Row],[Fecha]],[1]!TBL_CalcDarwin[#Data],46,1)</f>
        <v>7.8480000000000008</v>
      </c>
      <c r="I41" s="6">
        <f>VLOOKUP(Table188[[#This Row],[Fecha]],[1]!TBL_CalcDarwin[#Data],47,1)</f>
        <v>4.7910000000000004</v>
      </c>
      <c r="J41" s="7">
        <f>VLOOKUP(Table188[[#This Row],[Fecha]],[1]!TBL_CalcDarwin[#Data],44,1)</f>
        <v>3</v>
      </c>
      <c r="K41" s="7">
        <f>VLOOKUP(Table188[[#This Row],[Fecha]],[1]!TBL_CalcDarwin[#Data],45,1)</f>
        <v>3</v>
      </c>
      <c r="L41" s="6">
        <f>Table188[[#This Row],[MW Proyectada (Barra A)]]+Table188[[#This Row],[MW Proyectada (Barra B)]]</f>
        <v>12.639000000000001</v>
      </c>
    </row>
    <row r="42" spans="1:12" x14ac:dyDescent="0.25">
      <c r="A42" s="8">
        <f t="shared" si="2"/>
        <v>45298.812500000095</v>
      </c>
      <c r="B42" s="4">
        <f t="shared" si="2"/>
        <v>0.81250000000000033</v>
      </c>
      <c r="C42" s="1">
        <f>'[1]Plantilla Datos'!K48</f>
        <v>8.3000000000000007</v>
      </c>
      <c r="F42" s="9">
        <f>(Table299[[#This Row],[Fecha]]+2)</f>
        <v>45300.812500000095</v>
      </c>
      <c r="G42" s="5">
        <f>Table299[[#This Row],[Hora]]</f>
        <v>0.81250000000000033</v>
      </c>
      <c r="H42" s="6">
        <f>VLOOKUP(Table188[[#This Row],[Fecha]],[1]!TBL_CalcDarwin[#Data],46,1)</f>
        <v>7.8480000000000008</v>
      </c>
      <c r="I42" s="6">
        <f>VLOOKUP(Table188[[#This Row],[Fecha]],[1]!TBL_CalcDarwin[#Data],47,1)</f>
        <v>4.7910000000000004</v>
      </c>
      <c r="J42" s="7">
        <f>VLOOKUP(Table188[[#This Row],[Fecha]],[1]!TBL_CalcDarwin[#Data],44,1)</f>
        <v>3</v>
      </c>
      <c r="K42" s="7">
        <f>VLOOKUP(Table188[[#This Row],[Fecha]],[1]!TBL_CalcDarwin[#Data],45,1)</f>
        <v>3</v>
      </c>
      <c r="L42" s="6">
        <f>Table188[[#This Row],[MW Proyectada (Barra A)]]+Table188[[#This Row],[MW Proyectada (Barra B)]]</f>
        <v>12.639000000000001</v>
      </c>
    </row>
    <row r="43" spans="1:12" x14ac:dyDescent="0.25">
      <c r="A43" s="8">
        <f t="shared" si="2"/>
        <v>45298.83333333343</v>
      </c>
      <c r="B43" s="4">
        <f t="shared" si="2"/>
        <v>0.8333333333333337</v>
      </c>
      <c r="C43" s="1">
        <f>'[1]Plantilla Datos'!K49</f>
        <v>9.6999999999999993</v>
      </c>
      <c r="F43" s="9">
        <f>(Table299[[#This Row],[Fecha]]+2)</f>
        <v>45300.83333333343</v>
      </c>
      <c r="G43" s="5">
        <f>Table299[[#This Row],[Hora]]</f>
        <v>0.8333333333333337</v>
      </c>
      <c r="H43" s="6">
        <f>VLOOKUP(Table188[[#This Row],[Fecha]],[1]!TBL_CalcDarwin[#Data],46,1)</f>
        <v>7.8480000000000008</v>
      </c>
      <c r="I43" s="6">
        <f>VLOOKUP(Table188[[#This Row],[Fecha]],[1]!TBL_CalcDarwin[#Data],47,1)</f>
        <v>4.7910000000000004</v>
      </c>
      <c r="J43" s="7">
        <f>VLOOKUP(Table188[[#This Row],[Fecha]],[1]!TBL_CalcDarwin[#Data],44,1)</f>
        <v>3</v>
      </c>
      <c r="K43" s="7">
        <f>VLOOKUP(Table188[[#This Row],[Fecha]],[1]!TBL_CalcDarwin[#Data],45,1)</f>
        <v>3</v>
      </c>
      <c r="L43" s="6">
        <f>Table188[[#This Row],[MW Proyectada (Barra A)]]+Table188[[#This Row],[MW Proyectada (Barra B)]]</f>
        <v>12.639000000000001</v>
      </c>
    </row>
    <row r="44" spans="1:12" x14ac:dyDescent="0.25">
      <c r="A44" s="8">
        <f t="shared" si="2"/>
        <v>45298.854166666766</v>
      </c>
      <c r="B44" s="4">
        <f t="shared" si="2"/>
        <v>0.85416666666666707</v>
      </c>
      <c r="C44" s="1">
        <f>'[1]Plantilla Datos'!K50</f>
        <v>8.5</v>
      </c>
      <c r="F44" s="9">
        <f>(Table299[[#This Row],[Fecha]]+2)</f>
        <v>45300.854166666766</v>
      </c>
      <c r="G44" s="5">
        <f>Table299[[#This Row],[Hora]]</f>
        <v>0.85416666666666707</v>
      </c>
      <c r="H44" s="6">
        <f>VLOOKUP(Table188[[#This Row],[Fecha]],[1]!TBL_CalcDarwin[#Data],46,1)</f>
        <v>7.8480000000000008</v>
      </c>
      <c r="I44" s="6">
        <f>VLOOKUP(Table188[[#This Row],[Fecha]],[1]!TBL_CalcDarwin[#Data],47,1)</f>
        <v>4.7910000000000004</v>
      </c>
      <c r="J44" s="7">
        <f>VLOOKUP(Table188[[#This Row],[Fecha]],[1]!TBL_CalcDarwin[#Data],44,1)</f>
        <v>3</v>
      </c>
      <c r="K44" s="7">
        <f>VLOOKUP(Table188[[#This Row],[Fecha]],[1]!TBL_CalcDarwin[#Data],45,1)</f>
        <v>3</v>
      </c>
      <c r="L44" s="6">
        <f>Table188[[#This Row],[MW Proyectada (Barra A)]]+Table188[[#This Row],[MW Proyectada (Barra B)]]</f>
        <v>12.639000000000001</v>
      </c>
    </row>
    <row r="45" spans="1:12" x14ac:dyDescent="0.25">
      <c r="A45" s="8">
        <f t="shared" si="2"/>
        <v>45298.875000000102</v>
      </c>
      <c r="B45" s="4">
        <f t="shared" si="2"/>
        <v>0.87500000000000044</v>
      </c>
      <c r="C45" s="1">
        <f>'[1]Plantilla Datos'!K51</f>
        <v>7</v>
      </c>
      <c r="F45" s="9">
        <f>(Table299[[#This Row],[Fecha]]+2)</f>
        <v>45300.875000000102</v>
      </c>
      <c r="G45" s="5">
        <f>Table299[[#This Row],[Hora]]</f>
        <v>0.87500000000000044</v>
      </c>
      <c r="H45" s="6">
        <f>VLOOKUP(Table188[[#This Row],[Fecha]],[1]!TBL_CalcDarwin[#Data],46,1)</f>
        <v>7.0410000000000004</v>
      </c>
      <c r="I45" s="6">
        <f>VLOOKUP(Table188[[#This Row],[Fecha]],[1]!TBL_CalcDarwin[#Data],47,1)</f>
        <v>3.798</v>
      </c>
      <c r="J45" s="7">
        <f>VLOOKUP(Table188[[#This Row],[Fecha]],[1]!TBL_CalcDarwin[#Data],44,1)</f>
        <v>3</v>
      </c>
      <c r="K45" s="7">
        <f>VLOOKUP(Table188[[#This Row],[Fecha]],[1]!TBL_CalcDarwin[#Data],45,1)</f>
        <v>3</v>
      </c>
      <c r="L45" s="6">
        <f>Table188[[#This Row],[MW Proyectada (Barra A)]]+Table188[[#This Row],[MW Proyectada (Barra B)]]</f>
        <v>10.839</v>
      </c>
    </row>
    <row r="46" spans="1:12" x14ac:dyDescent="0.25">
      <c r="A46" s="8">
        <f t="shared" si="2"/>
        <v>45298.895833333438</v>
      </c>
      <c r="B46" s="4">
        <f t="shared" si="2"/>
        <v>0.89583333333333381</v>
      </c>
      <c r="C46" s="1">
        <f>'[1]Plantilla Datos'!K52</f>
        <v>7.4</v>
      </c>
      <c r="F46" s="9">
        <f>(Table299[[#This Row],[Fecha]]+2)</f>
        <v>45300.895833333438</v>
      </c>
      <c r="G46" s="5">
        <f>Table299[[#This Row],[Hora]]</f>
        <v>0.89583333333333381</v>
      </c>
      <c r="H46" s="6">
        <f>VLOOKUP(Table188[[#This Row],[Fecha]],[1]!TBL_CalcDarwin[#Data],46,1)</f>
        <v>7.0410000000000004</v>
      </c>
      <c r="I46" s="6">
        <f>VLOOKUP(Table188[[#This Row],[Fecha]],[1]!TBL_CalcDarwin[#Data],47,1)</f>
        <v>3.798</v>
      </c>
      <c r="J46" s="7">
        <f>VLOOKUP(Table188[[#This Row],[Fecha]],[1]!TBL_CalcDarwin[#Data],44,1)</f>
        <v>3</v>
      </c>
      <c r="K46" s="7">
        <f>VLOOKUP(Table188[[#This Row],[Fecha]],[1]!TBL_CalcDarwin[#Data],45,1)</f>
        <v>3</v>
      </c>
      <c r="L46" s="6">
        <f>Table188[[#This Row],[MW Proyectada (Barra A)]]+Table188[[#This Row],[MW Proyectada (Barra B)]]</f>
        <v>10.839</v>
      </c>
    </row>
    <row r="47" spans="1:12" x14ac:dyDescent="0.25">
      <c r="A47" s="8">
        <f t="shared" si="2"/>
        <v>45298.916666666773</v>
      </c>
      <c r="B47" s="4">
        <f t="shared" si="2"/>
        <v>0.91666666666666718</v>
      </c>
      <c r="C47" s="1">
        <f>'[1]Plantilla Datos'!K53</f>
        <v>7.1</v>
      </c>
      <c r="F47" s="9">
        <f>(Table299[[#This Row],[Fecha]]+2)</f>
        <v>45300.916666666773</v>
      </c>
      <c r="G47" s="5">
        <f>Table299[[#This Row],[Hora]]</f>
        <v>0.91666666666666718</v>
      </c>
      <c r="H47" s="6">
        <f>VLOOKUP(Table188[[#This Row],[Fecha]],[1]!TBL_CalcDarwin[#Data],46,1)</f>
        <v>7.0410000000000004</v>
      </c>
      <c r="I47" s="6">
        <f>VLOOKUP(Table188[[#This Row],[Fecha]],[1]!TBL_CalcDarwin[#Data],47,1)</f>
        <v>3.798</v>
      </c>
      <c r="J47" s="7">
        <f>VLOOKUP(Table188[[#This Row],[Fecha]],[1]!TBL_CalcDarwin[#Data],44,1)</f>
        <v>3</v>
      </c>
      <c r="K47" s="7">
        <f>VLOOKUP(Table188[[#This Row],[Fecha]],[1]!TBL_CalcDarwin[#Data],45,1)</f>
        <v>3</v>
      </c>
      <c r="L47" s="6">
        <f>Table188[[#This Row],[MW Proyectada (Barra A)]]+Table188[[#This Row],[MW Proyectada (Barra B)]]</f>
        <v>10.839</v>
      </c>
    </row>
    <row r="48" spans="1:12" x14ac:dyDescent="0.25">
      <c r="A48" s="8">
        <f t="shared" si="2"/>
        <v>45298.937500000109</v>
      </c>
      <c r="B48" s="4">
        <f t="shared" si="2"/>
        <v>0.93750000000000056</v>
      </c>
      <c r="C48" s="1">
        <f>'[1]Plantilla Datos'!K54</f>
        <v>6.1</v>
      </c>
      <c r="F48" s="9">
        <f>(Table299[[#This Row],[Fecha]]+2)</f>
        <v>45300.937500000109</v>
      </c>
      <c r="G48" s="5">
        <f>Table299[[#This Row],[Hora]]</f>
        <v>0.93750000000000056</v>
      </c>
      <c r="H48" s="6">
        <f>VLOOKUP(Table188[[#This Row],[Fecha]],[1]!TBL_CalcDarwin[#Data],46,1)</f>
        <v>7.0410000000000004</v>
      </c>
      <c r="I48" s="6">
        <f>VLOOKUP(Table188[[#This Row],[Fecha]],[1]!TBL_CalcDarwin[#Data],47,1)</f>
        <v>3.798</v>
      </c>
      <c r="J48" s="7">
        <f>VLOOKUP(Table188[[#This Row],[Fecha]],[1]!TBL_CalcDarwin[#Data],44,1)</f>
        <v>3</v>
      </c>
      <c r="K48" s="7">
        <f>VLOOKUP(Table188[[#This Row],[Fecha]],[1]!TBL_CalcDarwin[#Data],45,1)</f>
        <v>3</v>
      </c>
      <c r="L48" s="6">
        <f>Table188[[#This Row],[MW Proyectada (Barra A)]]+Table188[[#This Row],[MW Proyectada (Barra B)]]</f>
        <v>10.839</v>
      </c>
    </row>
    <row r="49" spans="1:12" x14ac:dyDescent="0.25">
      <c r="A49" s="8">
        <f t="shared" si="2"/>
        <v>45298.958333333445</v>
      </c>
      <c r="B49" s="4">
        <f t="shared" si="2"/>
        <v>0.95833333333333393</v>
      </c>
      <c r="C49" s="1">
        <f>'[1]Plantilla Datos'!K55</f>
        <v>3.6</v>
      </c>
      <c r="F49" s="9">
        <f>(Table299[[#This Row],[Fecha]]+2)</f>
        <v>45300.958333333445</v>
      </c>
      <c r="G49" s="5">
        <f>Table299[[#This Row],[Hora]]</f>
        <v>0.95833333333333393</v>
      </c>
      <c r="H49" s="6">
        <f>VLOOKUP(Table188[[#This Row],[Fecha]],[1]!TBL_CalcDarwin[#Data],46,1)</f>
        <v>4.9889999999999999</v>
      </c>
      <c r="I49" s="6">
        <f>VLOOKUP(Table188[[#This Row],[Fecha]],[1]!TBL_CalcDarwin[#Data],47,1)</f>
        <v>2.9489999999999998</v>
      </c>
      <c r="J49" s="7">
        <f>VLOOKUP(Table188[[#This Row],[Fecha]],[1]!TBL_CalcDarwin[#Data],44,1)</f>
        <v>3</v>
      </c>
      <c r="K49" s="7">
        <f>VLOOKUP(Table188[[#This Row],[Fecha]],[1]!TBL_CalcDarwin[#Data],45,1)</f>
        <v>3</v>
      </c>
      <c r="L49" s="6">
        <f>Table188[[#This Row],[MW Proyectada (Barra A)]]+Table188[[#This Row],[MW Proyectada (Barra B)]]</f>
        <v>7.9379999999999997</v>
      </c>
    </row>
    <row r="50" spans="1:12" x14ac:dyDescent="0.25">
      <c r="A50" s="8">
        <f t="shared" si="2"/>
        <v>45298.979166666781</v>
      </c>
      <c r="B50" s="4">
        <f t="shared" si="2"/>
        <v>0.9791666666666673</v>
      </c>
      <c r="C50" s="1">
        <f>'[1]Plantilla Datos'!K56</f>
        <v>4.2</v>
      </c>
      <c r="F50" s="9">
        <f>(Table299[[#This Row],[Fecha]]+2)</f>
        <v>45300.979166666781</v>
      </c>
      <c r="G50" s="5">
        <f>Table299[[#This Row],[Hora]]</f>
        <v>0.9791666666666673</v>
      </c>
      <c r="H50" s="6">
        <f>VLOOKUP(Table188[[#This Row],[Fecha]],[1]!TBL_CalcDarwin[#Data],46,1)</f>
        <v>4.9889999999999999</v>
      </c>
      <c r="I50" s="6">
        <f>VLOOKUP(Table188[[#This Row],[Fecha]],[1]!TBL_CalcDarwin[#Data],47,1)</f>
        <v>2.9489999999999998</v>
      </c>
      <c r="J50" s="7">
        <f>VLOOKUP(Table188[[#This Row],[Fecha]],[1]!TBL_CalcDarwin[#Data],44,1)</f>
        <v>3</v>
      </c>
      <c r="K50" s="7">
        <f>VLOOKUP(Table188[[#This Row],[Fecha]],[1]!TBL_CalcDarwin[#Data],45,1)</f>
        <v>3</v>
      </c>
      <c r="L50" s="6">
        <f>Table188[[#This Row],[MW Proyectada (Barra A)]]+Table188[[#This Row],[MW Proyectada (Barra B)]]</f>
        <v>7.9379999999999997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VILLANUEVA Wilson (ENGIE Energía Perú S.A.)</cp:lastModifiedBy>
  <dcterms:created xsi:type="dcterms:W3CDTF">2023-05-09T14:33:27Z</dcterms:created>
  <dcterms:modified xsi:type="dcterms:W3CDTF">2024-01-08T04:37:39Z</dcterms:modified>
</cp:coreProperties>
</file>