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5 Mayo\20240528\"/>
    </mc:Choice>
  </mc:AlternateContent>
  <xr:revisionPtr revIDLastSave="0" documentId="13_ncr:1_{A0AE4BAF-D39B-4B4A-89B6-732F8B04F6A1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<sst xmlns="http://schemas.openxmlformats.org/spreadsheetml/2006/main" count="697" uniqueCount="211">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</sst>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45441.083333333336</c:v>
                </c:pt>
                <c:pt idx="1">
                  <c:v>45441.125</c:v>
                </c:pt>
                <c:pt idx="2">
                  <c:v>45441.166666666664</c:v>
                </c:pt>
                <c:pt idx="3">
                  <c:v>45441.208333333328</c:v>
                </c:pt>
                <c:pt idx="4">
                  <c:v>45441.249999999993</c:v>
                </c:pt>
                <c:pt idx="5">
                  <c:v>45441.291666666657</c:v>
                </c:pt>
                <c:pt idx="6">
                  <c:v>45441.333333333321</c:v>
                </c:pt>
                <c:pt idx="7">
                  <c:v>45441.374999999985</c:v>
                </c:pt>
                <c:pt idx="8">
                  <c:v>45441.41666666665</c:v>
                </c:pt>
                <c:pt idx="9">
                  <c:v>45441.458333333314</c:v>
                </c:pt>
                <c:pt idx="10">
                  <c:v>45441.499999999978</c:v>
                </c:pt>
                <c:pt idx="11">
                  <c:v>45441.541666666642</c:v>
                </c:pt>
                <c:pt idx="12">
                  <c:v>45441.583333333307</c:v>
                </c:pt>
                <c:pt idx="13">
                  <c:v>45441.624999999971</c:v>
                </c:pt>
                <c:pt idx="14">
                  <c:v>45441.666666666635</c:v>
                </c:pt>
                <c:pt idx="15">
                  <c:v>45441.708333333299</c:v>
                </c:pt>
                <c:pt idx="16">
                  <c:v>45441.749999999964</c:v>
                </c:pt>
                <c:pt idx="17">
                  <c:v>45441.791666666628</c:v>
                </c:pt>
                <c:pt idx="18">
                  <c:v>45441.833333333292</c:v>
                </c:pt>
                <c:pt idx="19">
                  <c:v>45441.874999999956</c:v>
                </c:pt>
                <c:pt idx="20">
                  <c:v>45441.916666666621</c:v>
                </c:pt>
                <c:pt idx="21">
                  <c:v>45441.958333333285</c:v>
                </c:pt>
                <c:pt idx="22">
                  <c:v>45441.999999999949</c:v>
                </c:pt>
                <c:pt idx="23">
                  <c:v>45442.041666666613</c:v>
                </c:pt>
                <c:pt idx="24">
                  <c:v>45442.083333333278</c:v>
                </c:pt>
                <c:pt idx="25">
                  <c:v>45442.124999999942</c:v>
                </c:pt>
                <c:pt idx="26">
                  <c:v>45442.166666666606</c:v>
                </c:pt>
                <c:pt idx="27">
                  <c:v>45442.20833333327</c:v>
                </c:pt>
                <c:pt idx="28">
                  <c:v>45442.249999999935</c:v>
                </c:pt>
                <c:pt idx="29">
                  <c:v>45442.291666666599</c:v>
                </c:pt>
                <c:pt idx="30">
                  <c:v>45442.333333333263</c:v>
                </c:pt>
                <c:pt idx="31">
                  <c:v>45442.374999999927</c:v>
                </c:pt>
                <c:pt idx="32">
                  <c:v>45442.416666666591</c:v>
                </c:pt>
                <c:pt idx="33">
                  <c:v>45442.458333333256</c:v>
                </c:pt>
                <c:pt idx="34">
                  <c:v>45442.49999999992</c:v>
                </c:pt>
                <c:pt idx="35">
                  <c:v>45442.541666666584</c:v>
                </c:pt>
                <c:pt idx="36">
                  <c:v>45442.583333333248</c:v>
                </c:pt>
                <c:pt idx="37">
                  <c:v>45442.624999999913</c:v>
                </c:pt>
                <c:pt idx="38">
                  <c:v>45442.666666666577</c:v>
                </c:pt>
                <c:pt idx="39">
                  <c:v>45442.708333333241</c:v>
                </c:pt>
                <c:pt idx="40">
                  <c:v>45442.749999999905</c:v>
                </c:pt>
                <c:pt idx="41">
                  <c:v>45442.79166666657</c:v>
                </c:pt>
                <c:pt idx="42">
                  <c:v>45442.833333333234</c:v>
                </c:pt>
                <c:pt idx="43">
                  <c:v>45442.874999999898</c:v>
                </c:pt>
                <c:pt idx="44">
                  <c:v>45442.916666666562</c:v>
                </c:pt>
                <c:pt idx="45">
                  <c:v>45442.958333333227</c:v>
                </c:pt>
                <c:pt idx="46">
                  <c:v>45442.999999999891</c:v>
                </c:pt>
                <c:pt idx="47">
                  <c:v>45443.041666666555</c:v>
                </c:pt>
                <c:pt idx="48">
                  <c:v>45443.083333333219</c:v>
                </c:pt>
                <c:pt idx="49">
                  <c:v>45443.124999999884</c:v>
                </c:pt>
                <c:pt idx="50">
                  <c:v>45443.166666666548</c:v>
                </c:pt>
                <c:pt idx="51">
                  <c:v>45443.208333333212</c:v>
                </c:pt>
                <c:pt idx="52">
                  <c:v>45443.249999999876</c:v>
                </c:pt>
                <c:pt idx="53">
                  <c:v>45443.291666666541</c:v>
                </c:pt>
                <c:pt idx="54">
                  <c:v>45443.333333333205</c:v>
                </c:pt>
                <c:pt idx="55">
                  <c:v>45443.374999999869</c:v>
                </c:pt>
                <c:pt idx="56">
                  <c:v>45443.416666666533</c:v>
                </c:pt>
                <c:pt idx="57">
                  <c:v>45443.458333333198</c:v>
                </c:pt>
                <c:pt idx="58">
                  <c:v>45443.499999999862</c:v>
                </c:pt>
                <c:pt idx="59">
                  <c:v>45443.541666666526</c:v>
                </c:pt>
                <c:pt idx="60">
                  <c:v>45443.58333333319</c:v>
                </c:pt>
                <c:pt idx="61">
                  <c:v>45443.624999999854</c:v>
                </c:pt>
                <c:pt idx="62">
                  <c:v>45443.666666666519</c:v>
                </c:pt>
                <c:pt idx="63">
                  <c:v>45443.708333333183</c:v>
                </c:pt>
                <c:pt idx="64">
                  <c:v>45443.749999999847</c:v>
                </c:pt>
                <c:pt idx="65">
                  <c:v>45443.791666666511</c:v>
                </c:pt>
                <c:pt idx="66">
                  <c:v>45443.833333333176</c:v>
                </c:pt>
                <c:pt idx="67">
                  <c:v>45443.87499999984</c:v>
                </c:pt>
                <c:pt idx="68">
                  <c:v>45443.916666666504</c:v>
                </c:pt>
                <c:pt idx="69">
                  <c:v>45443.958333333168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23.891999999999999</c:v>
                </c:pt>
                <c:pt idx="1">
                  <c:v>18.306000000000001</c:v>
                </c:pt>
                <c:pt idx="2">
                  <c:v>7.6320000000000006</c:v>
                </c:pt>
                <c:pt idx="3">
                  <c:v>7.6320000000000006</c:v>
                </c:pt>
                <c:pt idx="4">
                  <c:v>7.6320000000000006</c:v>
                </c:pt>
                <c:pt idx="5">
                  <c:v>7.6320000000000006</c:v>
                </c:pt>
                <c:pt idx="6">
                  <c:v>12.846</c:v>
                </c:pt>
                <c:pt idx="7">
                  <c:v>23.891999999999999</c:v>
                </c:pt>
                <c:pt idx="8">
                  <c:v>32.597000000000001</c:v>
                </c:pt>
                <c:pt idx="9">
                  <c:v>53.436000000000007</c:v>
                </c:pt>
                <c:pt idx="10">
                  <c:v>67.372</c:v>
                </c:pt>
                <c:pt idx="11">
                  <c:v>77.266999999999996</c:v>
                </c:pt>
                <c:pt idx="12">
                  <c:v>98.718999999999994</c:v>
                </c:pt>
                <c:pt idx="13">
                  <c:v>112.45699999999999</c:v>
                </c:pt>
                <c:pt idx="14">
                  <c:v>131.51300000000001</c:v>
                </c:pt>
                <c:pt idx="15">
                  <c:v>137.14099999999999</c:v>
                </c:pt>
                <c:pt idx="16">
                  <c:v>165.084</c:v>
                </c:pt>
                <c:pt idx="17">
                  <c:v>165.084</c:v>
                </c:pt>
                <c:pt idx="18">
                  <c:v>137.14099999999999</c:v>
                </c:pt>
                <c:pt idx="19">
                  <c:v>101.26599999999999</c:v>
                </c:pt>
                <c:pt idx="20">
                  <c:v>83.383999999999986</c:v>
                </c:pt>
                <c:pt idx="21">
                  <c:v>53.436000000000007</c:v>
                </c:pt>
                <c:pt idx="22">
                  <c:v>25.872</c:v>
                </c:pt>
                <c:pt idx="23">
                  <c:v>12.846</c:v>
                </c:pt>
                <c:pt idx="24">
                  <c:v>7.6320000000000006</c:v>
                </c:pt>
                <c:pt idx="25">
                  <c:v>7.6320000000000006</c:v>
                </c:pt>
                <c:pt idx="26">
                  <c:v>3.6350000000000002</c:v>
                </c:pt>
                <c:pt idx="27">
                  <c:v>1.2589999999999999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1.2589999999999999</c:v>
                </c:pt>
                <c:pt idx="35">
                  <c:v>1.9189999999999998</c:v>
                </c:pt>
                <c:pt idx="36">
                  <c:v>7.6320000000000006</c:v>
                </c:pt>
                <c:pt idx="37">
                  <c:v>16.649999999999999</c:v>
                </c:pt>
                <c:pt idx="38">
                  <c:v>25.872</c:v>
                </c:pt>
                <c:pt idx="39">
                  <c:v>42.97</c:v>
                </c:pt>
                <c:pt idx="40">
                  <c:v>67.372</c:v>
                </c:pt>
                <c:pt idx="41">
                  <c:v>83.383999999999986</c:v>
                </c:pt>
                <c:pt idx="42">
                  <c:v>67.372</c:v>
                </c:pt>
                <c:pt idx="43">
                  <c:v>53.436000000000007</c:v>
                </c:pt>
                <c:pt idx="44">
                  <c:v>42.97</c:v>
                </c:pt>
                <c:pt idx="45">
                  <c:v>45.825999999999993</c:v>
                </c:pt>
                <c:pt idx="46">
                  <c:v>63.076999999999998</c:v>
                </c:pt>
                <c:pt idx="47">
                  <c:v>63.076999999999998</c:v>
                </c:pt>
                <c:pt idx="48">
                  <c:v>63.076999999999998</c:v>
                </c:pt>
                <c:pt idx="49">
                  <c:v>63.076999999999998</c:v>
                </c:pt>
                <c:pt idx="50">
                  <c:v>63.076999999999998</c:v>
                </c:pt>
                <c:pt idx="51">
                  <c:v>63.076999999999998</c:v>
                </c:pt>
                <c:pt idx="52">
                  <c:v>50.536000000000001</c:v>
                </c:pt>
                <c:pt idx="53">
                  <c:v>49.213000000000001</c:v>
                </c:pt>
                <c:pt idx="54">
                  <c:v>50.536000000000001</c:v>
                </c:pt>
                <c:pt idx="55">
                  <c:v>50.536000000000001</c:v>
                </c:pt>
                <c:pt idx="56">
                  <c:v>53.153999999999996</c:v>
                </c:pt>
                <c:pt idx="57">
                  <c:v>82.430999999999997</c:v>
                </c:pt>
                <c:pt idx="58">
                  <c:v>101.629</c:v>
                </c:pt>
                <c:pt idx="59">
                  <c:v>137.999</c:v>
                </c:pt>
                <c:pt idx="60">
                  <c:v>137.999</c:v>
                </c:pt>
                <c:pt idx="61">
                  <c:v>143.17100000000002</c:v>
                </c:pt>
                <c:pt idx="62">
                  <c:v>160.476</c:v>
                </c:pt>
                <c:pt idx="63">
                  <c:v>166.10399999999998</c:v>
                </c:pt>
                <c:pt idx="64">
                  <c:v>179.61</c:v>
                </c:pt>
                <c:pt idx="65">
                  <c:v>188.511</c:v>
                </c:pt>
                <c:pt idx="66">
                  <c:v>182.655</c:v>
                </c:pt>
                <c:pt idx="67">
                  <c:v>179.61</c:v>
                </c:pt>
                <c:pt idx="68">
                  <c:v>166.10399999999998</c:v>
                </c:pt>
                <c:pt idx="69">
                  <c:v>160.476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45441.083333333336</c:v>
                </c:pt>
                <c:pt idx="1">
                  <c:v>45441.125</c:v>
                </c:pt>
                <c:pt idx="2">
                  <c:v>45441.166666666664</c:v>
                </c:pt>
                <c:pt idx="3">
                  <c:v>45441.208333333328</c:v>
                </c:pt>
                <c:pt idx="4">
                  <c:v>45441.249999999993</c:v>
                </c:pt>
                <c:pt idx="5">
                  <c:v>45441.291666666657</c:v>
                </c:pt>
                <c:pt idx="6">
                  <c:v>45441.333333333321</c:v>
                </c:pt>
                <c:pt idx="7">
                  <c:v>45441.374999999985</c:v>
                </c:pt>
                <c:pt idx="8">
                  <c:v>45441.41666666665</c:v>
                </c:pt>
                <c:pt idx="9">
                  <c:v>45441.458333333314</c:v>
                </c:pt>
                <c:pt idx="10">
                  <c:v>45441.499999999978</c:v>
                </c:pt>
                <c:pt idx="11">
                  <c:v>45441.541666666642</c:v>
                </c:pt>
                <c:pt idx="12">
                  <c:v>45441.583333333307</c:v>
                </c:pt>
                <c:pt idx="13">
                  <c:v>45441.624999999971</c:v>
                </c:pt>
                <c:pt idx="14">
                  <c:v>45441.666666666635</c:v>
                </c:pt>
                <c:pt idx="15">
                  <c:v>45441.708333333299</c:v>
                </c:pt>
                <c:pt idx="16">
                  <c:v>45441.749999999964</c:v>
                </c:pt>
                <c:pt idx="17">
                  <c:v>45441.791666666628</c:v>
                </c:pt>
                <c:pt idx="18">
                  <c:v>45441.833333333292</c:v>
                </c:pt>
                <c:pt idx="19">
                  <c:v>45441.874999999956</c:v>
                </c:pt>
                <c:pt idx="20">
                  <c:v>45441.916666666621</c:v>
                </c:pt>
                <c:pt idx="21">
                  <c:v>45441.958333333285</c:v>
                </c:pt>
                <c:pt idx="22">
                  <c:v>45441.999999999949</c:v>
                </c:pt>
                <c:pt idx="23">
                  <c:v>45442.041666666613</c:v>
                </c:pt>
                <c:pt idx="24">
                  <c:v>45442.083333333278</c:v>
                </c:pt>
                <c:pt idx="25">
                  <c:v>45442.124999999942</c:v>
                </c:pt>
                <c:pt idx="26">
                  <c:v>45442.166666666606</c:v>
                </c:pt>
                <c:pt idx="27">
                  <c:v>45442.20833333327</c:v>
                </c:pt>
                <c:pt idx="28">
                  <c:v>45442.249999999935</c:v>
                </c:pt>
                <c:pt idx="29">
                  <c:v>45442.291666666599</c:v>
                </c:pt>
                <c:pt idx="30">
                  <c:v>45442.333333333263</c:v>
                </c:pt>
                <c:pt idx="31">
                  <c:v>45442.374999999927</c:v>
                </c:pt>
                <c:pt idx="32">
                  <c:v>45442.416666666591</c:v>
                </c:pt>
                <c:pt idx="33">
                  <c:v>45442.458333333256</c:v>
                </c:pt>
                <c:pt idx="34">
                  <c:v>45442.49999999992</c:v>
                </c:pt>
                <c:pt idx="35">
                  <c:v>45442.541666666584</c:v>
                </c:pt>
                <c:pt idx="36">
                  <c:v>45442.583333333248</c:v>
                </c:pt>
                <c:pt idx="37">
                  <c:v>45442.624999999913</c:v>
                </c:pt>
                <c:pt idx="38">
                  <c:v>45442.666666666577</c:v>
                </c:pt>
                <c:pt idx="39">
                  <c:v>45442.708333333241</c:v>
                </c:pt>
                <c:pt idx="40">
                  <c:v>45442.749999999905</c:v>
                </c:pt>
                <c:pt idx="41">
                  <c:v>45442.79166666657</c:v>
                </c:pt>
                <c:pt idx="42">
                  <c:v>45442.833333333234</c:v>
                </c:pt>
                <c:pt idx="43">
                  <c:v>45442.874999999898</c:v>
                </c:pt>
                <c:pt idx="44">
                  <c:v>45442.916666666562</c:v>
                </c:pt>
                <c:pt idx="45">
                  <c:v>45442.958333333227</c:v>
                </c:pt>
                <c:pt idx="46">
                  <c:v>45442.999999999891</c:v>
                </c:pt>
                <c:pt idx="47">
                  <c:v>45443.041666666555</c:v>
                </c:pt>
                <c:pt idx="48">
                  <c:v>45443.083333333219</c:v>
                </c:pt>
                <c:pt idx="49">
                  <c:v>45443.124999999884</c:v>
                </c:pt>
                <c:pt idx="50">
                  <c:v>45443.166666666548</c:v>
                </c:pt>
                <c:pt idx="51">
                  <c:v>45443.208333333212</c:v>
                </c:pt>
                <c:pt idx="52">
                  <c:v>45443.249999999876</c:v>
                </c:pt>
                <c:pt idx="53">
                  <c:v>45443.291666666541</c:v>
                </c:pt>
                <c:pt idx="54">
                  <c:v>45443.333333333205</c:v>
                </c:pt>
                <c:pt idx="55">
                  <c:v>45443.374999999869</c:v>
                </c:pt>
                <c:pt idx="56">
                  <c:v>45443.416666666533</c:v>
                </c:pt>
                <c:pt idx="57">
                  <c:v>45443.458333333198</c:v>
                </c:pt>
                <c:pt idx="58">
                  <c:v>45443.499999999862</c:v>
                </c:pt>
                <c:pt idx="59">
                  <c:v>45443.541666666526</c:v>
                </c:pt>
                <c:pt idx="60">
                  <c:v>45443.58333333319</c:v>
                </c:pt>
                <c:pt idx="61">
                  <c:v>45443.624999999854</c:v>
                </c:pt>
                <c:pt idx="62">
                  <c:v>45443.666666666519</c:v>
                </c:pt>
                <c:pt idx="63">
                  <c:v>45443.708333333183</c:v>
                </c:pt>
                <c:pt idx="64">
                  <c:v>45443.749999999847</c:v>
                </c:pt>
                <c:pt idx="65">
                  <c:v>45443.791666666511</c:v>
                </c:pt>
                <c:pt idx="66">
                  <c:v>45443.833333333176</c:v>
                </c:pt>
                <c:pt idx="67">
                  <c:v>45443.87499999984</c:v>
                </c:pt>
                <c:pt idx="68">
                  <c:v>45443.916666666504</c:v>
                </c:pt>
                <c:pt idx="69">
                  <c:v>45443.958333333168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5.2</c:v>
                </c:pt>
                <c:pt idx="1">
                  <c:v>4.7</c:v>
                </c:pt>
                <c:pt idx="2">
                  <c:v>3.9</c:v>
                </c:pt>
                <c:pt idx="3">
                  <c:v>3.8</c:v>
                </c:pt>
                <c:pt idx="4">
                  <c:v>3.9</c:v>
                </c:pt>
                <c:pt idx="5">
                  <c:v>3.7</c:v>
                </c:pt>
                <c:pt idx="6">
                  <c:v>4.4000000000000004</c:v>
                </c:pt>
                <c:pt idx="7">
                  <c:v>5.0999999999999996</c:v>
                </c:pt>
                <c:pt idx="8">
                  <c:v>5.6</c:v>
                </c:pt>
                <c:pt idx="9">
                  <c:v>6.6</c:v>
                </c:pt>
                <c:pt idx="10">
                  <c:v>7.1</c:v>
                </c:pt>
                <c:pt idx="11">
                  <c:v>7.6</c:v>
                </c:pt>
                <c:pt idx="12">
                  <c:v>8.3000000000000007</c:v>
                </c:pt>
                <c:pt idx="13">
                  <c:v>8.8000000000000007</c:v>
                </c:pt>
                <c:pt idx="14">
                  <c:v>9.1999999999999993</c:v>
                </c:pt>
                <c:pt idx="15">
                  <c:v>9.5</c:v>
                </c:pt>
                <c:pt idx="16">
                  <c:v>10.3</c:v>
                </c:pt>
                <c:pt idx="17">
                  <c:v>10.199999999999999</c:v>
                </c:pt>
                <c:pt idx="18">
                  <c:v>9.4</c:v>
                </c:pt>
                <c:pt idx="19">
                  <c:v>8.5</c:v>
                </c:pt>
                <c:pt idx="20">
                  <c:v>7.7</c:v>
                </c:pt>
                <c:pt idx="21">
                  <c:v>6.6</c:v>
                </c:pt>
                <c:pt idx="22">
                  <c:v>5.5</c:v>
                </c:pt>
                <c:pt idx="23">
                  <c:v>4.4000000000000004</c:v>
                </c:pt>
                <c:pt idx="24">
                  <c:v>4</c:v>
                </c:pt>
                <c:pt idx="25">
                  <c:v>3.6</c:v>
                </c:pt>
                <c:pt idx="26">
                  <c:v>3.2</c:v>
                </c:pt>
                <c:pt idx="27">
                  <c:v>2.7</c:v>
                </c:pt>
                <c:pt idx="28">
                  <c:v>2.2000000000000002</c:v>
                </c:pt>
                <c:pt idx="29">
                  <c:v>1.7</c:v>
                </c:pt>
                <c:pt idx="30">
                  <c:v>1.9</c:v>
                </c:pt>
                <c:pt idx="31">
                  <c:v>2</c:v>
                </c:pt>
                <c:pt idx="32">
                  <c:v>2.2000000000000002</c:v>
                </c:pt>
                <c:pt idx="33">
                  <c:v>2.5</c:v>
                </c:pt>
                <c:pt idx="34">
                  <c:v>2.7</c:v>
                </c:pt>
                <c:pt idx="35">
                  <c:v>3</c:v>
                </c:pt>
                <c:pt idx="36">
                  <c:v>3.8</c:v>
                </c:pt>
                <c:pt idx="37">
                  <c:v>4.5999999999999996</c:v>
                </c:pt>
                <c:pt idx="38">
                  <c:v>5.5</c:v>
                </c:pt>
                <c:pt idx="39">
                  <c:v>6.3</c:v>
                </c:pt>
                <c:pt idx="40">
                  <c:v>7.1</c:v>
                </c:pt>
                <c:pt idx="41">
                  <c:v>7.9</c:v>
                </c:pt>
                <c:pt idx="42">
                  <c:v>7.4</c:v>
                </c:pt>
                <c:pt idx="43">
                  <c:v>6.9</c:v>
                </c:pt>
                <c:pt idx="44">
                  <c:v>6.4</c:v>
                </c:pt>
                <c:pt idx="45">
                  <c:v>6.5</c:v>
                </c:pt>
                <c:pt idx="46">
                  <c:v>6.6</c:v>
                </c:pt>
                <c:pt idx="47">
                  <c:v>6.6</c:v>
                </c:pt>
                <c:pt idx="48">
                  <c:v>6.7</c:v>
                </c:pt>
                <c:pt idx="49">
                  <c:v>6.7</c:v>
                </c:pt>
                <c:pt idx="50">
                  <c:v>6.7</c:v>
                </c:pt>
                <c:pt idx="51">
                  <c:v>6.6</c:v>
                </c:pt>
                <c:pt idx="52">
                  <c:v>6.4</c:v>
                </c:pt>
                <c:pt idx="53">
                  <c:v>6.2</c:v>
                </c:pt>
                <c:pt idx="54">
                  <c:v>6.3</c:v>
                </c:pt>
                <c:pt idx="55">
                  <c:v>6.4</c:v>
                </c:pt>
                <c:pt idx="56">
                  <c:v>6.5</c:v>
                </c:pt>
                <c:pt idx="57">
                  <c:v>7.2</c:v>
                </c:pt>
                <c:pt idx="58">
                  <c:v>7.9</c:v>
                </c:pt>
                <c:pt idx="59">
                  <c:v>8.6999999999999993</c:v>
                </c:pt>
                <c:pt idx="60">
                  <c:v>8.8000000000000007</c:v>
                </c:pt>
                <c:pt idx="61">
                  <c:v>8.9</c:v>
                </c:pt>
                <c:pt idx="62">
                  <c:v>9.1</c:v>
                </c:pt>
                <c:pt idx="63">
                  <c:v>9.4</c:v>
                </c:pt>
                <c:pt idx="64">
                  <c:v>9.6999999999999993</c:v>
                </c:pt>
                <c:pt idx="65">
                  <c:v>10</c:v>
                </c:pt>
                <c:pt idx="66">
                  <c:v>9.8000000000000007</c:v>
                </c:pt>
                <c:pt idx="67">
                  <c:v>9.6</c:v>
                </c:pt>
                <c:pt idx="68">
                  <c:v>9.4</c:v>
                </c:pt>
                <c:pt idx="69">
                  <c:v>9.3000000000000007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28 May - 06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45440.083333333336</c:v>
                </c:pt>
                <c:pt idx="1">
                  <c:v>45440.125</c:v>
                </c:pt>
                <c:pt idx="2">
                  <c:v>45440.166666666664</c:v>
                </c:pt>
                <c:pt idx="3">
                  <c:v>45440.208333333328</c:v>
                </c:pt>
                <c:pt idx="4">
                  <c:v>45440.249999999993</c:v>
                </c:pt>
                <c:pt idx="5">
                  <c:v>45440.291666666657</c:v>
                </c:pt>
                <c:pt idx="6">
                  <c:v>45440.333333333321</c:v>
                </c:pt>
                <c:pt idx="7">
                  <c:v>45440.374999999985</c:v>
                </c:pt>
                <c:pt idx="8">
                  <c:v>45440.41666666665</c:v>
                </c:pt>
                <c:pt idx="9">
                  <c:v>45440.458333333314</c:v>
                </c:pt>
                <c:pt idx="10">
                  <c:v>45440.499999999978</c:v>
                </c:pt>
                <c:pt idx="11">
                  <c:v>45440.541666666642</c:v>
                </c:pt>
                <c:pt idx="12">
                  <c:v>45440.583333333307</c:v>
                </c:pt>
                <c:pt idx="13">
                  <c:v>45440.624999999971</c:v>
                </c:pt>
                <c:pt idx="14">
                  <c:v>45440.666666666635</c:v>
                </c:pt>
                <c:pt idx="15">
                  <c:v>45440.708333333299</c:v>
                </c:pt>
                <c:pt idx="16">
                  <c:v>45440.749999999964</c:v>
                </c:pt>
                <c:pt idx="17">
                  <c:v>45440.791666666628</c:v>
                </c:pt>
                <c:pt idx="18">
                  <c:v>45440.833333333292</c:v>
                </c:pt>
                <c:pt idx="19">
                  <c:v>45440.874999999956</c:v>
                </c:pt>
                <c:pt idx="20">
                  <c:v>45440.916666666621</c:v>
                </c:pt>
                <c:pt idx="21">
                  <c:v>45440.958333333285</c:v>
                </c:pt>
                <c:pt idx="22">
                  <c:v>45440.999999999949</c:v>
                </c:pt>
                <c:pt idx="23">
                  <c:v>45441.041666666613</c:v>
                </c:pt>
                <c:pt idx="24">
                  <c:v>45441.083333333278</c:v>
                </c:pt>
                <c:pt idx="25">
                  <c:v>45441.124999999942</c:v>
                </c:pt>
                <c:pt idx="26">
                  <c:v>45441.166666666606</c:v>
                </c:pt>
                <c:pt idx="27">
                  <c:v>45441.20833333327</c:v>
                </c:pt>
                <c:pt idx="28">
                  <c:v>45441.249999999935</c:v>
                </c:pt>
                <c:pt idx="29">
                  <c:v>45441.291666666599</c:v>
                </c:pt>
                <c:pt idx="30">
                  <c:v>45441.333333333263</c:v>
                </c:pt>
                <c:pt idx="31">
                  <c:v>45441.374999999927</c:v>
                </c:pt>
                <c:pt idx="32">
                  <c:v>45441.416666666591</c:v>
                </c:pt>
                <c:pt idx="33">
                  <c:v>45441.458333333256</c:v>
                </c:pt>
                <c:pt idx="34">
                  <c:v>45441.49999999992</c:v>
                </c:pt>
                <c:pt idx="35">
                  <c:v>45441.541666666584</c:v>
                </c:pt>
                <c:pt idx="36">
                  <c:v>45441.583333333248</c:v>
                </c:pt>
                <c:pt idx="37">
                  <c:v>45441.624999999913</c:v>
                </c:pt>
                <c:pt idx="38">
                  <c:v>45441.666666666577</c:v>
                </c:pt>
                <c:pt idx="39">
                  <c:v>45441.708333333241</c:v>
                </c:pt>
                <c:pt idx="40">
                  <c:v>45441.749999999905</c:v>
                </c:pt>
                <c:pt idx="41">
                  <c:v>45441.79166666657</c:v>
                </c:pt>
                <c:pt idx="42">
                  <c:v>45441.833333333234</c:v>
                </c:pt>
                <c:pt idx="43">
                  <c:v>45441.874999999898</c:v>
                </c:pt>
                <c:pt idx="44">
                  <c:v>45441.916666666562</c:v>
                </c:pt>
                <c:pt idx="45">
                  <c:v>45441.958333333227</c:v>
                </c:pt>
                <c:pt idx="46">
                  <c:v>45441.999999999891</c:v>
                </c:pt>
                <c:pt idx="47">
                  <c:v>45442.041666666555</c:v>
                </c:pt>
                <c:pt idx="48">
                  <c:v>45442.083333333219</c:v>
                </c:pt>
                <c:pt idx="49">
                  <c:v>45442.124999999884</c:v>
                </c:pt>
                <c:pt idx="50">
                  <c:v>45442.166666666548</c:v>
                </c:pt>
                <c:pt idx="51">
                  <c:v>45442.208333333212</c:v>
                </c:pt>
                <c:pt idx="52">
                  <c:v>45442.249999999876</c:v>
                </c:pt>
                <c:pt idx="53">
                  <c:v>45442.291666666541</c:v>
                </c:pt>
                <c:pt idx="54">
                  <c:v>45442.333333333205</c:v>
                </c:pt>
                <c:pt idx="55">
                  <c:v>45442.374999999869</c:v>
                </c:pt>
                <c:pt idx="56">
                  <c:v>45442.416666666533</c:v>
                </c:pt>
                <c:pt idx="57">
                  <c:v>45442.458333333198</c:v>
                </c:pt>
                <c:pt idx="58">
                  <c:v>45442.499999999862</c:v>
                </c:pt>
                <c:pt idx="59">
                  <c:v>45442.541666666526</c:v>
                </c:pt>
                <c:pt idx="60">
                  <c:v>45442.58333333319</c:v>
                </c:pt>
                <c:pt idx="61">
                  <c:v>45442.624999999854</c:v>
                </c:pt>
                <c:pt idx="62">
                  <c:v>45442.666666666519</c:v>
                </c:pt>
                <c:pt idx="63">
                  <c:v>45442.708333333183</c:v>
                </c:pt>
                <c:pt idx="64">
                  <c:v>45442.749999999847</c:v>
                </c:pt>
                <c:pt idx="65">
                  <c:v>45442.791666666511</c:v>
                </c:pt>
                <c:pt idx="66">
                  <c:v>45442.833333333176</c:v>
                </c:pt>
                <c:pt idx="67">
                  <c:v>45442.87499999984</c:v>
                </c:pt>
                <c:pt idx="68">
                  <c:v>45442.916666666504</c:v>
                </c:pt>
                <c:pt idx="69">
                  <c:v>45442.958333333168</c:v>
                </c:pt>
                <c:pt idx="70">
                  <c:v>45442.999999999833</c:v>
                </c:pt>
                <c:pt idx="71">
                  <c:v>45443.041666666497</c:v>
                </c:pt>
                <c:pt idx="72">
                  <c:v>45443.083333333161</c:v>
                </c:pt>
                <c:pt idx="73">
                  <c:v>45443.124999999825</c:v>
                </c:pt>
                <c:pt idx="74">
                  <c:v>45443.16666666649</c:v>
                </c:pt>
                <c:pt idx="75">
                  <c:v>45443.208333333154</c:v>
                </c:pt>
                <c:pt idx="76">
                  <c:v>45443.249999999818</c:v>
                </c:pt>
                <c:pt idx="77">
                  <c:v>45443.291666666482</c:v>
                </c:pt>
                <c:pt idx="78">
                  <c:v>45443.333333333147</c:v>
                </c:pt>
                <c:pt idx="79">
                  <c:v>45443.374999999811</c:v>
                </c:pt>
                <c:pt idx="80">
                  <c:v>45443.416666666475</c:v>
                </c:pt>
                <c:pt idx="81">
                  <c:v>45443.458333333139</c:v>
                </c:pt>
                <c:pt idx="82">
                  <c:v>45443.499999999804</c:v>
                </c:pt>
                <c:pt idx="83">
                  <c:v>45443.541666666468</c:v>
                </c:pt>
                <c:pt idx="84">
                  <c:v>45443.583333333132</c:v>
                </c:pt>
                <c:pt idx="85">
                  <c:v>45443.624999999796</c:v>
                </c:pt>
                <c:pt idx="86">
                  <c:v>45443.666666666461</c:v>
                </c:pt>
                <c:pt idx="87">
                  <c:v>45443.708333333125</c:v>
                </c:pt>
                <c:pt idx="88">
                  <c:v>45443.749999999789</c:v>
                </c:pt>
                <c:pt idx="89">
                  <c:v>45443.791666666453</c:v>
                </c:pt>
                <c:pt idx="90">
                  <c:v>45443.833333333117</c:v>
                </c:pt>
                <c:pt idx="91">
                  <c:v>45443.874999999782</c:v>
                </c:pt>
                <c:pt idx="92">
                  <c:v>45443.916666666446</c:v>
                </c:pt>
                <c:pt idx="93">
                  <c:v>45443.95833333311</c:v>
                </c:pt>
                <c:pt idx="94">
                  <c:v>45443.999999999774</c:v>
                </c:pt>
                <c:pt idx="95">
                  <c:v>45444.041666666439</c:v>
                </c:pt>
                <c:pt idx="96">
                  <c:v>45444.083333333103</c:v>
                </c:pt>
                <c:pt idx="97">
                  <c:v>45444.124999999767</c:v>
                </c:pt>
                <c:pt idx="98">
                  <c:v>45444.166666666431</c:v>
                </c:pt>
                <c:pt idx="99">
                  <c:v>45444.208333333096</c:v>
                </c:pt>
                <c:pt idx="100">
                  <c:v>45444.24999999976</c:v>
                </c:pt>
                <c:pt idx="101">
                  <c:v>45444.291666666424</c:v>
                </c:pt>
                <c:pt idx="102">
                  <c:v>45444.333333333088</c:v>
                </c:pt>
                <c:pt idx="103">
                  <c:v>45444.374999999753</c:v>
                </c:pt>
                <c:pt idx="104">
                  <c:v>45444.416666666417</c:v>
                </c:pt>
                <c:pt idx="105">
                  <c:v>45444.458333333081</c:v>
                </c:pt>
                <c:pt idx="106">
                  <c:v>45444.499999999745</c:v>
                </c:pt>
                <c:pt idx="107">
                  <c:v>45444.54166666641</c:v>
                </c:pt>
                <c:pt idx="108">
                  <c:v>45444.583333333074</c:v>
                </c:pt>
                <c:pt idx="109">
                  <c:v>45444.624999999738</c:v>
                </c:pt>
                <c:pt idx="110">
                  <c:v>45444.666666666402</c:v>
                </c:pt>
                <c:pt idx="111">
                  <c:v>45444.708333333067</c:v>
                </c:pt>
                <c:pt idx="112">
                  <c:v>45444.749999999731</c:v>
                </c:pt>
                <c:pt idx="113">
                  <c:v>45444.791666666395</c:v>
                </c:pt>
                <c:pt idx="114">
                  <c:v>45444.833333333059</c:v>
                </c:pt>
                <c:pt idx="115">
                  <c:v>45444.874999999724</c:v>
                </c:pt>
                <c:pt idx="116">
                  <c:v>45444.916666666388</c:v>
                </c:pt>
                <c:pt idx="117">
                  <c:v>45444.958333333052</c:v>
                </c:pt>
                <c:pt idx="118">
                  <c:v>45444.999999999716</c:v>
                </c:pt>
                <c:pt idx="119">
                  <c:v>45445.04166666638</c:v>
                </c:pt>
                <c:pt idx="120">
                  <c:v>45445.083333333045</c:v>
                </c:pt>
                <c:pt idx="121">
                  <c:v>45445.124999999709</c:v>
                </c:pt>
                <c:pt idx="122">
                  <c:v>45445.166666666373</c:v>
                </c:pt>
                <c:pt idx="123">
                  <c:v>45445.208333333037</c:v>
                </c:pt>
                <c:pt idx="124">
                  <c:v>45445.249999999702</c:v>
                </c:pt>
                <c:pt idx="125">
                  <c:v>45445.291666666366</c:v>
                </c:pt>
                <c:pt idx="126">
                  <c:v>45445.33333333303</c:v>
                </c:pt>
                <c:pt idx="127">
                  <c:v>45445.374999999694</c:v>
                </c:pt>
                <c:pt idx="128">
                  <c:v>45445.416666666359</c:v>
                </c:pt>
                <c:pt idx="129">
                  <c:v>45445.458333333023</c:v>
                </c:pt>
                <c:pt idx="130">
                  <c:v>45445.499999999687</c:v>
                </c:pt>
                <c:pt idx="131">
                  <c:v>45445.541666666351</c:v>
                </c:pt>
                <c:pt idx="132">
                  <c:v>45445.583333333016</c:v>
                </c:pt>
                <c:pt idx="133">
                  <c:v>45445.62499999968</c:v>
                </c:pt>
                <c:pt idx="134">
                  <c:v>45445.666666666344</c:v>
                </c:pt>
                <c:pt idx="135">
                  <c:v>45445.708333333008</c:v>
                </c:pt>
                <c:pt idx="136">
                  <c:v>45445.749999999673</c:v>
                </c:pt>
                <c:pt idx="137">
                  <c:v>45445.791666666337</c:v>
                </c:pt>
                <c:pt idx="138">
                  <c:v>45445.833333333001</c:v>
                </c:pt>
                <c:pt idx="139">
                  <c:v>45445.874999999665</c:v>
                </c:pt>
                <c:pt idx="140">
                  <c:v>45445.91666666633</c:v>
                </c:pt>
                <c:pt idx="141">
                  <c:v>45445.958333332994</c:v>
                </c:pt>
                <c:pt idx="142">
                  <c:v>45445.999999999658</c:v>
                </c:pt>
                <c:pt idx="143">
                  <c:v>45446.041666666322</c:v>
                </c:pt>
                <c:pt idx="144">
                  <c:v>45446.083333332987</c:v>
                </c:pt>
                <c:pt idx="145">
                  <c:v>45446.124999999651</c:v>
                </c:pt>
                <c:pt idx="146">
                  <c:v>45446.166666666315</c:v>
                </c:pt>
                <c:pt idx="147">
                  <c:v>45446.208333332979</c:v>
                </c:pt>
                <c:pt idx="148">
                  <c:v>45446.249999999643</c:v>
                </c:pt>
                <c:pt idx="149">
                  <c:v>45446.291666666308</c:v>
                </c:pt>
                <c:pt idx="150">
                  <c:v>45446.333333332972</c:v>
                </c:pt>
                <c:pt idx="151">
                  <c:v>45446.374999999636</c:v>
                </c:pt>
                <c:pt idx="152">
                  <c:v>45446.4166666663</c:v>
                </c:pt>
                <c:pt idx="153">
                  <c:v>45446.458333332965</c:v>
                </c:pt>
                <c:pt idx="154">
                  <c:v>45446.499999999629</c:v>
                </c:pt>
                <c:pt idx="155">
                  <c:v>45446.541666666293</c:v>
                </c:pt>
                <c:pt idx="156">
                  <c:v>45446.583333332957</c:v>
                </c:pt>
                <c:pt idx="157">
                  <c:v>45446.624999999622</c:v>
                </c:pt>
                <c:pt idx="158">
                  <c:v>45446.666666666286</c:v>
                </c:pt>
                <c:pt idx="159">
                  <c:v>45446.70833333295</c:v>
                </c:pt>
                <c:pt idx="160">
                  <c:v>45446.749999999614</c:v>
                </c:pt>
                <c:pt idx="161">
                  <c:v>45446.791666666279</c:v>
                </c:pt>
                <c:pt idx="162">
                  <c:v>45446.833333332943</c:v>
                </c:pt>
                <c:pt idx="163">
                  <c:v>45446.874999999607</c:v>
                </c:pt>
                <c:pt idx="164">
                  <c:v>45446.916666666271</c:v>
                </c:pt>
                <c:pt idx="165">
                  <c:v>45446.958333332936</c:v>
                </c:pt>
                <c:pt idx="166">
                  <c:v>45446.9999999996</c:v>
                </c:pt>
                <c:pt idx="167">
                  <c:v>45447.041666666264</c:v>
                </c:pt>
                <c:pt idx="168">
                  <c:v>45447.083333332928</c:v>
                </c:pt>
                <c:pt idx="169">
                  <c:v>45447.124999999593</c:v>
                </c:pt>
                <c:pt idx="170">
                  <c:v>45447.166666666257</c:v>
                </c:pt>
                <c:pt idx="171">
                  <c:v>45447.208333332921</c:v>
                </c:pt>
                <c:pt idx="172">
                  <c:v>45447.249999999585</c:v>
                </c:pt>
                <c:pt idx="173">
                  <c:v>45447.29166666625</c:v>
                </c:pt>
                <c:pt idx="174">
                  <c:v>45447.333333332914</c:v>
                </c:pt>
                <c:pt idx="175">
                  <c:v>45447.374999999578</c:v>
                </c:pt>
                <c:pt idx="176">
                  <c:v>45447.416666666242</c:v>
                </c:pt>
                <c:pt idx="177">
                  <c:v>45447.458333332906</c:v>
                </c:pt>
                <c:pt idx="178">
                  <c:v>45447.499999999571</c:v>
                </c:pt>
                <c:pt idx="179">
                  <c:v>45447.541666666235</c:v>
                </c:pt>
                <c:pt idx="180">
                  <c:v>45447.583333332899</c:v>
                </c:pt>
                <c:pt idx="181">
                  <c:v>45447.624999999563</c:v>
                </c:pt>
                <c:pt idx="182">
                  <c:v>45447.666666666228</c:v>
                </c:pt>
                <c:pt idx="183">
                  <c:v>45447.708333332892</c:v>
                </c:pt>
                <c:pt idx="184">
                  <c:v>45447.749999999556</c:v>
                </c:pt>
                <c:pt idx="185">
                  <c:v>45447.79166666622</c:v>
                </c:pt>
                <c:pt idx="186">
                  <c:v>45447.833333332885</c:v>
                </c:pt>
                <c:pt idx="187">
                  <c:v>45447.874999999549</c:v>
                </c:pt>
                <c:pt idx="188">
                  <c:v>45447.916666666213</c:v>
                </c:pt>
                <c:pt idx="189">
                  <c:v>45447.958333332877</c:v>
                </c:pt>
                <c:pt idx="190">
                  <c:v>45447.999999999542</c:v>
                </c:pt>
                <c:pt idx="191">
                  <c:v>45448.041666666206</c:v>
                </c:pt>
                <c:pt idx="192">
                  <c:v>45448.08333333287</c:v>
                </c:pt>
                <c:pt idx="193">
                  <c:v>45448.124999999534</c:v>
                </c:pt>
                <c:pt idx="194">
                  <c:v>45448.166666666199</c:v>
                </c:pt>
                <c:pt idx="195">
                  <c:v>45448.208333332863</c:v>
                </c:pt>
                <c:pt idx="196">
                  <c:v>45448.249999999527</c:v>
                </c:pt>
                <c:pt idx="197">
                  <c:v>45448.291666666191</c:v>
                </c:pt>
                <c:pt idx="198">
                  <c:v>45448.333333332856</c:v>
                </c:pt>
                <c:pt idx="199">
                  <c:v>45448.37499999952</c:v>
                </c:pt>
                <c:pt idx="200">
                  <c:v>45448.416666666184</c:v>
                </c:pt>
                <c:pt idx="201">
                  <c:v>45448.458333332848</c:v>
                </c:pt>
                <c:pt idx="202">
                  <c:v>45448.499999999513</c:v>
                </c:pt>
                <c:pt idx="203">
                  <c:v>45448.541666666177</c:v>
                </c:pt>
                <c:pt idx="204">
                  <c:v>45448.583333332841</c:v>
                </c:pt>
                <c:pt idx="205">
                  <c:v>45448.624999999505</c:v>
                </c:pt>
                <c:pt idx="206">
                  <c:v>45448.666666666169</c:v>
                </c:pt>
                <c:pt idx="207">
                  <c:v>45448.708333332834</c:v>
                </c:pt>
                <c:pt idx="208">
                  <c:v>45448.749999999498</c:v>
                </c:pt>
                <c:pt idx="209">
                  <c:v>45448.791666666162</c:v>
                </c:pt>
                <c:pt idx="210">
                  <c:v>45448.833333332826</c:v>
                </c:pt>
                <c:pt idx="211">
                  <c:v>45448.874999999491</c:v>
                </c:pt>
                <c:pt idx="212">
                  <c:v>45448.916666666155</c:v>
                </c:pt>
                <c:pt idx="213">
                  <c:v>45448.958333332819</c:v>
                </c:pt>
                <c:pt idx="214">
                  <c:v>45448.999999999483</c:v>
                </c:pt>
                <c:pt idx="215">
                  <c:v>45449.041666666148</c:v>
                </c:pt>
                <c:pt idx="216">
                  <c:v>45449.083333332812</c:v>
                </c:pt>
                <c:pt idx="217">
                  <c:v>45449.124999999476</c:v>
                </c:pt>
                <c:pt idx="218">
                  <c:v>45449.16666666614</c:v>
                </c:pt>
                <c:pt idx="219">
                  <c:v>45449.208333332805</c:v>
                </c:pt>
                <c:pt idx="220">
                  <c:v>45449.249999999469</c:v>
                </c:pt>
                <c:pt idx="221">
                  <c:v>45449.291666666133</c:v>
                </c:pt>
                <c:pt idx="222">
                  <c:v>45449.333333332797</c:v>
                </c:pt>
                <c:pt idx="223">
                  <c:v>45449.374999999462</c:v>
                </c:pt>
                <c:pt idx="224">
                  <c:v>45449.416666666126</c:v>
                </c:pt>
                <c:pt idx="225">
                  <c:v>45449.45833333279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45440.083333333336</c:v>
                </c:pt>
                <c:pt idx="1">
                  <c:v>45440.125</c:v>
                </c:pt>
                <c:pt idx="2">
                  <c:v>45440.166666666664</c:v>
                </c:pt>
                <c:pt idx="3">
                  <c:v>45440.208333333328</c:v>
                </c:pt>
                <c:pt idx="4">
                  <c:v>45440.249999999993</c:v>
                </c:pt>
                <c:pt idx="5">
                  <c:v>45440.291666666657</c:v>
                </c:pt>
                <c:pt idx="6">
                  <c:v>45440.333333333321</c:v>
                </c:pt>
                <c:pt idx="7">
                  <c:v>45440.374999999985</c:v>
                </c:pt>
                <c:pt idx="8">
                  <c:v>45440.41666666665</c:v>
                </c:pt>
                <c:pt idx="9">
                  <c:v>45440.458333333314</c:v>
                </c:pt>
                <c:pt idx="10">
                  <c:v>45440.499999999978</c:v>
                </c:pt>
                <c:pt idx="11">
                  <c:v>45440.541666666642</c:v>
                </c:pt>
                <c:pt idx="12">
                  <c:v>45440.583333333307</c:v>
                </c:pt>
                <c:pt idx="13">
                  <c:v>45440.624999999971</c:v>
                </c:pt>
                <c:pt idx="14">
                  <c:v>45440.666666666635</c:v>
                </c:pt>
                <c:pt idx="15">
                  <c:v>45440.708333333299</c:v>
                </c:pt>
                <c:pt idx="16">
                  <c:v>45440.749999999964</c:v>
                </c:pt>
                <c:pt idx="17">
                  <c:v>45440.791666666628</c:v>
                </c:pt>
                <c:pt idx="18">
                  <c:v>45440.833333333292</c:v>
                </c:pt>
                <c:pt idx="19">
                  <c:v>45440.874999999956</c:v>
                </c:pt>
                <c:pt idx="20">
                  <c:v>45440.916666666621</c:v>
                </c:pt>
                <c:pt idx="21">
                  <c:v>45440.958333333285</c:v>
                </c:pt>
                <c:pt idx="22">
                  <c:v>45440.999999999949</c:v>
                </c:pt>
                <c:pt idx="23">
                  <c:v>45441.041666666613</c:v>
                </c:pt>
                <c:pt idx="24">
                  <c:v>45441.083333333278</c:v>
                </c:pt>
                <c:pt idx="25">
                  <c:v>45441.124999999942</c:v>
                </c:pt>
                <c:pt idx="26">
                  <c:v>45441.166666666606</c:v>
                </c:pt>
                <c:pt idx="27">
                  <c:v>45441.20833333327</c:v>
                </c:pt>
                <c:pt idx="28">
                  <c:v>45441.249999999935</c:v>
                </c:pt>
                <c:pt idx="29">
                  <c:v>45441.291666666599</c:v>
                </c:pt>
                <c:pt idx="30">
                  <c:v>45441.333333333263</c:v>
                </c:pt>
                <c:pt idx="31">
                  <c:v>45441.374999999927</c:v>
                </c:pt>
                <c:pt idx="32">
                  <c:v>45441.416666666591</c:v>
                </c:pt>
                <c:pt idx="33">
                  <c:v>45441.458333333256</c:v>
                </c:pt>
                <c:pt idx="34">
                  <c:v>45441.49999999992</c:v>
                </c:pt>
                <c:pt idx="35">
                  <c:v>45441.541666666584</c:v>
                </c:pt>
                <c:pt idx="36">
                  <c:v>45441.583333333248</c:v>
                </c:pt>
                <c:pt idx="37">
                  <c:v>45441.624999999913</c:v>
                </c:pt>
                <c:pt idx="38">
                  <c:v>45441.666666666577</c:v>
                </c:pt>
                <c:pt idx="39">
                  <c:v>45441.708333333241</c:v>
                </c:pt>
                <c:pt idx="40">
                  <c:v>45441.749999999905</c:v>
                </c:pt>
                <c:pt idx="41">
                  <c:v>45441.79166666657</c:v>
                </c:pt>
                <c:pt idx="42">
                  <c:v>45441.833333333234</c:v>
                </c:pt>
                <c:pt idx="43">
                  <c:v>45441.874999999898</c:v>
                </c:pt>
                <c:pt idx="44">
                  <c:v>45441.916666666562</c:v>
                </c:pt>
                <c:pt idx="45">
                  <c:v>45441.958333333227</c:v>
                </c:pt>
                <c:pt idx="46">
                  <c:v>45441.999999999891</c:v>
                </c:pt>
                <c:pt idx="47">
                  <c:v>45442.041666666555</c:v>
                </c:pt>
                <c:pt idx="48">
                  <c:v>45442.083333333219</c:v>
                </c:pt>
                <c:pt idx="49">
                  <c:v>45442.124999999884</c:v>
                </c:pt>
                <c:pt idx="50">
                  <c:v>45442.166666666548</c:v>
                </c:pt>
                <c:pt idx="51">
                  <c:v>45442.208333333212</c:v>
                </c:pt>
                <c:pt idx="52">
                  <c:v>45442.249999999876</c:v>
                </c:pt>
                <c:pt idx="53">
                  <c:v>45442.291666666541</c:v>
                </c:pt>
                <c:pt idx="54">
                  <c:v>45442.333333333205</c:v>
                </c:pt>
                <c:pt idx="55">
                  <c:v>45442.374999999869</c:v>
                </c:pt>
                <c:pt idx="56">
                  <c:v>45442.416666666533</c:v>
                </c:pt>
                <c:pt idx="57">
                  <c:v>45442.458333333198</c:v>
                </c:pt>
                <c:pt idx="58">
                  <c:v>45442.499999999862</c:v>
                </c:pt>
                <c:pt idx="59">
                  <c:v>45442.541666666526</c:v>
                </c:pt>
                <c:pt idx="60">
                  <c:v>45442.58333333319</c:v>
                </c:pt>
                <c:pt idx="61">
                  <c:v>45442.624999999854</c:v>
                </c:pt>
                <c:pt idx="62">
                  <c:v>45442.666666666519</c:v>
                </c:pt>
                <c:pt idx="63">
                  <c:v>45442.708333333183</c:v>
                </c:pt>
                <c:pt idx="64">
                  <c:v>45442.749999999847</c:v>
                </c:pt>
                <c:pt idx="65">
                  <c:v>45442.791666666511</c:v>
                </c:pt>
                <c:pt idx="66">
                  <c:v>45442.833333333176</c:v>
                </c:pt>
                <c:pt idx="67">
                  <c:v>45442.87499999984</c:v>
                </c:pt>
                <c:pt idx="68">
                  <c:v>45442.916666666504</c:v>
                </c:pt>
                <c:pt idx="69">
                  <c:v>45442.958333333168</c:v>
                </c:pt>
                <c:pt idx="70">
                  <c:v>45442.999999999833</c:v>
                </c:pt>
                <c:pt idx="71">
                  <c:v>45443.041666666497</c:v>
                </c:pt>
                <c:pt idx="72">
                  <c:v>45443.083333333161</c:v>
                </c:pt>
                <c:pt idx="73">
                  <c:v>45443.124999999825</c:v>
                </c:pt>
                <c:pt idx="74">
                  <c:v>45443.16666666649</c:v>
                </c:pt>
                <c:pt idx="75">
                  <c:v>45443.208333333154</c:v>
                </c:pt>
                <c:pt idx="76">
                  <c:v>45443.249999999818</c:v>
                </c:pt>
                <c:pt idx="77">
                  <c:v>45443.291666666482</c:v>
                </c:pt>
                <c:pt idx="78">
                  <c:v>45443.333333333147</c:v>
                </c:pt>
                <c:pt idx="79">
                  <c:v>45443.374999999811</c:v>
                </c:pt>
                <c:pt idx="80">
                  <c:v>45443.416666666475</c:v>
                </c:pt>
                <c:pt idx="81">
                  <c:v>45443.458333333139</c:v>
                </c:pt>
                <c:pt idx="82">
                  <c:v>45443.499999999804</c:v>
                </c:pt>
                <c:pt idx="83">
                  <c:v>45443.541666666468</c:v>
                </c:pt>
                <c:pt idx="84">
                  <c:v>45443.583333333132</c:v>
                </c:pt>
                <c:pt idx="85">
                  <c:v>45443.624999999796</c:v>
                </c:pt>
                <c:pt idx="86">
                  <c:v>45443.666666666461</c:v>
                </c:pt>
                <c:pt idx="87">
                  <c:v>45443.708333333125</c:v>
                </c:pt>
                <c:pt idx="88">
                  <c:v>45443.749999999789</c:v>
                </c:pt>
                <c:pt idx="89">
                  <c:v>45443.791666666453</c:v>
                </c:pt>
                <c:pt idx="90">
                  <c:v>45443.833333333117</c:v>
                </c:pt>
                <c:pt idx="91">
                  <c:v>45443.874999999782</c:v>
                </c:pt>
                <c:pt idx="92">
                  <c:v>45443.916666666446</c:v>
                </c:pt>
                <c:pt idx="93">
                  <c:v>45443.95833333311</c:v>
                </c:pt>
                <c:pt idx="94">
                  <c:v>45443.999999999774</c:v>
                </c:pt>
                <c:pt idx="95">
                  <c:v>45444.041666666439</c:v>
                </c:pt>
                <c:pt idx="96">
                  <c:v>45444.083333333103</c:v>
                </c:pt>
                <c:pt idx="97">
                  <c:v>45444.124999999767</c:v>
                </c:pt>
                <c:pt idx="98">
                  <c:v>45444.166666666431</c:v>
                </c:pt>
                <c:pt idx="99">
                  <c:v>45444.208333333096</c:v>
                </c:pt>
                <c:pt idx="100">
                  <c:v>45444.24999999976</c:v>
                </c:pt>
                <c:pt idx="101">
                  <c:v>45444.291666666424</c:v>
                </c:pt>
                <c:pt idx="102">
                  <c:v>45444.333333333088</c:v>
                </c:pt>
                <c:pt idx="103">
                  <c:v>45444.374999999753</c:v>
                </c:pt>
                <c:pt idx="104">
                  <c:v>45444.416666666417</c:v>
                </c:pt>
                <c:pt idx="105">
                  <c:v>45444.458333333081</c:v>
                </c:pt>
                <c:pt idx="106">
                  <c:v>45444.499999999745</c:v>
                </c:pt>
                <c:pt idx="107">
                  <c:v>45444.54166666641</c:v>
                </c:pt>
                <c:pt idx="108">
                  <c:v>45444.583333333074</c:v>
                </c:pt>
                <c:pt idx="109">
                  <c:v>45444.624999999738</c:v>
                </c:pt>
                <c:pt idx="110">
                  <c:v>45444.666666666402</c:v>
                </c:pt>
                <c:pt idx="111">
                  <c:v>45444.708333333067</c:v>
                </c:pt>
                <c:pt idx="112">
                  <c:v>45444.749999999731</c:v>
                </c:pt>
                <c:pt idx="113">
                  <c:v>45444.791666666395</c:v>
                </c:pt>
                <c:pt idx="114">
                  <c:v>45444.833333333059</c:v>
                </c:pt>
                <c:pt idx="115">
                  <c:v>45444.874999999724</c:v>
                </c:pt>
                <c:pt idx="116">
                  <c:v>45444.916666666388</c:v>
                </c:pt>
                <c:pt idx="117">
                  <c:v>45444.958333333052</c:v>
                </c:pt>
                <c:pt idx="118">
                  <c:v>45444.999999999716</c:v>
                </c:pt>
                <c:pt idx="119">
                  <c:v>45445.04166666638</c:v>
                </c:pt>
                <c:pt idx="120">
                  <c:v>45445.083333333045</c:v>
                </c:pt>
                <c:pt idx="121">
                  <c:v>45445.124999999709</c:v>
                </c:pt>
                <c:pt idx="122">
                  <c:v>45445.166666666373</c:v>
                </c:pt>
                <c:pt idx="123">
                  <c:v>45445.208333333037</c:v>
                </c:pt>
                <c:pt idx="124">
                  <c:v>45445.249999999702</c:v>
                </c:pt>
                <c:pt idx="125">
                  <c:v>45445.291666666366</c:v>
                </c:pt>
                <c:pt idx="126">
                  <c:v>45445.33333333303</c:v>
                </c:pt>
                <c:pt idx="127">
                  <c:v>45445.374999999694</c:v>
                </c:pt>
                <c:pt idx="128">
                  <c:v>45445.416666666359</c:v>
                </c:pt>
                <c:pt idx="129">
                  <c:v>45445.458333333023</c:v>
                </c:pt>
                <c:pt idx="130">
                  <c:v>45445.499999999687</c:v>
                </c:pt>
                <c:pt idx="131">
                  <c:v>45445.541666666351</c:v>
                </c:pt>
                <c:pt idx="132">
                  <c:v>45445.583333333016</c:v>
                </c:pt>
                <c:pt idx="133">
                  <c:v>45445.62499999968</c:v>
                </c:pt>
                <c:pt idx="134">
                  <c:v>45445.666666666344</c:v>
                </c:pt>
                <c:pt idx="135">
                  <c:v>45445.708333333008</c:v>
                </c:pt>
                <c:pt idx="136">
                  <c:v>45445.749999999673</c:v>
                </c:pt>
                <c:pt idx="137">
                  <c:v>45445.791666666337</c:v>
                </c:pt>
                <c:pt idx="138">
                  <c:v>45445.833333333001</c:v>
                </c:pt>
                <c:pt idx="139">
                  <c:v>45445.874999999665</c:v>
                </c:pt>
                <c:pt idx="140">
                  <c:v>45445.91666666633</c:v>
                </c:pt>
                <c:pt idx="141">
                  <c:v>45445.958333332994</c:v>
                </c:pt>
                <c:pt idx="142">
                  <c:v>45445.999999999658</c:v>
                </c:pt>
                <c:pt idx="143">
                  <c:v>45446.041666666322</c:v>
                </c:pt>
                <c:pt idx="144">
                  <c:v>45446.083333332987</c:v>
                </c:pt>
                <c:pt idx="145">
                  <c:v>45446.124999999651</c:v>
                </c:pt>
                <c:pt idx="146">
                  <c:v>45446.166666666315</c:v>
                </c:pt>
                <c:pt idx="147">
                  <c:v>45446.208333332979</c:v>
                </c:pt>
                <c:pt idx="148">
                  <c:v>45446.249999999643</c:v>
                </c:pt>
                <c:pt idx="149">
                  <c:v>45446.291666666308</c:v>
                </c:pt>
                <c:pt idx="150">
                  <c:v>45446.333333332972</c:v>
                </c:pt>
                <c:pt idx="151">
                  <c:v>45446.374999999636</c:v>
                </c:pt>
                <c:pt idx="152">
                  <c:v>45446.4166666663</c:v>
                </c:pt>
                <c:pt idx="153">
                  <c:v>45446.458333332965</c:v>
                </c:pt>
                <c:pt idx="154">
                  <c:v>45446.499999999629</c:v>
                </c:pt>
                <c:pt idx="155">
                  <c:v>45446.541666666293</c:v>
                </c:pt>
                <c:pt idx="156">
                  <c:v>45446.583333332957</c:v>
                </c:pt>
                <c:pt idx="157">
                  <c:v>45446.624999999622</c:v>
                </c:pt>
                <c:pt idx="158">
                  <c:v>45446.666666666286</c:v>
                </c:pt>
                <c:pt idx="159">
                  <c:v>45446.70833333295</c:v>
                </c:pt>
                <c:pt idx="160">
                  <c:v>45446.749999999614</c:v>
                </c:pt>
                <c:pt idx="161">
                  <c:v>45446.791666666279</c:v>
                </c:pt>
                <c:pt idx="162">
                  <c:v>45446.833333332943</c:v>
                </c:pt>
                <c:pt idx="163">
                  <c:v>45446.874999999607</c:v>
                </c:pt>
                <c:pt idx="164">
                  <c:v>45446.916666666271</c:v>
                </c:pt>
                <c:pt idx="165">
                  <c:v>45446.958333332936</c:v>
                </c:pt>
                <c:pt idx="166">
                  <c:v>45446.9999999996</c:v>
                </c:pt>
                <c:pt idx="167">
                  <c:v>45447.041666666264</c:v>
                </c:pt>
                <c:pt idx="168">
                  <c:v>45447.083333332928</c:v>
                </c:pt>
                <c:pt idx="169">
                  <c:v>45447.124999999593</c:v>
                </c:pt>
                <c:pt idx="170">
                  <c:v>45447.166666666257</c:v>
                </c:pt>
                <c:pt idx="171">
                  <c:v>45447.208333332921</c:v>
                </c:pt>
                <c:pt idx="172">
                  <c:v>45447.249999999585</c:v>
                </c:pt>
                <c:pt idx="173">
                  <c:v>45447.29166666625</c:v>
                </c:pt>
                <c:pt idx="174">
                  <c:v>45447.333333332914</c:v>
                </c:pt>
                <c:pt idx="175">
                  <c:v>45447.374999999578</c:v>
                </c:pt>
                <c:pt idx="176">
                  <c:v>45447.416666666242</c:v>
                </c:pt>
                <c:pt idx="177">
                  <c:v>45447.458333332906</c:v>
                </c:pt>
                <c:pt idx="178">
                  <c:v>45447.499999999571</c:v>
                </c:pt>
                <c:pt idx="179">
                  <c:v>45447.541666666235</c:v>
                </c:pt>
                <c:pt idx="180">
                  <c:v>45447.583333332899</c:v>
                </c:pt>
                <c:pt idx="181">
                  <c:v>45447.624999999563</c:v>
                </c:pt>
                <c:pt idx="182">
                  <c:v>45447.666666666228</c:v>
                </c:pt>
                <c:pt idx="183">
                  <c:v>45447.708333332892</c:v>
                </c:pt>
                <c:pt idx="184">
                  <c:v>45447.749999999556</c:v>
                </c:pt>
                <c:pt idx="185">
                  <c:v>45447.79166666622</c:v>
                </c:pt>
                <c:pt idx="186">
                  <c:v>45447.833333332885</c:v>
                </c:pt>
                <c:pt idx="187">
                  <c:v>45447.874999999549</c:v>
                </c:pt>
                <c:pt idx="188">
                  <c:v>45447.916666666213</c:v>
                </c:pt>
                <c:pt idx="189">
                  <c:v>45447.958333332877</c:v>
                </c:pt>
                <c:pt idx="190">
                  <c:v>45447.999999999542</c:v>
                </c:pt>
                <c:pt idx="191">
                  <c:v>45448.041666666206</c:v>
                </c:pt>
                <c:pt idx="192">
                  <c:v>45448.08333333287</c:v>
                </c:pt>
                <c:pt idx="193">
                  <c:v>45448.124999999534</c:v>
                </c:pt>
                <c:pt idx="194">
                  <c:v>45448.166666666199</c:v>
                </c:pt>
                <c:pt idx="195">
                  <c:v>45448.208333332863</c:v>
                </c:pt>
                <c:pt idx="196">
                  <c:v>45448.249999999527</c:v>
                </c:pt>
                <c:pt idx="197">
                  <c:v>45448.291666666191</c:v>
                </c:pt>
                <c:pt idx="198">
                  <c:v>45448.333333332856</c:v>
                </c:pt>
                <c:pt idx="199">
                  <c:v>45448.37499999952</c:v>
                </c:pt>
                <c:pt idx="200">
                  <c:v>45448.416666666184</c:v>
                </c:pt>
                <c:pt idx="201">
                  <c:v>45448.458333332848</c:v>
                </c:pt>
                <c:pt idx="202">
                  <c:v>45448.499999999513</c:v>
                </c:pt>
                <c:pt idx="203">
                  <c:v>45448.541666666177</c:v>
                </c:pt>
                <c:pt idx="204">
                  <c:v>45448.583333332841</c:v>
                </c:pt>
                <c:pt idx="205">
                  <c:v>45448.624999999505</c:v>
                </c:pt>
                <c:pt idx="206">
                  <c:v>45448.666666666169</c:v>
                </c:pt>
                <c:pt idx="207">
                  <c:v>45448.708333332834</c:v>
                </c:pt>
                <c:pt idx="208">
                  <c:v>45448.749999999498</c:v>
                </c:pt>
                <c:pt idx="209">
                  <c:v>45448.791666666162</c:v>
                </c:pt>
                <c:pt idx="210">
                  <c:v>45448.833333332826</c:v>
                </c:pt>
                <c:pt idx="211">
                  <c:v>45448.874999999491</c:v>
                </c:pt>
                <c:pt idx="212">
                  <c:v>45448.916666666155</c:v>
                </c:pt>
                <c:pt idx="213">
                  <c:v>45448.958333332819</c:v>
                </c:pt>
                <c:pt idx="214">
                  <c:v>45448.999999999483</c:v>
                </c:pt>
                <c:pt idx="215">
                  <c:v>45449.041666666148</c:v>
                </c:pt>
                <c:pt idx="216">
                  <c:v>45449.083333332812</c:v>
                </c:pt>
                <c:pt idx="217">
                  <c:v>45449.124999999476</c:v>
                </c:pt>
                <c:pt idx="218">
                  <c:v>45449.16666666614</c:v>
                </c:pt>
                <c:pt idx="219">
                  <c:v>45449.208333332805</c:v>
                </c:pt>
                <c:pt idx="220">
                  <c:v>45449.249999999469</c:v>
                </c:pt>
                <c:pt idx="221">
                  <c:v>45449.291666666133</c:v>
                </c:pt>
                <c:pt idx="222">
                  <c:v>45449.333333332797</c:v>
                </c:pt>
                <c:pt idx="223">
                  <c:v>45449.374999999462</c:v>
                </c:pt>
                <c:pt idx="224">
                  <c:v>45449.416666666126</c:v>
                </c:pt>
                <c:pt idx="225">
                  <c:v>45449.45833333279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6" sqref="G6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45440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45441.083333333336</v>
      </c>
      <c r="C9" s="65">
        <f>$E$4</f>
        <v>8.3333333333333329E-2</v>
      </c>
      <c r="D9" s="121">
        <v>4</v>
      </c>
      <c r="E9" s="121">
        <v>5.2</v>
      </c>
      <c r="F9" s="122">
        <v>16.899999999999999</v>
      </c>
      <c r="I9" s="64">
        <f>$E$3</f>
        <v>45440</v>
      </c>
      <c r="J9" s="65">
        <v>0</v>
      </c>
      <c r="K9" s="68">
        <v>11.1</v>
      </c>
      <c r="M9" s="115">
        <f>I9+2</f>
        <v>45442</v>
      </c>
      <c r="N9" s="116">
        <v>0</v>
      </c>
      <c r="O9" s="117">
        <f>'CCE PLOM Diario'!L3+'CCE PLOME Diario'!L3</f>
        <v>25.872</v>
      </c>
    </row>
    <row r="10" spans="2:16" x14ac:dyDescent="0.3">
      <c r="B10" s="64">
        <f>B9+TIME(1,0,0)</f>
        <v>45441.125</v>
      </c>
      <c r="C10" s="65">
        <f>C9+TIME(1,0,0)</f>
        <v>0.125</v>
      </c>
      <c r="D10" s="121">
        <v>3.5</v>
      </c>
      <c r="E10" s="121">
        <v>4.7</v>
      </c>
      <c r="F10" s="122">
        <v>16.899999999999999</v>
      </c>
      <c r="I10" s="64">
        <f>I9+TIME(0,30,0)</f>
        <v>45440.020833333336</v>
      </c>
      <c r="J10" s="65">
        <f>J9+TIME(0,30,0)</f>
        <v>2.0833333333333332E-2</v>
      </c>
      <c r="K10" s="68">
        <v>11.1</v>
      </c>
      <c r="M10" s="64">
        <f>M9+TIME(0,30,0)</f>
        <v>45442.020833333336</v>
      </c>
      <c r="N10" s="65">
        <f>N9+TIME(0,30,0)</f>
        <v>2.0833333333333332E-2</v>
      </c>
      <c r="O10" s="113">
        <f>'CCE PLOM Diario'!L4+'CCE PLOME Diario'!L4</f>
        <v>25.872</v>
      </c>
    </row>
    <row r="11" spans="2:16" x14ac:dyDescent="0.3">
      <c r="B11" s="64">
        <f t="shared" ref="B11:B74" si="0">B10+TIME(1,0,0)</f>
        <v>45441.166666666664</v>
      </c>
      <c r="C11" s="65">
        <f t="shared" ref="C11:C74" si="1">C10+TIME(1,0,0)</f>
        <v>0.16666666666666666</v>
      </c>
      <c r="D11" s="121">
        <v>2.9</v>
      </c>
      <c r="E11" s="121">
        <v>3.9</v>
      </c>
      <c r="F11" s="122">
        <v>16.8</v>
      </c>
      <c r="I11" s="64">
        <f t="shared" ref="I11:I56" si="2">I10+TIME(0,30,0)</f>
        <v>45440.041666666672</v>
      </c>
      <c r="J11" s="65">
        <f t="shared" ref="J11:J56" si="3">J10+TIME(0,30,0)</f>
        <v>4.1666666666666664E-2</v>
      </c>
      <c r="K11" s="68">
        <v>10.9</v>
      </c>
      <c r="M11" s="64">
        <f t="shared" ref="M11:N26" si="4">M10+TIME(0,30,0)</f>
        <v>45442.041666666672</v>
      </c>
      <c r="N11" s="65">
        <f t="shared" si="4"/>
        <v>4.1666666666666664E-2</v>
      </c>
      <c r="O11" s="113">
        <f>'CCE PLOM Diario'!L5+'CCE PLOME Diario'!L5</f>
        <v>12.846</v>
      </c>
    </row>
    <row r="12" spans="2:16" x14ac:dyDescent="0.3">
      <c r="B12" s="64">
        <f t="shared" si="0"/>
        <v>45441.208333333328</v>
      </c>
      <c r="C12" s="65">
        <f t="shared" si="1"/>
        <v>0.20833333333333331</v>
      </c>
      <c r="D12" s="121">
        <v>2.8</v>
      </c>
      <c r="E12" s="121">
        <v>3.8</v>
      </c>
      <c r="F12" s="122">
        <v>16.8</v>
      </c>
      <c r="I12" s="64">
        <f t="shared" si="2"/>
        <v>45440.062500000007</v>
      </c>
      <c r="J12" s="65">
        <f t="shared" si="3"/>
        <v>6.25E-2</v>
      </c>
      <c r="K12" s="68">
        <v>11.5</v>
      </c>
      <c r="M12" s="64">
        <f t="shared" si="4"/>
        <v>45442.062500000007</v>
      </c>
      <c r="N12" s="65">
        <f t="shared" si="4"/>
        <v>6.25E-2</v>
      </c>
      <c r="O12" s="113">
        <f>'CCE PLOM Diario'!L6+'CCE PLOME Diario'!L6</f>
        <v>12.846</v>
      </c>
    </row>
    <row r="13" spans="2:16" x14ac:dyDescent="0.3">
      <c r="B13" s="64">
        <f t="shared" si="0"/>
        <v>45441.249999999993</v>
      </c>
      <c r="C13" s="65">
        <f t="shared" si="1"/>
        <v>0.24999999999999997</v>
      </c>
      <c r="D13" s="121">
        <v>2.9</v>
      </c>
      <c r="E13" s="121">
        <v>3.9</v>
      </c>
      <c r="F13" s="122">
        <v>17</v>
      </c>
      <c r="I13" s="64">
        <f t="shared" si="2"/>
        <v>45440.083333333343</v>
      </c>
      <c r="J13" s="65">
        <f t="shared" si="3"/>
        <v>8.3333333333333329E-2</v>
      </c>
      <c r="K13" s="68">
        <v>9</v>
      </c>
      <c r="M13" s="64">
        <f t="shared" si="4"/>
        <v>45442.083333333343</v>
      </c>
      <c r="N13" s="65">
        <f t="shared" si="4"/>
        <v>8.3333333333333329E-2</v>
      </c>
      <c r="O13" s="113">
        <f>'CCE PLOM Diario'!L7+'CCE PLOME Diario'!L7</f>
        <v>7.6320000000000006</v>
      </c>
    </row>
    <row r="14" spans="2:16" x14ac:dyDescent="0.3">
      <c r="B14" s="64">
        <f t="shared" si="0"/>
        <v>45441.291666666657</v>
      </c>
      <c r="C14" s="65">
        <f t="shared" si="1"/>
        <v>0.29166666666666663</v>
      </c>
      <c r="D14" s="121">
        <v>2.7</v>
      </c>
      <c r="E14" s="121">
        <v>3.7</v>
      </c>
      <c r="F14" s="122">
        <v>16.899999999999999</v>
      </c>
      <c r="I14" s="64">
        <f t="shared" si="2"/>
        <v>45440.104166666679</v>
      </c>
      <c r="J14" s="65">
        <f t="shared" si="3"/>
        <v>0.10416666666666666</v>
      </c>
      <c r="K14" s="68">
        <v>7.6</v>
      </c>
      <c r="M14" s="64">
        <f t="shared" si="4"/>
        <v>45442.104166666679</v>
      </c>
      <c r="N14" s="65">
        <f t="shared" si="4"/>
        <v>0.10416666666666666</v>
      </c>
      <c r="O14" s="113">
        <f>'CCE PLOM Diario'!L8+'CCE PLOME Diario'!L8</f>
        <v>7.6320000000000006</v>
      </c>
    </row>
    <row r="15" spans="2:16" x14ac:dyDescent="0.3">
      <c r="B15" s="64">
        <f t="shared" si="0"/>
        <v>45441.333333333321</v>
      </c>
      <c r="C15" s="65">
        <f t="shared" si="1"/>
        <v>0.33333333333333331</v>
      </c>
      <c r="D15" s="121">
        <v>3.1</v>
      </c>
      <c r="E15" s="121">
        <v>4.4000000000000004</v>
      </c>
      <c r="F15" s="122">
        <v>16.8</v>
      </c>
      <c r="I15" s="64">
        <f t="shared" si="2"/>
        <v>45440.125000000015</v>
      </c>
      <c r="J15" s="65">
        <f t="shared" si="3"/>
        <v>0.12499999999999999</v>
      </c>
      <c r="K15" s="68">
        <v>10.3</v>
      </c>
      <c r="M15" s="64">
        <f t="shared" si="4"/>
        <v>45442.125000000015</v>
      </c>
      <c r="N15" s="65">
        <f t="shared" si="4"/>
        <v>0.12499999999999999</v>
      </c>
      <c r="O15" s="113">
        <f>'CCE PLOM Diario'!L9+'CCE PLOME Diario'!L9</f>
        <v>7.6320000000000006</v>
      </c>
    </row>
    <row r="16" spans="2:16" x14ac:dyDescent="0.3">
      <c r="B16" s="64">
        <f t="shared" si="0"/>
        <v>45441.374999999985</v>
      </c>
      <c r="C16" s="65">
        <f t="shared" si="1"/>
        <v>0.375</v>
      </c>
      <c r="D16" s="121">
        <v>3.5</v>
      </c>
      <c r="E16" s="121">
        <v>5.0999999999999996</v>
      </c>
      <c r="F16" s="122">
        <v>17.2</v>
      </c>
      <c r="I16" s="64">
        <f t="shared" si="2"/>
        <v>45440.14583333335</v>
      </c>
      <c r="J16" s="65">
        <f t="shared" si="3"/>
        <v>0.14583333333333331</v>
      </c>
      <c r="K16" s="68">
        <v>6</v>
      </c>
      <c r="M16" s="64">
        <f t="shared" si="4"/>
        <v>45442.14583333335</v>
      </c>
      <c r="N16" s="65">
        <f t="shared" si="4"/>
        <v>0.14583333333333331</v>
      </c>
      <c r="O16" s="113">
        <f>'CCE PLOM Diario'!L10+'CCE PLOME Diario'!L10</f>
        <v>7.6320000000000006</v>
      </c>
    </row>
    <row r="17" spans="2:15" x14ac:dyDescent="0.3">
      <c r="B17" s="64">
        <f t="shared" si="0"/>
        <v>45441.41666666665</v>
      </c>
      <c r="C17" s="65">
        <f t="shared" si="1"/>
        <v>0.41666666666666669</v>
      </c>
      <c r="D17" s="121">
        <v>4.3</v>
      </c>
      <c r="E17" s="121">
        <v>5.6</v>
      </c>
      <c r="F17" s="122">
        <v>18</v>
      </c>
      <c r="I17" s="64">
        <f t="shared" si="2"/>
        <v>45440.166666666686</v>
      </c>
      <c r="J17" s="65">
        <f t="shared" si="3"/>
        <v>0.16666666666666666</v>
      </c>
      <c r="K17" s="68">
        <v>6.8</v>
      </c>
      <c r="M17" s="64">
        <f t="shared" si="4"/>
        <v>45442.166666666686</v>
      </c>
      <c r="N17" s="65">
        <f t="shared" si="4"/>
        <v>0.16666666666666666</v>
      </c>
      <c r="O17" s="113">
        <f>'CCE PLOM Diario'!L11+'CCE PLOME Diario'!L11</f>
        <v>3.6350000000000002</v>
      </c>
    </row>
    <row r="18" spans="2:15" x14ac:dyDescent="0.3">
      <c r="B18" s="64">
        <f t="shared" si="0"/>
        <v>45441.458333333314</v>
      </c>
      <c r="C18" s="65">
        <f t="shared" si="1"/>
        <v>0.45833333333333337</v>
      </c>
      <c r="D18" s="121">
        <v>5.0999999999999996</v>
      </c>
      <c r="E18" s="121">
        <v>6.6</v>
      </c>
      <c r="F18" s="122">
        <v>18.600000000000001</v>
      </c>
      <c r="I18" s="64">
        <f t="shared" si="2"/>
        <v>45440.187500000022</v>
      </c>
      <c r="J18" s="65">
        <f t="shared" si="3"/>
        <v>0.1875</v>
      </c>
      <c r="K18" s="68">
        <v>7.3</v>
      </c>
      <c r="M18" s="64">
        <f t="shared" si="4"/>
        <v>45442.187500000022</v>
      </c>
      <c r="N18" s="65">
        <f t="shared" si="4"/>
        <v>0.1875</v>
      </c>
      <c r="O18" s="113">
        <f>'CCE PLOM Diario'!L12+'CCE PLOME Diario'!L12</f>
        <v>3.6350000000000002</v>
      </c>
    </row>
    <row r="19" spans="2:15" x14ac:dyDescent="0.3">
      <c r="B19" s="64">
        <f t="shared" si="0"/>
        <v>45441.499999999978</v>
      </c>
      <c r="C19" s="65">
        <f t="shared" si="1"/>
        <v>0.5</v>
      </c>
      <c r="D19" s="121">
        <v>5.6</v>
      </c>
      <c r="E19" s="121">
        <v>7.1</v>
      </c>
      <c r="F19" s="122">
        <v>19.2</v>
      </c>
      <c r="I19" s="64">
        <f t="shared" si="2"/>
        <v>45440.208333333358</v>
      </c>
      <c r="J19" s="65">
        <f t="shared" si="3"/>
        <v>0.20833333333333334</v>
      </c>
      <c r="K19" s="68">
        <v>6.7</v>
      </c>
      <c r="M19" s="64">
        <f t="shared" si="4"/>
        <v>45442.208333333358</v>
      </c>
      <c r="N19" s="65">
        <f t="shared" si="4"/>
        <v>0.20833333333333334</v>
      </c>
      <c r="O19" s="113">
        <f>'CCE PLOM Diario'!L13+'CCE PLOME Diario'!L13</f>
        <v>1.2589999999999999</v>
      </c>
    </row>
    <row r="20" spans="2:15" x14ac:dyDescent="0.3">
      <c r="B20" s="64">
        <f t="shared" si="0"/>
        <v>45441.541666666642</v>
      </c>
      <c r="C20" s="65">
        <f t="shared" si="1"/>
        <v>0.54166666666666663</v>
      </c>
      <c r="D20" s="121">
        <v>6</v>
      </c>
      <c r="E20" s="121">
        <v>7.6</v>
      </c>
      <c r="F20" s="122">
        <v>19.7</v>
      </c>
      <c r="I20" s="64">
        <f t="shared" si="2"/>
        <v>45440.229166666693</v>
      </c>
      <c r="J20" s="65">
        <f t="shared" si="3"/>
        <v>0.22916666666666669</v>
      </c>
      <c r="K20" s="68">
        <v>6.6</v>
      </c>
      <c r="M20" s="64">
        <f t="shared" si="4"/>
        <v>45442.229166666693</v>
      </c>
      <c r="N20" s="65">
        <f t="shared" si="4"/>
        <v>0.22916666666666669</v>
      </c>
      <c r="O20" s="113">
        <f>'CCE PLOM Diario'!L14+'CCE PLOME Diario'!L14</f>
        <v>1.2589999999999999</v>
      </c>
    </row>
    <row r="21" spans="2:15" x14ac:dyDescent="0.3">
      <c r="B21" s="64">
        <f t="shared" si="0"/>
        <v>45441.583333333307</v>
      </c>
      <c r="C21" s="65">
        <f t="shared" si="1"/>
        <v>0.58333333333333326</v>
      </c>
      <c r="D21" s="121">
        <v>6.6</v>
      </c>
      <c r="E21" s="121">
        <v>8.3000000000000007</v>
      </c>
      <c r="F21" s="122">
        <v>19.600000000000001</v>
      </c>
      <c r="I21" s="64">
        <f t="shared" si="2"/>
        <v>45440.250000000029</v>
      </c>
      <c r="J21" s="65">
        <f t="shared" si="3"/>
        <v>0.25</v>
      </c>
      <c r="K21" s="68">
        <v>3.4</v>
      </c>
      <c r="M21" s="64">
        <f t="shared" si="4"/>
        <v>45442.250000000029</v>
      </c>
      <c r="N21" s="65">
        <f t="shared" si="4"/>
        <v>0.25</v>
      </c>
      <c r="O21" s="113">
        <f>'CCE PLOM Diario'!L15+'CCE PLOME Diario'!L15</f>
        <v>0</v>
      </c>
    </row>
    <row r="22" spans="2:15" x14ac:dyDescent="0.3">
      <c r="B22" s="64">
        <f t="shared" si="0"/>
        <v>45441.624999999971</v>
      </c>
      <c r="C22" s="65">
        <f t="shared" si="1"/>
        <v>0.62499999999999989</v>
      </c>
      <c r="D22" s="121">
        <v>6.9</v>
      </c>
      <c r="E22" s="121">
        <v>8.8000000000000007</v>
      </c>
      <c r="F22" s="122">
        <v>19.399999999999999</v>
      </c>
      <c r="I22" s="64">
        <f t="shared" si="2"/>
        <v>45440.270833333365</v>
      </c>
      <c r="J22" s="65">
        <f t="shared" si="3"/>
        <v>0.27083333333333331</v>
      </c>
      <c r="K22" s="68">
        <v>3.3</v>
      </c>
      <c r="M22" s="64">
        <f t="shared" si="4"/>
        <v>45442.270833333365</v>
      </c>
      <c r="N22" s="65">
        <f t="shared" si="4"/>
        <v>0.27083333333333331</v>
      </c>
      <c r="O22" s="113">
        <f>'CCE PLOM Diario'!L16+'CCE PLOME Diario'!L16</f>
        <v>0</v>
      </c>
    </row>
    <row r="23" spans="2:15" x14ac:dyDescent="0.3">
      <c r="B23" s="64">
        <f t="shared" si="0"/>
        <v>45441.666666666635</v>
      </c>
      <c r="C23" s="65">
        <f t="shared" si="1"/>
        <v>0.66666666666666652</v>
      </c>
      <c r="D23" s="121">
        <v>7.3</v>
      </c>
      <c r="E23" s="121">
        <v>9.1999999999999993</v>
      </c>
      <c r="F23" s="122">
        <v>19.100000000000001</v>
      </c>
      <c r="I23" s="64">
        <f t="shared" si="2"/>
        <v>45440.291666666701</v>
      </c>
      <c r="J23" s="65">
        <f t="shared" si="3"/>
        <v>0.29166666666666663</v>
      </c>
      <c r="K23" s="68">
        <v>1.6</v>
      </c>
      <c r="M23" s="64">
        <f t="shared" si="4"/>
        <v>45442.291666666701</v>
      </c>
      <c r="N23" s="65">
        <f t="shared" si="4"/>
        <v>0.29166666666666663</v>
      </c>
      <c r="O23" s="113">
        <f>'CCE PLOM Diario'!L17+'CCE PLOME Diario'!L17</f>
        <v>0</v>
      </c>
    </row>
    <row r="24" spans="2:15" x14ac:dyDescent="0.3">
      <c r="B24" s="64">
        <f t="shared" si="0"/>
        <v>45441.708333333299</v>
      </c>
      <c r="C24" s="65">
        <f t="shared" si="1"/>
        <v>0.70833333333333315</v>
      </c>
      <c r="D24" s="121">
        <v>7.6</v>
      </c>
      <c r="E24" s="121">
        <v>9.5</v>
      </c>
      <c r="F24" s="122">
        <v>18.399999999999999</v>
      </c>
      <c r="I24" s="64">
        <f t="shared" si="2"/>
        <v>45440.312500000036</v>
      </c>
      <c r="J24" s="65">
        <f t="shared" si="3"/>
        <v>0.31249999999999994</v>
      </c>
      <c r="K24" s="68">
        <v>0.2</v>
      </c>
      <c r="M24" s="64">
        <f t="shared" si="4"/>
        <v>45442.312500000036</v>
      </c>
      <c r="N24" s="65">
        <f t="shared" si="4"/>
        <v>0.31249999999999994</v>
      </c>
      <c r="O24" s="113">
        <f>'CCE PLOM Diario'!L18+'CCE PLOME Diario'!L18</f>
        <v>0</v>
      </c>
    </row>
    <row r="25" spans="2:15" x14ac:dyDescent="0.3">
      <c r="B25" s="64">
        <f t="shared" si="0"/>
        <v>45441.749999999964</v>
      </c>
      <c r="C25" s="65">
        <f t="shared" si="1"/>
        <v>0.74999999999999978</v>
      </c>
      <c r="D25" s="121">
        <v>8.1999999999999993</v>
      </c>
      <c r="E25" s="121">
        <v>10.3</v>
      </c>
      <c r="F25" s="122">
        <v>17.8</v>
      </c>
      <c r="I25" s="64">
        <f t="shared" si="2"/>
        <v>45440.333333333372</v>
      </c>
      <c r="J25" s="65">
        <f t="shared" si="3"/>
        <v>0.33333333333333326</v>
      </c>
      <c r="K25" s="68">
        <v>0.9</v>
      </c>
      <c r="M25" s="64">
        <f t="shared" si="4"/>
        <v>45442.333333333372</v>
      </c>
      <c r="N25" s="65">
        <f t="shared" si="4"/>
        <v>0.33333333333333326</v>
      </c>
      <c r="O25" s="113">
        <f>'CCE PLOM Diario'!L19+'CCE PLOME Diario'!L19</f>
        <v>0</v>
      </c>
    </row>
    <row r="26" spans="2:15" x14ac:dyDescent="0.3">
      <c r="B26" s="64">
        <f t="shared" si="0"/>
        <v>45441.791666666628</v>
      </c>
      <c r="C26" s="65">
        <f t="shared" si="1"/>
        <v>0.79166666666666641</v>
      </c>
      <c r="D26" s="121">
        <v>8.1999999999999993</v>
      </c>
      <c r="E26" s="121">
        <v>10.199999999999999</v>
      </c>
      <c r="F26" s="122">
        <v>17.399999999999999</v>
      </c>
      <c r="I26" s="64">
        <f t="shared" si="2"/>
        <v>45440.354166666708</v>
      </c>
      <c r="J26" s="65">
        <f t="shared" si="3"/>
        <v>0.35416666666666657</v>
      </c>
      <c r="K26" s="68">
        <v>0.6</v>
      </c>
      <c r="M26" s="64">
        <f t="shared" si="4"/>
        <v>45442.354166666708</v>
      </c>
      <c r="N26" s="65">
        <f t="shared" si="4"/>
        <v>0.35416666666666657</v>
      </c>
      <c r="O26" s="113">
        <f>'CCE PLOM Diario'!L20+'CCE PLOME Diario'!L20</f>
        <v>0</v>
      </c>
    </row>
    <row r="27" spans="2:15" x14ac:dyDescent="0.3">
      <c r="B27" s="64">
        <f t="shared" si="0"/>
        <v>45441.833333333292</v>
      </c>
      <c r="C27" s="65">
        <f t="shared" si="1"/>
        <v>0.83333333333333304</v>
      </c>
      <c r="D27" s="121">
        <v>7.5</v>
      </c>
      <c r="E27" s="121">
        <v>9.4</v>
      </c>
      <c r="F27" s="122">
        <v>17.399999999999999</v>
      </c>
      <c r="I27" s="64">
        <f t="shared" si="2"/>
        <v>45440.375000000044</v>
      </c>
      <c r="J27" s="65">
        <f t="shared" si="3"/>
        <v>0.37499999999999989</v>
      </c>
      <c r="K27" s="68">
        <v>2.7</v>
      </c>
      <c r="M27" s="64">
        <f t="shared" ref="M27:N42" si="5">M26+TIME(0,30,0)</f>
        <v>45442.375000000044</v>
      </c>
      <c r="N27" s="65">
        <f t="shared" si="5"/>
        <v>0.37499999999999989</v>
      </c>
      <c r="O27" s="113">
        <f>'CCE PLOM Diario'!L21+'CCE PLOME Diario'!L21</f>
        <v>0</v>
      </c>
    </row>
    <row r="28" spans="2:15" x14ac:dyDescent="0.3">
      <c r="B28" s="64">
        <f t="shared" si="0"/>
        <v>45441.874999999956</v>
      </c>
      <c r="C28" s="65">
        <f t="shared" si="1"/>
        <v>0.87499999999999967</v>
      </c>
      <c r="D28" s="121">
        <v>6.8</v>
      </c>
      <c r="E28" s="121">
        <v>8.5</v>
      </c>
      <c r="F28" s="122">
        <v>17.399999999999999</v>
      </c>
      <c r="I28" s="64">
        <f t="shared" si="2"/>
        <v>45440.395833333379</v>
      </c>
      <c r="J28" s="65">
        <f t="shared" si="3"/>
        <v>0.3958333333333332</v>
      </c>
      <c r="K28" s="68">
        <v>2.1</v>
      </c>
      <c r="M28" s="64">
        <f t="shared" si="5"/>
        <v>45442.395833333379</v>
      </c>
      <c r="N28" s="65">
        <f t="shared" si="5"/>
        <v>0.3958333333333332</v>
      </c>
      <c r="O28" s="113">
        <f>'CCE PLOM Diario'!L22+'CCE PLOME Diario'!L22</f>
        <v>0</v>
      </c>
    </row>
    <row r="29" spans="2:15" x14ac:dyDescent="0.3">
      <c r="B29" s="64">
        <f t="shared" si="0"/>
        <v>45441.916666666621</v>
      </c>
      <c r="C29" s="65">
        <f t="shared" si="1"/>
        <v>0.9166666666666663</v>
      </c>
      <c r="D29" s="121">
        <v>6.1</v>
      </c>
      <c r="E29" s="121">
        <v>7.7</v>
      </c>
      <c r="F29" s="122">
        <v>17.399999999999999</v>
      </c>
      <c r="I29" s="64">
        <f t="shared" si="2"/>
        <v>45440.416666666715</v>
      </c>
      <c r="J29" s="65">
        <f t="shared" si="3"/>
        <v>0.41666666666666652</v>
      </c>
      <c r="K29" s="68">
        <v>2.4</v>
      </c>
      <c r="M29" s="64">
        <f t="shared" si="5"/>
        <v>45442.416666666715</v>
      </c>
      <c r="N29" s="65">
        <f t="shared" si="5"/>
        <v>0.41666666666666652</v>
      </c>
      <c r="O29" s="113">
        <f>'CCE PLOM Diario'!L23+'CCE PLOME Diario'!L23</f>
        <v>0</v>
      </c>
    </row>
    <row r="30" spans="2:15" x14ac:dyDescent="0.3">
      <c r="B30" s="64">
        <f t="shared" si="0"/>
        <v>45441.958333333285</v>
      </c>
      <c r="C30" s="65">
        <f t="shared" si="1"/>
        <v>0.95833333333333293</v>
      </c>
      <c r="D30" s="121">
        <v>5.2</v>
      </c>
      <c r="E30" s="121">
        <v>6.6</v>
      </c>
      <c r="F30" s="122">
        <v>17.399999999999999</v>
      </c>
      <c r="I30" s="64">
        <f t="shared" si="2"/>
        <v>45440.437500000051</v>
      </c>
      <c r="J30" s="65">
        <f t="shared" si="3"/>
        <v>0.43749999999999983</v>
      </c>
      <c r="K30" s="68">
        <v>4.2</v>
      </c>
      <c r="M30" s="64">
        <f t="shared" si="5"/>
        <v>45442.437500000051</v>
      </c>
      <c r="N30" s="65">
        <f t="shared" si="5"/>
        <v>0.43749999999999983</v>
      </c>
      <c r="O30" s="113">
        <f>'CCE PLOM Diario'!L24+'CCE PLOME Diario'!L24</f>
        <v>0</v>
      </c>
    </row>
    <row r="31" spans="2:15" x14ac:dyDescent="0.3">
      <c r="B31" s="64">
        <f t="shared" si="0"/>
        <v>45441.999999999949</v>
      </c>
      <c r="C31" s="65">
        <f t="shared" si="1"/>
        <v>0.99999999999999956</v>
      </c>
      <c r="D31" s="121">
        <v>4.2</v>
      </c>
      <c r="E31" s="121">
        <v>5.5</v>
      </c>
      <c r="F31" s="122">
        <v>17.3</v>
      </c>
      <c r="I31" s="64">
        <f t="shared" si="2"/>
        <v>45440.458333333387</v>
      </c>
      <c r="J31" s="65">
        <f t="shared" si="3"/>
        <v>0.45833333333333315</v>
      </c>
      <c r="K31" s="68">
        <v>6.4</v>
      </c>
      <c r="M31" s="64">
        <f t="shared" si="5"/>
        <v>45442.458333333387</v>
      </c>
      <c r="N31" s="65">
        <f t="shared" si="5"/>
        <v>0.45833333333333315</v>
      </c>
      <c r="O31" s="113">
        <f>'CCE PLOM Diario'!L25+'CCE PLOME Diario'!L25</f>
        <v>0</v>
      </c>
    </row>
    <row r="32" spans="2:15" x14ac:dyDescent="0.3">
      <c r="B32" s="64">
        <f t="shared" si="0"/>
        <v>45442.041666666613</v>
      </c>
      <c r="C32" s="65">
        <f t="shared" si="1"/>
        <v>1.0416666666666663</v>
      </c>
      <c r="D32" s="121">
        <v>3.3</v>
      </c>
      <c r="E32" s="121">
        <v>4.4000000000000004</v>
      </c>
      <c r="F32" s="122">
        <v>17.3</v>
      </c>
      <c r="I32" s="64">
        <f t="shared" si="2"/>
        <v>45440.479166666722</v>
      </c>
      <c r="J32" s="65">
        <f t="shared" si="3"/>
        <v>0.47916666666666646</v>
      </c>
      <c r="K32" s="68">
        <v>8.4</v>
      </c>
      <c r="M32" s="64">
        <f t="shared" si="5"/>
        <v>45442.479166666722</v>
      </c>
      <c r="N32" s="65">
        <f t="shared" si="5"/>
        <v>0.47916666666666646</v>
      </c>
      <c r="O32" s="113">
        <f>'CCE PLOM Diario'!L26+'CCE PLOME Diario'!L26</f>
        <v>0</v>
      </c>
    </row>
    <row r="33" spans="2:15" x14ac:dyDescent="0.3">
      <c r="B33" s="64">
        <f t="shared" si="0"/>
        <v>45442.083333333278</v>
      </c>
      <c r="C33" s="65">
        <f t="shared" si="1"/>
        <v>1.083333333333333</v>
      </c>
      <c r="D33" s="121">
        <v>3</v>
      </c>
      <c r="E33" s="121">
        <v>4</v>
      </c>
      <c r="F33" s="122">
        <v>17</v>
      </c>
      <c r="I33" s="64">
        <f t="shared" si="2"/>
        <v>45440.500000000058</v>
      </c>
      <c r="J33" s="65">
        <f t="shared" si="3"/>
        <v>0.49999999999999978</v>
      </c>
      <c r="K33" s="68">
        <v>7.4</v>
      </c>
      <c r="M33" s="64">
        <f t="shared" si="5"/>
        <v>45442.500000000058</v>
      </c>
      <c r="N33" s="65">
        <f t="shared" si="5"/>
        <v>0.49999999999999978</v>
      </c>
      <c r="O33" s="113">
        <f>'CCE PLOM Diario'!L27+'CCE PLOME Diario'!L27</f>
        <v>1.2589999999999999</v>
      </c>
    </row>
    <row r="34" spans="2:15" x14ac:dyDescent="0.3">
      <c r="B34" s="64">
        <f t="shared" si="0"/>
        <v>45442.124999999942</v>
      </c>
      <c r="C34" s="65">
        <f t="shared" si="1"/>
        <v>1.1249999999999998</v>
      </c>
      <c r="D34" s="121">
        <v>2.7</v>
      </c>
      <c r="E34" s="121">
        <v>3.6</v>
      </c>
      <c r="F34" s="122">
        <v>16.600000000000001</v>
      </c>
      <c r="I34" s="64">
        <f t="shared" si="2"/>
        <v>45440.520833333394</v>
      </c>
      <c r="J34" s="65">
        <f t="shared" si="3"/>
        <v>0.52083333333333315</v>
      </c>
      <c r="K34" s="68">
        <v>10.7</v>
      </c>
      <c r="M34" s="64">
        <f t="shared" si="5"/>
        <v>45442.520833333394</v>
      </c>
      <c r="N34" s="65">
        <f t="shared" si="5"/>
        <v>0.52083333333333315</v>
      </c>
      <c r="O34" s="113">
        <f>'CCE PLOM Diario'!L28+'CCE PLOME Diario'!L28</f>
        <v>1.2589999999999999</v>
      </c>
    </row>
    <row r="35" spans="2:15" x14ac:dyDescent="0.3">
      <c r="B35" s="64">
        <f t="shared" si="0"/>
        <v>45442.166666666606</v>
      </c>
      <c r="C35" s="65">
        <f t="shared" si="1"/>
        <v>1.1666666666666665</v>
      </c>
      <c r="D35" s="121">
        <v>2.4</v>
      </c>
      <c r="E35" s="121">
        <v>3.2</v>
      </c>
      <c r="F35" s="122">
        <v>16.3</v>
      </c>
      <c r="I35" s="64">
        <f t="shared" si="2"/>
        <v>45440.54166666673</v>
      </c>
      <c r="J35" s="65">
        <f t="shared" si="3"/>
        <v>0.54166666666666652</v>
      </c>
      <c r="K35" s="68">
        <v>8.4</v>
      </c>
      <c r="M35" s="64">
        <f t="shared" si="5"/>
        <v>45442.54166666673</v>
      </c>
      <c r="N35" s="65">
        <f t="shared" si="5"/>
        <v>0.54166666666666652</v>
      </c>
      <c r="O35" s="113">
        <f>'CCE PLOM Diario'!L29+'CCE PLOME Diario'!L29</f>
        <v>1.9189999999999998</v>
      </c>
    </row>
    <row r="36" spans="2:15" x14ac:dyDescent="0.3">
      <c r="B36" s="64">
        <f t="shared" si="0"/>
        <v>45442.20833333327</v>
      </c>
      <c r="C36" s="65">
        <f t="shared" si="1"/>
        <v>1.2083333333333333</v>
      </c>
      <c r="D36" s="121">
        <v>1.9</v>
      </c>
      <c r="E36" s="121">
        <v>2.7</v>
      </c>
      <c r="F36" s="122">
        <v>16.2</v>
      </c>
      <c r="I36" s="64">
        <f t="shared" si="2"/>
        <v>45440.562500000065</v>
      </c>
      <c r="J36" s="65">
        <f t="shared" si="3"/>
        <v>0.56249999999999989</v>
      </c>
      <c r="K36" s="68">
        <v>6.2</v>
      </c>
      <c r="M36" s="64">
        <f t="shared" si="5"/>
        <v>45442.562500000065</v>
      </c>
      <c r="N36" s="65">
        <f t="shared" si="5"/>
        <v>0.56249999999999989</v>
      </c>
      <c r="O36" s="113">
        <f>'CCE PLOM Diario'!L30+'CCE PLOME Diario'!L30</f>
        <v>1.9189999999999998</v>
      </c>
    </row>
    <row r="37" spans="2:15" x14ac:dyDescent="0.3">
      <c r="B37" s="64">
        <f t="shared" si="0"/>
        <v>45442.249999999935</v>
      </c>
      <c r="C37" s="65">
        <f t="shared" si="1"/>
        <v>1.25</v>
      </c>
      <c r="D37" s="121">
        <v>1.5</v>
      </c>
      <c r="E37" s="121">
        <v>2.2000000000000002</v>
      </c>
      <c r="F37" s="122">
        <v>16.3</v>
      </c>
      <c r="I37" s="64">
        <f t="shared" si="2"/>
        <v>45440.583333333401</v>
      </c>
      <c r="J37" s="65">
        <f t="shared" si="3"/>
        <v>0.58333333333333326</v>
      </c>
      <c r="K37" s="68">
        <v>8.6999999999999993</v>
      </c>
      <c r="M37" s="64">
        <f t="shared" si="5"/>
        <v>45442.583333333401</v>
      </c>
      <c r="N37" s="65">
        <f t="shared" si="5"/>
        <v>0.58333333333333326</v>
      </c>
      <c r="O37" s="113">
        <f>'CCE PLOM Diario'!L31+'CCE PLOME Diario'!L31</f>
        <v>7.6320000000000006</v>
      </c>
    </row>
    <row r="38" spans="2:15" x14ac:dyDescent="0.3">
      <c r="B38" s="64">
        <f t="shared" si="0"/>
        <v>45442.291666666599</v>
      </c>
      <c r="C38" s="65">
        <f t="shared" si="1"/>
        <v>1.2916666666666667</v>
      </c>
      <c r="D38" s="121">
        <v>1.1000000000000001</v>
      </c>
      <c r="E38" s="121">
        <v>1.7</v>
      </c>
      <c r="F38" s="122">
        <v>16.399999999999999</v>
      </c>
      <c r="I38" s="64">
        <f t="shared" si="2"/>
        <v>45440.604166666737</v>
      </c>
      <c r="J38" s="65">
        <f t="shared" si="3"/>
        <v>0.60416666666666663</v>
      </c>
      <c r="K38" s="68">
        <v>9.3000000000000007</v>
      </c>
      <c r="M38" s="64">
        <f t="shared" si="5"/>
        <v>45442.604166666737</v>
      </c>
      <c r="N38" s="65">
        <f t="shared" si="5"/>
        <v>0.60416666666666663</v>
      </c>
      <c r="O38" s="113">
        <f>'CCE PLOM Diario'!L32+'CCE PLOME Diario'!L32</f>
        <v>7.6320000000000006</v>
      </c>
    </row>
    <row r="39" spans="2:15" x14ac:dyDescent="0.3">
      <c r="B39" s="64">
        <f t="shared" si="0"/>
        <v>45442.333333333263</v>
      </c>
      <c r="C39" s="65">
        <f t="shared" si="1"/>
        <v>1.3333333333333335</v>
      </c>
      <c r="D39" s="121">
        <v>1.2</v>
      </c>
      <c r="E39" s="121">
        <v>1.9</v>
      </c>
      <c r="F39" s="122">
        <v>16.600000000000001</v>
      </c>
      <c r="I39" s="64">
        <f t="shared" si="2"/>
        <v>45440.625000000073</v>
      </c>
      <c r="J39" s="65">
        <f t="shared" si="3"/>
        <v>0.625</v>
      </c>
      <c r="K39" s="68">
        <v>8.6999999999999993</v>
      </c>
      <c r="M39" s="64">
        <f t="shared" si="5"/>
        <v>45442.625000000073</v>
      </c>
      <c r="N39" s="65">
        <f t="shared" si="5"/>
        <v>0.625</v>
      </c>
      <c r="O39" s="113">
        <f>'CCE PLOM Diario'!L33+'CCE PLOME Diario'!L33</f>
        <v>16.649999999999999</v>
      </c>
    </row>
    <row r="40" spans="2:15" x14ac:dyDescent="0.3">
      <c r="B40" s="64">
        <f t="shared" si="0"/>
        <v>45442.374999999927</v>
      </c>
      <c r="C40" s="65">
        <f t="shared" si="1"/>
        <v>1.3750000000000002</v>
      </c>
      <c r="D40" s="121">
        <v>1.4</v>
      </c>
      <c r="E40" s="121">
        <v>2</v>
      </c>
      <c r="F40" s="122">
        <v>16.8</v>
      </c>
      <c r="I40" s="64">
        <f t="shared" si="2"/>
        <v>45440.645833333409</v>
      </c>
      <c r="J40" s="65">
        <f t="shared" si="3"/>
        <v>0.64583333333333337</v>
      </c>
      <c r="K40" s="68">
        <v>9.3000000000000007</v>
      </c>
      <c r="M40" s="64">
        <f t="shared" si="5"/>
        <v>45442.645833333409</v>
      </c>
      <c r="N40" s="65">
        <f t="shared" si="5"/>
        <v>0.64583333333333337</v>
      </c>
      <c r="O40" s="113">
        <f>'CCE PLOM Diario'!L34+'CCE PLOME Diario'!L34</f>
        <v>16.649999999999999</v>
      </c>
    </row>
    <row r="41" spans="2:15" x14ac:dyDescent="0.3">
      <c r="B41" s="64">
        <f t="shared" si="0"/>
        <v>45442.416666666591</v>
      </c>
      <c r="C41" s="65">
        <f t="shared" si="1"/>
        <v>1.416666666666667</v>
      </c>
      <c r="D41" s="121">
        <v>1.5</v>
      </c>
      <c r="E41" s="121">
        <v>2.2000000000000002</v>
      </c>
      <c r="F41" s="122">
        <v>17</v>
      </c>
      <c r="I41" s="64">
        <f t="shared" si="2"/>
        <v>45440.666666666744</v>
      </c>
      <c r="J41" s="65">
        <f t="shared" si="3"/>
        <v>0.66666666666666674</v>
      </c>
      <c r="K41" s="68">
        <v>8.8000000000000007</v>
      </c>
      <c r="M41" s="64">
        <f t="shared" si="5"/>
        <v>45442.666666666744</v>
      </c>
      <c r="N41" s="65">
        <f t="shared" si="5"/>
        <v>0.66666666666666674</v>
      </c>
      <c r="O41" s="113">
        <f>'CCE PLOM Diario'!L35+'CCE PLOME Diario'!L35</f>
        <v>25.872</v>
      </c>
    </row>
    <row r="42" spans="2:15" x14ac:dyDescent="0.3">
      <c r="B42" s="64">
        <f t="shared" si="0"/>
        <v>45442.458333333256</v>
      </c>
      <c r="C42" s="65">
        <f t="shared" si="1"/>
        <v>1.4583333333333337</v>
      </c>
      <c r="D42" s="121">
        <v>1.7</v>
      </c>
      <c r="E42" s="121">
        <v>2.5</v>
      </c>
      <c r="F42" s="122">
        <v>17.3</v>
      </c>
      <c r="I42" s="64">
        <f t="shared" si="2"/>
        <v>45440.68750000008</v>
      </c>
      <c r="J42" s="65">
        <f t="shared" si="3"/>
        <v>0.68750000000000011</v>
      </c>
      <c r="K42" s="68">
        <v>7.5</v>
      </c>
      <c r="M42" s="64">
        <f t="shared" si="5"/>
        <v>45442.68750000008</v>
      </c>
      <c r="N42" s="65">
        <f t="shared" si="5"/>
        <v>0.68750000000000011</v>
      </c>
      <c r="O42" s="113">
        <f>'CCE PLOM Diario'!L36+'CCE PLOME Diario'!L36</f>
        <v>25.872</v>
      </c>
    </row>
    <row r="43" spans="2:15" x14ac:dyDescent="0.3">
      <c r="B43" s="64">
        <f t="shared" si="0"/>
        <v>45442.49999999992</v>
      </c>
      <c r="C43" s="65">
        <f t="shared" si="1"/>
        <v>1.5000000000000004</v>
      </c>
      <c r="D43" s="121">
        <v>1.9</v>
      </c>
      <c r="E43" s="121">
        <v>2.7</v>
      </c>
      <c r="F43" s="122">
        <v>17.5</v>
      </c>
      <c r="I43" s="64">
        <f t="shared" si="2"/>
        <v>45440.708333333416</v>
      </c>
      <c r="J43" s="65">
        <f t="shared" si="3"/>
        <v>0.70833333333333348</v>
      </c>
      <c r="K43" s="68">
        <v>9.4</v>
      </c>
      <c r="M43" s="64">
        <f t="shared" ref="M43:N56" si="6">M42+TIME(0,30,0)</f>
        <v>45442.708333333416</v>
      </c>
      <c r="N43" s="65">
        <f t="shared" si="6"/>
        <v>0.70833333333333348</v>
      </c>
      <c r="O43" s="113">
        <f>'CCE PLOM Diario'!L37+'CCE PLOME Diario'!L37</f>
        <v>42.97</v>
      </c>
    </row>
    <row r="44" spans="2:15" x14ac:dyDescent="0.3">
      <c r="B44" s="64">
        <f t="shared" si="0"/>
        <v>45442.541666666584</v>
      </c>
      <c r="C44" s="65">
        <f t="shared" si="1"/>
        <v>1.5416666666666672</v>
      </c>
      <c r="D44" s="121">
        <v>2.1</v>
      </c>
      <c r="E44" s="121">
        <v>3</v>
      </c>
      <c r="F44" s="122">
        <v>17.7</v>
      </c>
      <c r="I44" s="64">
        <f t="shared" si="2"/>
        <v>45440.729166666752</v>
      </c>
      <c r="J44" s="65">
        <f t="shared" si="3"/>
        <v>0.72916666666666685</v>
      </c>
      <c r="K44" s="68">
        <v>9.5</v>
      </c>
      <c r="M44" s="64">
        <f t="shared" si="6"/>
        <v>45442.729166666752</v>
      </c>
      <c r="N44" s="65">
        <f t="shared" si="6"/>
        <v>0.72916666666666685</v>
      </c>
      <c r="O44" s="113">
        <f>'CCE PLOM Diario'!L38+'CCE PLOME Diario'!L38</f>
        <v>42.97</v>
      </c>
    </row>
    <row r="45" spans="2:15" x14ac:dyDescent="0.3">
      <c r="B45" s="64">
        <f t="shared" si="0"/>
        <v>45442.583333333248</v>
      </c>
      <c r="C45" s="65">
        <f t="shared" si="1"/>
        <v>1.5833333333333339</v>
      </c>
      <c r="D45" s="121">
        <v>2.8</v>
      </c>
      <c r="E45" s="121">
        <v>3.8</v>
      </c>
      <c r="F45" s="122">
        <v>17.8</v>
      </c>
      <c r="I45" s="64">
        <f t="shared" si="2"/>
        <v>45440.750000000087</v>
      </c>
      <c r="J45" s="65">
        <f t="shared" si="3"/>
        <v>0.75000000000000022</v>
      </c>
      <c r="K45" s="68">
        <v>10.6</v>
      </c>
      <c r="M45" s="64">
        <f t="shared" si="6"/>
        <v>45442.750000000087</v>
      </c>
      <c r="N45" s="65">
        <f t="shared" si="6"/>
        <v>0.75000000000000022</v>
      </c>
      <c r="O45" s="113">
        <f>'CCE PLOM Diario'!L39+'CCE PLOME Diario'!L39</f>
        <v>67.372</v>
      </c>
    </row>
    <row r="46" spans="2:15" x14ac:dyDescent="0.3">
      <c r="B46" s="64">
        <f t="shared" si="0"/>
        <v>45442.624999999913</v>
      </c>
      <c r="C46" s="65">
        <f t="shared" si="1"/>
        <v>1.6250000000000007</v>
      </c>
      <c r="D46" s="121">
        <v>3.5</v>
      </c>
      <c r="E46" s="121">
        <v>4.5999999999999996</v>
      </c>
      <c r="F46" s="122">
        <v>18</v>
      </c>
      <c r="I46" s="64">
        <f t="shared" si="2"/>
        <v>45440.770833333423</v>
      </c>
      <c r="J46" s="65">
        <f t="shared" si="3"/>
        <v>0.77083333333333359</v>
      </c>
      <c r="K46" s="68">
        <v>11.2</v>
      </c>
      <c r="M46" s="64">
        <f t="shared" si="6"/>
        <v>45442.770833333423</v>
      </c>
      <c r="N46" s="65">
        <f t="shared" si="6"/>
        <v>0.77083333333333359</v>
      </c>
      <c r="O46" s="113">
        <f>'CCE PLOM Diario'!L40+'CCE PLOME Diario'!L40</f>
        <v>67.372</v>
      </c>
    </row>
    <row r="47" spans="2:15" x14ac:dyDescent="0.3">
      <c r="B47" s="64">
        <f t="shared" si="0"/>
        <v>45442.666666666577</v>
      </c>
      <c r="C47" s="65">
        <f t="shared" si="1"/>
        <v>1.6666666666666674</v>
      </c>
      <c r="D47" s="121">
        <v>4.2</v>
      </c>
      <c r="E47" s="121">
        <v>5.5</v>
      </c>
      <c r="F47" s="122">
        <v>18.100000000000001</v>
      </c>
      <c r="I47" s="64">
        <f t="shared" si="2"/>
        <v>45440.791666666759</v>
      </c>
      <c r="J47" s="65">
        <f t="shared" si="3"/>
        <v>0.79166666666666696</v>
      </c>
      <c r="K47" s="68">
        <v>12</v>
      </c>
      <c r="M47" s="64">
        <f t="shared" si="6"/>
        <v>45442.791666666759</v>
      </c>
      <c r="N47" s="65">
        <f t="shared" si="6"/>
        <v>0.79166666666666696</v>
      </c>
      <c r="O47" s="113">
        <f>'CCE PLOM Diario'!L41+'CCE PLOME Diario'!L41</f>
        <v>83.383999999999986</v>
      </c>
    </row>
    <row r="48" spans="2:15" x14ac:dyDescent="0.3">
      <c r="B48" s="64">
        <f t="shared" si="0"/>
        <v>45442.708333333241</v>
      </c>
      <c r="C48" s="65">
        <f t="shared" si="1"/>
        <v>1.7083333333333341</v>
      </c>
      <c r="D48" s="121">
        <v>4.9000000000000004</v>
      </c>
      <c r="E48" s="121">
        <v>6.3</v>
      </c>
      <c r="F48" s="122">
        <v>17.899999999999999</v>
      </c>
      <c r="I48" s="64">
        <f t="shared" si="2"/>
        <v>45440.812500000095</v>
      </c>
      <c r="J48" s="65">
        <f t="shared" si="3"/>
        <v>0.81250000000000033</v>
      </c>
      <c r="K48" s="68">
        <v>11</v>
      </c>
      <c r="M48" s="64">
        <f t="shared" si="6"/>
        <v>45442.812500000095</v>
      </c>
      <c r="N48" s="65">
        <f t="shared" si="6"/>
        <v>0.81250000000000033</v>
      </c>
      <c r="O48" s="113">
        <f>'CCE PLOM Diario'!L42+'CCE PLOME Diario'!L42</f>
        <v>83.383999999999986</v>
      </c>
    </row>
    <row r="49" spans="2:15" x14ac:dyDescent="0.3">
      <c r="B49" s="64">
        <f t="shared" si="0"/>
        <v>45442.749999999905</v>
      </c>
      <c r="C49" s="65">
        <f t="shared" si="1"/>
        <v>1.7500000000000009</v>
      </c>
      <c r="D49" s="121">
        <v>5.5</v>
      </c>
      <c r="E49" s="121">
        <v>7.1</v>
      </c>
      <c r="F49" s="122">
        <v>17.3</v>
      </c>
      <c r="I49" s="64">
        <f t="shared" si="2"/>
        <v>45440.83333333343</v>
      </c>
      <c r="J49" s="65">
        <f t="shared" si="3"/>
        <v>0.8333333333333337</v>
      </c>
      <c r="K49" s="68">
        <v>10.8</v>
      </c>
      <c r="M49" s="64">
        <f t="shared" si="6"/>
        <v>45442.83333333343</v>
      </c>
      <c r="N49" s="65">
        <f t="shared" si="6"/>
        <v>0.8333333333333337</v>
      </c>
      <c r="O49" s="113">
        <f>'CCE PLOM Diario'!L43+'CCE PLOME Diario'!L43</f>
        <v>67.372</v>
      </c>
    </row>
    <row r="50" spans="2:15" x14ac:dyDescent="0.3">
      <c r="B50" s="64">
        <f t="shared" si="0"/>
        <v>45442.79166666657</v>
      </c>
      <c r="C50" s="65">
        <f t="shared" si="1"/>
        <v>1.7916666666666676</v>
      </c>
      <c r="D50" s="121">
        <v>6.2</v>
      </c>
      <c r="E50" s="121">
        <v>7.9</v>
      </c>
      <c r="F50" s="122">
        <v>16.899999999999999</v>
      </c>
      <c r="I50" s="64">
        <f t="shared" si="2"/>
        <v>45440.854166666766</v>
      </c>
      <c r="J50" s="65">
        <f t="shared" si="3"/>
        <v>0.85416666666666707</v>
      </c>
      <c r="K50" s="68">
        <v>9</v>
      </c>
      <c r="M50" s="64">
        <f t="shared" si="6"/>
        <v>45442.854166666766</v>
      </c>
      <c r="N50" s="65">
        <f t="shared" si="6"/>
        <v>0.85416666666666707</v>
      </c>
      <c r="O50" s="113">
        <f>'CCE PLOM Diario'!L44+'CCE PLOME Diario'!L44</f>
        <v>67.372</v>
      </c>
    </row>
    <row r="51" spans="2:15" x14ac:dyDescent="0.3">
      <c r="B51" s="64">
        <f t="shared" si="0"/>
        <v>45442.833333333234</v>
      </c>
      <c r="C51" s="65">
        <f t="shared" si="1"/>
        <v>1.8333333333333344</v>
      </c>
      <c r="D51" s="121">
        <v>5.8</v>
      </c>
      <c r="E51" s="121">
        <v>7.4</v>
      </c>
      <c r="F51" s="122">
        <v>17.100000000000001</v>
      </c>
      <c r="I51" s="64">
        <f t="shared" si="2"/>
        <v>45440.875000000102</v>
      </c>
      <c r="J51" s="65">
        <f t="shared" si="3"/>
        <v>0.87500000000000044</v>
      </c>
      <c r="K51" s="68">
        <v>12.9</v>
      </c>
      <c r="M51" s="64">
        <f t="shared" si="6"/>
        <v>45442.875000000102</v>
      </c>
      <c r="N51" s="65">
        <f t="shared" si="6"/>
        <v>0.87500000000000044</v>
      </c>
      <c r="O51" s="113">
        <f>'CCE PLOM Diario'!L45+'CCE PLOME Diario'!L45</f>
        <v>53.436000000000007</v>
      </c>
    </row>
    <row r="52" spans="2:15" x14ac:dyDescent="0.3">
      <c r="B52" s="64">
        <f t="shared" si="0"/>
        <v>45442.874999999898</v>
      </c>
      <c r="C52" s="65">
        <f t="shared" si="1"/>
        <v>1.8750000000000011</v>
      </c>
      <c r="D52" s="121">
        <v>5.4</v>
      </c>
      <c r="E52" s="121">
        <v>6.9</v>
      </c>
      <c r="F52" s="122">
        <v>17.2</v>
      </c>
      <c r="I52" s="64">
        <f t="shared" si="2"/>
        <v>45440.895833333438</v>
      </c>
      <c r="J52" s="65">
        <f t="shared" si="3"/>
        <v>0.89583333333333381</v>
      </c>
      <c r="K52" s="68">
        <v>10.6</v>
      </c>
      <c r="M52" s="64">
        <f t="shared" si="6"/>
        <v>45442.895833333438</v>
      </c>
      <c r="N52" s="65">
        <f t="shared" si="6"/>
        <v>0.89583333333333381</v>
      </c>
      <c r="O52" s="113">
        <f>'CCE PLOM Diario'!L46+'CCE PLOME Diario'!L46</f>
        <v>53.436000000000007</v>
      </c>
    </row>
    <row r="53" spans="2:15" x14ac:dyDescent="0.3">
      <c r="B53" s="64">
        <f t="shared" si="0"/>
        <v>45442.916666666562</v>
      </c>
      <c r="C53" s="65">
        <f t="shared" si="1"/>
        <v>1.9166666666666679</v>
      </c>
      <c r="D53" s="121">
        <v>5</v>
      </c>
      <c r="E53" s="121">
        <v>6.4</v>
      </c>
      <c r="F53" s="122">
        <v>17.399999999999999</v>
      </c>
      <c r="I53" s="64">
        <f t="shared" si="2"/>
        <v>45440.916666666773</v>
      </c>
      <c r="J53" s="65">
        <f t="shared" si="3"/>
        <v>0.91666666666666718</v>
      </c>
      <c r="K53" s="68">
        <v>12.4</v>
      </c>
      <c r="M53" s="64">
        <f t="shared" si="6"/>
        <v>45442.916666666773</v>
      </c>
      <c r="N53" s="65">
        <f t="shared" si="6"/>
        <v>0.91666666666666718</v>
      </c>
      <c r="O53" s="113">
        <f>'CCE PLOM Diario'!L47+'CCE PLOME Diario'!L47</f>
        <v>42.97</v>
      </c>
    </row>
    <row r="54" spans="2:15" x14ac:dyDescent="0.3">
      <c r="B54" s="64">
        <f t="shared" si="0"/>
        <v>45442.958333333227</v>
      </c>
      <c r="C54" s="65">
        <f t="shared" si="1"/>
        <v>1.9583333333333346</v>
      </c>
      <c r="D54" s="121">
        <v>5.0999999999999996</v>
      </c>
      <c r="E54" s="121">
        <v>6.5</v>
      </c>
      <c r="F54" s="122">
        <v>17.100000000000001</v>
      </c>
      <c r="I54" s="64">
        <f t="shared" si="2"/>
        <v>45440.937500000109</v>
      </c>
      <c r="J54" s="65">
        <f t="shared" si="3"/>
        <v>0.93750000000000056</v>
      </c>
      <c r="K54" s="68">
        <v>11.1</v>
      </c>
      <c r="M54" s="64">
        <f t="shared" si="6"/>
        <v>45442.937500000109</v>
      </c>
      <c r="N54" s="65">
        <f t="shared" si="6"/>
        <v>0.93750000000000056</v>
      </c>
      <c r="O54" s="113">
        <f>'CCE PLOM Diario'!L48+'CCE PLOME Diario'!L48</f>
        <v>42.97</v>
      </c>
    </row>
    <row r="55" spans="2:15" x14ac:dyDescent="0.3">
      <c r="B55" s="64">
        <f t="shared" si="0"/>
        <v>45442.999999999891</v>
      </c>
      <c r="C55" s="65">
        <f t="shared" si="1"/>
        <v>2.0000000000000013</v>
      </c>
      <c r="D55" s="121">
        <v>5.0999999999999996</v>
      </c>
      <c r="E55" s="121">
        <v>6.6</v>
      </c>
      <c r="F55" s="122">
        <v>16.8</v>
      </c>
      <c r="I55" s="64">
        <f t="shared" si="2"/>
        <v>45440.958333333445</v>
      </c>
      <c r="J55" s="65">
        <f t="shared" si="3"/>
        <v>0.95833333333333393</v>
      </c>
      <c r="K55" s="68">
        <v>12.9</v>
      </c>
      <c r="M55" s="64">
        <f t="shared" si="6"/>
        <v>45442.958333333445</v>
      </c>
      <c r="N55" s="65">
        <f t="shared" si="6"/>
        <v>0.95833333333333393</v>
      </c>
      <c r="O55" s="113">
        <f>'CCE PLOM Diario'!L49+'CCE PLOME Diario'!L49</f>
        <v>45.825999999999993</v>
      </c>
    </row>
    <row r="56" spans="2:15" ht="15" thickBot="1" x14ac:dyDescent="0.35">
      <c r="B56" s="64">
        <f t="shared" si="0"/>
        <v>45443.041666666555</v>
      </c>
      <c r="C56" s="65">
        <f t="shared" si="1"/>
        <v>2.0416666666666679</v>
      </c>
      <c r="D56" s="121">
        <v>5.2</v>
      </c>
      <c r="E56" s="121">
        <v>6.6</v>
      </c>
      <c r="F56" s="122">
        <v>16.5</v>
      </c>
      <c r="I56" s="66">
        <f t="shared" si="2"/>
        <v>45440.979166666781</v>
      </c>
      <c r="J56" s="67">
        <f t="shared" si="3"/>
        <v>0.9791666666666673</v>
      </c>
      <c r="K56" s="69">
        <v>8.3000000000000007</v>
      </c>
      <c r="M56" s="66">
        <f t="shared" si="6"/>
        <v>45442.979166666781</v>
      </c>
      <c r="N56" s="67">
        <f t="shared" si="6"/>
        <v>0.9791666666666673</v>
      </c>
      <c r="O56" s="114">
        <f>'CCE PLOM Diario'!L50+'CCE PLOME Diario'!L50</f>
        <v>45.825999999999993</v>
      </c>
    </row>
    <row r="57" spans="2:15" x14ac:dyDescent="0.3">
      <c r="B57" s="64">
        <f t="shared" si="0"/>
        <v>45443.083333333219</v>
      </c>
      <c r="C57" s="65">
        <f t="shared" si="1"/>
        <v>2.0833333333333344</v>
      </c>
      <c r="D57" s="121">
        <v>5.2</v>
      </c>
      <c r="E57" s="121">
        <v>6.7</v>
      </c>
      <c r="F57" s="122">
        <v>16.600000000000001</v>
      </c>
      <c r="I57" s="55"/>
      <c r="J57" s="56"/>
    </row>
    <row r="58" spans="2:15" x14ac:dyDescent="0.3">
      <c r="B58" s="64">
        <f t="shared" si="0"/>
        <v>45443.124999999884</v>
      </c>
      <c r="C58" s="65">
        <f t="shared" si="1"/>
        <v>2.1250000000000009</v>
      </c>
      <c r="D58" s="121">
        <v>5.2</v>
      </c>
      <c r="E58" s="121">
        <v>6.7</v>
      </c>
      <c r="F58" s="122">
        <v>16.600000000000001</v>
      </c>
      <c r="I58" s="55"/>
      <c r="J58" s="56"/>
    </row>
    <row r="59" spans="2:15" x14ac:dyDescent="0.3">
      <c r="B59" s="64">
        <f t="shared" si="0"/>
        <v>45443.166666666548</v>
      </c>
      <c r="C59" s="65">
        <f t="shared" si="1"/>
        <v>2.1666666666666674</v>
      </c>
      <c r="D59" s="121">
        <v>5.3</v>
      </c>
      <c r="E59" s="121">
        <v>6.7</v>
      </c>
      <c r="F59" s="122">
        <v>16.600000000000001</v>
      </c>
      <c r="I59" s="55"/>
      <c r="J59" s="56"/>
    </row>
    <row r="60" spans="2:15" x14ac:dyDescent="0.3">
      <c r="B60" s="64">
        <f t="shared" si="0"/>
        <v>45443.208333333212</v>
      </c>
      <c r="C60" s="65">
        <f t="shared" si="1"/>
        <v>2.2083333333333339</v>
      </c>
      <c r="D60" s="121">
        <v>5.0999999999999996</v>
      </c>
      <c r="E60" s="121">
        <v>6.6</v>
      </c>
      <c r="F60" s="122">
        <v>16.600000000000001</v>
      </c>
      <c r="I60" s="55"/>
      <c r="J60" s="56"/>
    </row>
    <row r="61" spans="2:15" x14ac:dyDescent="0.3">
      <c r="B61" s="64">
        <f t="shared" si="0"/>
        <v>45443.249999999876</v>
      </c>
      <c r="C61" s="65">
        <f t="shared" si="1"/>
        <v>2.2500000000000004</v>
      </c>
      <c r="D61" s="121">
        <v>5</v>
      </c>
      <c r="E61" s="121">
        <v>6.4</v>
      </c>
      <c r="F61" s="122">
        <v>16.8</v>
      </c>
      <c r="I61" s="55"/>
      <c r="J61" s="56"/>
    </row>
    <row r="62" spans="2:15" x14ac:dyDescent="0.3">
      <c r="B62" s="64">
        <f t="shared" si="0"/>
        <v>45443.291666666541</v>
      </c>
      <c r="C62" s="65">
        <f t="shared" si="1"/>
        <v>2.291666666666667</v>
      </c>
      <c r="D62" s="121">
        <v>4.8</v>
      </c>
      <c r="E62" s="121">
        <v>6.2</v>
      </c>
      <c r="F62" s="122">
        <v>17.100000000000001</v>
      </c>
      <c r="I62" s="55"/>
      <c r="J62" s="56"/>
    </row>
    <row r="63" spans="2:15" x14ac:dyDescent="0.3">
      <c r="B63" s="64">
        <f t="shared" si="0"/>
        <v>45443.333333333205</v>
      </c>
      <c r="C63" s="65">
        <f t="shared" si="1"/>
        <v>2.3333333333333335</v>
      </c>
      <c r="D63" s="121">
        <v>4.9000000000000004</v>
      </c>
      <c r="E63" s="121">
        <v>6.3</v>
      </c>
      <c r="F63" s="122">
        <v>17.399999999999999</v>
      </c>
      <c r="I63" s="55"/>
      <c r="J63" s="56"/>
    </row>
    <row r="64" spans="2:15" x14ac:dyDescent="0.3">
      <c r="B64" s="64">
        <f t="shared" si="0"/>
        <v>45443.374999999869</v>
      </c>
      <c r="C64" s="65">
        <f t="shared" si="1"/>
        <v>2.375</v>
      </c>
      <c r="D64" s="121">
        <v>5</v>
      </c>
      <c r="E64" s="121">
        <v>6.4</v>
      </c>
      <c r="F64" s="122">
        <v>17.7</v>
      </c>
      <c r="I64" s="55"/>
      <c r="J64" s="56"/>
    </row>
    <row r="65" spans="2:10" x14ac:dyDescent="0.3">
      <c r="B65" s="64">
        <f t="shared" si="0"/>
        <v>45443.416666666533</v>
      </c>
      <c r="C65" s="65">
        <f t="shared" si="1"/>
        <v>2.4166666666666665</v>
      </c>
      <c r="D65" s="121">
        <v>5.0999999999999996</v>
      </c>
      <c r="E65" s="121">
        <v>6.5</v>
      </c>
      <c r="F65" s="122">
        <v>18</v>
      </c>
      <c r="I65" s="55"/>
      <c r="J65" s="56"/>
    </row>
    <row r="66" spans="2:10" x14ac:dyDescent="0.3">
      <c r="B66" s="64">
        <f t="shared" si="0"/>
        <v>45443.458333333198</v>
      </c>
      <c r="C66" s="65">
        <f t="shared" si="1"/>
        <v>2.458333333333333</v>
      </c>
      <c r="D66" s="121">
        <v>5.7</v>
      </c>
      <c r="E66" s="121">
        <v>7.2</v>
      </c>
      <c r="F66" s="122">
        <v>18.5</v>
      </c>
      <c r="I66" s="55"/>
      <c r="J66" s="56"/>
    </row>
    <row r="67" spans="2:10" x14ac:dyDescent="0.3">
      <c r="B67" s="64">
        <f t="shared" si="0"/>
        <v>45443.499999999862</v>
      </c>
      <c r="C67" s="65">
        <f t="shared" si="1"/>
        <v>2.4999999999999996</v>
      </c>
      <c r="D67" s="121">
        <v>6.3</v>
      </c>
      <c r="E67" s="121">
        <v>7.9</v>
      </c>
      <c r="F67" s="122">
        <v>18.899999999999999</v>
      </c>
      <c r="I67" s="55"/>
      <c r="J67" s="56"/>
    </row>
    <row r="68" spans="2:10" x14ac:dyDescent="0.3">
      <c r="B68" s="64">
        <f t="shared" si="0"/>
        <v>45443.541666666526</v>
      </c>
      <c r="C68" s="65">
        <f t="shared" si="1"/>
        <v>2.5416666666666661</v>
      </c>
      <c r="D68" s="121">
        <v>6.9</v>
      </c>
      <c r="E68" s="121">
        <v>8.6999999999999993</v>
      </c>
      <c r="F68" s="122">
        <v>19.2</v>
      </c>
      <c r="I68" s="55"/>
      <c r="J68" s="56"/>
    </row>
    <row r="69" spans="2:10" x14ac:dyDescent="0.3">
      <c r="B69" s="64">
        <f t="shared" si="0"/>
        <v>45443.58333333319</v>
      </c>
      <c r="C69" s="65">
        <f t="shared" si="1"/>
        <v>2.5833333333333326</v>
      </c>
      <c r="D69" s="121">
        <v>7</v>
      </c>
      <c r="E69" s="121">
        <v>8.8000000000000007</v>
      </c>
      <c r="F69" s="122">
        <v>19.100000000000001</v>
      </c>
      <c r="I69" s="55"/>
      <c r="J69" s="56"/>
    </row>
    <row r="70" spans="2:10" x14ac:dyDescent="0.3">
      <c r="B70" s="64">
        <f t="shared" si="0"/>
        <v>45443.624999999854</v>
      </c>
      <c r="C70" s="65">
        <f t="shared" si="1"/>
        <v>2.6249999999999991</v>
      </c>
      <c r="D70" s="121">
        <v>7.1</v>
      </c>
      <c r="E70" s="121">
        <v>8.9</v>
      </c>
      <c r="F70" s="122">
        <v>19</v>
      </c>
      <c r="I70" s="55"/>
      <c r="J70" s="56"/>
    </row>
    <row r="71" spans="2:10" x14ac:dyDescent="0.3">
      <c r="B71" s="64">
        <f t="shared" si="0"/>
        <v>45443.666666666519</v>
      </c>
      <c r="C71" s="65">
        <f t="shared" si="1"/>
        <v>2.6666666666666656</v>
      </c>
      <c r="D71" s="121">
        <v>7.2</v>
      </c>
      <c r="E71" s="121">
        <v>9.1</v>
      </c>
      <c r="F71" s="122">
        <v>18.899999999999999</v>
      </c>
      <c r="I71" s="55"/>
      <c r="J71" s="56"/>
    </row>
    <row r="72" spans="2:10" x14ac:dyDescent="0.3">
      <c r="B72" s="64">
        <f t="shared" si="0"/>
        <v>45443.708333333183</v>
      </c>
      <c r="C72" s="65">
        <f t="shared" si="1"/>
        <v>2.7083333333333321</v>
      </c>
      <c r="D72" s="121">
        <v>7.5</v>
      </c>
      <c r="E72" s="121">
        <v>9.4</v>
      </c>
      <c r="F72" s="122">
        <v>18.2</v>
      </c>
      <c r="I72" s="55"/>
      <c r="J72" s="56"/>
    </row>
    <row r="73" spans="2:10" x14ac:dyDescent="0.3">
      <c r="B73" s="64">
        <f t="shared" si="0"/>
        <v>45443.749999999847</v>
      </c>
      <c r="C73" s="65">
        <f t="shared" si="1"/>
        <v>2.7499999999999987</v>
      </c>
      <c r="D73" s="121">
        <v>7.7</v>
      </c>
      <c r="E73" s="121">
        <v>9.6999999999999993</v>
      </c>
      <c r="F73" s="122">
        <v>17.2</v>
      </c>
      <c r="I73" s="55"/>
      <c r="J73" s="56"/>
    </row>
    <row r="74" spans="2:10" x14ac:dyDescent="0.3">
      <c r="B74" s="64">
        <f t="shared" si="0"/>
        <v>45443.791666666511</v>
      </c>
      <c r="C74" s="65">
        <f t="shared" si="1"/>
        <v>2.7916666666666652</v>
      </c>
      <c r="D74" s="121">
        <v>8</v>
      </c>
      <c r="E74" s="121">
        <v>10</v>
      </c>
      <c r="F74" s="122">
        <v>16.399999999999999</v>
      </c>
      <c r="I74" s="55"/>
      <c r="J74" s="56"/>
    </row>
    <row r="75" spans="2:10" x14ac:dyDescent="0.3">
      <c r="B75" s="64">
        <f t="shared" ref="B75:B138" si="7">B74+TIME(1,0,0)</f>
        <v>45443.833333333176</v>
      </c>
      <c r="C75" s="65">
        <f t="shared" ref="C75:C138" si="8">C74+TIME(1,0,0)</f>
        <v>2.8333333333333317</v>
      </c>
      <c r="D75" s="121">
        <v>7.8</v>
      </c>
      <c r="E75" s="121">
        <v>9.8000000000000007</v>
      </c>
      <c r="F75" s="122">
        <v>16.399999999999999</v>
      </c>
      <c r="I75" s="55"/>
      <c r="J75" s="56"/>
    </row>
    <row r="76" spans="2:10" x14ac:dyDescent="0.3">
      <c r="B76" s="64">
        <f t="shared" si="7"/>
        <v>45443.87499999984</v>
      </c>
      <c r="C76" s="65">
        <f t="shared" si="8"/>
        <v>2.8749999999999982</v>
      </c>
      <c r="D76" s="121">
        <v>7.6</v>
      </c>
      <c r="E76" s="121">
        <v>9.6</v>
      </c>
      <c r="F76" s="122">
        <v>16.3</v>
      </c>
      <c r="I76" s="55"/>
      <c r="J76" s="56"/>
    </row>
    <row r="77" spans="2:10" x14ac:dyDescent="0.3">
      <c r="B77" s="64">
        <f t="shared" si="7"/>
        <v>45443.916666666504</v>
      </c>
      <c r="C77" s="65">
        <f t="shared" si="8"/>
        <v>2.9166666666666647</v>
      </c>
      <c r="D77" s="121">
        <v>7.5</v>
      </c>
      <c r="E77" s="121">
        <v>9.4</v>
      </c>
      <c r="F77" s="122">
        <v>16.3</v>
      </c>
      <c r="I77" s="55"/>
      <c r="J77" s="56"/>
    </row>
    <row r="78" spans="2:10" x14ac:dyDescent="0.3">
      <c r="B78" s="64">
        <f t="shared" si="7"/>
        <v>45443.958333333168</v>
      </c>
      <c r="C78" s="65">
        <f t="shared" si="8"/>
        <v>2.9583333333333313</v>
      </c>
      <c r="D78" s="121">
        <v>7.4</v>
      </c>
      <c r="E78" s="121">
        <v>9.3000000000000007</v>
      </c>
      <c r="F78" s="122">
        <v>16.2</v>
      </c>
      <c r="I78" s="55"/>
      <c r="J78" s="56"/>
    </row>
    <row r="79" spans="2:10" x14ac:dyDescent="0.3">
      <c r="B79" s="64">
        <f t="shared" si="7"/>
        <v>45443.999999999833</v>
      </c>
      <c r="C79" s="65">
        <f t="shared" si="8"/>
        <v>2.9999999999999978</v>
      </c>
      <c r="D79" s="121">
        <v>7.4</v>
      </c>
      <c r="E79" s="121">
        <v>9.3000000000000007</v>
      </c>
      <c r="F79" s="122">
        <v>16.2</v>
      </c>
      <c r="I79" s="55"/>
      <c r="J79" s="56"/>
    </row>
    <row r="80" spans="2:10" x14ac:dyDescent="0.3">
      <c r="B80" s="64">
        <f t="shared" si="7"/>
        <v>45444.041666666497</v>
      </c>
      <c r="C80" s="65">
        <f t="shared" si="8"/>
        <v>3.0416666666666643</v>
      </c>
      <c r="D80" s="121">
        <v>7.3</v>
      </c>
      <c r="E80" s="121">
        <v>9.1999999999999993</v>
      </c>
      <c r="F80" s="122">
        <v>16.2</v>
      </c>
      <c r="I80" s="55"/>
      <c r="J80" s="56"/>
    </row>
    <row r="81" spans="2:10" x14ac:dyDescent="0.3">
      <c r="B81" s="64">
        <f t="shared" si="7"/>
        <v>45444.083333333161</v>
      </c>
      <c r="C81" s="65">
        <f t="shared" si="8"/>
        <v>3.0833333333333308</v>
      </c>
      <c r="D81" s="121">
        <v>6.4</v>
      </c>
      <c r="E81" s="121">
        <v>8.6999999999999993</v>
      </c>
      <c r="F81" s="122">
        <v>16.2</v>
      </c>
      <c r="I81" s="55"/>
      <c r="J81" s="56"/>
    </row>
    <row r="82" spans="2:10" x14ac:dyDescent="0.3">
      <c r="B82" s="64">
        <f t="shared" si="7"/>
        <v>45444.124999999825</v>
      </c>
      <c r="C82" s="65">
        <f t="shared" si="8"/>
        <v>3.1249999999999973</v>
      </c>
      <c r="D82" s="121">
        <v>5.5</v>
      </c>
      <c r="E82" s="121">
        <v>7.8</v>
      </c>
      <c r="F82" s="122">
        <v>16.100000000000001</v>
      </c>
      <c r="I82" s="55"/>
      <c r="J82" s="56"/>
    </row>
    <row r="83" spans="2:10" x14ac:dyDescent="0.3">
      <c r="B83" s="64">
        <f t="shared" si="7"/>
        <v>45444.16666666649</v>
      </c>
      <c r="C83" s="65">
        <f t="shared" si="8"/>
        <v>3.1666666666666639</v>
      </c>
      <c r="D83" s="121">
        <v>4.5999999999999996</v>
      </c>
      <c r="E83" s="121">
        <v>6.9</v>
      </c>
      <c r="F83" s="122">
        <v>16.100000000000001</v>
      </c>
      <c r="I83" s="55"/>
      <c r="J83" s="56"/>
    </row>
    <row r="84" spans="2:10" x14ac:dyDescent="0.3">
      <c r="B84" s="64">
        <f t="shared" si="7"/>
        <v>45444.208333333154</v>
      </c>
      <c r="C84" s="65">
        <f t="shared" si="8"/>
        <v>3.2083333333333304</v>
      </c>
      <c r="D84" s="121">
        <v>4.7</v>
      </c>
      <c r="E84" s="121">
        <v>6.9</v>
      </c>
      <c r="F84" s="122">
        <v>16</v>
      </c>
      <c r="I84" s="55"/>
      <c r="J84" s="56"/>
    </row>
    <row r="85" spans="2:10" x14ac:dyDescent="0.3">
      <c r="B85" s="64">
        <f t="shared" si="7"/>
        <v>45444.249999999818</v>
      </c>
      <c r="C85" s="65">
        <f t="shared" si="8"/>
        <v>3.2499999999999969</v>
      </c>
      <c r="D85" s="121">
        <v>4.9000000000000004</v>
      </c>
      <c r="E85" s="121">
        <v>6.9</v>
      </c>
      <c r="F85" s="122">
        <v>16.100000000000001</v>
      </c>
      <c r="I85" s="55"/>
      <c r="J85" s="56"/>
    </row>
    <row r="86" spans="2:10" x14ac:dyDescent="0.3">
      <c r="B86" s="64">
        <f t="shared" si="7"/>
        <v>45444.291666666482</v>
      </c>
      <c r="C86" s="65">
        <f t="shared" si="8"/>
        <v>3.2916666666666634</v>
      </c>
      <c r="D86" s="121">
        <v>5</v>
      </c>
      <c r="E86" s="121">
        <v>6.9</v>
      </c>
      <c r="F86" s="122">
        <v>16.3</v>
      </c>
      <c r="I86" s="55"/>
      <c r="J86" s="56"/>
    </row>
    <row r="87" spans="2:10" x14ac:dyDescent="0.3">
      <c r="B87" s="64">
        <f t="shared" si="7"/>
        <v>45444.333333333147</v>
      </c>
      <c r="C87" s="65">
        <f t="shared" si="8"/>
        <v>3.3333333333333299</v>
      </c>
      <c r="D87" s="121">
        <v>4.8</v>
      </c>
      <c r="E87" s="121">
        <v>6.3</v>
      </c>
      <c r="F87" s="122">
        <v>16.899999999999999</v>
      </c>
      <c r="I87" s="55"/>
      <c r="J87" s="56"/>
    </row>
    <row r="88" spans="2:10" x14ac:dyDescent="0.3">
      <c r="B88" s="64">
        <f t="shared" si="7"/>
        <v>45444.374999999811</v>
      </c>
      <c r="C88" s="65">
        <f t="shared" si="8"/>
        <v>3.3749999999999964</v>
      </c>
      <c r="D88" s="121">
        <v>4.5</v>
      </c>
      <c r="E88" s="121">
        <v>5.8</v>
      </c>
      <c r="F88" s="122">
        <v>17.600000000000001</v>
      </c>
      <c r="I88" s="55"/>
      <c r="J88" s="56"/>
    </row>
    <row r="89" spans="2:10" x14ac:dyDescent="0.3">
      <c r="B89" s="64">
        <f t="shared" si="7"/>
        <v>45444.416666666475</v>
      </c>
      <c r="C89" s="65">
        <f t="shared" si="8"/>
        <v>3.416666666666663</v>
      </c>
      <c r="D89" s="121">
        <v>4.2</v>
      </c>
      <c r="E89" s="121">
        <v>5.5</v>
      </c>
      <c r="F89" s="122">
        <v>18.2</v>
      </c>
      <c r="I89" s="55"/>
      <c r="J89" s="56"/>
    </row>
    <row r="90" spans="2:10" x14ac:dyDescent="0.3">
      <c r="B90" s="64">
        <f t="shared" si="7"/>
        <v>45444.458333333139</v>
      </c>
      <c r="C90" s="65">
        <f t="shared" si="8"/>
        <v>3.4583333333333295</v>
      </c>
      <c r="D90" s="121">
        <v>4.5</v>
      </c>
      <c r="E90" s="121">
        <v>5.8</v>
      </c>
      <c r="F90" s="122">
        <v>18.5</v>
      </c>
      <c r="I90" s="55"/>
      <c r="J90" s="56"/>
    </row>
    <row r="91" spans="2:10" x14ac:dyDescent="0.3">
      <c r="B91" s="64">
        <f t="shared" si="7"/>
        <v>45444.499999999804</v>
      </c>
      <c r="C91" s="65">
        <f t="shared" si="8"/>
        <v>3.499999999999996</v>
      </c>
      <c r="D91" s="121">
        <v>4.8</v>
      </c>
      <c r="E91" s="121">
        <v>6.2</v>
      </c>
      <c r="F91" s="122">
        <v>18.8</v>
      </c>
      <c r="I91" s="55"/>
      <c r="J91" s="56"/>
    </row>
    <row r="92" spans="2:10" x14ac:dyDescent="0.3">
      <c r="B92" s="64">
        <f t="shared" si="7"/>
        <v>45444.541666666468</v>
      </c>
      <c r="C92" s="65">
        <f t="shared" si="8"/>
        <v>3.5416666666666625</v>
      </c>
      <c r="D92" s="121">
        <v>5.0999999999999996</v>
      </c>
      <c r="E92" s="121">
        <v>6.6</v>
      </c>
      <c r="F92" s="122">
        <v>19.100000000000001</v>
      </c>
      <c r="I92" s="55"/>
      <c r="J92" s="56"/>
    </row>
    <row r="93" spans="2:10" x14ac:dyDescent="0.3">
      <c r="B93" s="64">
        <f t="shared" si="7"/>
        <v>45444.583333333132</v>
      </c>
      <c r="C93" s="65">
        <f t="shared" si="8"/>
        <v>3.583333333333329</v>
      </c>
      <c r="D93" s="121">
        <v>5.0999999999999996</v>
      </c>
      <c r="E93" s="121">
        <v>6.5</v>
      </c>
      <c r="F93" s="122">
        <v>18.899999999999999</v>
      </c>
      <c r="I93" s="55"/>
      <c r="J93" s="56"/>
    </row>
    <row r="94" spans="2:10" x14ac:dyDescent="0.3">
      <c r="B94" s="64">
        <f t="shared" si="7"/>
        <v>45444.624999999796</v>
      </c>
      <c r="C94" s="65">
        <f t="shared" si="8"/>
        <v>3.6249999999999956</v>
      </c>
      <c r="D94" s="121">
        <v>5</v>
      </c>
      <c r="E94" s="121">
        <v>6.4</v>
      </c>
      <c r="F94" s="122">
        <v>18.600000000000001</v>
      </c>
      <c r="I94" s="55"/>
      <c r="J94" s="56"/>
    </row>
    <row r="95" spans="2:10" x14ac:dyDescent="0.3">
      <c r="B95" s="64">
        <f t="shared" si="7"/>
        <v>45444.666666666461</v>
      </c>
      <c r="C95" s="65">
        <f t="shared" si="8"/>
        <v>3.6666666666666621</v>
      </c>
      <c r="D95" s="121">
        <v>4.9000000000000004</v>
      </c>
      <c r="E95" s="121">
        <v>6.3</v>
      </c>
      <c r="F95" s="122">
        <v>18.3</v>
      </c>
      <c r="I95" s="55"/>
      <c r="J95" s="56"/>
    </row>
    <row r="96" spans="2:10" x14ac:dyDescent="0.3">
      <c r="B96" s="64">
        <f t="shared" si="7"/>
        <v>45444.708333333125</v>
      </c>
      <c r="C96" s="65">
        <f t="shared" si="8"/>
        <v>3.7083333333333286</v>
      </c>
      <c r="D96" s="121">
        <v>4.5</v>
      </c>
      <c r="E96" s="121">
        <v>5.9</v>
      </c>
      <c r="F96" s="122">
        <v>18.100000000000001</v>
      </c>
      <c r="I96" s="55"/>
      <c r="J96" s="56"/>
    </row>
    <row r="97" spans="2:10" x14ac:dyDescent="0.3">
      <c r="B97" s="64">
        <f t="shared" si="7"/>
        <v>45444.749999999789</v>
      </c>
      <c r="C97" s="65">
        <f t="shared" si="8"/>
        <v>3.7499999999999951</v>
      </c>
      <c r="D97" s="121">
        <v>4.0999999999999996</v>
      </c>
      <c r="E97" s="121">
        <v>5.4</v>
      </c>
      <c r="F97" s="122">
        <v>17.600000000000001</v>
      </c>
      <c r="I97" s="55"/>
      <c r="J97" s="56"/>
    </row>
    <row r="98" spans="2:10" x14ac:dyDescent="0.3">
      <c r="B98" s="64">
        <f t="shared" si="7"/>
        <v>45444.791666666453</v>
      </c>
      <c r="C98" s="65">
        <f t="shared" si="8"/>
        <v>3.7916666666666616</v>
      </c>
      <c r="D98" s="121">
        <v>3.7</v>
      </c>
      <c r="E98" s="121">
        <v>4.9000000000000004</v>
      </c>
      <c r="F98" s="122">
        <v>17.3</v>
      </c>
      <c r="I98" s="55"/>
      <c r="J98" s="56"/>
    </row>
    <row r="99" spans="2:10" x14ac:dyDescent="0.3">
      <c r="B99" s="64">
        <f t="shared" si="7"/>
        <v>45444.833333333117</v>
      </c>
      <c r="C99" s="65">
        <f t="shared" si="8"/>
        <v>3.8333333333333282</v>
      </c>
      <c r="D99" s="121">
        <v>3.8</v>
      </c>
      <c r="E99" s="121">
        <v>4.9000000000000004</v>
      </c>
      <c r="F99" s="122">
        <v>17.100000000000001</v>
      </c>
      <c r="I99" s="55"/>
      <c r="J99" s="56"/>
    </row>
    <row r="100" spans="2:10" x14ac:dyDescent="0.3">
      <c r="B100" s="64">
        <f t="shared" si="7"/>
        <v>45444.874999999782</v>
      </c>
      <c r="C100" s="65">
        <f t="shared" si="8"/>
        <v>3.8749999999999947</v>
      </c>
      <c r="D100" s="121">
        <v>3.8</v>
      </c>
      <c r="E100" s="121">
        <v>4.9000000000000004</v>
      </c>
      <c r="F100" s="122">
        <v>16.899999999999999</v>
      </c>
      <c r="I100" s="55"/>
      <c r="J100" s="56"/>
    </row>
    <row r="101" spans="2:10" x14ac:dyDescent="0.3">
      <c r="B101" s="64">
        <f t="shared" si="7"/>
        <v>45444.916666666446</v>
      </c>
      <c r="C101" s="65">
        <f t="shared" si="8"/>
        <v>3.9166666666666612</v>
      </c>
      <c r="D101" s="121">
        <v>3.8</v>
      </c>
      <c r="E101" s="121">
        <v>4.9000000000000004</v>
      </c>
      <c r="F101" s="122">
        <v>16.7</v>
      </c>
      <c r="I101" s="55"/>
      <c r="J101" s="56"/>
    </row>
    <row r="102" spans="2:10" x14ac:dyDescent="0.3">
      <c r="B102" s="64">
        <f t="shared" si="7"/>
        <v>45444.95833333311</v>
      </c>
      <c r="C102" s="65">
        <f t="shared" si="8"/>
        <v>3.9583333333333277</v>
      </c>
      <c r="D102" s="121">
        <v>3.8</v>
      </c>
      <c r="E102" s="121">
        <v>5</v>
      </c>
      <c r="F102" s="122">
        <v>16.8</v>
      </c>
      <c r="I102" s="55"/>
      <c r="J102" s="56"/>
    </row>
    <row r="103" spans="2:10" x14ac:dyDescent="0.3">
      <c r="B103" s="64">
        <f t="shared" si="7"/>
        <v>45444.999999999774</v>
      </c>
      <c r="C103" s="65">
        <f t="shared" si="8"/>
        <v>3.9999999999999942</v>
      </c>
      <c r="D103" s="121">
        <v>3.8</v>
      </c>
      <c r="E103" s="121">
        <v>5</v>
      </c>
      <c r="F103" s="122">
        <v>16.899999999999999</v>
      </c>
      <c r="I103" s="55"/>
      <c r="J103" s="56"/>
    </row>
    <row r="104" spans="2:10" x14ac:dyDescent="0.3">
      <c r="B104" s="64">
        <f t="shared" si="7"/>
        <v>45445.041666666439</v>
      </c>
      <c r="C104" s="65">
        <f t="shared" si="8"/>
        <v>4.0416666666666607</v>
      </c>
      <c r="D104" s="121">
        <v>3.9</v>
      </c>
      <c r="E104" s="121">
        <v>5</v>
      </c>
      <c r="F104" s="122">
        <v>16.899999999999999</v>
      </c>
      <c r="I104" s="55"/>
      <c r="J104" s="56"/>
    </row>
    <row r="105" spans="2:10" x14ac:dyDescent="0.3">
      <c r="B105" s="64">
        <f t="shared" si="7"/>
        <v>45445.083333333103</v>
      </c>
      <c r="C105" s="65">
        <f t="shared" si="8"/>
        <v>4.0833333333333277</v>
      </c>
      <c r="D105" s="121">
        <v>3.3</v>
      </c>
      <c r="E105" s="121">
        <v>4.3</v>
      </c>
      <c r="F105" s="122">
        <v>16.8</v>
      </c>
      <c r="I105" s="55"/>
      <c r="J105" s="56"/>
    </row>
    <row r="106" spans="2:10" x14ac:dyDescent="0.3">
      <c r="B106" s="64">
        <f t="shared" si="7"/>
        <v>45445.124999999767</v>
      </c>
      <c r="C106" s="65">
        <f t="shared" si="8"/>
        <v>4.1249999999999947</v>
      </c>
      <c r="D106" s="121">
        <v>2.6</v>
      </c>
      <c r="E106" s="121">
        <v>3.6</v>
      </c>
      <c r="F106" s="122">
        <v>16.7</v>
      </c>
      <c r="I106" s="55"/>
      <c r="J106" s="56"/>
    </row>
    <row r="107" spans="2:10" x14ac:dyDescent="0.3">
      <c r="B107" s="64">
        <f t="shared" si="7"/>
        <v>45445.166666666431</v>
      </c>
      <c r="C107" s="65">
        <f t="shared" si="8"/>
        <v>4.1666666666666616</v>
      </c>
      <c r="D107" s="121">
        <v>2</v>
      </c>
      <c r="E107" s="121">
        <v>2.9</v>
      </c>
      <c r="F107" s="122">
        <v>16.600000000000001</v>
      </c>
      <c r="I107" s="55"/>
      <c r="J107" s="56"/>
    </row>
    <row r="108" spans="2:10" x14ac:dyDescent="0.3">
      <c r="B108" s="64">
        <f t="shared" si="7"/>
        <v>45445.208333333096</v>
      </c>
      <c r="C108" s="65">
        <f t="shared" si="8"/>
        <v>4.2083333333333286</v>
      </c>
      <c r="D108" s="121">
        <v>2.5</v>
      </c>
      <c r="E108" s="121">
        <v>3.4</v>
      </c>
      <c r="F108" s="122">
        <v>16.2</v>
      </c>
      <c r="I108" s="55"/>
      <c r="J108" s="56"/>
    </row>
    <row r="109" spans="2:10" x14ac:dyDescent="0.3">
      <c r="B109" s="64">
        <f t="shared" si="7"/>
        <v>45445.24999999976</v>
      </c>
      <c r="C109" s="65">
        <f t="shared" si="8"/>
        <v>4.2499999999999956</v>
      </c>
      <c r="D109" s="121">
        <v>3</v>
      </c>
      <c r="E109" s="121">
        <v>4</v>
      </c>
      <c r="F109" s="122">
        <v>16.100000000000001</v>
      </c>
      <c r="I109" s="55"/>
      <c r="J109" s="56"/>
    </row>
    <row r="110" spans="2:10" x14ac:dyDescent="0.3">
      <c r="B110" s="64">
        <f t="shared" si="7"/>
        <v>45445.291666666424</v>
      </c>
      <c r="C110" s="65">
        <f t="shared" si="8"/>
        <v>4.2916666666666625</v>
      </c>
      <c r="D110" s="121">
        <v>3.5</v>
      </c>
      <c r="E110" s="121">
        <v>4.5999999999999996</v>
      </c>
      <c r="F110" s="122">
        <v>16.100000000000001</v>
      </c>
      <c r="I110" s="55"/>
      <c r="J110" s="56"/>
    </row>
    <row r="111" spans="2:10" x14ac:dyDescent="0.3">
      <c r="B111" s="64">
        <f t="shared" si="7"/>
        <v>45445.333333333088</v>
      </c>
      <c r="C111" s="65">
        <f t="shared" si="8"/>
        <v>4.3333333333333295</v>
      </c>
      <c r="D111" s="121">
        <v>3.2</v>
      </c>
      <c r="E111" s="121">
        <v>4.2</v>
      </c>
      <c r="F111" s="122">
        <v>16.5</v>
      </c>
      <c r="I111" s="55"/>
      <c r="J111" s="56"/>
    </row>
    <row r="112" spans="2:10" x14ac:dyDescent="0.3">
      <c r="B112" s="64">
        <f t="shared" si="7"/>
        <v>45445.374999999753</v>
      </c>
      <c r="C112" s="65">
        <f t="shared" si="8"/>
        <v>4.3749999999999964</v>
      </c>
      <c r="D112" s="121">
        <v>2.9</v>
      </c>
      <c r="E112" s="121">
        <v>3.9</v>
      </c>
      <c r="F112" s="122">
        <v>16.899999999999999</v>
      </c>
      <c r="I112" s="55"/>
      <c r="J112" s="56"/>
    </row>
    <row r="113" spans="2:10" x14ac:dyDescent="0.3">
      <c r="B113" s="64">
        <f t="shared" si="7"/>
        <v>45445.416666666417</v>
      </c>
      <c r="C113" s="65">
        <f t="shared" si="8"/>
        <v>4.4166666666666634</v>
      </c>
      <c r="D113" s="121">
        <v>2.6</v>
      </c>
      <c r="E113" s="121">
        <v>3.6</v>
      </c>
      <c r="F113" s="122">
        <v>17.2</v>
      </c>
      <c r="I113" s="55"/>
      <c r="J113" s="56"/>
    </row>
    <row r="114" spans="2:10" x14ac:dyDescent="0.3">
      <c r="B114" s="64">
        <f t="shared" si="7"/>
        <v>45445.458333333081</v>
      </c>
      <c r="C114" s="65">
        <f t="shared" si="8"/>
        <v>4.4583333333333304</v>
      </c>
      <c r="D114" s="121">
        <v>3.1</v>
      </c>
      <c r="E114" s="121">
        <v>4.2</v>
      </c>
      <c r="F114" s="122">
        <v>17.7</v>
      </c>
      <c r="I114" s="55"/>
      <c r="J114" s="56"/>
    </row>
    <row r="115" spans="2:10" x14ac:dyDescent="0.3">
      <c r="B115" s="64">
        <f t="shared" si="7"/>
        <v>45445.499999999745</v>
      </c>
      <c r="C115" s="65">
        <f t="shared" si="8"/>
        <v>4.4999999999999973</v>
      </c>
      <c r="D115" s="121">
        <v>3.6</v>
      </c>
      <c r="E115" s="121">
        <v>4.8</v>
      </c>
      <c r="F115" s="122">
        <v>18.2</v>
      </c>
      <c r="I115" s="55"/>
      <c r="J115" s="56"/>
    </row>
    <row r="116" spans="2:10" x14ac:dyDescent="0.3">
      <c r="B116" s="64">
        <f t="shared" si="7"/>
        <v>45445.54166666641</v>
      </c>
      <c r="C116" s="65">
        <f t="shared" si="8"/>
        <v>4.5416666666666643</v>
      </c>
      <c r="D116" s="121">
        <v>4.0999999999999996</v>
      </c>
      <c r="E116" s="121">
        <v>5.4</v>
      </c>
      <c r="F116" s="122">
        <v>18.600000000000001</v>
      </c>
      <c r="I116" s="55"/>
      <c r="J116" s="56"/>
    </row>
    <row r="117" spans="2:10" x14ac:dyDescent="0.3">
      <c r="B117" s="64">
        <f t="shared" si="7"/>
        <v>45445.583333333074</v>
      </c>
      <c r="C117" s="65">
        <f t="shared" si="8"/>
        <v>4.5833333333333313</v>
      </c>
      <c r="D117" s="121">
        <v>4.7</v>
      </c>
      <c r="E117" s="121">
        <v>6.1</v>
      </c>
      <c r="F117" s="122">
        <v>18.399999999999999</v>
      </c>
      <c r="I117" s="55"/>
      <c r="J117" s="56"/>
    </row>
    <row r="118" spans="2:10" x14ac:dyDescent="0.3">
      <c r="B118" s="64">
        <f t="shared" si="7"/>
        <v>45445.624999999738</v>
      </c>
      <c r="C118" s="65">
        <f t="shared" si="8"/>
        <v>4.6249999999999982</v>
      </c>
      <c r="D118" s="121">
        <v>5.3</v>
      </c>
      <c r="E118" s="121">
        <v>6.8</v>
      </c>
      <c r="F118" s="122">
        <v>18.2</v>
      </c>
      <c r="I118" s="55"/>
      <c r="J118" s="56"/>
    </row>
    <row r="119" spans="2:10" x14ac:dyDescent="0.3">
      <c r="B119" s="64">
        <f t="shared" si="7"/>
        <v>45445.666666666402</v>
      </c>
      <c r="C119" s="65">
        <f t="shared" si="8"/>
        <v>4.6666666666666652</v>
      </c>
      <c r="D119" s="121">
        <v>5.9</v>
      </c>
      <c r="E119" s="121">
        <v>7.6</v>
      </c>
      <c r="F119" s="122">
        <v>17.899999999999999</v>
      </c>
      <c r="I119" s="55"/>
      <c r="J119" s="56"/>
    </row>
    <row r="120" spans="2:10" x14ac:dyDescent="0.3">
      <c r="B120" s="64">
        <f t="shared" si="7"/>
        <v>45445.708333333067</v>
      </c>
      <c r="C120" s="65">
        <f t="shared" si="8"/>
        <v>4.7083333333333321</v>
      </c>
      <c r="D120" s="121">
        <v>5.6</v>
      </c>
      <c r="E120" s="121">
        <v>7.2</v>
      </c>
      <c r="F120" s="122">
        <v>17.899999999999999</v>
      </c>
      <c r="I120" s="55"/>
      <c r="J120" s="56"/>
    </row>
    <row r="121" spans="2:10" x14ac:dyDescent="0.3">
      <c r="B121" s="64">
        <f t="shared" si="7"/>
        <v>45445.749999999731</v>
      </c>
      <c r="C121" s="65">
        <f t="shared" si="8"/>
        <v>4.7499999999999991</v>
      </c>
      <c r="D121" s="121">
        <v>5.3</v>
      </c>
      <c r="E121" s="121">
        <v>6.8</v>
      </c>
      <c r="F121" s="122">
        <v>17.600000000000001</v>
      </c>
      <c r="I121" s="55"/>
      <c r="J121" s="56"/>
    </row>
    <row r="122" spans="2:10" x14ac:dyDescent="0.3">
      <c r="B122" s="64">
        <f t="shared" si="7"/>
        <v>45445.791666666395</v>
      </c>
      <c r="C122" s="65">
        <f t="shared" si="8"/>
        <v>4.7916666666666661</v>
      </c>
      <c r="D122" s="121">
        <v>5</v>
      </c>
      <c r="E122" s="121">
        <v>6.4</v>
      </c>
      <c r="F122" s="122">
        <v>17.399999999999999</v>
      </c>
      <c r="I122" s="55"/>
      <c r="J122" s="56"/>
    </row>
    <row r="123" spans="2:10" x14ac:dyDescent="0.3">
      <c r="B123" s="64">
        <f t="shared" si="7"/>
        <v>45445.833333333059</v>
      </c>
      <c r="C123" s="65">
        <f t="shared" si="8"/>
        <v>4.833333333333333</v>
      </c>
      <c r="D123" s="121">
        <v>4.3</v>
      </c>
      <c r="E123" s="121">
        <v>5.6</v>
      </c>
      <c r="F123" s="122">
        <v>17.5</v>
      </c>
      <c r="I123" s="55"/>
      <c r="J123" s="56"/>
    </row>
    <row r="124" spans="2:10" x14ac:dyDescent="0.3">
      <c r="B124" s="64">
        <f t="shared" si="7"/>
        <v>45445.874999999724</v>
      </c>
      <c r="C124" s="65">
        <f t="shared" si="8"/>
        <v>4.875</v>
      </c>
      <c r="D124" s="121">
        <v>3.6</v>
      </c>
      <c r="E124" s="121">
        <v>4.8</v>
      </c>
      <c r="F124" s="122">
        <v>17.7</v>
      </c>
      <c r="I124" s="55"/>
      <c r="J124" s="56"/>
    </row>
    <row r="125" spans="2:10" x14ac:dyDescent="0.3">
      <c r="B125" s="64">
        <f t="shared" si="7"/>
        <v>45445.916666666388</v>
      </c>
      <c r="C125" s="65">
        <f t="shared" si="8"/>
        <v>4.916666666666667</v>
      </c>
      <c r="D125" s="121">
        <v>2.9</v>
      </c>
      <c r="E125" s="121">
        <v>4</v>
      </c>
      <c r="F125" s="122">
        <v>17.899999999999999</v>
      </c>
      <c r="I125" s="55"/>
      <c r="J125" s="56"/>
    </row>
    <row r="126" spans="2:10" x14ac:dyDescent="0.3">
      <c r="B126" s="64">
        <f t="shared" si="7"/>
        <v>45445.958333333052</v>
      </c>
      <c r="C126" s="65">
        <f t="shared" si="8"/>
        <v>4.9583333333333339</v>
      </c>
      <c r="D126" s="121">
        <v>2.2999999999999998</v>
      </c>
      <c r="E126" s="121">
        <v>3.1</v>
      </c>
      <c r="F126" s="122">
        <v>18.100000000000001</v>
      </c>
      <c r="I126" s="55"/>
      <c r="J126" s="56"/>
    </row>
    <row r="127" spans="2:10" x14ac:dyDescent="0.3">
      <c r="B127" s="64">
        <f t="shared" si="7"/>
        <v>45445.999999999716</v>
      </c>
      <c r="C127" s="65">
        <f t="shared" si="8"/>
        <v>5.0000000000000009</v>
      </c>
      <c r="D127" s="121">
        <v>1.6</v>
      </c>
      <c r="E127" s="121">
        <v>2.2999999999999998</v>
      </c>
      <c r="F127" s="122">
        <v>18.2</v>
      </c>
      <c r="I127" s="55"/>
      <c r="J127" s="56"/>
    </row>
    <row r="128" spans="2:10" x14ac:dyDescent="0.3">
      <c r="B128" s="64">
        <f t="shared" si="7"/>
        <v>45446.04166666638</v>
      </c>
      <c r="C128" s="65">
        <f t="shared" si="8"/>
        <v>5.0416666666666679</v>
      </c>
      <c r="D128" s="121">
        <v>0.9</v>
      </c>
      <c r="E128" s="121">
        <v>1.5</v>
      </c>
      <c r="F128" s="122">
        <v>18.399999999999999</v>
      </c>
      <c r="I128" s="55"/>
      <c r="J128" s="56"/>
    </row>
    <row r="129" spans="2:10" x14ac:dyDescent="0.3">
      <c r="B129" s="64">
        <f t="shared" si="7"/>
        <v>45446.083333333045</v>
      </c>
      <c r="C129" s="65">
        <f t="shared" si="8"/>
        <v>5.0833333333333348</v>
      </c>
      <c r="D129" s="121">
        <v>1.1000000000000001</v>
      </c>
      <c r="E129" s="121">
        <v>1.8</v>
      </c>
      <c r="F129" s="122">
        <v>18.100000000000001</v>
      </c>
      <c r="I129" s="55"/>
      <c r="J129" s="56"/>
    </row>
    <row r="130" spans="2:10" x14ac:dyDescent="0.3">
      <c r="B130" s="64">
        <f t="shared" si="7"/>
        <v>45446.124999999709</v>
      </c>
      <c r="C130" s="65">
        <f t="shared" si="8"/>
        <v>5.1250000000000018</v>
      </c>
      <c r="D130" s="121">
        <v>1.4</v>
      </c>
      <c r="E130" s="121">
        <v>2.1</v>
      </c>
      <c r="F130" s="122">
        <v>17.8</v>
      </c>
      <c r="I130" s="55"/>
      <c r="J130" s="56"/>
    </row>
    <row r="131" spans="2:10" x14ac:dyDescent="0.3">
      <c r="B131" s="64">
        <f t="shared" si="7"/>
        <v>45446.166666666373</v>
      </c>
      <c r="C131" s="65">
        <f t="shared" si="8"/>
        <v>5.1666666666666687</v>
      </c>
      <c r="D131" s="121">
        <v>1.7</v>
      </c>
      <c r="E131" s="121">
        <v>2.4</v>
      </c>
      <c r="F131" s="122">
        <v>17.399999999999999</v>
      </c>
      <c r="I131" s="55"/>
      <c r="J131" s="56"/>
    </row>
    <row r="132" spans="2:10" x14ac:dyDescent="0.3">
      <c r="B132" s="64">
        <f t="shared" si="7"/>
        <v>45446.208333333037</v>
      </c>
      <c r="C132" s="65">
        <f t="shared" si="8"/>
        <v>5.2083333333333357</v>
      </c>
      <c r="D132" s="121">
        <v>2</v>
      </c>
      <c r="E132" s="121">
        <v>2.8</v>
      </c>
      <c r="F132" s="122">
        <v>17.100000000000001</v>
      </c>
      <c r="I132" s="55"/>
      <c r="J132" s="56"/>
    </row>
    <row r="133" spans="2:10" x14ac:dyDescent="0.3">
      <c r="B133" s="64">
        <f t="shared" si="7"/>
        <v>45446.249999999702</v>
      </c>
      <c r="C133" s="65">
        <f t="shared" si="8"/>
        <v>5.2500000000000027</v>
      </c>
      <c r="D133" s="121">
        <v>2.2000000000000002</v>
      </c>
      <c r="E133" s="121">
        <v>3.1</v>
      </c>
      <c r="F133" s="122">
        <v>17</v>
      </c>
      <c r="I133" s="55"/>
      <c r="J133" s="56"/>
    </row>
    <row r="134" spans="2:10" x14ac:dyDescent="0.3">
      <c r="B134" s="64">
        <f t="shared" si="7"/>
        <v>45446.291666666366</v>
      </c>
      <c r="C134" s="65">
        <f t="shared" si="8"/>
        <v>5.2916666666666696</v>
      </c>
      <c r="D134" s="121">
        <v>2.5</v>
      </c>
      <c r="E134" s="121">
        <v>3.4</v>
      </c>
      <c r="F134" s="122">
        <v>17</v>
      </c>
      <c r="I134" s="55"/>
      <c r="J134" s="56"/>
    </row>
    <row r="135" spans="2:10" x14ac:dyDescent="0.3">
      <c r="B135" s="64">
        <f t="shared" si="7"/>
        <v>45446.33333333303</v>
      </c>
      <c r="C135" s="65">
        <f t="shared" si="8"/>
        <v>5.3333333333333366</v>
      </c>
      <c r="D135" s="121">
        <v>3</v>
      </c>
      <c r="E135" s="121">
        <v>4</v>
      </c>
      <c r="F135" s="122">
        <v>17.3</v>
      </c>
      <c r="I135" s="55"/>
      <c r="J135" s="56"/>
    </row>
    <row r="136" spans="2:10" x14ac:dyDescent="0.3">
      <c r="B136" s="64">
        <f t="shared" si="7"/>
        <v>45446.374999999694</v>
      </c>
      <c r="C136" s="65">
        <f t="shared" si="8"/>
        <v>5.3750000000000036</v>
      </c>
      <c r="D136" s="121">
        <v>3.5</v>
      </c>
      <c r="E136" s="121">
        <v>4.5999999999999996</v>
      </c>
      <c r="F136" s="122">
        <v>17.5</v>
      </c>
      <c r="I136" s="55"/>
      <c r="J136" s="56"/>
    </row>
    <row r="137" spans="2:10" x14ac:dyDescent="0.3">
      <c r="B137" s="64">
        <f t="shared" si="7"/>
        <v>45446.416666666359</v>
      </c>
      <c r="C137" s="65">
        <f t="shared" si="8"/>
        <v>5.4166666666666705</v>
      </c>
      <c r="D137" s="121">
        <v>4</v>
      </c>
      <c r="E137" s="121">
        <v>5.3</v>
      </c>
      <c r="F137" s="122">
        <v>17.8</v>
      </c>
    </row>
    <row r="138" spans="2:10" x14ac:dyDescent="0.3">
      <c r="B138" s="64">
        <f t="shared" si="7"/>
        <v>45446.458333333023</v>
      </c>
      <c r="C138" s="65">
        <f t="shared" si="8"/>
        <v>5.4583333333333375</v>
      </c>
      <c r="D138" s="121">
        <v>4.5999999999999996</v>
      </c>
      <c r="E138" s="121">
        <v>5.9</v>
      </c>
      <c r="F138" s="122">
        <v>18.100000000000001</v>
      </c>
    </row>
    <row r="139" spans="2:10" x14ac:dyDescent="0.3">
      <c r="B139" s="64">
        <f t="shared" ref="B139:B202" si="9">B138+TIME(1,0,0)</f>
        <v>45446.499999999687</v>
      </c>
      <c r="C139" s="65">
        <f t="shared" ref="C139:C202" si="10">C138+TIME(1,0,0)</f>
        <v>5.5000000000000044</v>
      </c>
      <c r="D139" s="121">
        <v>5.0999999999999996</v>
      </c>
      <c r="E139" s="121">
        <v>6.5</v>
      </c>
      <c r="F139" s="122">
        <v>18.3</v>
      </c>
    </row>
    <row r="140" spans="2:10" x14ac:dyDescent="0.3">
      <c r="B140" s="64">
        <f t="shared" si="9"/>
        <v>45446.541666666351</v>
      </c>
      <c r="C140" s="65">
        <f t="shared" si="10"/>
        <v>5.5416666666666714</v>
      </c>
      <c r="D140" s="121">
        <v>5.6</v>
      </c>
      <c r="E140" s="121">
        <v>7.1</v>
      </c>
      <c r="F140" s="122">
        <v>18.5</v>
      </c>
    </row>
    <row r="141" spans="2:10" x14ac:dyDescent="0.3">
      <c r="B141" s="64">
        <f t="shared" si="9"/>
        <v>45446.583333333016</v>
      </c>
      <c r="C141" s="65">
        <f t="shared" si="10"/>
        <v>5.5833333333333384</v>
      </c>
      <c r="D141" s="121">
        <v>5.2</v>
      </c>
      <c r="E141" s="121">
        <v>6.6</v>
      </c>
      <c r="F141" s="122">
        <v>18.7</v>
      </c>
    </row>
    <row r="142" spans="2:10" x14ac:dyDescent="0.3">
      <c r="B142" s="64">
        <f t="shared" si="9"/>
        <v>45446.62499999968</v>
      </c>
      <c r="C142" s="65">
        <f t="shared" si="10"/>
        <v>5.6250000000000053</v>
      </c>
      <c r="D142" s="121">
        <v>4.8</v>
      </c>
      <c r="E142" s="121">
        <v>6.1</v>
      </c>
      <c r="F142" s="122">
        <v>18.8</v>
      </c>
    </row>
    <row r="143" spans="2:10" x14ac:dyDescent="0.3">
      <c r="B143" s="64">
        <f t="shared" si="9"/>
        <v>45446.666666666344</v>
      </c>
      <c r="C143" s="65">
        <f t="shared" si="10"/>
        <v>5.6666666666666723</v>
      </c>
      <c r="D143" s="121">
        <v>4.3</v>
      </c>
      <c r="E143" s="121">
        <v>5.6</v>
      </c>
      <c r="F143" s="122">
        <v>18.899999999999999</v>
      </c>
    </row>
    <row r="144" spans="2:10" x14ac:dyDescent="0.3">
      <c r="B144" s="64">
        <f t="shared" si="9"/>
        <v>45446.708333333008</v>
      </c>
      <c r="C144" s="65">
        <f t="shared" si="10"/>
        <v>5.7083333333333393</v>
      </c>
      <c r="D144" s="121">
        <v>3.9</v>
      </c>
      <c r="E144" s="121">
        <v>5.0999999999999996</v>
      </c>
      <c r="F144" s="122">
        <v>19.100000000000001</v>
      </c>
    </row>
    <row r="145" spans="2:6" x14ac:dyDescent="0.3">
      <c r="B145" s="64">
        <f t="shared" si="9"/>
        <v>45446.749999999673</v>
      </c>
      <c r="C145" s="65">
        <f t="shared" si="10"/>
        <v>5.7500000000000062</v>
      </c>
      <c r="D145" s="121">
        <v>3.5</v>
      </c>
      <c r="E145" s="121">
        <v>4.5999999999999996</v>
      </c>
      <c r="F145" s="122">
        <v>18.899999999999999</v>
      </c>
    </row>
    <row r="146" spans="2:6" x14ac:dyDescent="0.3">
      <c r="B146" s="64">
        <f t="shared" si="9"/>
        <v>45446.791666666337</v>
      </c>
      <c r="C146" s="65">
        <f t="shared" si="10"/>
        <v>5.7916666666666732</v>
      </c>
      <c r="D146" s="121">
        <v>3.1</v>
      </c>
      <c r="E146" s="121">
        <v>4.0999999999999996</v>
      </c>
      <c r="F146" s="122">
        <v>18.899999999999999</v>
      </c>
    </row>
    <row r="147" spans="2:6" x14ac:dyDescent="0.3">
      <c r="B147" s="64">
        <f t="shared" si="9"/>
        <v>45446.833333333001</v>
      </c>
      <c r="C147" s="65">
        <f t="shared" si="10"/>
        <v>5.8333333333333401</v>
      </c>
      <c r="D147" s="121">
        <v>3.4</v>
      </c>
      <c r="E147" s="121">
        <v>4.5</v>
      </c>
      <c r="F147" s="122">
        <v>18.5</v>
      </c>
    </row>
    <row r="148" spans="2:6" x14ac:dyDescent="0.3">
      <c r="B148" s="64">
        <f t="shared" si="9"/>
        <v>45446.874999999665</v>
      </c>
      <c r="C148" s="65">
        <f t="shared" si="10"/>
        <v>5.8750000000000071</v>
      </c>
      <c r="D148" s="121">
        <v>3.7</v>
      </c>
      <c r="E148" s="121">
        <v>4.9000000000000004</v>
      </c>
      <c r="F148" s="122">
        <v>18.2</v>
      </c>
    </row>
    <row r="149" spans="2:6" x14ac:dyDescent="0.3">
      <c r="B149" s="64">
        <f t="shared" si="9"/>
        <v>45446.91666666633</v>
      </c>
      <c r="C149" s="65">
        <f t="shared" si="10"/>
        <v>5.9166666666666741</v>
      </c>
      <c r="D149" s="121">
        <v>4</v>
      </c>
      <c r="E149" s="121">
        <v>5.3</v>
      </c>
      <c r="F149" s="122">
        <v>17.899999999999999</v>
      </c>
    </row>
    <row r="150" spans="2:6" x14ac:dyDescent="0.3">
      <c r="B150" s="64">
        <f t="shared" si="9"/>
        <v>45446.958333332994</v>
      </c>
      <c r="C150" s="65">
        <f t="shared" si="10"/>
        <v>5.958333333333341</v>
      </c>
      <c r="D150" s="121">
        <v>4.4000000000000004</v>
      </c>
      <c r="E150" s="121">
        <v>5.6</v>
      </c>
      <c r="F150" s="122">
        <v>17.600000000000001</v>
      </c>
    </row>
    <row r="151" spans="2:6" x14ac:dyDescent="0.3">
      <c r="B151" s="64">
        <f t="shared" si="9"/>
        <v>45446.999999999658</v>
      </c>
      <c r="C151" s="65">
        <f t="shared" si="10"/>
        <v>6.000000000000008</v>
      </c>
      <c r="D151" s="121">
        <v>4.7</v>
      </c>
      <c r="E151" s="121">
        <v>6</v>
      </c>
      <c r="F151" s="122">
        <v>17.3</v>
      </c>
    </row>
    <row r="152" spans="2:6" x14ac:dyDescent="0.3">
      <c r="B152" s="64">
        <f t="shared" si="9"/>
        <v>45447.041666666322</v>
      </c>
      <c r="C152" s="65">
        <f t="shared" si="10"/>
        <v>6.041666666666675</v>
      </c>
      <c r="D152" s="121">
        <v>5</v>
      </c>
      <c r="E152" s="121">
        <v>6.4</v>
      </c>
      <c r="F152" s="122">
        <v>17</v>
      </c>
    </row>
    <row r="153" spans="2:6" x14ac:dyDescent="0.3">
      <c r="B153" s="64">
        <f t="shared" si="9"/>
        <v>45447.083333332987</v>
      </c>
      <c r="C153" s="65">
        <f t="shared" si="10"/>
        <v>6.0833333333333419</v>
      </c>
      <c r="D153" s="121">
        <v>4.5</v>
      </c>
      <c r="E153" s="121">
        <v>5.9</v>
      </c>
      <c r="F153" s="122">
        <v>16.899999999999999</v>
      </c>
    </row>
    <row r="154" spans="2:6" x14ac:dyDescent="0.3">
      <c r="B154" s="64">
        <f t="shared" si="9"/>
        <v>45447.124999999651</v>
      </c>
      <c r="C154" s="65">
        <f t="shared" si="10"/>
        <v>6.1250000000000089</v>
      </c>
      <c r="D154" s="121">
        <v>4.0999999999999996</v>
      </c>
      <c r="E154" s="121">
        <v>5.3</v>
      </c>
      <c r="F154" s="122">
        <v>16.7</v>
      </c>
    </row>
    <row r="155" spans="2:6" x14ac:dyDescent="0.3">
      <c r="B155" s="64">
        <f t="shared" si="9"/>
        <v>45447.166666666315</v>
      </c>
      <c r="C155" s="65">
        <f t="shared" si="10"/>
        <v>6.1666666666666758</v>
      </c>
      <c r="D155" s="121">
        <v>3.6</v>
      </c>
      <c r="E155" s="121">
        <v>4.8</v>
      </c>
      <c r="F155" s="122">
        <v>16.5</v>
      </c>
    </row>
    <row r="156" spans="2:6" x14ac:dyDescent="0.3">
      <c r="B156" s="64">
        <f t="shared" si="9"/>
        <v>45447.208333332979</v>
      </c>
      <c r="C156" s="65">
        <f t="shared" si="10"/>
        <v>6.2083333333333428</v>
      </c>
      <c r="D156" s="121">
        <v>3.2</v>
      </c>
      <c r="E156" s="121">
        <v>4.2</v>
      </c>
      <c r="F156" s="122">
        <v>16.399999999999999</v>
      </c>
    </row>
    <row r="157" spans="2:6" x14ac:dyDescent="0.3">
      <c r="B157" s="64">
        <f t="shared" si="9"/>
        <v>45447.249999999643</v>
      </c>
      <c r="C157" s="65">
        <f t="shared" si="10"/>
        <v>6.2500000000000098</v>
      </c>
      <c r="D157" s="121">
        <v>2.7</v>
      </c>
      <c r="E157" s="121">
        <v>3.8</v>
      </c>
      <c r="F157" s="122">
        <v>16.5</v>
      </c>
    </row>
    <row r="158" spans="2:6" x14ac:dyDescent="0.3">
      <c r="B158" s="64">
        <f t="shared" si="9"/>
        <v>45447.291666666308</v>
      </c>
      <c r="C158" s="65">
        <f t="shared" si="10"/>
        <v>6.2916666666666767</v>
      </c>
      <c r="D158" s="121">
        <v>2.2999999999999998</v>
      </c>
      <c r="E158" s="121">
        <v>3.5</v>
      </c>
      <c r="F158" s="122">
        <v>16.7</v>
      </c>
    </row>
    <row r="159" spans="2:6" x14ac:dyDescent="0.3">
      <c r="B159" s="64">
        <f t="shared" si="9"/>
        <v>45447.333333332972</v>
      </c>
      <c r="C159" s="65">
        <f t="shared" si="10"/>
        <v>6.3333333333333437</v>
      </c>
      <c r="D159" s="121">
        <v>2.4</v>
      </c>
      <c r="E159" s="121">
        <v>3.3</v>
      </c>
      <c r="F159" s="122">
        <v>17</v>
      </c>
    </row>
    <row r="160" spans="2:6" x14ac:dyDescent="0.3">
      <c r="B160" s="64">
        <f t="shared" si="9"/>
        <v>45447.374999999636</v>
      </c>
      <c r="C160" s="65">
        <f t="shared" si="10"/>
        <v>6.3750000000000107</v>
      </c>
      <c r="D160" s="121">
        <v>2.6</v>
      </c>
      <c r="E160" s="121">
        <v>3.6</v>
      </c>
      <c r="F160" s="122">
        <v>17.2</v>
      </c>
    </row>
    <row r="161" spans="2:6" x14ac:dyDescent="0.3">
      <c r="B161" s="64">
        <f t="shared" si="9"/>
        <v>45447.4166666663</v>
      </c>
      <c r="C161" s="65">
        <f t="shared" si="10"/>
        <v>6.4166666666666776</v>
      </c>
      <c r="D161" s="121">
        <v>2.8</v>
      </c>
      <c r="E161" s="121">
        <v>3.8</v>
      </c>
      <c r="F161" s="122">
        <v>17.399999999999999</v>
      </c>
    </row>
    <row r="162" spans="2:6" x14ac:dyDescent="0.3">
      <c r="B162" s="64">
        <f t="shared" si="9"/>
        <v>45447.458333332965</v>
      </c>
      <c r="C162" s="65">
        <f t="shared" si="10"/>
        <v>6.4583333333333446</v>
      </c>
      <c r="D162" s="121">
        <v>3</v>
      </c>
      <c r="E162" s="121">
        <v>4</v>
      </c>
      <c r="F162" s="122">
        <v>17.600000000000001</v>
      </c>
    </row>
    <row r="163" spans="2:6" x14ac:dyDescent="0.3">
      <c r="B163" s="64">
        <f t="shared" si="9"/>
        <v>45447.499999999629</v>
      </c>
      <c r="C163" s="65">
        <f t="shared" si="10"/>
        <v>6.5000000000000115</v>
      </c>
      <c r="D163" s="121">
        <v>3.2</v>
      </c>
      <c r="E163" s="121">
        <v>4.2</v>
      </c>
      <c r="F163" s="122">
        <v>17.8</v>
      </c>
    </row>
    <row r="164" spans="2:6" x14ac:dyDescent="0.3">
      <c r="B164" s="64">
        <f t="shared" si="9"/>
        <v>45447.541666666293</v>
      </c>
      <c r="C164" s="65">
        <f t="shared" si="10"/>
        <v>6.5416666666666785</v>
      </c>
      <c r="D164" s="121">
        <v>3.4</v>
      </c>
      <c r="E164" s="121">
        <v>4.5</v>
      </c>
      <c r="F164" s="122">
        <v>18</v>
      </c>
    </row>
    <row r="165" spans="2:6" x14ac:dyDescent="0.3">
      <c r="B165" s="64">
        <f t="shared" si="9"/>
        <v>45447.583333332957</v>
      </c>
      <c r="C165" s="65">
        <f t="shared" si="10"/>
        <v>6.5833333333333455</v>
      </c>
      <c r="D165" s="121">
        <v>4.0999999999999996</v>
      </c>
      <c r="E165" s="121">
        <v>5.4</v>
      </c>
      <c r="F165" s="122">
        <v>17.8</v>
      </c>
    </row>
    <row r="166" spans="2:6" x14ac:dyDescent="0.3">
      <c r="B166" s="64">
        <f t="shared" si="9"/>
        <v>45447.624999999622</v>
      </c>
      <c r="C166" s="65">
        <f t="shared" si="10"/>
        <v>6.6250000000000124</v>
      </c>
      <c r="D166" s="121">
        <v>4.9000000000000004</v>
      </c>
      <c r="E166" s="121">
        <v>6.2</v>
      </c>
      <c r="F166" s="122">
        <v>17.600000000000001</v>
      </c>
    </row>
    <row r="167" spans="2:6" x14ac:dyDescent="0.3">
      <c r="B167" s="64">
        <f t="shared" si="9"/>
        <v>45447.666666666286</v>
      </c>
      <c r="C167" s="65">
        <f t="shared" si="10"/>
        <v>6.6666666666666794</v>
      </c>
      <c r="D167" s="121">
        <v>5.6</v>
      </c>
      <c r="E167" s="121">
        <v>7.1</v>
      </c>
      <c r="F167" s="122">
        <v>17.3</v>
      </c>
    </row>
    <row r="168" spans="2:6" x14ac:dyDescent="0.3">
      <c r="B168" s="64">
        <f t="shared" si="9"/>
        <v>45447.70833333295</v>
      </c>
      <c r="C168" s="65">
        <f t="shared" si="10"/>
        <v>6.7083333333333464</v>
      </c>
      <c r="D168" s="121">
        <v>6.3</v>
      </c>
      <c r="E168" s="121">
        <v>8</v>
      </c>
      <c r="F168" s="122">
        <v>17.100000000000001</v>
      </c>
    </row>
    <row r="169" spans="2:6" x14ac:dyDescent="0.3">
      <c r="B169" s="64">
        <f t="shared" si="9"/>
        <v>45447.749999999614</v>
      </c>
      <c r="C169" s="65">
        <f t="shared" si="10"/>
        <v>6.7500000000000133</v>
      </c>
      <c r="D169" s="121">
        <v>7.1</v>
      </c>
      <c r="E169" s="121">
        <v>8.9</v>
      </c>
      <c r="F169" s="122">
        <v>16.600000000000001</v>
      </c>
    </row>
    <row r="170" spans="2:6" x14ac:dyDescent="0.3">
      <c r="B170" s="64">
        <f t="shared" si="9"/>
        <v>45447.791666666279</v>
      </c>
      <c r="C170" s="65">
        <f t="shared" si="10"/>
        <v>6.7916666666666803</v>
      </c>
      <c r="D170" s="121">
        <v>7.8</v>
      </c>
      <c r="E170" s="121">
        <v>9.8000000000000007</v>
      </c>
      <c r="F170" s="122">
        <v>16.3</v>
      </c>
    </row>
    <row r="171" spans="2:6" x14ac:dyDescent="0.3">
      <c r="B171" s="64">
        <f t="shared" si="9"/>
        <v>45447.833333332943</v>
      </c>
      <c r="C171" s="65">
        <f t="shared" si="10"/>
        <v>6.8333333333333472</v>
      </c>
      <c r="D171" s="121">
        <v>7</v>
      </c>
      <c r="E171" s="121">
        <v>8.8000000000000007</v>
      </c>
      <c r="F171" s="122">
        <v>16.5</v>
      </c>
    </row>
    <row r="172" spans="2:6" x14ac:dyDescent="0.3">
      <c r="B172" s="64">
        <f t="shared" si="9"/>
        <v>45447.874999999607</v>
      </c>
      <c r="C172" s="65">
        <f t="shared" si="10"/>
        <v>6.8750000000000142</v>
      </c>
      <c r="D172" s="121">
        <v>6.2</v>
      </c>
      <c r="E172" s="121">
        <v>7.9</v>
      </c>
      <c r="F172" s="122">
        <v>16.7</v>
      </c>
    </row>
    <row r="173" spans="2:6" x14ac:dyDescent="0.3">
      <c r="B173" s="64">
        <f t="shared" si="9"/>
        <v>45447.916666666271</v>
      </c>
      <c r="C173" s="65">
        <f t="shared" si="10"/>
        <v>6.9166666666666812</v>
      </c>
      <c r="D173" s="121">
        <v>5.4</v>
      </c>
      <c r="E173" s="121">
        <v>6.9</v>
      </c>
      <c r="F173" s="122">
        <v>16.8</v>
      </c>
    </row>
    <row r="174" spans="2:6" x14ac:dyDescent="0.3">
      <c r="B174" s="64">
        <f t="shared" si="9"/>
        <v>45447.958333332936</v>
      </c>
      <c r="C174" s="65">
        <f t="shared" si="10"/>
        <v>6.9583333333333481</v>
      </c>
      <c r="D174" s="121">
        <v>4.5999999999999996</v>
      </c>
      <c r="E174" s="121">
        <v>6</v>
      </c>
      <c r="F174" s="122">
        <v>17</v>
      </c>
    </row>
    <row r="175" spans="2:6" x14ac:dyDescent="0.3">
      <c r="B175" s="64">
        <f t="shared" si="9"/>
        <v>45447.9999999996</v>
      </c>
      <c r="C175" s="65">
        <f t="shared" si="10"/>
        <v>7.0000000000000151</v>
      </c>
      <c r="D175" s="121">
        <v>3.8</v>
      </c>
      <c r="E175" s="121">
        <v>5</v>
      </c>
      <c r="F175" s="122">
        <v>17.2</v>
      </c>
    </row>
    <row r="176" spans="2:6" x14ac:dyDescent="0.3">
      <c r="B176" s="64">
        <f t="shared" si="9"/>
        <v>45448.041666666264</v>
      </c>
      <c r="C176" s="65">
        <f t="shared" si="10"/>
        <v>7.0416666666666821</v>
      </c>
      <c r="D176" s="121">
        <v>3</v>
      </c>
      <c r="E176" s="121">
        <v>4.0999999999999996</v>
      </c>
      <c r="F176" s="122">
        <v>17.399999999999999</v>
      </c>
    </row>
    <row r="177" spans="2:6" x14ac:dyDescent="0.3">
      <c r="B177" s="64">
        <f t="shared" si="9"/>
        <v>45448.083333332928</v>
      </c>
      <c r="C177" s="65">
        <f t="shared" si="10"/>
        <v>7.083333333333349</v>
      </c>
      <c r="D177" s="121">
        <v>2.8</v>
      </c>
      <c r="E177" s="121">
        <v>3.8</v>
      </c>
      <c r="F177" s="122">
        <v>17.2</v>
      </c>
    </row>
    <row r="178" spans="2:6" x14ac:dyDescent="0.3">
      <c r="B178" s="64">
        <f t="shared" si="9"/>
        <v>45448.124999999593</v>
      </c>
      <c r="C178" s="65">
        <f t="shared" si="10"/>
        <v>7.125000000000016</v>
      </c>
      <c r="D178" s="121">
        <v>2.6</v>
      </c>
      <c r="E178" s="121">
        <v>3.6</v>
      </c>
      <c r="F178" s="122">
        <v>16.899999999999999</v>
      </c>
    </row>
    <row r="179" spans="2:6" x14ac:dyDescent="0.3">
      <c r="B179" s="64">
        <f t="shared" si="9"/>
        <v>45448.166666666257</v>
      </c>
      <c r="C179" s="65">
        <f t="shared" si="10"/>
        <v>7.1666666666666829</v>
      </c>
      <c r="D179" s="121">
        <v>2.4</v>
      </c>
      <c r="E179" s="121">
        <v>3.3</v>
      </c>
      <c r="F179" s="122">
        <v>16.7</v>
      </c>
    </row>
    <row r="180" spans="2:6" x14ac:dyDescent="0.3">
      <c r="B180" s="64">
        <f t="shared" si="9"/>
        <v>45448.208333332921</v>
      </c>
      <c r="C180" s="65">
        <f t="shared" si="10"/>
        <v>7.2083333333333499</v>
      </c>
      <c r="D180" s="121">
        <v>2.2000000000000002</v>
      </c>
      <c r="E180" s="121">
        <v>3</v>
      </c>
      <c r="F180" s="122">
        <v>16.399999999999999</v>
      </c>
    </row>
    <row r="181" spans="2:6" x14ac:dyDescent="0.3">
      <c r="B181" s="64">
        <f t="shared" si="9"/>
        <v>45448.249999999585</v>
      </c>
      <c r="C181" s="65">
        <f t="shared" si="10"/>
        <v>7.2500000000000169</v>
      </c>
      <c r="D181" s="121">
        <v>2</v>
      </c>
      <c r="E181" s="121">
        <v>2.8</v>
      </c>
      <c r="F181" s="122">
        <v>16.399999999999999</v>
      </c>
    </row>
    <row r="182" spans="2:6" x14ac:dyDescent="0.3">
      <c r="B182" s="64">
        <f t="shared" si="9"/>
        <v>45448.29166666625</v>
      </c>
      <c r="C182" s="65">
        <f t="shared" si="10"/>
        <v>7.2916666666666838</v>
      </c>
      <c r="D182" s="121">
        <v>1.8</v>
      </c>
      <c r="E182" s="121">
        <v>2.5</v>
      </c>
      <c r="F182" s="122">
        <v>16.600000000000001</v>
      </c>
    </row>
    <row r="183" spans="2:6" x14ac:dyDescent="0.3">
      <c r="B183" s="64">
        <f t="shared" si="9"/>
        <v>45448.333333332914</v>
      </c>
      <c r="C183" s="65">
        <f t="shared" si="10"/>
        <v>7.3333333333333508</v>
      </c>
      <c r="D183" s="121">
        <v>2</v>
      </c>
      <c r="E183" s="121">
        <v>2.8</v>
      </c>
      <c r="F183" s="122">
        <v>16.899999999999999</v>
      </c>
    </row>
    <row r="184" spans="2:6" x14ac:dyDescent="0.3">
      <c r="B184" s="64">
        <f t="shared" si="9"/>
        <v>45448.374999999578</v>
      </c>
      <c r="C184" s="65">
        <f t="shared" si="10"/>
        <v>7.3750000000000178</v>
      </c>
      <c r="D184" s="121">
        <v>2.2000000000000002</v>
      </c>
      <c r="E184" s="121">
        <v>3</v>
      </c>
      <c r="F184" s="122">
        <v>17.3</v>
      </c>
    </row>
    <row r="185" spans="2:6" x14ac:dyDescent="0.3">
      <c r="B185" s="64">
        <f t="shared" si="9"/>
        <v>45448.416666666242</v>
      </c>
      <c r="C185" s="65">
        <f t="shared" si="10"/>
        <v>7.4166666666666847</v>
      </c>
      <c r="D185" s="121">
        <v>2.4</v>
      </c>
      <c r="E185" s="121">
        <v>3.3</v>
      </c>
      <c r="F185" s="122">
        <v>17.7</v>
      </c>
    </row>
    <row r="186" spans="2:6" x14ac:dyDescent="0.3">
      <c r="B186" s="64">
        <f t="shared" si="9"/>
        <v>45448.458333332906</v>
      </c>
      <c r="C186" s="65">
        <f t="shared" si="10"/>
        <v>7.4583333333333517</v>
      </c>
      <c r="D186" s="121">
        <v>2.6</v>
      </c>
      <c r="E186" s="121">
        <v>3.5</v>
      </c>
      <c r="F186" s="122">
        <v>18</v>
      </c>
    </row>
    <row r="187" spans="2:6" x14ac:dyDescent="0.3">
      <c r="B187" s="64">
        <f t="shared" si="9"/>
        <v>45448.499999999571</v>
      </c>
      <c r="C187" s="65">
        <f t="shared" si="10"/>
        <v>7.5000000000000187</v>
      </c>
      <c r="D187" s="121">
        <v>2.8</v>
      </c>
      <c r="E187" s="121">
        <v>3.7</v>
      </c>
      <c r="F187" s="122">
        <v>18.3</v>
      </c>
    </row>
    <row r="188" spans="2:6" x14ac:dyDescent="0.3">
      <c r="B188" s="64">
        <f t="shared" si="9"/>
        <v>45448.541666666235</v>
      </c>
      <c r="C188" s="65">
        <f t="shared" si="10"/>
        <v>7.5416666666666856</v>
      </c>
      <c r="D188" s="121">
        <v>3</v>
      </c>
      <c r="E188" s="121">
        <v>4</v>
      </c>
      <c r="F188" s="122">
        <v>18.600000000000001</v>
      </c>
    </row>
    <row r="189" spans="2:6" x14ac:dyDescent="0.3">
      <c r="B189" s="64">
        <f t="shared" si="9"/>
        <v>45448.583333332899</v>
      </c>
      <c r="C189" s="65">
        <f t="shared" si="10"/>
        <v>7.5833333333333526</v>
      </c>
      <c r="D189" s="121">
        <v>3.2</v>
      </c>
      <c r="E189" s="121">
        <v>4.3</v>
      </c>
      <c r="F189" s="122">
        <v>18.5</v>
      </c>
    </row>
    <row r="190" spans="2:6" x14ac:dyDescent="0.3">
      <c r="B190" s="64">
        <f t="shared" si="9"/>
        <v>45448.624999999563</v>
      </c>
      <c r="C190" s="65">
        <f t="shared" si="10"/>
        <v>7.6250000000000195</v>
      </c>
      <c r="D190" s="121">
        <v>3.5</v>
      </c>
      <c r="E190" s="121">
        <v>4.5999999999999996</v>
      </c>
      <c r="F190" s="122">
        <v>18.399999999999999</v>
      </c>
    </row>
    <row r="191" spans="2:6" x14ac:dyDescent="0.3">
      <c r="B191" s="64">
        <f t="shared" si="9"/>
        <v>45448.666666666228</v>
      </c>
      <c r="C191" s="65">
        <f t="shared" si="10"/>
        <v>7.6666666666666865</v>
      </c>
      <c r="D191" s="121">
        <v>3.7</v>
      </c>
      <c r="E191" s="121">
        <v>4.9000000000000004</v>
      </c>
      <c r="F191" s="122">
        <v>18.3</v>
      </c>
    </row>
    <row r="192" spans="2:6" x14ac:dyDescent="0.3">
      <c r="B192" s="64">
        <f t="shared" si="9"/>
        <v>45448.708333332892</v>
      </c>
      <c r="C192" s="65">
        <f t="shared" si="10"/>
        <v>7.7083333333333535</v>
      </c>
      <c r="D192" s="121">
        <v>4</v>
      </c>
      <c r="E192" s="121">
        <v>5.2</v>
      </c>
      <c r="F192" s="122">
        <v>18.2</v>
      </c>
    </row>
    <row r="193" spans="2:6" x14ac:dyDescent="0.3">
      <c r="B193" s="64">
        <f t="shared" si="9"/>
        <v>45448.749999999556</v>
      </c>
      <c r="C193" s="65">
        <f t="shared" si="10"/>
        <v>7.7500000000000204</v>
      </c>
      <c r="D193" s="121">
        <v>4.2</v>
      </c>
      <c r="E193" s="121">
        <v>5.5</v>
      </c>
      <c r="F193" s="122">
        <v>17.7</v>
      </c>
    </row>
    <row r="194" spans="2:6" x14ac:dyDescent="0.3">
      <c r="B194" s="64">
        <f t="shared" si="9"/>
        <v>45448.79166666622</v>
      </c>
      <c r="C194" s="65">
        <f t="shared" si="10"/>
        <v>7.7916666666666874</v>
      </c>
      <c r="D194" s="121">
        <v>4.5</v>
      </c>
      <c r="E194" s="121">
        <v>5.8</v>
      </c>
      <c r="F194" s="122">
        <v>17.399999999999999</v>
      </c>
    </row>
    <row r="195" spans="2:6" x14ac:dyDescent="0.3">
      <c r="B195" s="64">
        <f t="shared" si="9"/>
        <v>45448.833333332885</v>
      </c>
      <c r="C195" s="65">
        <f t="shared" si="10"/>
        <v>7.8333333333333544</v>
      </c>
      <c r="D195" s="121">
        <v>4.5</v>
      </c>
      <c r="E195" s="121">
        <v>5.8</v>
      </c>
      <c r="F195" s="122">
        <v>17.5</v>
      </c>
    </row>
    <row r="196" spans="2:6" x14ac:dyDescent="0.3">
      <c r="B196" s="64">
        <f t="shared" si="9"/>
        <v>45448.874999999549</v>
      </c>
      <c r="C196" s="65">
        <f t="shared" si="10"/>
        <v>7.8750000000000213</v>
      </c>
      <c r="D196" s="121">
        <v>4.5</v>
      </c>
      <c r="E196" s="121">
        <v>5.8</v>
      </c>
      <c r="F196" s="122">
        <v>17.5</v>
      </c>
    </row>
    <row r="197" spans="2:6" x14ac:dyDescent="0.3">
      <c r="B197" s="64">
        <f t="shared" si="9"/>
        <v>45448.916666666213</v>
      </c>
      <c r="C197" s="65">
        <f t="shared" si="10"/>
        <v>7.9166666666666883</v>
      </c>
      <c r="D197" s="121">
        <v>4.5</v>
      </c>
      <c r="E197" s="121">
        <v>5.8</v>
      </c>
      <c r="F197" s="122">
        <v>17.5</v>
      </c>
    </row>
    <row r="198" spans="2:6" x14ac:dyDescent="0.3">
      <c r="B198" s="64">
        <f t="shared" si="9"/>
        <v>45448.958333332877</v>
      </c>
      <c r="C198" s="65">
        <f t="shared" si="10"/>
        <v>7.9583333333333552</v>
      </c>
      <c r="D198" s="121">
        <v>4.5</v>
      </c>
      <c r="E198" s="121">
        <v>5.8</v>
      </c>
      <c r="F198" s="122">
        <v>17.5</v>
      </c>
    </row>
    <row r="199" spans="2:6" x14ac:dyDescent="0.3">
      <c r="B199" s="64">
        <f t="shared" si="9"/>
        <v>45448.999999999542</v>
      </c>
      <c r="C199" s="65">
        <f t="shared" si="10"/>
        <v>8.0000000000000213</v>
      </c>
      <c r="D199" s="121">
        <v>4.5</v>
      </c>
      <c r="E199" s="121">
        <v>5.9</v>
      </c>
      <c r="F199" s="122">
        <v>17.600000000000001</v>
      </c>
    </row>
    <row r="200" spans="2:6" x14ac:dyDescent="0.3">
      <c r="B200" s="64">
        <f t="shared" si="9"/>
        <v>45449.041666666206</v>
      </c>
      <c r="C200" s="65">
        <f t="shared" si="10"/>
        <v>8.0416666666666874</v>
      </c>
      <c r="D200" s="121">
        <v>4.5</v>
      </c>
      <c r="E200" s="121">
        <v>5.9</v>
      </c>
      <c r="F200" s="122">
        <v>17.600000000000001</v>
      </c>
    </row>
    <row r="201" spans="2:6" x14ac:dyDescent="0.3">
      <c r="B201" s="64">
        <f t="shared" si="9"/>
        <v>45449.08333333287</v>
      </c>
      <c r="C201" s="65">
        <f t="shared" si="10"/>
        <v>8.0833333333333535</v>
      </c>
      <c r="D201" s="121">
        <v>4.0999999999999996</v>
      </c>
      <c r="E201" s="121">
        <v>5.3</v>
      </c>
      <c r="F201" s="122">
        <v>17.5</v>
      </c>
    </row>
    <row r="202" spans="2:6" x14ac:dyDescent="0.3">
      <c r="B202" s="64">
        <f t="shared" si="9"/>
        <v>45449.124999999534</v>
      </c>
      <c r="C202" s="65">
        <f t="shared" si="10"/>
        <v>8.1250000000000195</v>
      </c>
      <c r="D202" s="121">
        <v>3.6</v>
      </c>
      <c r="E202" s="121">
        <v>4.7</v>
      </c>
      <c r="F202" s="122">
        <v>17.399999999999999</v>
      </c>
    </row>
    <row r="203" spans="2:6" x14ac:dyDescent="0.3">
      <c r="B203" s="64">
        <f t="shared" ref="B203:B234" si="11">B202+TIME(1,0,0)</f>
        <v>45449.166666666199</v>
      </c>
      <c r="C203" s="65">
        <f t="shared" ref="C203:C234" si="12">C202+TIME(1,0,0)</f>
        <v>8.1666666666666856</v>
      </c>
      <c r="D203" s="121">
        <v>3.1</v>
      </c>
      <c r="E203" s="121">
        <v>4.0999999999999996</v>
      </c>
      <c r="F203" s="122">
        <v>17.399999999999999</v>
      </c>
    </row>
    <row r="204" spans="2:6" x14ac:dyDescent="0.3">
      <c r="B204" s="64">
        <f t="shared" si="11"/>
        <v>45449.208333332863</v>
      </c>
      <c r="C204" s="65">
        <f t="shared" si="12"/>
        <v>8.2083333333333517</v>
      </c>
      <c r="D204" s="121">
        <v>2.6</v>
      </c>
      <c r="E204" s="121">
        <v>3.6</v>
      </c>
      <c r="F204" s="122">
        <v>17.3</v>
      </c>
    </row>
    <row r="205" spans="2:6" x14ac:dyDescent="0.3">
      <c r="B205" s="64">
        <f t="shared" si="11"/>
        <v>45449.249999999527</v>
      </c>
      <c r="C205" s="65">
        <f t="shared" si="12"/>
        <v>8.2500000000000178</v>
      </c>
      <c r="D205" s="121">
        <v>2.2000000000000002</v>
      </c>
      <c r="E205" s="121">
        <v>3.1</v>
      </c>
      <c r="F205" s="122">
        <v>17.399999999999999</v>
      </c>
    </row>
    <row r="206" spans="2:6" x14ac:dyDescent="0.3">
      <c r="B206" s="64">
        <f t="shared" si="11"/>
        <v>45449.291666666191</v>
      </c>
      <c r="C206" s="65">
        <f t="shared" si="12"/>
        <v>8.2916666666666838</v>
      </c>
      <c r="D206" s="121">
        <v>1.7</v>
      </c>
      <c r="E206" s="121">
        <v>2.5</v>
      </c>
      <c r="F206" s="122">
        <v>17.7</v>
      </c>
    </row>
    <row r="207" spans="2:6" x14ac:dyDescent="0.3">
      <c r="B207" s="64">
        <f t="shared" si="11"/>
        <v>45449.333333332856</v>
      </c>
      <c r="C207" s="65">
        <f t="shared" si="12"/>
        <v>8.3333333333333499</v>
      </c>
      <c r="D207" s="121">
        <v>1.7</v>
      </c>
      <c r="E207" s="121">
        <v>2.4</v>
      </c>
      <c r="F207" s="122">
        <v>17.8</v>
      </c>
    </row>
    <row r="208" spans="2:6" x14ac:dyDescent="0.3">
      <c r="B208" s="64">
        <f t="shared" si="11"/>
        <v>45449.37499999952</v>
      </c>
      <c r="C208" s="65">
        <f t="shared" si="12"/>
        <v>8.375000000000016</v>
      </c>
      <c r="D208" s="121">
        <v>1.7</v>
      </c>
      <c r="E208" s="121">
        <v>2.4</v>
      </c>
      <c r="F208" s="122">
        <v>18</v>
      </c>
    </row>
    <row r="209" spans="2:6" x14ac:dyDescent="0.3">
      <c r="B209" s="64">
        <f t="shared" si="11"/>
        <v>45449.416666666184</v>
      </c>
      <c r="C209" s="65">
        <f t="shared" si="12"/>
        <v>8.4166666666666821</v>
      </c>
      <c r="D209" s="121">
        <v>1.7</v>
      </c>
      <c r="E209" s="121">
        <v>2.4</v>
      </c>
      <c r="F209" s="122">
        <v>18.100000000000001</v>
      </c>
    </row>
    <row r="210" spans="2:6" x14ac:dyDescent="0.3">
      <c r="B210" s="64">
        <f t="shared" si="11"/>
        <v>45449.458333332848</v>
      </c>
      <c r="C210" s="65">
        <f t="shared" si="12"/>
        <v>8.4583333333333481</v>
      </c>
      <c r="D210" s="121">
        <v>1.7</v>
      </c>
      <c r="E210" s="121">
        <v>2.5</v>
      </c>
      <c r="F210" s="122">
        <v>18.2</v>
      </c>
    </row>
    <row r="211" spans="2:6" x14ac:dyDescent="0.3">
      <c r="B211" s="64">
        <f t="shared" si="11"/>
        <v>45449.499999999513</v>
      </c>
      <c r="C211" s="65">
        <f t="shared" si="12"/>
        <v>8.5000000000000142</v>
      </c>
      <c r="D211" s="121">
        <v>1.7</v>
      </c>
      <c r="E211" s="121">
        <v>2.5</v>
      </c>
      <c r="F211" s="122">
        <v>18.3</v>
      </c>
    </row>
    <row r="212" spans="2:6" x14ac:dyDescent="0.3">
      <c r="B212" s="64">
        <f t="shared" si="11"/>
        <v>45449.541666666177</v>
      </c>
      <c r="C212" s="65">
        <f t="shared" si="12"/>
        <v>8.5416666666666803</v>
      </c>
      <c r="D212" s="121">
        <v>1.7</v>
      </c>
      <c r="E212" s="121">
        <v>2.5</v>
      </c>
      <c r="F212" s="122">
        <v>18.3</v>
      </c>
    </row>
    <row r="213" spans="2:6" x14ac:dyDescent="0.3">
      <c r="B213" s="64">
        <f t="shared" si="11"/>
        <v>45449.583333332841</v>
      </c>
      <c r="C213" s="65">
        <f t="shared" si="12"/>
        <v>8.5833333333333464</v>
      </c>
      <c r="D213" s="121">
        <v>2.1</v>
      </c>
      <c r="E213" s="121">
        <v>3</v>
      </c>
      <c r="F213" s="122">
        <v>18.600000000000001</v>
      </c>
    </row>
    <row r="214" spans="2:6" x14ac:dyDescent="0.3">
      <c r="B214" s="64">
        <f t="shared" si="11"/>
        <v>45449.624999999505</v>
      </c>
      <c r="C214" s="65">
        <f t="shared" si="12"/>
        <v>8.6250000000000124</v>
      </c>
      <c r="D214" s="121">
        <v>2.6</v>
      </c>
      <c r="E214" s="121">
        <v>3.5</v>
      </c>
      <c r="F214" s="122">
        <v>18.8</v>
      </c>
    </row>
    <row r="215" spans="2:6" x14ac:dyDescent="0.3">
      <c r="B215" s="64">
        <f t="shared" si="11"/>
        <v>45449.666666666169</v>
      </c>
      <c r="C215" s="65">
        <f t="shared" si="12"/>
        <v>8.6666666666666785</v>
      </c>
      <c r="D215" s="121">
        <v>3</v>
      </c>
      <c r="E215" s="121">
        <v>4</v>
      </c>
      <c r="F215" s="122">
        <v>19.100000000000001</v>
      </c>
    </row>
    <row r="216" spans="2:6" x14ac:dyDescent="0.3">
      <c r="B216" s="64">
        <f t="shared" si="11"/>
        <v>45449.708333332834</v>
      </c>
      <c r="C216" s="65">
        <f t="shared" si="12"/>
        <v>8.7083333333333446</v>
      </c>
      <c r="D216" s="121">
        <v>3.5</v>
      </c>
      <c r="E216" s="121">
        <v>4.5999999999999996</v>
      </c>
      <c r="F216" s="122">
        <v>19.3</v>
      </c>
    </row>
    <row r="217" spans="2:6" x14ac:dyDescent="0.3">
      <c r="B217" s="64">
        <f t="shared" si="11"/>
        <v>45449.749999999498</v>
      </c>
      <c r="C217" s="65">
        <f t="shared" si="12"/>
        <v>8.7500000000000107</v>
      </c>
      <c r="D217" s="121">
        <v>3.9</v>
      </c>
      <c r="E217" s="121">
        <v>5.0999999999999996</v>
      </c>
      <c r="F217" s="122">
        <v>19.2</v>
      </c>
    </row>
    <row r="218" spans="2:6" x14ac:dyDescent="0.3">
      <c r="B218" s="64">
        <f t="shared" si="11"/>
        <v>45449.791666666162</v>
      </c>
      <c r="C218" s="65">
        <f t="shared" si="12"/>
        <v>8.7916666666666767</v>
      </c>
      <c r="D218" s="121">
        <v>4.3</v>
      </c>
      <c r="E218" s="121">
        <v>5.6</v>
      </c>
      <c r="F218" s="122">
        <v>19.3</v>
      </c>
    </row>
    <row r="219" spans="2:6" x14ac:dyDescent="0.3">
      <c r="B219" s="64">
        <f t="shared" si="11"/>
        <v>45449.833333332826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45449.874999999491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45449.916666666155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45449.958333332819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45449.999999999483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45450.041666666148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45450.083333332812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45450.124999999476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45450.16666666614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45450.208333332805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45450.249999999469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45450.291666666133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45450.333333332797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45450.374999999462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45450.416666666126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45450.45833333279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45450.499999999454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45450.541666666119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45450.583333332783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45450.624999999447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45450.666666666111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45450.708333332776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45450.74999999944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45450.791666666104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45450.833333332768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45450.874999999432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45450.916666666097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45441.083333333336</v>
      </c>
      <c r="H1" s="35">
        <f>G1+TIME(1,0,0)</f>
        <v>45441.125</v>
      </c>
      <c r="I1" s="35">
        <f t="shared" ref="I1:BT1" si="0">H1+TIME(1,0,0)</f>
        <v>45441.166666666664</v>
      </c>
      <c r="J1" s="35">
        <f t="shared" si="0"/>
        <v>45441.208333333328</v>
      </c>
      <c r="K1" s="35">
        <f t="shared" si="0"/>
        <v>45441.249999999993</v>
      </c>
      <c r="L1" s="35">
        <f t="shared" si="0"/>
        <v>45441.291666666657</v>
      </c>
      <c r="M1" s="35">
        <f t="shared" si="0"/>
        <v>45441.333333333321</v>
      </c>
      <c r="N1" s="35">
        <f t="shared" si="0"/>
        <v>45441.374999999985</v>
      </c>
      <c r="O1" s="35">
        <f t="shared" si="0"/>
        <v>45441.41666666665</v>
      </c>
      <c r="P1" s="35">
        <f t="shared" si="0"/>
        <v>45441.458333333314</v>
      </c>
      <c r="Q1" s="35">
        <f t="shared" si="0"/>
        <v>45441.499999999978</v>
      </c>
      <c r="R1" s="35">
        <f t="shared" si="0"/>
        <v>45441.541666666642</v>
      </c>
      <c r="S1" s="35">
        <f t="shared" si="0"/>
        <v>45441.583333333307</v>
      </c>
      <c r="T1" s="35">
        <f t="shared" si="0"/>
        <v>45441.624999999971</v>
      </c>
      <c r="U1" s="35">
        <f t="shared" si="0"/>
        <v>45441.666666666635</v>
      </c>
      <c r="V1" s="35">
        <f t="shared" si="0"/>
        <v>45441.708333333299</v>
      </c>
      <c r="W1" s="35">
        <f t="shared" si="0"/>
        <v>45441.749999999964</v>
      </c>
      <c r="X1" s="35">
        <f t="shared" si="0"/>
        <v>45441.791666666628</v>
      </c>
      <c r="Y1" s="35">
        <f t="shared" si="0"/>
        <v>45441.833333333292</v>
      </c>
      <c r="Z1" s="35">
        <f t="shared" si="0"/>
        <v>45441.874999999956</v>
      </c>
      <c r="AA1" s="35">
        <f t="shared" si="0"/>
        <v>45441.916666666621</v>
      </c>
      <c r="AB1" s="35">
        <f t="shared" si="0"/>
        <v>45441.958333333285</v>
      </c>
      <c r="AC1" s="35">
        <f t="shared" si="0"/>
        <v>45441.999999999949</v>
      </c>
      <c r="AD1" s="35">
        <f t="shared" si="0"/>
        <v>45442.041666666613</v>
      </c>
      <c r="AE1" s="35">
        <f t="shared" si="0"/>
        <v>45442.083333333278</v>
      </c>
      <c r="AF1" s="35">
        <f t="shared" si="0"/>
        <v>45442.124999999942</v>
      </c>
      <c r="AG1" s="35">
        <f t="shared" si="0"/>
        <v>45442.166666666606</v>
      </c>
      <c r="AH1" s="35">
        <f t="shared" si="0"/>
        <v>45442.20833333327</v>
      </c>
      <c r="AI1" s="35">
        <f t="shared" si="0"/>
        <v>45442.249999999935</v>
      </c>
      <c r="AJ1" s="35">
        <f t="shared" si="0"/>
        <v>45442.291666666599</v>
      </c>
      <c r="AK1" s="35">
        <f t="shared" si="0"/>
        <v>45442.333333333263</v>
      </c>
      <c r="AL1" s="35">
        <f t="shared" si="0"/>
        <v>45442.374999999927</v>
      </c>
      <c r="AM1" s="35">
        <f t="shared" si="0"/>
        <v>45442.416666666591</v>
      </c>
      <c r="AN1" s="35">
        <f t="shared" si="0"/>
        <v>45442.458333333256</v>
      </c>
      <c r="AO1" s="35">
        <f t="shared" si="0"/>
        <v>45442.49999999992</v>
      </c>
      <c r="AP1" s="35">
        <f t="shared" si="0"/>
        <v>45442.541666666584</v>
      </c>
      <c r="AQ1" s="35">
        <f t="shared" si="0"/>
        <v>45442.583333333248</v>
      </c>
      <c r="AR1" s="35">
        <f t="shared" si="0"/>
        <v>45442.624999999913</v>
      </c>
      <c r="AS1" s="35">
        <f t="shared" si="0"/>
        <v>45442.666666666577</v>
      </c>
      <c r="AT1" s="35">
        <f t="shared" si="0"/>
        <v>45442.708333333241</v>
      </c>
      <c r="AU1" s="35">
        <f t="shared" si="0"/>
        <v>45442.749999999905</v>
      </c>
      <c r="AV1" s="35">
        <f t="shared" si="0"/>
        <v>45442.79166666657</v>
      </c>
      <c r="AW1" s="35">
        <f t="shared" si="0"/>
        <v>45442.833333333234</v>
      </c>
      <c r="AX1" s="35">
        <f t="shared" si="0"/>
        <v>45442.874999999898</v>
      </c>
      <c r="AY1" s="35">
        <f t="shared" si="0"/>
        <v>45442.916666666562</v>
      </c>
      <c r="AZ1" s="35">
        <f t="shared" si="0"/>
        <v>45442.958333333227</v>
      </c>
      <c r="BA1" s="35">
        <f t="shared" si="0"/>
        <v>45442.999999999891</v>
      </c>
      <c r="BB1" s="35">
        <f t="shared" si="0"/>
        <v>45443.041666666555</v>
      </c>
      <c r="BC1" s="35">
        <f t="shared" si="0"/>
        <v>45443.083333333219</v>
      </c>
      <c r="BD1" s="35">
        <f t="shared" si="0"/>
        <v>45443.124999999884</v>
      </c>
      <c r="BE1" s="35">
        <f t="shared" si="0"/>
        <v>45443.166666666548</v>
      </c>
      <c r="BF1" s="35">
        <f t="shared" si="0"/>
        <v>45443.208333333212</v>
      </c>
      <c r="BG1" s="35">
        <f t="shared" si="0"/>
        <v>45443.249999999876</v>
      </c>
      <c r="BH1" s="35">
        <f t="shared" si="0"/>
        <v>45443.291666666541</v>
      </c>
      <c r="BI1" s="35">
        <f t="shared" si="0"/>
        <v>45443.333333333205</v>
      </c>
      <c r="BJ1" s="35">
        <f t="shared" si="0"/>
        <v>45443.374999999869</v>
      </c>
      <c r="BK1" s="35">
        <f t="shared" si="0"/>
        <v>45443.416666666533</v>
      </c>
      <c r="BL1" s="35">
        <f t="shared" si="0"/>
        <v>45443.458333333198</v>
      </c>
      <c r="BM1" s="35">
        <f t="shared" si="0"/>
        <v>45443.499999999862</v>
      </c>
      <c r="BN1" s="35">
        <f t="shared" si="0"/>
        <v>45443.541666666526</v>
      </c>
      <c r="BO1" s="35">
        <f t="shared" si="0"/>
        <v>45443.58333333319</v>
      </c>
      <c r="BP1" s="35">
        <f t="shared" si="0"/>
        <v>45443.624999999854</v>
      </c>
      <c r="BQ1" s="35">
        <f t="shared" si="0"/>
        <v>45443.666666666519</v>
      </c>
      <c r="BR1" s="35">
        <f t="shared" si="0"/>
        <v>45443.708333333183</v>
      </c>
      <c r="BS1" s="35">
        <f t="shared" si="0"/>
        <v>45443.749999999847</v>
      </c>
      <c r="BT1" s="35">
        <f t="shared" si="0"/>
        <v>45443.791666666511</v>
      </c>
      <c r="BU1" s="35">
        <f t="shared" ref="BU1:EF1" si="1">BT1+TIME(1,0,0)</f>
        <v>45443.833333333176</v>
      </c>
      <c r="BV1" s="35">
        <f t="shared" si="1"/>
        <v>45443.87499999984</v>
      </c>
      <c r="BW1" s="35">
        <f t="shared" si="1"/>
        <v>45443.916666666504</v>
      </c>
      <c r="BX1" s="35">
        <f t="shared" si="1"/>
        <v>45443.958333333168</v>
      </c>
      <c r="BY1" s="35">
        <f t="shared" si="1"/>
        <v>45443.999999999833</v>
      </c>
      <c r="BZ1" s="35">
        <f t="shared" si="1"/>
        <v>45444.041666666497</v>
      </c>
      <c r="CA1" s="35">
        <f t="shared" si="1"/>
        <v>45444.083333333161</v>
      </c>
      <c r="CB1" s="35">
        <f t="shared" si="1"/>
        <v>45444.124999999825</v>
      </c>
      <c r="CC1" s="35">
        <f t="shared" si="1"/>
        <v>45444.16666666649</v>
      </c>
      <c r="CD1" s="35">
        <f t="shared" si="1"/>
        <v>45444.208333333154</v>
      </c>
      <c r="CE1" s="35">
        <f t="shared" si="1"/>
        <v>45444.249999999818</v>
      </c>
      <c r="CF1" s="35">
        <f t="shared" si="1"/>
        <v>45444.291666666482</v>
      </c>
      <c r="CG1" s="35">
        <f t="shared" si="1"/>
        <v>45444.333333333147</v>
      </c>
      <c r="CH1" s="35">
        <f t="shared" si="1"/>
        <v>45444.374999999811</v>
      </c>
      <c r="CI1" s="35">
        <f t="shared" si="1"/>
        <v>45444.416666666475</v>
      </c>
      <c r="CJ1" s="35">
        <f t="shared" si="1"/>
        <v>45444.458333333139</v>
      </c>
      <c r="CK1" s="35">
        <f t="shared" si="1"/>
        <v>45444.499999999804</v>
      </c>
      <c r="CL1" s="35">
        <f t="shared" si="1"/>
        <v>45444.541666666468</v>
      </c>
      <c r="CM1" s="35">
        <f t="shared" si="1"/>
        <v>45444.583333333132</v>
      </c>
      <c r="CN1" s="35">
        <f t="shared" si="1"/>
        <v>45444.624999999796</v>
      </c>
      <c r="CO1" s="35">
        <f t="shared" si="1"/>
        <v>45444.666666666461</v>
      </c>
      <c r="CP1" s="35">
        <f t="shared" si="1"/>
        <v>45444.708333333125</v>
      </c>
      <c r="CQ1" s="35">
        <f t="shared" si="1"/>
        <v>45444.749999999789</v>
      </c>
      <c r="CR1" s="35">
        <f t="shared" si="1"/>
        <v>45444.791666666453</v>
      </c>
      <c r="CS1" s="35">
        <f t="shared" si="1"/>
        <v>45444.833333333117</v>
      </c>
      <c r="CT1" s="35">
        <f t="shared" si="1"/>
        <v>45444.874999999782</v>
      </c>
      <c r="CU1" s="35">
        <f t="shared" si="1"/>
        <v>45444.916666666446</v>
      </c>
      <c r="CV1" s="35">
        <f t="shared" si="1"/>
        <v>45444.95833333311</v>
      </c>
      <c r="CW1" s="35">
        <f t="shared" si="1"/>
        <v>45444.999999999774</v>
      </c>
      <c r="CX1" s="35">
        <f t="shared" si="1"/>
        <v>45445.041666666439</v>
      </c>
      <c r="CY1" s="35">
        <f t="shared" si="1"/>
        <v>45445.083333333103</v>
      </c>
      <c r="CZ1" s="35">
        <f t="shared" si="1"/>
        <v>45445.124999999767</v>
      </c>
      <c r="DA1" s="35">
        <f t="shared" si="1"/>
        <v>45445.166666666431</v>
      </c>
      <c r="DB1" s="35">
        <f t="shared" si="1"/>
        <v>45445.208333333096</v>
      </c>
      <c r="DC1" s="35">
        <f t="shared" si="1"/>
        <v>45445.24999999976</v>
      </c>
      <c r="DD1" s="35">
        <f t="shared" si="1"/>
        <v>45445.291666666424</v>
      </c>
      <c r="DE1" s="35">
        <f t="shared" si="1"/>
        <v>45445.333333333088</v>
      </c>
      <c r="DF1" s="35">
        <f t="shared" si="1"/>
        <v>45445.374999999753</v>
      </c>
      <c r="DG1" s="35">
        <f t="shared" si="1"/>
        <v>45445.416666666417</v>
      </c>
      <c r="DH1" s="35">
        <f t="shared" si="1"/>
        <v>45445.458333333081</v>
      </c>
      <c r="DI1" s="35">
        <f t="shared" si="1"/>
        <v>45445.499999999745</v>
      </c>
      <c r="DJ1" s="35">
        <f t="shared" si="1"/>
        <v>45445.54166666641</v>
      </c>
      <c r="DK1" s="35">
        <f t="shared" si="1"/>
        <v>45445.583333333074</v>
      </c>
      <c r="DL1" s="35">
        <f t="shared" si="1"/>
        <v>45445.624999999738</v>
      </c>
      <c r="DM1" s="35">
        <f t="shared" si="1"/>
        <v>45445.666666666402</v>
      </c>
      <c r="DN1" s="35">
        <f t="shared" si="1"/>
        <v>45445.708333333067</v>
      </c>
      <c r="DO1" s="35">
        <f t="shared" si="1"/>
        <v>45445.749999999731</v>
      </c>
      <c r="DP1" s="35">
        <f t="shared" si="1"/>
        <v>45445.791666666395</v>
      </c>
      <c r="DQ1" s="35">
        <f t="shared" si="1"/>
        <v>45445.833333333059</v>
      </c>
      <c r="DR1" s="35">
        <f t="shared" si="1"/>
        <v>45445.874999999724</v>
      </c>
      <c r="DS1" s="35">
        <f t="shared" si="1"/>
        <v>45445.916666666388</v>
      </c>
      <c r="DT1" s="35">
        <f t="shared" si="1"/>
        <v>45445.958333333052</v>
      </c>
      <c r="DU1" s="35">
        <f t="shared" si="1"/>
        <v>45445.999999999716</v>
      </c>
      <c r="DV1" s="35">
        <f t="shared" si="1"/>
        <v>45446.04166666638</v>
      </c>
      <c r="DW1" s="35">
        <f t="shared" si="1"/>
        <v>45446.083333333045</v>
      </c>
      <c r="DX1" s="35">
        <f t="shared" si="1"/>
        <v>45446.124999999709</v>
      </c>
      <c r="DY1" s="35">
        <f t="shared" si="1"/>
        <v>45446.166666666373</v>
      </c>
      <c r="DZ1" s="35">
        <f t="shared" si="1"/>
        <v>45446.208333333037</v>
      </c>
      <c r="EA1" s="35">
        <f t="shared" si="1"/>
        <v>45446.249999999702</v>
      </c>
      <c r="EB1" s="35">
        <f t="shared" si="1"/>
        <v>45446.291666666366</v>
      </c>
      <c r="EC1" s="35">
        <f t="shared" si="1"/>
        <v>45446.33333333303</v>
      </c>
      <c r="ED1" s="35">
        <f t="shared" si="1"/>
        <v>45446.374999999694</v>
      </c>
      <c r="EE1" s="35">
        <f t="shared" si="1"/>
        <v>45446.416666666359</v>
      </c>
      <c r="EF1" s="35">
        <f t="shared" si="1"/>
        <v>45446.458333333023</v>
      </c>
      <c r="EG1" s="35">
        <f t="shared" ref="EG1:GR1" si="2">EF1+TIME(1,0,0)</f>
        <v>45446.499999999687</v>
      </c>
      <c r="EH1" s="35">
        <f t="shared" si="2"/>
        <v>45446.541666666351</v>
      </c>
      <c r="EI1" s="35">
        <f t="shared" si="2"/>
        <v>45446.583333333016</v>
      </c>
      <c r="EJ1" s="35">
        <f t="shared" si="2"/>
        <v>45446.62499999968</v>
      </c>
      <c r="EK1" s="35">
        <f t="shared" si="2"/>
        <v>45446.666666666344</v>
      </c>
      <c r="EL1" s="35">
        <f t="shared" si="2"/>
        <v>45446.708333333008</v>
      </c>
      <c r="EM1" s="35">
        <f t="shared" si="2"/>
        <v>45446.749999999673</v>
      </c>
      <c r="EN1" s="35">
        <f t="shared" si="2"/>
        <v>45446.791666666337</v>
      </c>
      <c r="EO1" s="35">
        <f t="shared" si="2"/>
        <v>45446.833333333001</v>
      </c>
      <c r="EP1" s="35">
        <f t="shared" si="2"/>
        <v>45446.874999999665</v>
      </c>
      <c r="EQ1" s="35">
        <f t="shared" si="2"/>
        <v>45446.91666666633</v>
      </c>
      <c r="ER1" s="35">
        <f t="shared" si="2"/>
        <v>45446.958333332994</v>
      </c>
      <c r="ES1" s="35">
        <f t="shared" si="2"/>
        <v>45446.999999999658</v>
      </c>
      <c r="ET1" s="35">
        <f t="shared" si="2"/>
        <v>45447.041666666322</v>
      </c>
      <c r="EU1" s="35">
        <f t="shared" si="2"/>
        <v>45447.083333332987</v>
      </c>
      <c r="EV1" s="35">
        <f t="shared" si="2"/>
        <v>45447.124999999651</v>
      </c>
      <c r="EW1" s="35">
        <f t="shared" si="2"/>
        <v>45447.166666666315</v>
      </c>
      <c r="EX1" s="35">
        <f t="shared" si="2"/>
        <v>45447.208333332979</v>
      </c>
      <c r="EY1" s="35">
        <f t="shared" si="2"/>
        <v>45447.249999999643</v>
      </c>
      <c r="EZ1" s="35">
        <f t="shared" si="2"/>
        <v>45447.291666666308</v>
      </c>
      <c r="FA1" s="35">
        <f t="shared" si="2"/>
        <v>45447.333333332972</v>
      </c>
      <c r="FB1" s="35">
        <f t="shared" si="2"/>
        <v>45447.374999999636</v>
      </c>
      <c r="FC1" s="35">
        <f t="shared" si="2"/>
        <v>45447.4166666663</v>
      </c>
      <c r="FD1" s="35">
        <f t="shared" si="2"/>
        <v>45447.458333332965</v>
      </c>
      <c r="FE1" s="35">
        <f t="shared" si="2"/>
        <v>45447.499999999629</v>
      </c>
      <c r="FF1" s="35">
        <f t="shared" si="2"/>
        <v>45447.541666666293</v>
      </c>
      <c r="FG1" s="35">
        <f t="shared" si="2"/>
        <v>45447.583333332957</v>
      </c>
      <c r="FH1" s="35">
        <f t="shared" si="2"/>
        <v>45447.624999999622</v>
      </c>
      <c r="FI1" s="35">
        <f t="shared" si="2"/>
        <v>45447.666666666286</v>
      </c>
      <c r="FJ1" s="35">
        <f t="shared" si="2"/>
        <v>45447.70833333295</v>
      </c>
      <c r="FK1" s="35">
        <f t="shared" si="2"/>
        <v>45447.749999999614</v>
      </c>
      <c r="FL1" s="35">
        <f t="shared" si="2"/>
        <v>45447.791666666279</v>
      </c>
      <c r="FM1" s="35">
        <f t="shared" si="2"/>
        <v>45447.833333332943</v>
      </c>
      <c r="FN1" s="35">
        <f t="shared" si="2"/>
        <v>45447.874999999607</v>
      </c>
      <c r="FO1" s="35">
        <f t="shared" si="2"/>
        <v>45447.916666666271</v>
      </c>
      <c r="FP1" s="35">
        <f t="shared" si="2"/>
        <v>45447.958333332936</v>
      </c>
      <c r="FQ1" s="35">
        <f t="shared" si="2"/>
        <v>45447.9999999996</v>
      </c>
      <c r="FR1" s="35">
        <f t="shared" si="2"/>
        <v>45448.041666666264</v>
      </c>
      <c r="FS1" s="35">
        <f t="shared" si="2"/>
        <v>45448.083333332928</v>
      </c>
      <c r="FT1" s="35">
        <f t="shared" si="2"/>
        <v>45448.124999999593</v>
      </c>
      <c r="FU1" s="35">
        <f t="shared" si="2"/>
        <v>45448.166666666257</v>
      </c>
      <c r="FV1" s="35">
        <f t="shared" si="2"/>
        <v>45448.208333332921</v>
      </c>
      <c r="FW1" s="35">
        <f t="shared" si="2"/>
        <v>45448.249999999585</v>
      </c>
      <c r="FX1" s="35">
        <f t="shared" si="2"/>
        <v>45448.29166666625</v>
      </c>
      <c r="FY1" s="35">
        <f t="shared" si="2"/>
        <v>45448.333333332914</v>
      </c>
      <c r="FZ1" s="35">
        <f t="shared" si="2"/>
        <v>45448.374999999578</v>
      </c>
      <c r="GA1" s="35">
        <f t="shared" si="2"/>
        <v>45448.416666666242</v>
      </c>
      <c r="GB1" s="35">
        <f t="shared" si="2"/>
        <v>45448.458333332906</v>
      </c>
      <c r="GC1" s="35">
        <f t="shared" si="2"/>
        <v>45448.499999999571</v>
      </c>
      <c r="GD1" s="35">
        <f t="shared" si="2"/>
        <v>45448.541666666235</v>
      </c>
      <c r="GE1" s="35">
        <f t="shared" si="2"/>
        <v>45448.583333332899</v>
      </c>
      <c r="GF1" s="35">
        <f t="shared" si="2"/>
        <v>45448.624999999563</v>
      </c>
      <c r="GG1" s="35">
        <f t="shared" si="2"/>
        <v>45448.666666666228</v>
      </c>
      <c r="GH1" s="35">
        <f t="shared" si="2"/>
        <v>45448.708333332892</v>
      </c>
      <c r="GI1" s="35">
        <f t="shared" si="2"/>
        <v>45448.749999999556</v>
      </c>
      <c r="GJ1" s="35">
        <f t="shared" si="2"/>
        <v>45448.79166666622</v>
      </c>
      <c r="GK1" s="35">
        <f t="shared" si="2"/>
        <v>45448.833333332885</v>
      </c>
      <c r="GL1" s="35">
        <f t="shared" si="2"/>
        <v>45448.874999999549</v>
      </c>
      <c r="GM1" s="35">
        <f t="shared" si="2"/>
        <v>45448.916666666213</v>
      </c>
      <c r="GN1" s="35">
        <f t="shared" si="2"/>
        <v>45448.958333332877</v>
      </c>
      <c r="GO1" s="35">
        <f t="shared" si="2"/>
        <v>45448.999999999542</v>
      </c>
      <c r="GP1" s="35">
        <f t="shared" si="2"/>
        <v>45449.041666666206</v>
      </c>
      <c r="GQ1" s="35">
        <f t="shared" si="2"/>
        <v>45449.08333333287</v>
      </c>
      <c r="GR1" s="35">
        <f t="shared" si="2"/>
        <v>45449.124999999534</v>
      </c>
      <c r="GS1" s="35">
        <f t="shared" ref="GS1:HX1" si="3">GR1+TIME(1,0,0)</f>
        <v>45449.166666666199</v>
      </c>
      <c r="GT1" s="35">
        <f t="shared" si="3"/>
        <v>45449.208333332863</v>
      </c>
      <c r="GU1" s="35">
        <f t="shared" si="3"/>
        <v>45449.249999999527</v>
      </c>
      <c r="GV1" s="35">
        <f t="shared" si="3"/>
        <v>45449.291666666191</v>
      </c>
      <c r="GW1" s="35">
        <f t="shared" si="3"/>
        <v>45449.333333332856</v>
      </c>
      <c r="GX1" s="35">
        <f t="shared" si="3"/>
        <v>45449.37499999952</v>
      </c>
      <c r="GY1" s="35">
        <f t="shared" si="3"/>
        <v>45449.416666666184</v>
      </c>
      <c r="GZ1" s="35">
        <f t="shared" si="3"/>
        <v>45449.458333332848</v>
      </c>
      <c r="HA1" s="35">
        <f t="shared" si="3"/>
        <v>45449.499999999513</v>
      </c>
      <c r="HB1" s="35">
        <f t="shared" si="3"/>
        <v>45449.541666666177</v>
      </c>
      <c r="HC1" s="35">
        <f t="shared" si="3"/>
        <v>45449.583333332841</v>
      </c>
      <c r="HD1" s="35">
        <f t="shared" si="3"/>
        <v>45449.624999999505</v>
      </c>
      <c r="HE1" s="35">
        <f t="shared" si="3"/>
        <v>45449.666666666169</v>
      </c>
      <c r="HF1" s="35">
        <f t="shared" si="3"/>
        <v>45449.708333332834</v>
      </c>
      <c r="HG1" s="35">
        <f t="shared" si="3"/>
        <v>45449.749999999498</v>
      </c>
      <c r="HH1" s="35">
        <f t="shared" si="3"/>
        <v>45449.791666666162</v>
      </c>
      <c r="HI1" s="35">
        <f t="shared" si="3"/>
        <v>45449.833333332826</v>
      </c>
      <c r="HJ1" s="35">
        <f t="shared" si="3"/>
        <v>45449.874999999491</v>
      </c>
      <c r="HK1" s="35">
        <f t="shared" si="3"/>
        <v>45449.916666666155</v>
      </c>
      <c r="HL1" s="35">
        <f t="shared" si="3"/>
        <v>45449.958333332819</v>
      </c>
      <c r="HM1" s="35">
        <f t="shared" si="3"/>
        <v>45449.999999999483</v>
      </c>
      <c r="HN1" s="35">
        <f t="shared" si="3"/>
        <v>45450.041666666148</v>
      </c>
      <c r="HO1" s="35">
        <f t="shared" si="3"/>
        <v>45450.083333332812</v>
      </c>
      <c r="HP1" s="35">
        <f t="shared" si="3"/>
        <v>45450.124999999476</v>
      </c>
      <c r="HQ1" s="35">
        <f t="shared" si="3"/>
        <v>45450.16666666614</v>
      </c>
      <c r="HR1" s="35">
        <f t="shared" si="3"/>
        <v>45450.208333332805</v>
      </c>
      <c r="HS1" s="35">
        <f t="shared" si="3"/>
        <v>45450.249999999469</v>
      </c>
      <c r="HT1" s="35">
        <f t="shared" si="3"/>
        <v>45450.291666666133</v>
      </c>
      <c r="HU1" s="35">
        <f t="shared" si="3"/>
        <v>45450.333333332797</v>
      </c>
      <c r="HV1" s="35">
        <f t="shared" si="3"/>
        <v>45450.374999999462</v>
      </c>
      <c r="HW1" s="35">
        <f t="shared" si="3"/>
        <v>45450.416666666126</v>
      </c>
      <c r="HX1" s="35">
        <f t="shared" si="3"/>
        <v>45450.45833333279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2">
        <f t="shared" ref="G17:BR17" si="56">G1</f>
        <v>45441.083333333336</v>
      </c>
      <c r="H17" s="102">
        <f t="shared" si="56"/>
        <v>45441.125</v>
      </c>
      <c r="I17" s="102">
        <f t="shared" si="56"/>
        <v>45441.166666666664</v>
      </c>
      <c r="J17" s="102">
        <f t="shared" si="56"/>
        <v>45441.208333333328</v>
      </c>
      <c r="K17" s="102">
        <f t="shared" si="56"/>
        <v>45441.249999999993</v>
      </c>
      <c r="L17" s="102">
        <f t="shared" si="56"/>
        <v>45441.291666666657</v>
      </c>
      <c r="M17" s="102">
        <f t="shared" si="56"/>
        <v>45441.333333333321</v>
      </c>
      <c r="N17" s="102">
        <f t="shared" si="56"/>
        <v>45441.374999999985</v>
      </c>
      <c r="O17" s="102">
        <f t="shared" si="56"/>
        <v>45441.41666666665</v>
      </c>
      <c r="P17" s="102">
        <f t="shared" si="56"/>
        <v>45441.458333333314</v>
      </c>
      <c r="Q17" s="102">
        <f t="shared" si="56"/>
        <v>45441.499999999978</v>
      </c>
      <c r="R17" s="102">
        <f t="shared" si="56"/>
        <v>45441.541666666642</v>
      </c>
      <c r="S17" s="102">
        <f t="shared" si="56"/>
        <v>45441.583333333307</v>
      </c>
      <c r="T17" s="102">
        <f t="shared" si="56"/>
        <v>45441.624999999971</v>
      </c>
      <c r="U17" s="102">
        <f t="shared" si="56"/>
        <v>45441.666666666635</v>
      </c>
      <c r="V17" s="102">
        <f t="shared" si="56"/>
        <v>45441.708333333299</v>
      </c>
      <c r="W17" s="102">
        <f t="shared" si="56"/>
        <v>45441.749999999964</v>
      </c>
      <c r="X17" s="102">
        <f t="shared" si="56"/>
        <v>45441.791666666628</v>
      </c>
      <c r="Y17" s="102">
        <f t="shared" si="56"/>
        <v>45441.833333333292</v>
      </c>
      <c r="Z17" s="102">
        <f t="shared" si="56"/>
        <v>45441.874999999956</v>
      </c>
      <c r="AA17" s="102">
        <f t="shared" si="56"/>
        <v>45441.916666666621</v>
      </c>
      <c r="AB17" s="102">
        <f t="shared" si="56"/>
        <v>45441.958333333285</v>
      </c>
      <c r="AC17" s="102">
        <f t="shared" si="56"/>
        <v>45441.999999999949</v>
      </c>
      <c r="AD17" s="102">
        <f t="shared" si="56"/>
        <v>45442.041666666613</v>
      </c>
      <c r="AE17" s="102">
        <f t="shared" si="56"/>
        <v>45442.083333333278</v>
      </c>
      <c r="AF17" s="102">
        <f t="shared" si="56"/>
        <v>45442.124999999942</v>
      </c>
      <c r="AG17" s="102">
        <f t="shared" si="56"/>
        <v>45442.166666666606</v>
      </c>
      <c r="AH17" s="102">
        <f t="shared" si="56"/>
        <v>45442.20833333327</v>
      </c>
      <c r="AI17" s="102">
        <f t="shared" si="56"/>
        <v>45442.249999999935</v>
      </c>
      <c r="AJ17" s="102">
        <f t="shared" si="56"/>
        <v>45442.291666666599</v>
      </c>
      <c r="AK17" s="102">
        <f t="shared" si="56"/>
        <v>45442.333333333263</v>
      </c>
      <c r="AL17" s="102">
        <f t="shared" si="56"/>
        <v>45442.374999999927</v>
      </c>
      <c r="AM17" s="102">
        <f t="shared" si="56"/>
        <v>45442.416666666591</v>
      </c>
      <c r="AN17" s="102">
        <f t="shared" si="56"/>
        <v>45442.458333333256</v>
      </c>
      <c r="AO17" s="102">
        <f t="shared" si="56"/>
        <v>45442.49999999992</v>
      </c>
      <c r="AP17" s="102">
        <f t="shared" si="56"/>
        <v>45442.541666666584</v>
      </c>
      <c r="AQ17" s="102">
        <f t="shared" si="56"/>
        <v>45442.583333333248</v>
      </c>
      <c r="AR17" s="102">
        <f t="shared" si="56"/>
        <v>45442.624999999913</v>
      </c>
      <c r="AS17" s="102">
        <f t="shared" si="56"/>
        <v>45442.666666666577</v>
      </c>
      <c r="AT17" s="102">
        <f t="shared" si="56"/>
        <v>45442.708333333241</v>
      </c>
      <c r="AU17" s="102">
        <f t="shared" si="56"/>
        <v>45442.749999999905</v>
      </c>
      <c r="AV17" s="102">
        <f t="shared" si="56"/>
        <v>45442.79166666657</v>
      </c>
      <c r="AW17" s="102">
        <f t="shared" si="56"/>
        <v>45442.833333333234</v>
      </c>
      <c r="AX17" s="102">
        <f t="shared" si="56"/>
        <v>45442.874999999898</v>
      </c>
      <c r="AY17" s="102">
        <f t="shared" si="56"/>
        <v>45442.916666666562</v>
      </c>
      <c r="AZ17" s="102">
        <f t="shared" si="56"/>
        <v>45442.958333333227</v>
      </c>
      <c r="BA17" s="88">
        <f t="shared" si="56"/>
        <v>45442.999999999891</v>
      </c>
      <c r="BB17" s="88">
        <f t="shared" si="56"/>
        <v>45443.041666666555</v>
      </c>
      <c r="BC17" s="88">
        <f t="shared" si="56"/>
        <v>45443.083333333219</v>
      </c>
      <c r="BD17" s="88">
        <f t="shared" si="56"/>
        <v>45443.124999999884</v>
      </c>
      <c r="BE17" s="88">
        <f t="shared" si="56"/>
        <v>45443.166666666548</v>
      </c>
      <c r="BF17" s="88">
        <f t="shared" si="56"/>
        <v>45443.208333333212</v>
      </c>
      <c r="BG17" s="88">
        <f t="shared" si="56"/>
        <v>45443.249999999876</v>
      </c>
      <c r="BH17" s="88">
        <f t="shared" si="56"/>
        <v>45443.291666666541</v>
      </c>
      <c r="BI17" s="88">
        <f t="shared" si="56"/>
        <v>45443.333333333205</v>
      </c>
      <c r="BJ17" s="88">
        <f t="shared" si="56"/>
        <v>45443.374999999869</v>
      </c>
      <c r="BK17" s="88">
        <f t="shared" si="56"/>
        <v>45443.416666666533</v>
      </c>
      <c r="BL17" s="88">
        <f t="shared" si="56"/>
        <v>45443.458333333198</v>
      </c>
      <c r="BM17" s="88">
        <f t="shared" si="56"/>
        <v>45443.499999999862</v>
      </c>
      <c r="BN17" s="88">
        <f t="shared" si="56"/>
        <v>45443.541666666526</v>
      </c>
      <c r="BO17" s="88">
        <f t="shared" si="56"/>
        <v>45443.58333333319</v>
      </c>
      <c r="BP17" s="88">
        <f t="shared" si="56"/>
        <v>45443.624999999854</v>
      </c>
      <c r="BQ17" s="88">
        <f t="shared" si="56"/>
        <v>45443.666666666519</v>
      </c>
      <c r="BR17" s="88">
        <f t="shared" si="56"/>
        <v>45443.708333333183</v>
      </c>
      <c r="BS17" s="88">
        <f t="shared" ref="BS17:ED17" si="57">BS1</f>
        <v>45443.749999999847</v>
      </c>
      <c r="BT17" s="88">
        <f t="shared" si="57"/>
        <v>45443.791666666511</v>
      </c>
      <c r="BU17" s="88">
        <f t="shared" si="57"/>
        <v>45443.833333333176</v>
      </c>
      <c r="BV17" s="88">
        <f t="shared" si="57"/>
        <v>45443.87499999984</v>
      </c>
      <c r="BW17" s="88">
        <f t="shared" si="57"/>
        <v>45443.916666666504</v>
      </c>
      <c r="BX17" s="88">
        <f t="shared" si="57"/>
        <v>45443.958333333168</v>
      </c>
      <c r="BY17" s="88">
        <f t="shared" si="57"/>
        <v>45443.999999999833</v>
      </c>
      <c r="BZ17" s="88">
        <f t="shared" si="57"/>
        <v>45444.041666666497</v>
      </c>
      <c r="CA17" s="88">
        <f t="shared" si="57"/>
        <v>45444.083333333161</v>
      </c>
      <c r="CB17" s="88">
        <f t="shared" si="57"/>
        <v>45444.124999999825</v>
      </c>
      <c r="CC17" s="88">
        <f t="shared" si="57"/>
        <v>45444.16666666649</v>
      </c>
      <c r="CD17" s="88">
        <f t="shared" si="57"/>
        <v>45444.208333333154</v>
      </c>
      <c r="CE17" s="88">
        <f t="shared" si="57"/>
        <v>45444.249999999818</v>
      </c>
      <c r="CF17" s="88">
        <f t="shared" si="57"/>
        <v>45444.291666666482</v>
      </c>
      <c r="CG17" s="88">
        <f t="shared" si="57"/>
        <v>45444.333333333147</v>
      </c>
      <c r="CH17" s="88">
        <f t="shared" si="57"/>
        <v>45444.374999999811</v>
      </c>
      <c r="CI17" s="88">
        <f t="shared" si="57"/>
        <v>45444.416666666475</v>
      </c>
      <c r="CJ17" s="88">
        <f t="shared" si="57"/>
        <v>45444.458333333139</v>
      </c>
      <c r="CK17" s="88">
        <f t="shared" si="57"/>
        <v>45444.499999999804</v>
      </c>
      <c r="CL17" s="88">
        <f t="shared" si="57"/>
        <v>45444.541666666468</v>
      </c>
      <c r="CM17" s="88">
        <f t="shared" si="57"/>
        <v>45444.583333333132</v>
      </c>
      <c r="CN17" s="88">
        <f t="shared" si="57"/>
        <v>45444.624999999796</v>
      </c>
      <c r="CO17" s="88">
        <f t="shared" si="57"/>
        <v>45444.666666666461</v>
      </c>
      <c r="CP17" s="88">
        <f t="shared" si="57"/>
        <v>45444.708333333125</v>
      </c>
      <c r="CQ17" s="88">
        <f t="shared" si="57"/>
        <v>45444.749999999789</v>
      </c>
      <c r="CR17" s="88">
        <f t="shared" si="57"/>
        <v>45444.791666666453</v>
      </c>
      <c r="CS17" s="88">
        <f t="shared" si="57"/>
        <v>45444.833333333117</v>
      </c>
      <c r="CT17" s="88">
        <f t="shared" si="57"/>
        <v>45444.874999999782</v>
      </c>
      <c r="CU17" s="88">
        <f t="shared" si="57"/>
        <v>45444.916666666446</v>
      </c>
      <c r="CV17" s="88">
        <f t="shared" si="57"/>
        <v>45444.95833333311</v>
      </c>
      <c r="CW17" s="88">
        <f t="shared" si="57"/>
        <v>45444.999999999774</v>
      </c>
      <c r="CX17" s="88">
        <f t="shared" si="57"/>
        <v>45445.041666666439</v>
      </c>
      <c r="CY17" s="88">
        <f t="shared" si="57"/>
        <v>45445.083333333103</v>
      </c>
      <c r="CZ17" s="88">
        <f t="shared" si="57"/>
        <v>45445.124999999767</v>
      </c>
      <c r="DA17" s="88">
        <f t="shared" si="57"/>
        <v>45445.166666666431</v>
      </c>
      <c r="DB17" s="88">
        <f t="shared" si="57"/>
        <v>45445.208333333096</v>
      </c>
      <c r="DC17" s="88">
        <f t="shared" si="57"/>
        <v>45445.24999999976</v>
      </c>
      <c r="DD17" s="88">
        <f t="shared" si="57"/>
        <v>45445.291666666424</v>
      </c>
      <c r="DE17" s="88">
        <f t="shared" si="57"/>
        <v>45445.333333333088</v>
      </c>
      <c r="DF17" s="88">
        <f t="shared" si="57"/>
        <v>45445.374999999753</v>
      </c>
      <c r="DG17" s="88">
        <f t="shared" si="57"/>
        <v>45445.416666666417</v>
      </c>
      <c r="DH17" s="88">
        <f t="shared" si="57"/>
        <v>45445.458333333081</v>
      </c>
      <c r="DI17" s="88">
        <f t="shared" si="57"/>
        <v>45445.499999999745</v>
      </c>
      <c r="DJ17" s="88">
        <f t="shared" si="57"/>
        <v>45445.54166666641</v>
      </c>
      <c r="DK17" s="88">
        <f t="shared" si="57"/>
        <v>45445.583333333074</v>
      </c>
      <c r="DL17" s="88">
        <f t="shared" si="57"/>
        <v>45445.624999999738</v>
      </c>
      <c r="DM17" s="88">
        <f t="shared" si="57"/>
        <v>45445.666666666402</v>
      </c>
      <c r="DN17" s="88">
        <f t="shared" si="57"/>
        <v>45445.708333333067</v>
      </c>
      <c r="DO17" s="88">
        <f t="shared" si="57"/>
        <v>45445.749999999731</v>
      </c>
      <c r="DP17" s="88">
        <f t="shared" si="57"/>
        <v>45445.791666666395</v>
      </c>
      <c r="DQ17" s="88">
        <f t="shared" si="57"/>
        <v>45445.833333333059</v>
      </c>
      <c r="DR17" s="88">
        <f t="shared" si="57"/>
        <v>45445.874999999724</v>
      </c>
      <c r="DS17" s="88">
        <f t="shared" si="57"/>
        <v>45445.916666666388</v>
      </c>
      <c r="DT17" s="88">
        <f t="shared" si="57"/>
        <v>45445.958333333052</v>
      </c>
      <c r="DU17" s="88">
        <f t="shared" si="57"/>
        <v>45445.999999999716</v>
      </c>
      <c r="DV17" s="88">
        <f t="shared" si="57"/>
        <v>45446.04166666638</v>
      </c>
      <c r="DW17" s="88">
        <f t="shared" si="57"/>
        <v>45446.083333333045</v>
      </c>
      <c r="DX17" s="88">
        <f t="shared" si="57"/>
        <v>45446.124999999709</v>
      </c>
      <c r="DY17" s="88">
        <f t="shared" si="57"/>
        <v>45446.166666666373</v>
      </c>
      <c r="DZ17" s="88">
        <f t="shared" si="57"/>
        <v>45446.208333333037</v>
      </c>
      <c r="EA17" s="88">
        <f t="shared" si="57"/>
        <v>45446.249999999702</v>
      </c>
      <c r="EB17" s="88">
        <f t="shared" si="57"/>
        <v>45446.291666666366</v>
      </c>
      <c r="EC17" s="88">
        <f t="shared" si="57"/>
        <v>45446.33333333303</v>
      </c>
      <c r="ED17" s="88">
        <f t="shared" si="57"/>
        <v>45446.374999999694</v>
      </c>
      <c r="EE17" s="88">
        <f t="shared" ref="EE17:GP17" si="58">EE1</f>
        <v>45446.416666666359</v>
      </c>
      <c r="EF17" s="88">
        <f t="shared" si="58"/>
        <v>45446.458333333023</v>
      </c>
      <c r="EG17" s="88">
        <f t="shared" si="58"/>
        <v>45446.499999999687</v>
      </c>
      <c r="EH17" s="88">
        <f t="shared" si="58"/>
        <v>45446.541666666351</v>
      </c>
      <c r="EI17" s="88">
        <f t="shared" si="58"/>
        <v>45446.583333333016</v>
      </c>
      <c r="EJ17" s="88">
        <f t="shared" si="58"/>
        <v>45446.62499999968</v>
      </c>
      <c r="EK17" s="88">
        <f t="shared" si="58"/>
        <v>45446.666666666344</v>
      </c>
      <c r="EL17" s="88">
        <f t="shared" si="58"/>
        <v>45446.708333333008</v>
      </c>
      <c r="EM17" s="88">
        <f t="shared" si="58"/>
        <v>45446.749999999673</v>
      </c>
      <c r="EN17" s="88">
        <f t="shared" si="58"/>
        <v>45446.791666666337</v>
      </c>
      <c r="EO17" s="88">
        <f t="shared" si="58"/>
        <v>45446.833333333001</v>
      </c>
      <c r="EP17" s="88">
        <f t="shared" si="58"/>
        <v>45446.874999999665</v>
      </c>
      <c r="EQ17" s="88">
        <f t="shared" si="58"/>
        <v>45446.91666666633</v>
      </c>
      <c r="ER17" s="88">
        <f t="shared" si="58"/>
        <v>45446.958333332994</v>
      </c>
      <c r="ES17" s="88">
        <f t="shared" si="58"/>
        <v>45446.999999999658</v>
      </c>
      <c r="ET17" s="88">
        <f t="shared" si="58"/>
        <v>45447.041666666322</v>
      </c>
      <c r="EU17" s="88">
        <f t="shared" si="58"/>
        <v>45447.083333332987</v>
      </c>
      <c r="EV17" s="88">
        <f t="shared" si="58"/>
        <v>45447.124999999651</v>
      </c>
      <c r="EW17" s="88">
        <f t="shared" si="58"/>
        <v>45447.166666666315</v>
      </c>
      <c r="EX17" s="88">
        <f t="shared" si="58"/>
        <v>45447.208333332979</v>
      </c>
      <c r="EY17" s="88">
        <f t="shared" si="58"/>
        <v>45447.249999999643</v>
      </c>
      <c r="EZ17" s="88">
        <f t="shared" si="58"/>
        <v>45447.291666666308</v>
      </c>
      <c r="FA17" s="88">
        <f t="shared" si="58"/>
        <v>45447.333333332972</v>
      </c>
      <c r="FB17" s="88">
        <f t="shared" si="58"/>
        <v>45447.374999999636</v>
      </c>
      <c r="FC17" s="88">
        <f t="shared" si="58"/>
        <v>45447.4166666663</v>
      </c>
      <c r="FD17" s="88">
        <f t="shared" si="58"/>
        <v>45447.458333332965</v>
      </c>
      <c r="FE17" s="88">
        <f t="shared" si="58"/>
        <v>45447.499999999629</v>
      </c>
      <c r="FF17" s="88">
        <f t="shared" si="58"/>
        <v>45447.541666666293</v>
      </c>
      <c r="FG17" s="88">
        <f t="shared" si="58"/>
        <v>45447.583333332957</v>
      </c>
      <c r="FH17" s="88">
        <f t="shared" si="58"/>
        <v>45447.624999999622</v>
      </c>
      <c r="FI17" s="88">
        <f t="shared" si="58"/>
        <v>45447.666666666286</v>
      </c>
      <c r="FJ17" s="88">
        <f t="shared" si="58"/>
        <v>45447.70833333295</v>
      </c>
      <c r="FK17" s="88">
        <f t="shared" si="58"/>
        <v>45447.749999999614</v>
      </c>
      <c r="FL17" s="88">
        <f t="shared" si="58"/>
        <v>45447.791666666279</v>
      </c>
      <c r="FM17" s="88">
        <f t="shared" si="58"/>
        <v>45447.833333332943</v>
      </c>
      <c r="FN17" s="88">
        <f t="shared" si="58"/>
        <v>45447.874999999607</v>
      </c>
      <c r="FO17" s="88">
        <f t="shared" si="58"/>
        <v>45447.916666666271</v>
      </c>
      <c r="FP17" s="88">
        <f t="shared" si="58"/>
        <v>45447.958333332936</v>
      </c>
      <c r="FQ17" s="88">
        <f t="shared" si="58"/>
        <v>45447.9999999996</v>
      </c>
      <c r="FR17" s="88">
        <f t="shared" si="58"/>
        <v>45448.041666666264</v>
      </c>
      <c r="FS17" s="88">
        <f t="shared" si="58"/>
        <v>45448.083333332928</v>
      </c>
      <c r="FT17" s="88">
        <f t="shared" si="58"/>
        <v>45448.124999999593</v>
      </c>
      <c r="FU17" s="88">
        <f t="shared" si="58"/>
        <v>45448.166666666257</v>
      </c>
      <c r="FV17" s="88">
        <f t="shared" si="58"/>
        <v>45448.208333332921</v>
      </c>
      <c r="FW17" s="88">
        <f t="shared" si="58"/>
        <v>45448.249999999585</v>
      </c>
      <c r="FX17" s="88">
        <f t="shared" si="58"/>
        <v>45448.29166666625</v>
      </c>
      <c r="FY17" s="88">
        <f t="shared" si="58"/>
        <v>45448.333333332914</v>
      </c>
      <c r="FZ17" s="88">
        <f t="shared" si="58"/>
        <v>45448.374999999578</v>
      </c>
      <c r="GA17" s="88">
        <f t="shared" si="58"/>
        <v>45448.416666666242</v>
      </c>
      <c r="GB17" s="88">
        <f t="shared" si="58"/>
        <v>45448.458333332906</v>
      </c>
      <c r="GC17" s="88">
        <f t="shared" si="58"/>
        <v>45448.499999999571</v>
      </c>
      <c r="GD17" s="88">
        <f t="shared" si="58"/>
        <v>45448.541666666235</v>
      </c>
      <c r="GE17" s="88">
        <f t="shared" si="58"/>
        <v>45448.583333332899</v>
      </c>
      <c r="GF17" s="88">
        <f t="shared" si="58"/>
        <v>45448.624999999563</v>
      </c>
      <c r="GG17" s="88">
        <f t="shared" si="58"/>
        <v>45448.666666666228</v>
      </c>
      <c r="GH17" s="88">
        <f t="shared" si="58"/>
        <v>45448.708333332892</v>
      </c>
      <c r="GI17" s="88">
        <f t="shared" si="58"/>
        <v>45448.749999999556</v>
      </c>
      <c r="GJ17" s="88">
        <f t="shared" si="58"/>
        <v>45448.79166666622</v>
      </c>
      <c r="GK17" s="88">
        <f t="shared" si="58"/>
        <v>45448.833333332885</v>
      </c>
      <c r="GL17" s="88">
        <f t="shared" si="58"/>
        <v>45448.874999999549</v>
      </c>
      <c r="GM17" s="88">
        <f t="shared" si="58"/>
        <v>45448.916666666213</v>
      </c>
      <c r="GN17" s="88">
        <f t="shared" si="58"/>
        <v>45448.958333332877</v>
      </c>
      <c r="GO17" s="88">
        <f t="shared" si="58"/>
        <v>45448.999999999542</v>
      </c>
      <c r="GP17" s="88">
        <f t="shared" si="58"/>
        <v>45449.041666666206</v>
      </c>
      <c r="GQ17" s="88">
        <f t="shared" ref="GQ17:HX17" si="59">GQ1</f>
        <v>45449.08333333287</v>
      </c>
      <c r="GR17" s="88">
        <f t="shared" si="59"/>
        <v>45449.124999999534</v>
      </c>
      <c r="GS17" s="88">
        <f t="shared" si="59"/>
        <v>45449.166666666199</v>
      </c>
      <c r="GT17" s="88">
        <f t="shared" si="59"/>
        <v>45449.208333332863</v>
      </c>
      <c r="GU17" s="88">
        <f t="shared" si="59"/>
        <v>45449.249999999527</v>
      </c>
      <c r="GV17" s="88">
        <f t="shared" si="59"/>
        <v>45449.291666666191</v>
      </c>
      <c r="GW17" s="88">
        <f t="shared" si="59"/>
        <v>45449.333333332856</v>
      </c>
      <c r="GX17" s="88">
        <f t="shared" si="59"/>
        <v>45449.37499999952</v>
      </c>
      <c r="GY17" s="88">
        <f t="shared" si="59"/>
        <v>45449.416666666184</v>
      </c>
      <c r="GZ17" s="88">
        <f t="shared" si="59"/>
        <v>45449.458333332848</v>
      </c>
      <c r="HA17" s="88">
        <f t="shared" si="59"/>
        <v>45449.499999999513</v>
      </c>
      <c r="HB17" s="88">
        <f t="shared" si="59"/>
        <v>45449.541666666177</v>
      </c>
      <c r="HC17" s="88">
        <f t="shared" si="59"/>
        <v>45449.583333332841</v>
      </c>
      <c r="HD17" s="88">
        <f t="shared" si="59"/>
        <v>45449.624999999505</v>
      </c>
      <c r="HE17" s="88">
        <f t="shared" si="59"/>
        <v>45449.666666666169</v>
      </c>
      <c r="HF17" s="88">
        <f t="shared" si="59"/>
        <v>45449.708333332834</v>
      </c>
      <c r="HG17" s="88">
        <f t="shared" si="59"/>
        <v>45449.749999999498</v>
      </c>
      <c r="HH17" s="88">
        <f t="shared" si="59"/>
        <v>45449.791666666162</v>
      </c>
      <c r="HI17" s="88">
        <f t="shared" si="59"/>
        <v>45449.833333332826</v>
      </c>
      <c r="HJ17" s="88">
        <f t="shared" si="59"/>
        <v>45449.874999999491</v>
      </c>
      <c r="HK17" s="88">
        <f t="shared" si="59"/>
        <v>45449.916666666155</v>
      </c>
      <c r="HL17" s="88">
        <f t="shared" si="59"/>
        <v>45449.958333332819</v>
      </c>
      <c r="HM17" s="88">
        <f t="shared" si="59"/>
        <v>45449.999999999483</v>
      </c>
      <c r="HN17" s="88">
        <f t="shared" si="59"/>
        <v>45450.041666666148</v>
      </c>
      <c r="HO17" s="88">
        <f t="shared" si="59"/>
        <v>45450.083333332812</v>
      </c>
      <c r="HP17" s="88">
        <f t="shared" si="59"/>
        <v>45450.124999999476</v>
      </c>
      <c r="HQ17" s="88">
        <f t="shared" si="59"/>
        <v>45450.16666666614</v>
      </c>
      <c r="HR17" s="88">
        <f t="shared" si="59"/>
        <v>45450.208333332805</v>
      </c>
      <c r="HS17" s="88">
        <f t="shared" si="59"/>
        <v>45450.249999999469</v>
      </c>
      <c r="HT17" s="88">
        <f t="shared" si="59"/>
        <v>45450.291666666133</v>
      </c>
      <c r="HU17" s="88">
        <f t="shared" si="59"/>
        <v>45450.333333332797</v>
      </c>
      <c r="HV17" s="88">
        <f t="shared" si="59"/>
        <v>45450.374999999462</v>
      </c>
      <c r="HW17" s="88">
        <f t="shared" si="59"/>
        <v>45450.416666666126</v>
      </c>
      <c r="HX17" s="88">
        <f t="shared" si="59"/>
        <v>45450.45833333279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139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8">
        <v>1</v>
      </c>
      <c r="M29" s="78">
        <v>1</v>
      </c>
      <c r="N29" s="78">
        <v>1</v>
      </c>
      <c r="O29" s="78">
        <v>1</v>
      </c>
      <c r="P29" s="78">
        <v>1</v>
      </c>
      <c r="Q29" s="78">
        <v>1</v>
      </c>
      <c r="R29" s="78">
        <v>1</v>
      </c>
      <c r="S29" s="78">
        <v>1</v>
      </c>
      <c r="T29" s="78">
        <v>1</v>
      </c>
      <c r="U29" s="78">
        <v>1</v>
      </c>
      <c r="V29" s="78">
        <v>1</v>
      </c>
      <c r="W29" s="78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8">
        <v>1</v>
      </c>
      <c r="M30" s="78">
        <v>1</v>
      </c>
      <c r="N30" s="78">
        <v>1</v>
      </c>
      <c r="O30" s="78">
        <v>1</v>
      </c>
      <c r="P30" s="78">
        <v>1</v>
      </c>
      <c r="Q30" s="78">
        <v>1</v>
      </c>
      <c r="R30" s="78">
        <v>1</v>
      </c>
      <c r="S30" s="78">
        <v>1</v>
      </c>
      <c r="T30" s="78">
        <v>1</v>
      </c>
      <c r="U30" s="78">
        <v>1</v>
      </c>
      <c r="V30" s="78">
        <v>1</v>
      </c>
      <c r="W30" s="78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8">
        <v>1</v>
      </c>
      <c r="M31" s="78">
        <v>1</v>
      </c>
      <c r="N31" s="78">
        <v>1</v>
      </c>
      <c r="O31" s="78">
        <v>1</v>
      </c>
      <c r="P31" s="78">
        <v>1</v>
      </c>
      <c r="Q31" s="78">
        <v>1</v>
      </c>
      <c r="R31" s="78">
        <v>1</v>
      </c>
      <c r="S31" s="78">
        <v>1</v>
      </c>
      <c r="T31" s="78">
        <v>1</v>
      </c>
      <c r="U31" s="78">
        <v>1</v>
      </c>
      <c r="V31" s="78">
        <v>1</v>
      </c>
      <c r="W31" s="78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139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8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  <c r="AV35" s="74">
        <v>0</v>
      </c>
      <c r="AW35" s="74">
        <v>0</v>
      </c>
      <c r="AX35" s="74">
        <v>0</v>
      </c>
      <c r="AY35" s="74">
        <v>0</v>
      </c>
      <c r="AZ35" s="74">
        <v>0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139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8">
        <v>1</v>
      </c>
      <c r="M41" s="78">
        <v>1</v>
      </c>
      <c r="N41" s="78">
        <v>1</v>
      </c>
      <c r="O41" s="78">
        <v>1</v>
      </c>
      <c r="P41" s="78">
        <v>1</v>
      </c>
      <c r="Q41" s="78">
        <v>1</v>
      </c>
      <c r="R41" s="78">
        <v>1</v>
      </c>
      <c r="S41" s="78">
        <v>1</v>
      </c>
      <c r="T41" s="78">
        <v>1</v>
      </c>
      <c r="U41" s="78">
        <v>1</v>
      </c>
      <c r="V41" s="78">
        <v>1</v>
      </c>
      <c r="W41" s="78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8">
        <v>1</v>
      </c>
      <c r="M44" s="78">
        <v>1</v>
      </c>
      <c r="N44" s="78">
        <v>1</v>
      </c>
      <c r="O44" s="78">
        <v>1</v>
      </c>
      <c r="P44" s="78">
        <v>1</v>
      </c>
      <c r="Q44" s="78">
        <v>1</v>
      </c>
      <c r="R44" s="78">
        <v>1</v>
      </c>
      <c r="S44" s="78">
        <v>1</v>
      </c>
      <c r="T44" s="78">
        <v>1</v>
      </c>
      <c r="U44" s="78">
        <v>1</v>
      </c>
      <c r="V44" s="78">
        <v>1</v>
      </c>
      <c r="W44" s="78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139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8">
        <v>1</v>
      </c>
      <c r="M47" s="78">
        <v>1</v>
      </c>
      <c r="N47" s="78">
        <v>1</v>
      </c>
      <c r="O47" s="78">
        <v>1</v>
      </c>
      <c r="P47" s="78">
        <v>1</v>
      </c>
      <c r="Q47" s="78">
        <v>1</v>
      </c>
      <c r="R47" s="78">
        <v>1</v>
      </c>
      <c r="S47" s="78">
        <v>1</v>
      </c>
      <c r="T47" s="78">
        <v>1</v>
      </c>
      <c r="U47" s="78">
        <v>1</v>
      </c>
      <c r="V47" s="78">
        <v>1</v>
      </c>
      <c r="W47" s="78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8">
        <v>1</v>
      </c>
      <c r="M51" s="78">
        <v>1</v>
      </c>
      <c r="N51" s="78">
        <v>1</v>
      </c>
      <c r="O51" s="78">
        <v>1</v>
      </c>
      <c r="P51" s="78">
        <v>1</v>
      </c>
      <c r="Q51" s="78">
        <v>1</v>
      </c>
      <c r="R51" s="78">
        <v>1</v>
      </c>
      <c r="S51" s="78">
        <v>1</v>
      </c>
      <c r="T51" s="78">
        <v>1</v>
      </c>
      <c r="U51" s="78">
        <v>1</v>
      </c>
      <c r="V51" s="78">
        <v>1</v>
      </c>
      <c r="W51" s="78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139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139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8">
        <v>1</v>
      </c>
      <c r="M60" s="78">
        <v>1</v>
      </c>
      <c r="N60" s="78">
        <v>1</v>
      </c>
      <c r="O60" s="78">
        <v>1</v>
      </c>
      <c r="P60" s="78">
        <v>1</v>
      </c>
      <c r="Q60" s="78">
        <v>1</v>
      </c>
      <c r="R60" s="78">
        <v>1</v>
      </c>
      <c r="S60" s="78">
        <v>1</v>
      </c>
      <c r="T60" s="78">
        <v>1</v>
      </c>
      <c r="U60" s="78">
        <v>1</v>
      </c>
      <c r="V60" s="78">
        <v>1</v>
      </c>
      <c r="W60" s="78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8">
        <v>1</v>
      </c>
      <c r="M61" s="78">
        <v>1</v>
      </c>
      <c r="N61" s="78">
        <v>1</v>
      </c>
      <c r="O61" s="78">
        <v>1</v>
      </c>
      <c r="P61" s="78">
        <v>1</v>
      </c>
      <c r="Q61" s="78">
        <v>1</v>
      </c>
      <c r="R61" s="78">
        <v>1</v>
      </c>
      <c r="S61" s="78">
        <v>1</v>
      </c>
      <c r="T61" s="78">
        <v>1</v>
      </c>
      <c r="U61" s="78">
        <v>1</v>
      </c>
      <c r="V61" s="78">
        <v>1</v>
      </c>
      <c r="W61" s="78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9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9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139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139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9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44</v>
      </c>
      <c r="H76" s="101">
        <f t="shared" ref="H76:BS76" si="249">COUNTIF(H19:H75,"=1")</f>
        <v>44</v>
      </c>
      <c r="I76" s="101">
        <f t="shared" si="249"/>
        <v>44</v>
      </c>
      <c r="J76" s="101">
        <f t="shared" si="249"/>
        <v>44</v>
      </c>
      <c r="K76" s="101">
        <f t="shared" si="249"/>
        <v>44</v>
      </c>
      <c r="L76" s="101">
        <f t="shared" si="249"/>
        <v>44</v>
      </c>
      <c r="M76" s="101">
        <f t="shared" si="249"/>
        <v>44</v>
      </c>
      <c r="N76" s="101">
        <f t="shared" si="249"/>
        <v>44</v>
      </c>
      <c r="O76" s="101">
        <f t="shared" si="249"/>
        <v>44</v>
      </c>
      <c r="P76" s="101">
        <f t="shared" si="249"/>
        <v>44</v>
      </c>
      <c r="Q76" s="101">
        <f t="shared" si="249"/>
        <v>44</v>
      </c>
      <c r="R76" s="101">
        <f t="shared" si="249"/>
        <v>44</v>
      </c>
      <c r="S76" s="101">
        <f t="shared" si="249"/>
        <v>44</v>
      </c>
      <c r="T76" s="101">
        <f t="shared" si="249"/>
        <v>44</v>
      </c>
      <c r="U76" s="101">
        <f t="shared" si="249"/>
        <v>44</v>
      </c>
      <c r="V76" s="101">
        <f t="shared" si="249"/>
        <v>44</v>
      </c>
      <c r="W76" s="101">
        <f t="shared" si="249"/>
        <v>44</v>
      </c>
      <c r="X76" s="101">
        <f t="shared" si="249"/>
        <v>44</v>
      </c>
      <c r="Y76" s="101">
        <f t="shared" si="249"/>
        <v>44</v>
      </c>
      <c r="Z76" s="101">
        <f t="shared" si="249"/>
        <v>44</v>
      </c>
      <c r="AA76" s="101">
        <f t="shared" si="249"/>
        <v>44</v>
      </c>
      <c r="AB76" s="101">
        <f t="shared" si="249"/>
        <v>44</v>
      </c>
      <c r="AC76" s="101">
        <f t="shared" si="249"/>
        <v>44</v>
      </c>
      <c r="AD76" s="101">
        <f t="shared" si="249"/>
        <v>44</v>
      </c>
      <c r="AE76" s="101">
        <f t="shared" si="249"/>
        <v>44</v>
      </c>
      <c r="AF76" s="101">
        <f t="shared" si="249"/>
        <v>44</v>
      </c>
      <c r="AG76" s="101">
        <f t="shared" si="249"/>
        <v>44</v>
      </c>
      <c r="AH76" s="101">
        <f t="shared" si="249"/>
        <v>44</v>
      </c>
      <c r="AI76" s="101">
        <f t="shared" si="249"/>
        <v>44</v>
      </c>
      <c r="AJ76" s="101">
        <f t="shared" si="249"/>
        <v>44</v>
      </c>
      <c r="AK76" s="101">
        <f t="shared" si="249"/>
        <v>44</v>
      </c>
      <c r="AL76" s="101">
        <f t="shared" si="249"/>
        <v>44</v>
      </c>
      <c r="AM76" s="101">
        <f t="shared" si="249"/>
        <v>44</v>
      </c>
      <c r="AN76" s="101">
        <f t="shared" si="249"/>
        <v>44</v>
      </c>
      <c r="AO76" s="101">
        <f t="shared" si="249"/>
        <v>44</v>
      </c>
      <c r="AP76" s="101">
        <f t="shared" si="249"/>
        <v>44</v>
      </c>
      <c r="AQ76" s="101">
        <f t="shared" si="249"/>
        <v>44</v>
      </c>
      <c r="AR76" s="101">
        <f t="shared" si="249"/>
        <v>44</v>
      </c>
      <c r="AS76" s="101">
        <f t="shared" si="249"/>
        <v>44</v>
      </c>
      <c r="AT76" s="101">
        <f t="shared" si="249"/>
        <v>44</v>
      </c>
      <c r="AU76" s="101">
        <f t="shared" si="249"/>
        <v>44</v>
      </c>
      <c r="AV76" s="101">
        <f t="shared" si="249"/>
        <v>44</v>
      </c>
      <c r="AW76" s="101">
        <f t="shared" si="249"/>
        <v>44</v>
      </c>
      <c r="AX76" s="101">
        <f t="shared" si="249"/>
        <v>44</v>
      </c>
      <c r="AY76" s="101">
        <f t="shared" si="249"/>
        <v>44</v>
      </c>
      <c r="AZ76" s="101">
        <f t="shared" si="249"/>
        <v>44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45440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45441.083333333336</v>
      </c>
      <c r="C4" s="17">
        <f>C2</f>
        <v>8.3333333333333329E-2</v>
      </c>
      <c r="D4" s="34">
        <f>TBL_CalcDarwin[[#This Row],[Darwin PLOM
MW]]+TBL_CalcDarwin[[#This Row],[Darwin PLOME
MW]]</f>
        <v>23.891999999999999</v>
      </c>
      <c r="E4" s="34">
        <f>TBL_CalcDarwin[[#This Row],[PLOM MW TOTAL BARRA A]]+TBL_CalcDarwin[[#This Row],[PLOM MW TOTAL BARRA B]]</f>
        <v>22.29</v>
      </c>
      <c r="F4" s="34">
        <f>TBL_CalcDarwin[[#This Row],[PLOME MW TOTAL BARRA A]]+TBL_CalcDarwin[[#This Row],[PLOME MW TOTAL BARRA B]]</f>
        <v>1.6019999999999999</v>
      </c>
      <c r="G4" s="48">
        <f>'Plantilla Datos'!D9</f>
        <v>4</v>
      </c>
      <c r="H4" s="48">
        <f>'Plantilla Datos'!E9</f>
        <v>5.2</v>
      </c>
      <c r="I4" s="49">
        <f>'Plantilla Datos'!F9</f>
        <v>16.899999999999999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4.5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11.983000000000001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10.306999999999999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45441.125</v>
      </c>
      <c r="C5" s="17">
        <f>C4+TIME(1,0,0)</f>
        <v>0.125</v>
      </c>
      <c r="D5" s="34">
        <f>TBL_CalcDarwin[[#This Row],[Darwin PLOM
MW]]+TBL_CalcDarwin[[#This Row],[Darwin PLOME
MW]]</f>
        <v>18.306000000000001</v>
      </c>
      <c r="E5" s="34">
        <f>TBL_CalcDarwin[[#This Row],[PLOM MW TOTAL BARRA A]]+TBL_CalcDarwin[[#This Row],[PLOM MW TOTAL BARRA B]]</f>
        <v>17.274000000000001</v>
      </c>
      <c r="F5" s="34">
        <f>TBL_CalcDarwin[[#This Row],[PLOME MW TOTAL BARRA A]]+TBL_CalcDarwin[[#This Row],[PLOME MW TOTAL BARRA B]]</f>
        <v>1.032</v>
      </c>
      <c r="G5" s="48">
        <f>'Plantilla Datos'!D10</f>
        <v>3.5</v>
      </c>
      <c r="H5" s="48">
        <f>'Plantilla Datos'!E10</f>
        <v>4.7</v>
      </c>
      <c r="I5" s="49">
        <f>'Plantilla Datos'!F10</f>
        <v>16.899999999999999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4.5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9.463000000000001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7.8109999999999999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5" s="29">
        <f>TBL_CalcDarwin[[#This Row],[Expansión - Barra B - 5.2 - Cerro]]*TBL_CalcDarwin[[#This Row],[AEG 5.2 MW Cerro]]</f>
        <v>0.39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45441.166666666664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7.6320000000000006</v>
      </c>
      <c r="E6" s="34">
        <f>TBL_CalcDarwin[[#This Row],[PLOM MW TOTAL BARRA A]]+TBL_CalcDarwin[[#This Row],[PLOM MW TOTAL BARRA B]]</f>
        <v>7.2270000000000003</v>
      </c>
      <c r="F6" s="34">
        <f>TBL_CalcDarwin[[#This Row],[PLOME MW TOTAL BARRA A]]+TBL_CalcDarwin[[#This Row],[PLOME MW TOTAL BARRA B]]</f>
        <v>0.40500000000000003</v>
      </c>
      <c r="G6" s="48">
        <f>'Plantilla Datos'!D11</f>
        <v>2.9</v>
      </c>
      <c r="H6" s="48">
        <f>'Plantilla Datos'!E11</f>
        <v>3.9</v>
      </c>
      <c r="I6" s="49">
        <f>'Plantilla Datos'!F11</f>
        <v>16.8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3.5</v>
      </c>
      <c r="L6" s="47">
        <f>CEILING(TBL_CalcDarwin[[#This Row],[Darwin Gusts
m/s]],0.5)</f>
        <v>4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3.8890000000000002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3.3380000000000001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6" s="29">
        <f>TBL_CalcDarwin[[#This Row],[Expansión - Barra B - 5.2 - Cerro]]*TBL_CalcDarwin[[#This Row],[AEG 5.2 MW Cerro]]</f>
        <v>0.16500000000000001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45441.208333333328</v>
      </c>
      <c r="C7" s="17">
        <f t="shared" si="1"/>
        <v>0.20833333333333331</v>
      </c>
      <c r="D7" s="34">
        <f>TBL_CalcDarwin[[#This Row],[Darwin PLOM
MW]]+TBL_CalcDarwin[[#This Row],[Darwin PLOME
MW]]</f>
        <v>7.6320000000000006</v>
      </c>
      <c r="E7" s="34">
        <f>TBL_CalcDarwin[[#This Row],[PLOM MW TOTAL BARRA A]]+TBL_CalcDarwin[[#This Row],[PLOM MW TOTAL BARRA B]]</f>
        <v>7.2270000000000003</v>
      </c>
      <c r="F7" s="34">
        <f>TBL_CalcDarwin[[#This Row],[PLOME MW TOTAL BARRA A]]+TBL_CalcDarwin[[#This Row],[PLOME MW TOTAL BARRA B]]</f>
        <v>0.40500000000000003</v>
      </c>
      <c r="G7" s="48">
        <f>'Plantilla Datos'!D12</f>
        <v>2.8</v>
      </c>
      <c r="H7" s="48">
        <f>'Plantilla Datos'!E12</f>
        <v>3.8</v>
      </c>
      <c r="I7" s="49">
        <f>'Plantilla Datos'!F12</f>
        <v>16.8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3.5</v>
      </c>
      <c r="L7" s="47">
        <f>CEILING(TBL_CalcDarwin[[#This Row],[Darwin Gusts
m/s]],0.5)</f>
        <v>4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3.8890000000000002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3.3380000000000001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7" s="29">
        <f>TBL_CalcDarwin[[#This Row],[Expansión - Barra B - 5.2 - Cerro]]*TBL_CalcDarwin[[#This Row],[AEG 5.2 MW Cerro]]</f>
        <v>0.16500000000000001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45441.249999999993</v>
      </c>
      <c r="C8" s="17">
        <f t="shared" si="1"/>
        <v>0.24999999999999997</v>
      </c>
      <c r="D8" s="34">
        <f>TBL_CalcDarwin[[#This Row],[Darwin PLOM
MW]]+TBL_CalcDarwin[[#This Row],[Darwin PLOME
MW]]</f>
        <v>7.6320000000000006</v>
      </c>
      <c r="E8" s="34">
        <f>TBL_CalcDarwin[[#This Row],[PLOM MW TOTAL BARRA A]]+TBL_CalcDarwin[[#This Row],[PLOM MW TOTAL BARRA B]]</f>
        <v>7.2270000000000003</v>
      </c>
      <c r="F8" s="34">
        <f>TBL_CalcDarwin[[#This Row],[PLOME MW TOTAL BARRA A]]+TBL_CalcDarwin[[#This Row],[PLOME MW TOTAL BARRA B]]</f>
        <v>0.40500000000000003</v>
      </c>
      <c r="G8" s="48">
        <f>'Plantilla Datos'!D13</f>
        <v>2.9</v>
      </c>
      <c r="H8" s="48">
        <f>'Plantilla Datos'!E13</f>
        <v>3.9</v>
      </c>
      <c r="I8" s="49">
        <f>'Plantilla Datos'!F13</f>
        <v>17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3.5</v>
      </c>
      <c r="L8" s="47">
        <f>CEILING(TBL_CalcDarwin[[#This Row],[Darwin Gusts
m/s]],0.5)</f>
        <v>4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3.8890000000000002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3.3380000000000001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" s="29">
        <f>TBL_CalcDarwin[[#This Row],[Expansión - Barra B - 5.2 - Cerro]]*TBL_CalcDarwin[[#This Row],[AEG 5.2 MW Cerro]]</f>
        <v>0.16500000000000001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45441.291666666657</v>
      </c>
      <c r="C9" s="17">
        <f t="shared" si="1"/>
        <v>0.29166666666666663</v>
      </c>
      <c r="D9" s="34">
        <f>TBL_CalcDarwin[[#This Row],[Darwin PLOM
MW]]+TBL_CalcDarwin[[#This Row],[Darwin PLOME
MW]]</f>
        <v>7.6320000000000006</v>
      </c>
      <c r="E9" s="34">
        <f>TBL_CalcDarwin[[#This Row],[PLOM MW TOTAL BARRA A]]+TBL_CalcDarwin[[#This Row],[PLOM MW TOTAL BARRA B]]</f>
        <v>7.2270000000000003</v>
      </c>
      <c r="F9" s="34">
        <f>TBL_CalcDarwin[[#This Row],[PLOME MW TOTAL BARRA A]]+TBL_CalcDarwin[[#This Row],[PLOME MW TOTAL BARRA B]]</f>
        <v>0.40500000000000003</v>
      </c>
      <c r="G9" s="48">
        <f>'Plantilla Datos'!D14</f>
        <v>2.7</v>
      </c>
      <c r="H9" s="48">
        <f>'Plantilla Datos'!E14</f>
        <v>3.7</v>
      </c>
      <c r="I9" s="49">
        <f>'Plantilla Datos'!F14</f>
        <v>16.899999999999999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3.8890000000000002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3.3380000000000001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9" s="29">
        <f>TBL_CalcDarwin[[#This Row],[Expansión - Barra B - 5.2 - Cerro]]*TBL_CalcDarwin[[#This Row],[AEG 5.2 MW Cerro]]</f>
        <v>0.16500000000000001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45441.333333333321</v>
      </c>
      <c r="C10" s="17">
        <f t="shared" si="1"/>
        <v>0.33333333333333331</v>
      </c>
      <c r="D10" s="34">
        <f>TBL_CalcDarwin[[#This Row],[Darwin PLOM
MW]]+TBL_CalcDarwin[[#This Row],[Darwin PLOME
MW]]</f>
        <v>12.846</v>
      </c>
      <c r="E10" s="34">
        <f>TBL_CalcDarwin[[#This Row],[PLOM MW TOTAL BARRA A]]+TBL_CalcDarwin[[#This Row],[PLOM MW TOTAL BARRA B]]</f>
        <v>11.952</v>
      </c>
      <c r="F10" s="34">
        <f>TBL_CalcDarwin[[#This Row],[PLOME MW TOTAL BARRA A]]+TBL_CalcDarwin[[#This Row],[PLOME MW TOTAL BARRA B]]</f>
        <v>0.89400000000000002</v>
      </c>
      <c r="G10" s="48">
        <f>'Plantilla Datos'!D15</f>
        <v>3.1</v>
      </c>
      <c r="H10" s="48">
        <f>'Plantilla Datos'!E15</f>
        <v>4.4000000000000004</v>
      </c>
      <c r="I10" s="49">
        <f>'Plantilla Datos'!F15</f>
        <v>16.8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</v>
      </c>
      <c r="L10" s="47">
        <f>CEILING(TBL_CalcDarwin[[#This Row],[Darwin Gusts
m/s]],0.5)</f>
        <v>4.5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6.5440000000000005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5.4079999999999995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0" s="29">
        <f>TBL_CalcDarwin[[#This Row],[Expansión - Barra B - 5.2 - Cerro]]*TBL_CalcDarwin[[#This Row],[AEG 5.2 MW Cerro]]</f>
        <v>0.39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45441.374999999985</v>
      </c>
      <c r="C11" s="17">
        <f t="shared" si="1"/>
        <v>0.375</v>
      </c>
      <c r="D11" s="34">
        <f>TBL_CalcDarwin[[#This Row],[Darwin PLOM
MW]]+TBL_CalcDarwin[[#This Row],[Darwin PLOME
MW]]</f>
        <v>23.891999999999999</v>
      </c>
      <c r="E11" s="34">
        <f>TBL_CalcDarwin[[#This Row],[PLOM MW TOTAL BARRA A]]+TBL_CalcDarwin[[#This Row],[PLOM MW TOTAL BARRA B]]</f>
        <v>22.29</v>
      </c>
      <c r="F11" s="34">
        <f>TBL_CalcDarwin[[#This Row],[PLOME MW TOTAL BARRA A]]+TBL_CalcDarwin[[#This Row],[PLOME MW TOTAL BARRA B]]</f>
        <v>1.6019999999999999</v>
      </c>
      <c r="G11" s="48">
        <f>'Plantilla Datos'!D16</f>
        <v>3.5</v>
      </c>
      <c r="H11" s="48">
        <f>'Plantilla Datos'!E16</f>
        <v>5.0999999999999996</v>
      </c>
      <c r="I11" s="49">
        <f>'Plantilla Datos'!F16</f>
        <v>17.2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11.983000000000001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10.306999999999999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45441.41666666665</v>
      </c>
      <c r="C12" s="17">
        <f t="shared" si="1"/>
        <v>0.41666666666666669</v>
      </c>
      <c r="D12" s="34">
        <f>TBL_CalcDarwin[[#This Row],[Darwin PLOM
MW]]+TBL_CalcDarwin[[#This Row],[Darwin PLOME
MW]]</f>
        <v>32.597000000000001</v>
      </c>
      <c r="E12" s="34">
        <f>TBL_CalcDarwin[[#This Row],[PLOM MW TOTAL BARRA A]]+TBL_CalcDarwin[[#This Row],[PLOM MW TOTAL BARRA B]]</f>
        <v>30.14</v>
      </c>
      <c r="F12" s="34">
        <f>TBL_CalcDarwin[[#This Row],[PLOME MW TOTAL BARRA A]]+TBL_CalcDarwin[[#This Row],[PLOME MW TOTAL BARRA B]]</f>
        <v>2.4569999999999999</v>
      </c>
      <c r="G12" s="48">
        <f>'Plantilla Datos'!D17</f>
        <v>4.3</v>
      </c>
      <c r="H12" s="48">
        <f>'Plantilla Datos'!E17</f>
        <v>5.6</v>
      </c>
      <c r="I12" s="49">
        <f>'Plantilla Datos'!F17</f>
        <v>18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16.335000000000001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13.805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45441.458333333314</v>
      </c>
      <c r="C13" s="17">
        <f t="shared" si="1"/>
        <v>0.45833333333333337</v>
      </c>
      <c r="D13" s="34">
        <f>TBL_CalcDarwin[[#This Row],[Darwin PLOM
MW]]+TBL_CalcDarwin[[#This Row],[Darwin PLOME
MW]]</f>
        <v>53.436000000000007</v>
      </c>
      <c r="E13" s="34">
        <f>TBL_CalcDarwin[[#This Row],[PLOM MW TOTAL BARRA A]]+TBL_CalcDarwin[[#This Row],[PLOM MW TOTAL BARRA B]]</f>
        <v>49.718000000000004</v>
      </c>
      <c r="F13" s="34">
        <f>TBL_CalcDarwin[[#This Row],[PLOME MW TOTAL BARRA A]]+TBL_CalcDarwin[[#This Row],[PLOME MW TOTAL BARRA B]]</f>
        <v>3.718</v>
      </c>
      <c r="G13" s="48">
        <f>'Plantilla Datos'!D18</f>
        <v>5.0999999999999996</v>
      </c>
      <c r="H13" s="48">
        <f>'Plantilla Datos'!E18</f>
        <v>6.6</v>
      </c>
      <c r="I13" s="49">
        <f>'Plantilla Datos'!F18</f>
        <v>18.600000000000001</v>
      </c>
      <c r="J13" s="47">
        <f>CEILING('Plantilla Datos'!$L$3*TBL_CalcDarwin[[#This Row],[Darwin Gusts
m/s]],0.5)</f>
        <v>5</v>
      </c>
      <c r="K13" s="47">
        <f>CEILING('Plantilla Datos'!$L$4*TBL_CalcDarwin[[#This Row],[Darwin Gusts
m/s]],0.5)</f>
        <v>6</v>
      </c>
      <c r="L13" s="47">
        <f>CEILING(TBL_CalcDarwin[[#This Row],[Darwin Gusts
m/s]],0.5)</f>
        <v>7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27.071999999999999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22.646000000000001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3" s="29">
        <f>TBL_CalcDarwin[[#This Row],[Expansión - Barra B - 5.2 - Cerro]]*TBL_CalcDarwin[[#This Row],[AEG 5.2 MW Cerro]]</f>
        <v>1.641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45441.499999999978</v>
      </c>
      <c r="C14" s="17">
        <f t="shared" si="1"/>
        <v>0.5</v>
      </c>
      <c r="D14" s="34">
        <f>TBL_CalcDarwin[[#This Row],[Darwin PLOM
MW]]+TBL_CalcDarwin[[#This Row],[Darwin PLOME
MW]]</f>
        <v>67.372</v>
      </c>
      <c r="E14" s="34">
        <f>TBL_CalcDarwin[[#This Row],[PLOM MW TOTAL BARRA A]]+TBL_CalcDarwin[[#This Row],[PLOM MW TOTAL BARRA B]]</f>
        <v>62.381</v>
      </c>
      <c r="F14" s="34">
        <f>TBL_CalcDarwin[[#This Row],[PLOME MW TOTAL BARRA A]]+TBL_CalcDarwin[[#This Row],[PLOME MW TOTAL BARRA B]]</f>
        <v>4.9909999999999997</v>
      </c>
      <c r="G14" s="48">
        <f>'Plantilla Datos'!D19</f>
        <v>5.6</v>
      </c>
      <c r="H14" s="48">
        <f>'Plantilla Datos'!E19</f>
        <v>7.1</v>
      </c>
      <c r="I14" s="49">
        <f>'Plantilla Datos'!F19</f>
        <v>19.2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7.5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34.120999999999995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28.26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" s="29">
        <f>TBL_CalcDarwin[[#This Row],[Expansión - Barra B - 5.2 - Cerro]]*TBL_CalcDarwin[[#This Row],[AEG 5.2 MW Cerro]]</f>
        <v>2.2349999999999999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45441.541666666642</v>
      </c>
      <c r="C15" s="17">
        <f t="shared" si="1"/>
        <v>0.54166666666666663</v>
      </c>
      <c r="D15" s="34">
        <f>TBL_CalcDarwin[[#This Row],[Darwin PLOM
MW]]+TBL_CalcDarwin[[#This Row],[Darwin PLOME
MW]]</f>
        <v>77.266999999999996</v>
      </c>
      <c r="E15" s="34">
        <f>TBL_CalcDarwin[[#This Row],[PLOM MW TOTAL BARRA A]]+TBL_CalcDarwin[[#This Row],[PLOM MW TOTAL BARRA B]]</f>
        <v>72.275999999999996</v>
      </c>
      <c r="F15" s="34">
        <f>TBL_CalcDarwin[[#This Row],[PLOME MW TOTAL BARRA A]]+TBL_CalcDarwin[[#This Row],[PLOME MW TOTAL BARRA B]]</f>
        <v>4.9909999999999997</v>
      </c>
      <c r="G15" s="48">
        <f>'Plantilla Datos'!D20</f>
        <v>6</v>
      </c>
      <c r="H15" s="48">
        <f>'Plantilla Datos'!E20</f>
        <v>7.6</v>
      </c>
      <c r="I15" s="49">
        <f>'Plantilla Datos'!F20</f>
        <v>19.7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6.5</v>
      </c>
      <c r="L15" s="47">
        <f>CEILING(TBL_CalcDarwin[[#This Row],[Darwin Gusts
m/s]],0.5)</f>
        <v>8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38.861999999999995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33.414000000000001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" s="29">
        <f>TBL_CalcDarwin[[#This Row],[Expansión - Barra B - 5.2 - Cerro]]*TBL_CalcDarwin[[#This Row],[AEG 5.2 MW Cerro]]</f>
        <v>2.2349999999999999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45441.583333333307</v>
      </c>
      <c r="C16" s="17">
        <f t="shared" si="1"/>
        <v>0.58333333333333326</v>
      </c>
      <c r="D16" s="34">
        <f>TBL_CalcDarwin[[#This Row],[Darwin PLOM
MW]]+TBL_CalcDarwin[[#This Row],[Darwin PLOME
MW]]</f>
        <v>98.718999999999994</v>
      </c>
      <c r="E16" s="34">
        <f>TBL_CalcDarwin[[#This Row],[PLOM MW TOTAL BARRA A]]+TBL_CalcDarwin[[#This Row],[PLOM MW TOTAL BARRA B]]</f>
        <v>91.825999999999993</v>
      </c>
      <c r="F16" s="34">
        <f>TBL_CalcDarwin[[#This Row],[PLOME MW TOTAL BARRA A]]+TBL_CalcDarwin[[#This Row],[PLOME MW TOTAL BARRA B]]</f>
        <v>6.8929999999999998</v>
      </c>
      <c r="G16" s="48">
        <f>'Plantilla Datos'!D21</f>
        <v>6.6</v>
      </c>
      <c r="H16" s="48">
        <f>'Plantilla Datos'!E21</f>
        <v>8.3000000000000007</v>
      </c>
      <c r="I16" s="49">
        <f>'Plantilla Datos'!F21</f>
        <v>19.600000000000001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7.5</v>
      </c>
      <c r="L16" s="47">
        <f>CEILING(TBL_CalcDarwin[[#This Row],[Darwin Gusts
m/s]],0.5)</f>
        <v>8.5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50.430999999999997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41.395000000000003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6" s="29">
        <f>TBL_CalcDarwin[[#This Row],[Expansión - Barra B - 5.2 - Cerro]]*TBL_CalcDarwin[[#This Row],[AEG 5.2 MW Cerro]]</f>
        <v>2.9489999999999998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45441.624999999971</v>
      </c>
      <c r="C17" s="17">
        <f t="shared" si="1"/>
        <v>0.62499999999999989</v>
      </c>
      <c r="D17" s="34">
        <f>TBL_CalcDarwin[[#This Row],[Darwin PLOM
MW]]+TBL_CalcDarwin[[#This Row],[Darwin PLOME
MW]]</f>
        <v>112.45699999999999</v>
      </c>
      <c r="E17" s="34">
        <f>TBL_CalcDarwin[[#This Row],[PLOM MW TOTAL BARRA A]]+TBL_CalcDarwin[[#This Row],[PLOM MW TOTAL BARRA B]]</f>
        <v>104.149</v>
      </c>
      <c r="F17" s="34">
        <f>TBL_CalcDarwin[[#This Row],[PLOME MW TOTAL BARRA A]]+TBL_CalcDarwin[[#This Row],[PLOME MW TOTAL BARRA B]]</f>
        <v>8.3079999999999998</v>
      </c>
      <c r="G17" s="48">
        <f>'Plantilla Datos'!D22</f>
        <v>6.9</v>
      </c>
      <c r="H17" s="48">
        <f>'Plantilla Datos'!E22</f>
        <v>8.8000000000000007</v>
      </c>
      <c r="I17" s="49">
        <f>'Plantilla Datos'!F22</f>
        <v>19.399999999999999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9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56.648000000000003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47.501000000000005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" s="29">
        <f>TBL_CalcDarwin[[#This Row],[Expansión - Barra B - 5.2 - Cerro]]*TBL_CalcDarwin[[#This Row],[AEG 5.2 MW Cerro]]</f>
        <v>3.798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45441.666666666635</v>
      </c>
      <c r="C18" s="17">
        <f t="shared" si="1"/>
        <v>0.66666666666666652</v>
      </c>
      <c r="D18" s="34">
        <f>TBL_CalcDarwin[[#This Row],[Darwin PLOM
MW]]+TBL_CalcDarwin[[#This Row],[Darwin PLOME
MW]]</f>
        <v>131.51300000000001</v>
      </c>
      <c r="E18" s="34">
        <f>TBL_CalcDarwin[[#This Row],[PLOM MW TOTAL BARRA A]]+TBL_CalcDarwin[[#This Row],[PLOM MW TOTAL BARRA B]]</f>
        <v>121.119</v>
      </c>
      <c r="F18" s="34">
        <f>TBL_CalcDarwin[[#This Row],[PLOME MW TOTAL BARRA A]]+TBL_CalcDarwin[[#This Row],[PLOME MW TOTAL BARRA B]]</f>
        <v>10.394</v>
      </c>
      <c r="G18" s="48">
        <f>'Plantilla Datos'!D23</f>
        <v>7.3</v>
      </c>
      <c r="H18" s="48">
        <f>'Plantilla Datos'!E23</f>
        <v>9.1999999999999993</v>
      </c>
      <c r="I18" s="49">
        <f>'Plantilla Datos'!F23</f>
        <v>19.100000000000001</v>
      </c>
      <c r="J18" s="47">
        <f>CEILING('Plantilla Datos'!$L$3*TBL_CalcDarwin[[#This Row],[Darwin Gusts
m/s]],0.5)</f>
        <v>7</v>
      </c>
      <c r="K18" s="47">
        <f>CEILING('Plantilla Datos'!$L$4*TBL_CalcDarwin[[#This Row],[Darwin Gusts
m/s]],0.5)</f>
        <v>8</v>
      </c>
      <c r="L18" s="47">
        <f>CEILING(TBL_CalcDarwin[[#This Row],[Darwin Gusts
m/s]],0.5)</f>
        <v>9.5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66.325000000000003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54.793999999999997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8" s="29">
        <f>TBL_CalcDarwin[[#This Row],[Expansión - Barra B - 5.2 - Cerro]]*TBL_CalcDarwin[[#This Row],[AEG 5.2 MW Cerro]]</f>
        <v>4.7910000000000004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45441.708333333299</v>
      </c>
      <c r="C19" s="17">
        <f t="shared" si="1"/>
        <v>0.70833333333333315</v>
      </c>
      <c r="D19" s="34">
        <f>TBL_CalcDarwin[[#This Row],[Darwin PLOM
MW]]+TBL_CalcDarwin[[#This Row],[Darwin PLOME
MW]]</f>
        <v>137.14099999999999</v>
      </c>
      <c r="E19" s="34">
        <f>TBL_CalcDarwin[[#This Row],[PLOM MW TOTAL BARRA A]]+TBL_CalcDarwin[[#This Row],[PLOM MW TOTAL BARRA B]]</f>
        <v>126.27799999999999</v>
      </c>
      <c r="F19" s="34">
        <f>TBL_CalcDarwin[[#This Row],[PLOME MW TOTAL BARRA A]]+TBL_CalcDarwin[[#This Row],[PLOME MW TOTAL BARRA B]]</f>
        <v>10.863</v>
      </c>
      <c r="G19" s="48">
        <f>'Plantilla Datos'!D24</f>
        <v>7.6</v>
      </c>
      <c r="H19" s="48">
        <f>'Plantilla Datos'!E24</f>
        <v>9.5</v>
      </c>
      <c r="I19" s="49">
        <f>'Plantilla Datos'!F24</f>
        <v>18.399999999999999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9.5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70.076999999999998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56.201000000000001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9" s="29">
        <f>TBL_CalcDarwin[[#This Row],[Expansión - Barra B - 5.2 - Cerro]]*TBL_CalcDarwin[[#This Row],[AEG 5.2 MW Cerro]]</f>
        <v>4.7910000000000004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45441.749999999964</v>
      </c>
      <c r="C20" s="17">
        <f t="shared" si="1"/>
        <v>0.74999999999999978</v>
      </c>
      <c r="D20" s="34">
        <f>TBL_CalcDarwin[[#This Row],[Darwin PLOM
MW]]+TBL_CalcDarwin[[#This Row],[Darwin PLOME
MW]]</f>
        <v>165.084</v>
      </c>
      <c r="E20" s="34">
        <f>TBL_CalcDarwin[[#This Row],[PLOM MW TOTAL BARRA A]]+TBL_CalcDarwin[[#This Row],[PLOM MW TOTAL BARRA B]]</f>
        <v>151.828</v>
      </c>
      <c r="F20" s="34">
        <f>TBL_CalcDarwin[[#This Row],[PLOME MW TOTAL BARRA A]]+TBL_CalcDarwin[[#This Row],[PLOME MW TOTAL BARRA B]]</f>
        <v>13.256</v>
      </c>
      <c r="G20" s="48">
        <f>'Plantilla Datos'!D25</f>
        <v>8.1999999999999993</v>
      </c>
      <c r="H20" s="48">
        <f>'Plantilla Datos'!E25</f>
        <v>10.3</v>
      </c>
      <c r="I20" s="49">
        <f>'Plantilla Datos'!F25</f>
        <v>17.8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84.155000000000001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67.673000000000002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45441.791666666628</v>
      </c>
      <c r="C21" s="17">
        <f t="shared" si="1"/>
        <v>0.79166666666666641</v>
      </c>
      <c r="D21" s="34">
        <f>TBL_CalcDarwin[[#This Row],[Darwin PLOM
MW]]+TBL_CalcDarwin[[#This Row],[Darwin PLOME
MW]]</f>
        <v>165.084</v>
      </c>
      <c r="E21" s="34">
        <f>TBL_CalcDarwin[[#This Row],[PLOM MW TOTAL BARRA A]]+TBL_CalcDarwin[[#This Row],[PLOM MW TOTAL BARRA B]]</f>
        <v>151.828</v>
      </c>
      <c r="F21" s="34">
        <f>TBL_CalcDarwin[[#This Row],[PLOME MW TOTAL BARRA A]]+TBL_CalcDarwin[[#This Row],[PLOME MW TOTAL BARRA B]]</f>
        <v>13.256</v>
      </c>
      <c r="G21" s="48">
        <f>'Plantilla Datos'!D26</f>
        <v>8.1999999999999993</v>
      </c>
      <c r="H21" s="48">
        <f>'Plantilla Datos'!E26</f>
        <v>10.199999999999999</v>
      </c>
      <c r="I21" s="49">
        <f>'Plantilla Datos'!F26</f>
        <v>17.399999999999999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84.155000000000001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67.673000000000002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45441.833333333292</v>
      </c>
      <c r="C22" s="17">
        <f t="shared" si="1"/>
        <v>0.83333333333333304</v>
      </c>
      <c r="D22" s="34">
        <f>TBL_CalcDarwin[[#This Row],[Darwin PLOM
MW]]+TBL_CalcDarwin[[#This Row],[Darwin PLOME
MW]]</f>
        <v>137.14099999999999</v>
      </c>
      <c r="E22" s="34">
        <f>TBL_CalcDarwin[[#This Row],[PLOM MW TOTAL BARRA A]]+TBL_CalcDarwin[[#This Row],[PLOM MW TOTAL BARRA B]]</f>
        <v>126.27799999999999</v>
      </c>
      <c r="F22" s="34">
        <f>TBL_CalcDarwin[[#This Row],[PLOME MW TOTAL BARRA A]]+TBL_CalcDarwin[[#This Row],[PLOME MW TOTAL BARRA B]]</f>
        <v>10.863</v>
      </c>
      <c r="G22" s="48">
        <f>'Plantilla Datos'!D27</f>
        <v>7.5</v>
      </c>
      <c r="H22" s="48">
        <f>'Plantilla Datos'!E27</f>
        <v>9.4</v>
      </c>
      <c r="I22" s="49">
        <f>'Plantilla Datos'!F27</f>
        <v>17.399999999999999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70.076999999999998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56.201000000000001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45441.874999999956</v>
      </c>
      <c r="C23" s="17">
        <f>C22+TIME(1,0,0)</f>
        <v>0.87499999999999967</v>
      </c>
      <c r="D23" s="34">
        <f>TBL_CalcDarwin[[#This Row],[Darwin PLOM
MW]]+TBL_CalcDarwin[[#This Row],[Darwin PLOME
MW]]</f>
        <v>101.26599999999999</v>
      </c>
      <c r="E23" s="34">
        <f>TBL_CalcDarwin[[#This Row],[PLOM MW TOTAL BARRA A]]+TBL_CalcDarwin[[#This Row],[PLOM MW TOTAL BARRA B]]</f>
        <v>92.957999999999998</v>
      </c>
      <c r="F23" s="34">
        <f>TBL_CalcDarwin[[#This Row],[PLOME MW TOTAL BARRA A]]+TBL_CalcDarwin[[#This Row],[PLOME MW TOTAL BARRA B]]</f>
        <v>8.3079999999999998</v>
      </c>
      <c r="G23" s="48">
        <f>'Plantilla Datos'!D28</f>
        <v>6.8</v>
      </c>
      <c r="H23" s="48">
        <f>'Plantilla Datos'!E28</f>
        <v>8.5</v>
      </c>
      <c r="I23" s="49">
        <f>'Plantilla Datos'!F28</f>
        <v>17.399999999999999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7.5</v>
      </c>
      <c r="L23" s="47">
        <f>CEILING(TBL_CalcDarwin[[#This Row],[Darwin Gusts
m/s]],0.5)</f>
        <v>8.5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51.28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41.677999999999997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3" s="29">
        <f>TBL_CalcDarwin[[#This Row],[Expansión - Barra B - 5.2 - Cerro]]*TBL_CalcDarwin[[#This Row],[AEG 5.2 MW Cerro]]</f>
        <v>3.798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45441.916666666621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83.383999999999986</v>
      </c>
      <c r="E24" s="34">
        <f>TBL_CalcDarwin[[#This Row],[PLOM MW TOTAL BARRA A]]+TBL_CalcDarwin[[#This Row],[PLOM MW TOTAL BARRA B]]</f>
        <v>76.871999999999986</v>
      </c>
      <c r="F24" s="34">
        <f>TBL_CalcDarwin[[#This Row],[PLOME MW TOTAL BARRA A]]+TBL_CalcDarwin[[#This Row],[PLOME MW TOTAL BARRA B]]</f>
        <v>6.5119999999999996</v>
      </c>
      <c r="G24" s="48">
        <f>'Plantilla Datos'!D29</f>
        <v>6.1</v>
      </c>
      <c r="H24" s="48">
        <f>'Plantilla Datos'!E29</f>
        <v>7.7</v>
      </c>
      <c r="I24" s="49">
        <f>'Plantilla Datos'!F29</f>
        <v>17.399999999999999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42.223999999999997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34.647999999999996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45441.958333333285</v>
      </c>
      <c r="C25" s="17">
        <f t="shared" si="2"/>
        <v>0.95833333333333293</v>
      </c>
      <c r="D25" s="34">
        <f>TBL_CalcDarwin[[#This Row],[Darwin PLOM
MW]]+TBL_CalcDarwin[[#This Row],[Darwin PLOME
MW]]</f>
        <v>53.436000000000007</v>
      </c>
      <c r="E25" s="34">
        <f>TBL_CalcDarwin[[#This Row],[PLOM MW TOTAL BARRA A]]+TBL_CalcDarwin[[#This Row],[PLOM MW TOTAL BARRA B]]</f>
        <v>49.718000000000004</v>
      </c>
      <c r="F25" s="34">
        <f>TBL_CalcDarwin[[#This Row],[PLOME MW TOTAL BARRA A]]+TBL_CalcDarwin[[#This Row],[PLOME MW TOTAL BARRA B]]</f>
        <v>3.718</v>
      </c>
      <c r="G25" s="48">
        <f>'Plantilla Datos'!D30</f>
        <v>5.2</v>
      </c>
      <c r="H25" s="48">
        <f>'Plantilla Datos'!E30</f>
        <v>6.6</v>
      </c>
      <c r="I25" s="49">
        <f>'Plantilla Datos'!F30</f>
        <v>17.399999999999999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27.071999999999999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22.646000000000001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5" s="29">
        <f>TBL_CalcDarwin[[#This Row],[Expansión - Barra B - 5.2 - Cerro]]*TBL_CalcDarwin[[#This Row],[AEG 5.2 MW Cerro]]</f>
        <v>1.641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45441.999999999949</v>
      </c>
      <c r="C26" s="17">
        <f t="shared" si="2"/>
        <v>0.99999999999999956</v>
      </c>
      <c r="D26" s="34">
        <f>TBL_CalcDarwin[[#This Row],[Darwin PLOM
MW]]+TBL_CalcDarwin[[#This Row],[Darwin PLOME
MW]]</f>
        <v>25.872</v>
      </c>
      <c r="E26" s="34">
        <f>TBL_CalcDarwin[[#This Row],[PLOM MW TOTAL BARRA A]]+TBL_CalcDarwin[[#This Row],[PLOM MW TOTAL BARRA B]]</f>
        <v>24.105</v>
      </c>
      <c r="F26" s="34">
        <f>TBL_CalcDarwin[[#This Row],[PLOME MW TOTAL BARRA A]]+TBL_CalcDarwin[[#This Row],[PLOME MW TOTAL BARRA B]]</f>
        <v>1.7670000000000001</v>
      </c>
      <c r="G26" s="48">
        <f>'Plantilla Datos'!D31</f>
        <v>4.2</v>
      </c>
      <c r="H26" s="48">
        <f>'Plantilla Datos'!E31</f>
        <v>5.5</v>
      </c>
      <c r="I26" s="49">
        <f>'Plantilla Datos'!F31</f>
        <v>17.3</v>
      </c>
      <c r="J26" s="47">
        <f>CEILING('Plantilla Datos'!$L$3*TBL_CalcDarwin[[#This Row],[Darwin Gusts
m/s]],0.5)</f>
        <v>4</v>
      </c>
      <c r="K26" s="47">
        <f>CEILING('Plantilla Datos'!$L$4*TBL_CalcDarwin[[#This Row],[Darwin Gusts
m/s]],0.5)</f>
        <v>5</v>
      </c>
      <c r="L26" s="47">
        <f>CEILING(TBL_CalcDarwin[[#This Row],[Darwin Gusts
m/s]],0.5)</f>
        <v>5.5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13.303000000000001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10.802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6" s="29">
        <f>TBL_CalcDarwin[[#This Row],[Expansión - Barra B - 5.2 - Cerro]]*TBL_CalcDarwin[[#This Row],[AEG 5.2 MW Cerro]]</f>
        <v>0.73199999999999998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45442.041666666613</v>
      </c>
      <c r="C27" s="17">
        <f t="shared" si="2"/>
        <v>1.0416666666666663</v>
      </c>
      <c r="D27" s="34">
        <f>TBL_CalcDarwin[[#This Row],[Darwin PLOM
MW]]+TBL_CalcDarwin[[#This Row],[Darwin PLOME
MW]]</f>
        <v>12.846</v>
      </c>
      <c r="E27" s="34">
        <f>TBL_CalcDarwin[[#This Row],[PLOM MW TOTAL BARRA A]]+TBL_CalcDarwin[[#This Row],[PLOM MW TOTAL BARRA B]]</f>
        <v>11.952</v>
      </c>
      <c r="F27" s="34">
        <f>TBL_CalcDarwin[[#This Row],[PLOME MW TOTAL BARRA A]]+TBL_CalcDarwin[[#This Row],[PLOME MW TOTAL BARRA B]]</f>
        <v>0.89400000000000002</v>
      </c>
      <c r="G27" s="48">
        <f>'Plantilla Datos'!D32</f>
        <v>3.3</v>
      </c>
      <c r="H27" s="48">
        <f>'Plantilla Datos'!E32</f>
        <v>4.4000000000000004</v>
      </c>
      <c r="I27" s="49">
        <f>'Plantilla Datos'!F32</f>
        <v>17.3</v>
      </c>
      <c r="J27" s="47">
        <f>CEILING('Plantilla Datos'!$L$3*TBL_CalcDarwin[[#This Row],[Darwin Gusts
m/s]],0.5)</f>
        <v>3.5</v>
      </c>
      <c r="K27" s="47">
        <f>CEILING('Plantilla Datos'!$L$4*TBL_CalcDarwin[[#This Row],[Darwin Gusts
m/s]],0.5)</f>
        <v>4</v>
      </c>
      <c r="L27" s="47">
        <f>CEILING(TBL_CalcDarwin[[#This Row],[Darwin Gusts
m/s]],0.5)</f>
        <v>4.5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6.5440000000000005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5.4079999999999995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7" s="29">
        <f>TBL_CalcDarwin[[#This Row],[Expansión - Barra B - 5.2 - Cerro]]*TBL_CalcDarwin[[#This Row],[AEG 5.2 MW Cerro]]</f>
        <v>0.39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45442.083333333278</v>
      </c>
      <c r="C28" s="17">
        <f t="shared" si="2"/>
        <v>1.083333333333333</v>
      </c>
      <c r="D28" s="34">
        <f>TBL_CalcDarwin[[#This Row],[Darwin PLOM
MW]]+TBL_CalcDarwin[[#This Row],[Darwin PLOME
MW]]</f>
        <v>7.6320000000000006</v>
      </c>
      <c r="E28" s="34">
        <f>TBL_CalcDarwin[[#This Row],[PLOM MW TOTAL BARRA A]]+TBL_CalcDarwin[[#This Row],[PLOM MW TOTAL BARRA B]]</f>
        <v>7.2270000000000003</v>
      </c>
      <c r="F28" s="34">
        <f>TBL_CalcDarwin[[#This Row],[PLOME MW TOTAL BARRA A]]+TBL_CalcDarwin[[#This Row],[PLOME MW TOTAL BARRA B]]</f>
        <v>0.40500000000000003</v>
      </c>
      <c r="G28" s="48">
        <f>'Plantilla Datos'!D33</f>
        <v>3</v>
      </c>
      <c r="H28" s="48">
        <f>'Plantilla Datos'!E33</f>
        <v>4</v>
      </c>
      <c r="I28" s="49">
        <f>'Plantilla Datos'!F33</f>
        <v>17</v>
      </c>
      <c r="J28" s="47">
        <f>CEILING('Plantilla Datos'!$L$3*TBL_CalcDarwin[[#This Row],[Darwin Gusts
m/s]],0.5)</f>
        <v>3</v>
      </c>
      <c r="K28" s="47">
        <f>CEILING('Plantilla Datos'!$L$4*TBL_CalcDarwin[[#This Row],[Darwin Gusts
m/s]],0.5)</f>
        <v>3.5</v>
      </c>
      <c r="L28" s="47">
        <f>CEILING(TBL_CalcDarwin[[#This Row],[Darwin Gusts
m/s]],0.5)</f>
        <v>4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3.8890000000000002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3.3380000000000001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8" s="29">
        <f>TBL_CalcDarwin[[#This Row],[Expansión - Barra B - 5.2 - Cerro]]*TBL_CalcDarwin[[#This Row],[AEG 5.2 MW Cerro]]</f>
        <v>0.16500000000000001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45442.124999999942</v>
      </c>
      <c r="C29" s="17">
        <f>C28+TIME(1,0,0)</f>
        <v>1.1249999999999998</v>
      </c>
      <c r="D29" s="34">
        <f>TBL_CalcDarwin[[#This Row],[Darwin PLOM
MW]]+TBL_CalcDarwin[[#This Row],[Darwin PLOME
MW]]</f>
        <v>7.6320000000000006</v>
      </c>
      <c r="E29" s="34">
        <f>TBL_CalcDarwin[[#This Row],[PLOM MW TOTAL BARRA A]]+TBL_CalcDarwin[[#This Row],[PLOM MW TOTAL BARRA B]]</f>
        <v>7.2270000000000003</v>
      </c>
      <c r="F29" s="34">
        <f>TBL_CalcDarwin[[#This Row],[PLOME MW TOTAL BARRA A]]+TBL_CalcDarwin[[#This Row],[PLOME MW TOTAL BARRA B]]</f>
        <v>0.40500000000000003</v>
      </c>
      <c r="G29" s="48">
        <f>'Plantilla Datos'!D34</f>
        <v>2.7</v>
      </c>
      <c r="H29" s="48">
        <f>'Plantilla Datos'!E34</f>
        <v>3.6</v>
      </c>
      <c r="I29" s="49">
        <f>'Plantilla Datos'!F34</f>
        <v>16.600000000000001</v>
      </c>
      <c r="J29" s="47">
        <f>CEILING('Plantilla Datos'!$L$3*TBL_CalcDarwin[[#This Row],[Darwin Gusts
m/s]],0.5)</f>
        <v>3</v>
      </c>
      <c r="K29" s="47">
        <f>CEILING('Plantilla Datos'!$L$4*TBL_CalcDarwin[[#This Row],[Darwin Gusts
m/s]],0.5)</f>
        <v>3.5</v>
      </c>
      <c r="L29" s="47">
        <f>CEILING(TBL_CalcDarwin[[#This Row],[Darwin Gusts
m/s]],0.5)</f>
        <v>4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3.8890000000000002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3.3380000000000001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9" s="29">
        <f>TBL_CalcDarwin[[#This Row],[Expansión - Barra B - 5.2 - Cerro]]*TBL_CalcDarwin[[#This Row],[AEG 5.2 MW Cerro]]</f>
        <v>0.16500000000000001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45442.166666666606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3.6350000000000002</v>
      </c>
      <c r="E30" s="34">
        <f>TBL_CalcDarwin[[#This Row],[PLOM MW TOTAL BARRA A]]+TBL_CalcDarwin[[#This Row],[PLOM MW TOTAL BARRA B]]</f>
        <v>3.58</v>
      </c>
      <c r="F30" s="34">
        <f>TBL_CalcDarwin[[#This Row],[PLOME MW TOTAL BARRA A]]+TBL_CalcDarwin[[#This Row],[PLOME MW TOTAL BARRA B]]</f>
        <v>5.5E-2</v>
      </c>
      <c r="G30" s="48">
        <f>'Plantilla Datos'!D35</f>
        <v>2.4</v>
      </c>
      <c r="H30" s="48">
        <f>'Plantilla Datos'!E35</f>
        <v>3.2</v>
      </c>
      <c r="I30" s="49">
        <f>'Plantilla Datos'!F35</f>
        <v>16.3</v>
      </c>
      <c r="J30" s="47">
        <f>CEILING('Plantilla Datos'!$L$3*TBL_CalcDarwin[[#This Row],[Darwin Gusts
m/s]],0.5)</f>
        <v>2.5</v>
      </c>
      <c r="K30" s="47">
        <f>CEILING('Plantilla Datos'!$L$4*TBL_CalcDarwin[[#This Row],[Darwin Gusts
m/s]],0.5)</f>
        <v>3</v>
      </c>
      <c r="L30" s="47">
        <f>CEILING(TBL_CalcDarwin[[#This Row],[Darwin Gusts
m/s]],0.5)</f>
        <v>3.5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1.71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45442.20833333327</v>
      </c>
      <c r="C31" s="17">
        <f t="shared" si="3"/>
        <v>1.2083333333333333</v>
      </c>
      <c r="D31" s="34">
        <f>TBL_CalcDarwin[[#This Row],[Darwin PLOM
MW]]+TBL_CalcDarwin[[#This Row],[Darwin PLOME
MW]]</f>
        <v>1.2589999999999999</v>
      </c>
      <c r="E31" s="34">
        <f>TBL_CalcDarwin[[#This Row],[PLOM MW TOTAL BARRA A]]+TBL_CalcDarwin[[#This Row],[PLOM MW TOTAL BARRA B]]</f>
        <v>1.2589999999999999</v>
      </c>
      <c r="F31" s="34">
        <f>TBL_CalcDarwin[[#This Row],[PLOME MW TOTAL BARRA A]]+TBL_CalcDarwin[[#This Row],[PLOME MW TOTAL BARRA B]]</f>
        <v>0</v>
      </c>
      <c r="G31" s="48">
        <f>'Plantilla Datos'!D36</f>
        <v>1.9</v>
      </c>
      <c r="H31" s="48">
        <f>'Plantilla Datos'!E36</f>
        <v>2.7</v>
      </c>
      <c r="I31" s="49">
        <f>'Plantilla Datos'!F36</f>
        <v>16.2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2.5</v>
      </c>
      <c r="L31" s="47">
        <f>CEILING(TBL_CalcDarwin[[#This Row],[Darwin Gusts
m/s]],0.5)</f>
        <v>3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0.65400000000000003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45442.249999999935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1.5</v>
      </c>
      <c r="H32" s="48">
        <f>'Plantilla Datos'!E37</f>
        <v>2.2000000000000002</v>
      </c>
      <c r="I32" s="49">
        <f>'Plantilla Datos'!F37</f>
        <v>16.3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</v>
      </c>
      <c r="L32" s="47">
        <f>CEILING(TBL_CalcDarwin[[#This Row],[Darwin Gusts
m/s]],0.5)</f>
        <v>2.5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45442.291666666599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1.1000000000000001</v>
      </c>
      <c r="H33" s="48">
        <f>'Plantilla Datos'!E38</f>
        <v>1.7</v>
      </c>
      <c r="I33" s="49">
        <f>'Plantilla Datos'!F38</f>
        <v>16.399999999999999</v>
      </c>
      <c r="J33" s="47">
        <f>CEILING('Plantilla Datos'!$L$3*TBL_CalcDarwin[[#This Row],[Darwin Gusts
m/s]],0.5)</f>
        <v>1.5</v>
      </c>
      <c r="K33" s="47">
        <f>CEILING('Plantilla Datos'!$L$4*TBL_CalcDarwin[[#This Row],[Darwin Gusts
m/s]],0.5)</f>
        <v>1.5</v>
      </c>
      <c r="L33" s="47">
        <f>CEILING(TBL_CalcDarwin[[#This Row],[Darwin Gusts
m/s]],0.5)</f>
        <v>2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45442.333333333263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1.2</v>
      </c>
      <c r="H34" s="48">
        <f>'Plantilla Datos'!E39</f>
        <v>1.9</v>
      </c>
      <c r="I34" s="49">
        <f>'Plantilla Datos'!F39</f>
        <v>16.600000000000001</v>
      </c>
      <c r="J34" s="47">
        <f>CEILING('Plantilla Datos'!$L$3*TBL_CalcDarwin[[#This Row],[Darwin Gusts
m/s]],0.5)</f>
        <v>1.5</v>
      </c>
      <c r="K34" s="47">
        <f>CEILING('Plantilla Datos'!$L$4*TBL_CalcDarwin[[#This Row],[Darwin Gusts
m/s]],0.5)</f>
        <v>2</v>
      </c>
      <c r="L34" s="47">
        <f>CEILING(TBL_CalcDarwin[[#This Row],[Darwin Gusts
m/s]],0.5)</f>
        <v>2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45442.374999999927</v>
      </c>
      <c r="C35" s="17">
        <f t="shared" si="3"/>
        <v>1.3750000000000002</v>
      </c>
      <c r="D35" s="34">
        <f>TBL_CalcDarwin[[#This Row],[Darwin PLOM
MW]]+TBL_CalcDarwin[[#This Row],[Darwin PLOME
MW]]</f>
        <v>0</v>
      </c>
      <c r="E35" s="34">
        <f>TBL_CalcDarwin[[#This Row],[PLOM MW TOTAL BARRA A]]+TBL_CalcDarwin[[#This Row],[PLOM MW TOTAL BARRA B]]</f>
        <v>0</v>
      </c>
      <c r="F35" s="34">
        <f>TBL_CalcDarwin[[#This Row],[PLOME MW TOTAL BARRA A]]+TBL_CalcDarwin[[#This Row],[PLOME MW TOTAL BARRA B]]</f>
        <v>0</v>
      </c>
      <c r="G35" s="48">
        <f>'Plantilla Datos'!D40</f>
        <v>1.4</v>
      </c>
      <c r="H35" s="48">
        <f>'Plantilla Datos'!E40</f>
        <v>2</v>
      </c>
      <c r="I35" s="49">
        <f>'Plantilla Datos'!F40</f>
        <v>16.8</v>
      </c>
      <c r="J35" s="47">
        <f>CEILING('Plantilla Datos'!$L$3*TBL_CalcDarwin[[#This Row],[Darwin Gusts
m/s]],0.5)</f>
        <v>1.5</v>
      </c>
      <c r="K35" s="47">
        <f>CEILING('Plantilla Datos'!$L$4*TBL_CalcDarwin[[#This Row],[Darwin Gusts
m/s]],0.5)</f>
        <v>2</v>
      </c>
      <c r="L35" s="47">
        <f>CEILING(TBL_CalcDarwin[[#This Row],[Darwin Gusts
m/s]],0.5)</f>
        <v>2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45442.416666666591</v>
      </c>
      <c r="C36" s="17">
        <f t="shared" si="3"/>
        <v>1.416666666666667</v>
      </c>
      <c r="D36" s="34">
        <f>TBL_CalcDarwin[[#This Row],[Darwin PLOM
MW]]+TBL_CalcDarwin[[#This Row],[Darwin PLOME
MW]]</f>
        <v>0</v>
      </c>
      <c r="E36" s="34">
        <f>TBL_CalcDarwin[[#This Row],[PLOM MW TOTAL BARRA A]]+TBL_CalcDarwin[[#This Row],[PLOM MW TOTAL BARRA B]]</f>
        <v>0</v>
      </c>
      <c r="F36" s="34">
        <f>TBL_CalcDarwin[[#This Row],[PLOME MW TOTAL BARRA A]]+TBL_CalcDarwin[[#This Row],[PLOME MW TOTAL BARRA B]]</f>
        <v>0</v>
      </c>
      <c r="G36" s="48">
        <f>'Plantilla Datos'!D41</f>
        <v>1.5</v>
      </c>
      <c r="H36" s="48">
        <f>'Plantilla Datos'!E41</f>
        <v>2.2000000000000002</v>
      </c>
      <c r="I36" s="49">
        <f>'Plantilla Datos'!F41</f>
        <v>17</v>
      </c>
      <c r="J36" s="47">
        <f>CEILING('Plantilla Datos'!$L$3*TBL_CalcDarwin[[#This Row],[Darwin Gusts
m/s]],0.5)</f>
        <v>2</v>
      </c>
      <c r="K36" s="47">
        <f>CEILING('Plantilla Datos'!$L$4*TBL_CalcDarwin[[#This Row],[Darwin Gusts
m/s]],0.5)</f>
        <v>2</v>
      </c>
      <c r="L36" s="47">
        <f>CEILING(TBL_CalcDarwin[[#This Row],[Darwin Gusts
m/s]],0.5)</f>
        <v>2.5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45442.458333333256</v>
      </c>
      <c r="C37" s="17">
        <f t="shared" si="3"/>
        <v>1.4583333333333337</v>
      </c>
      <c r="D37" s="34">
        <f>TBL_CalcDarwin[[#This Row],[Darwin PLOM
MW]]+TBL_CalcDarwin[[#This Row],[Darwin PLOME
MW]]</f>
        <v>0</v>
      </c>
      <c r="E37" s="34">
        <f>TBL_CalcDarwin[[#This Row],[PLOM MW TOTAL BARRA A]]+TBL_CalcDarwin[[#This Row],[PLOM MW TOTAL BARRA B]]</f>
        <v>0</v>
      </c>
      <c r="F37" s="34">
        <f>TBL_CalcDarwin[[#This Row],[PLOME MW TOTAL BARRA A]]+TBL_CalcDarwin[[#This Row],[PLOME MW TOTAL BARRA B]]</f>
        <v>0</v>
      </c>
      <c r="G37" s="48">
        <f>'Plantilla Datos'!D42</f>
        <v>1.7</v>
      </c>
      <c r="H37" s="48">
        <f>'Plantilla Datos'!E42</f>
        <v>2.5</v>
      </c>
      <c r="I37" s="49">
        <f>'Plantilla Datos'!F42</f>
        <v>17.3</v>
      </c>
      <c r="J37" s="47">
        <f>CEILING('Plantilla Datos'!$L$3*TBL_CalcDarwin[[#This Row],[Darwin Gusts
m/s]],0.5)</f>
        <v>2</v>
      </c>
      <c r="K37" s="47">
        <f>CEILING('Plantilla Datos'!$L$4*TBL_CalcDarwin[[#This Row],[Darwin Gusts
m/s]],0.5)</f>
        <v>2.5</v>
      </c>
      <c r="L37" s="47">
        <f>CEILING(TBL_CalcDarwin[[#This Row],[Darwin Gusts
m/s]],0.5)</f>
        <v>2.5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7" s="29">
        <f>TBL_CalcDarwin[[#This Row],[Expansión - Barra B - 5.2 - Cerro]]*TBL_CalcDarwin[[#This Row],[AEG 5.2 MW Cerro]]</f>
        <v>0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45442.49999999992</v>
      </c>
      <c r="C38" s="17">
        <f t="shared" si="3"/>
        <v>1.5000000000000004</v>
      </c>
      <c r="D38" s="34">
        <f>TBL_CalcDarwin[[#This Row],[Darwin PLOM
MW]]+TBL_CalcDarwin[[#This Row],[Darwin PLOME
MW]]</f>
        <v>1.2589999999999999</v>
      </c>
      <c r="E38" s="34">
        <f>TBL_CalcDarwin[[#This Row],[PLOM MW TOTAL BARRA A]]+TBL_CalcDarwin[[#This Row],[PLOM MW TOTAL BARRA B]]</f>
        <v>1.2589999999999999</v>
      </c>
      <c r="F38" s="34">
        <f>TBL_CalcDarwin[[#This Row],[PLOME MW TOTAL BARRA A]]+TBL_CalcDarwin[[#This Row],[PLOME MW TOTAL BARRA B]]</f>
        <v>0</v>
      </c>
      <c r="G38" s="48">
        <f>'Plantilla Datos'!D43</f>
        <v>1.9</v>
      </c>
      <c r="H38" s="48">
        <f>'Plantilla Datos'!E43</f>
        <v>2.7</v>
      </c>
      <c r="I38" s="49">
        <f>'Plantilla Datos'!F43</f>
        <v>17.5</v>
      </c>
      <c r="J38" s="47">
        <f>CEILING('Plantilla Datos'!$L$3*TBL_CalcDarwin[[#This Row],[Darwin Gusts
m/s]],0.5)</f>
        <v>2</v>
      </c>
      <c r="K38" s="47">
        <f>CEILING('Plantilla Datos'!$L$4*TBL_CalcDarwin[[#This Row],[Darwin Gusts
m/s]],0.5)</f>
        <v>2.5</v>
      </c>
      <c r="L38" s="47">
        <f>CEILING(TBL_CalcDarwin[[#This Row],[Darwin Gusts
m/s]],0.5)</f>
        <v>3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0.65400000000000003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8" s="29">
        <f>TBL_CalcDarwin[[#This Row],[Expansión - Barra B - 5.2 - Cerro]]*TBL_CalcDarwin[[#This Row],[AEG 5.2 MW Cerro]]</f>
        <v>0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45442.541666666584</v>
      </c>
      <c r="C39" s="17">
        <f t="shared" si="3"/>
        <v>1.5416666666666672</v>
      </c>
      <c r="D39" s="34">
        <f>TBL_CalcDarwin[[#This Row],[Darwin PLOM
MW]]+TBL_CalcDarwin[[#This Row],[Darwin PLOME
MW]]</f>
        <v>1.9189999999999998</v>
      </c>
      <c r="E39" s="34">
        <f>TBL_CalcDarwin[[#This Row],[PLOM MW TOTAL BARRA A]]+TBL_CalcDarwin[[#This Row],[PLOM MW TOTAL BARRA B]]</f>
        <v>1.8639999999999999</v>
      </c>
      <c r="F39" s="34">
        <f>TBL_CalcDarwin[[#This Row],[PLOME MW TOTAL BARRA A]]+TBL_CalcDarwin[[#This Row],[PLOME MW TOTAL BARRA B]]</f>
        <v>5.5E-2</v>
      </c>
      <c r="G39" s="48">
        <f>'Plantilla Datos'!D44</f>
        <v>2.1</v>
      </c>
      <c r="H39" s="48">
        <f>'Plantilla Datos'!E44</f>
        <v>3</v>
      </c>
      <c r="I39" s="49">
        <f>'Plantilla Datos'!F44</f>
        <v>17.7</v>
      </c>
      <c r="J39" s="47">
        <f>CEILING('Plantilla Datos'!$L$3*TBL_CalcDarwin[[#This Row],[Darwin Gusts
m/s]],0.5)</f>
        <v>2.5</v>
      </c>
      <c r="K39" s="47">
        <f>CEILING('Plantilla Datos'!$L$4*TBL_CalcDarwin[[#This Row],[Darwin Gusts
m/s]],0.5)</f>
        <v>3</v>
      </c>
      <c r="L39" s="47">
        <f>CEILING(TBL_CalcDarwin[[#This Row],[Darwin Gusts
m/s]],0.5)</f>
        <v>3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1.0449999999999999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0.81900000000000006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9" s="29">
        <f>TBL_CalcDarwin[[#This Row],[Expansión - Barra B - 5.2 - Cerro]]*TBL_CalcDarwin[[#This Row],[AEG 5.2 MW Cerro]]</f>
        <v>0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45442.583333333248</v>
      </c>
      <c r="C40" s="17">
        <f t="shared" si="3"/>
        <v>1.5833333333333339</v>
      </c>
      <c r="D40" s="34">
        <f>TBL_CalcDarwin[[#This Row],[Darwin PLOM
MW]]+TBL_CalcDarwin[[#This Row],[Darwin PLOME
MW]]</f>
        <v>7.6320000000000006</v>
      </c>
      <c r="E40" s="34">
        <f>TBL_CalcDarwin[[#This Row],[PLOM MW TOTAL BARRA A]]+TBL_CalcDarwin[[#This Row],[PLOM MW TOTAL BARRA B]]</f>
        <v>7.2270000000000003</v>
      </c>
      <c r="F40" s="34">
        <f>TBL_CalcDarwin[[#This Row],[PLOME MW TOTAL BARRA A]]+TBL_CalcDarwin[[#This Row],[PLOME MW TOTAL BARRA B]]</f>
        <v>0.40500000000000003</v>
      </c>
      <c r="G40" s="48">
        <f>'Plantilla Datos'!D45</f>
        <v>2.8</v>
      </c>
      <c r="H40" s="48">
        <f>'Plantilla Datos'!E45</f>
        <v>3.8</v>
      </c>
      <c r="I40" s="49">
        <f>'Plantilla Datos'!F45</f>
        <v>17.8</v>
      </c>
      <c r="J40" s="47">
        <f>CEILING('Plantilla Datos'!$L$3*TBL_CalcDarwin[[#This Row],[Darwin Gusts
m/s]],0.5)</f>
        <v>3</v>
      </c>
      <c r="K40" s="47">
        <f>CEILING('Plantilla Datos'!$L$4*TBL_CalcDarwin[[#This Row],[Darwin Gusts
m/s]],0.5)</f>
        <v>3.5</v>
      </c>
      <c r="L40" s="47">
        <f>CEILING(TBL_CalcDarwin[[#This Row],[Darwin Gusts
m/s]],0.5)</f>
        <v>4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3.8890000000000002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3.3380000000000001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40" s="29">
        <f>TBL_CalcDarwin[[#This Row],[Expansión - Barra B - 5.2 - Cerro]]*TBL_CalcDarwin[[#This Row],[AEG 5.2 MW Cerro]]</f>
        <v>0.16500000000000001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45442.624999999913</v>
      </c>
      <c r="C41" s="17">
        <f t="shared" si="3"/>
        <v>1.6250000000000007</v>
      </c>
      <c r="D41" s="34">
        <f>TBL_CalcDarwin[[#This Row],[Darwin PLOM
MW]]+TBL_CalcDarwin[[#This Row],[Darwin PLOME
MW]]</f>
        <v>16.649999999999999</v>
      </c>
      <c r="E41" s="34">
        <f>TBL_CalcDarwin[[#This Row],[PLOM MW TOTAL BARRA A]]+TBL_CalcDarwin[[#This Row],[PLOM MW TOTAL BARRA B]]</f>
        <v>15.756</v>
      </c>
      <c r="F41" s="34">
        <f>TBL_CalcDarwin[[#This Row],[PLOME MW TOTAL BARRA A]]+TBL_CalcDarwin[[#This Row],[PLOME MW TOTAL BARRA B]]</f>
        <v>0.89400000000000002</v>
      </c>
      <c r="G41" s="48">
        <f>'Plantilla Datos'!D46</f>
        <v>3.5</v>
      </c>
      <c r="H41" s="48">
        <f>'Plantilla Datos'!E46</f>
        <v>4.5999999999999996</v>
      </c>
      <c r="I41" s="49">
        <f>'Plantilla Datos'!F46</f>
        <v>18</v>
      </c>
      <c r="J41" s="47">
        <f>CEILING('Plantilla Datos'!$L$3*TBL_CalcDarwin[[#This Row],[Darwin Gusts
m/s]],0.5)</f>
        <v>3.5</v>
      </c>
      <c r="K41" s="47">
        <f>CEILING('Plantilla Datos'!$L$4*TBL_CalcDarwin[[#This Row],[Darwin Gusts
m/s]],0.5)</f>
        <v>4</v>
      </c>
      <c r="L41" s="47">
        <f>CEILING(TBL_CalcDarwin[[#This Row],[Darwin Gusts
m/s]],0.5)</f>
        <v>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8.359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7.3970000000000002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1" s="29">
        <f>TBL_CalcDarwin[[#This Row],[Expansión - Barra B - 5.2 - Cerro]]*TBL_CalcDarwin[[#This Row],[AEG 5.2 MW Cerro]]</f>
        <v>0.39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45442.666666666577</v>
      </c>
      <c r="C42" s="17">
        <f t="shared" si="3"/>
        <v>1.6666666666666674</v>
      </c>
      <c r="D42" s="34">
        <f>TBL_CalcDarwin[[#This Row],[Darwin PLOM
MW]]+TBL_CalcDarwin[[#This Row],[Darwin PLOME
MW]]</f>
        <v>25.872</v>
      </c>
      <c r="E42" s="34">
        <f>TBL_CalcDarwin[[#This Row],[PLOM MW TOTAL BARRA A]]+TBL_CalcDarwin[[#This Row],[PLOM MW TOTAL BARRA B]]</f>
        <v>24.105</v>
      </c>
      <c r="F42" s="34">
        <f>TBL_CalcDarwin[[#This Row],[PLOME MW TOTAL BARRA A]]+TBL_CalcDarwin[[#This Row],[PLOME MW TOTAL BARRA B]]</f>
        <v>1.7670000000000001</v>
      </c>
      <c r="G42" s="48">
        <f>'Plantilla Datos'!D47</f>
        <v>4.2</v>
      </c>
      <c r="H42" s="48">
        <f>'Plantilla Datos'!E47</f>
        <v>5.5</v>
      </c>
      <c r="I42" s="49">
        <f>'Plantilla Datos'!F47</f>
        <v>18.100000000000001</v>
      </c>
      <c r="J42" s="47">
        <f>CEILING('Plantilla Datos'!$L$3*TBL_CalcDarwin[[#This Row],[Darwin Gusts
m/s]],0.5)</f>
        <v>4</v>
      </c>
      <c r="K42" s="47">
        <f>CEILING('Plantilla Datos'!$L$4*TBL_CalcDarwin[[#This Row],[Darwin Gusts
m/s]],0.5)</f>
        <v>5</v>
      </c>
      <c r="L42" s="47">
        <f>CEILING(TBL_CalcDarwin[[#This Row],[Darwin Gusts
m/s]],0.5)</f>
        <v>5.5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13.303000000000001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10.802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2" s="29">
        <f>TBL_CalcDarwin[[#This Row],[Expansión - Barra B - 5.2 - Cerro]]*TBL_CalcDarwin[[#This Row],[AEG 5.2 MW Cerro]]</f>
        <v>0.73199999999999998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45442.708333333241</v>
      </c>
      <c r="C43" s="17">
        <f t="shared" si="3"/>
        <v>1.7083333333333341</v>
      </c>
      <c r="D43" s="34">
        <f>TBL_CalcDarwin[[#This Row],[Darwin PLOM
MW]]+TBL_CalcDarwin[[#This Row],[Darwin PLOME
MW]]</f>
        <v>42.97</v>
      </c>
      <c r="E43" s="34">
        <f>TBL_CalcDarwin[[#This Row],[PLOM MW TOTAL BARRA A]]+TBL_CalcDarwin[[#This Row],[PLOM MW TOTAL BARRA B]]</f>
        <v>39.49</v>
      </c>
      <c r="F43" s="34">
        <f>TBL_CalcDarwin[[#This Row],[PLOME MW TOTAL BARRA A]]+TBL_CalcDarwin[[#This Row],[PLOME MW TOTAL BARRA B]]</f>
        <v>3.48</v>
      </c>
      <c r="G43" s="48">
        <f>'Plantilla Datos'!D48</f>
        <v>4.9000000000000004</v>
      </c>
      <c r="H43" s="48">
        <f>'Plantilla Datos'!E48</f>
        <v>6.3</v>
      </c>
      <c r="I43" s="49">
        <f>'Plantilla Datos'!F48</f>
        <v>17.899999999999999</v>
      </c>
      <c r="J43" s="47">
        <f>CEILING('Plantilla Datos'!$L$3*TBL_CalcDarwin[[#This Row],[Darwin Gusts
m/s]],0.5)</f>
        <v>5</v>
      </c>
      <c r="K43" s="47">
        <f>CEILING('Plantilla Datos'!$L$4*TBL_CalcDarwin[[#This Row],[Darwin Gusts
m/s]],0.5)</f>
        <v>5.5</v>
      </c>
      <c r="L43" s="47">
        <f>CEILING(TBL_CalcDarwin[[#This Row],[Darwin Gusts
m/s]],0.5)</f>
        <v>6.5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21.527000000000001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17.963000000000001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3" s="29">
        <f>TBL_CalcDarwin[[#This Row],[Expansión - Barra B - 5.2 - Cerro]]*TBL_CalcDarwin[[#This Row],[AEG 5.2 MW Cerro]]</f>
        <v>1.641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45442.749999999905</v>
      </c>
      <c r="C44" s="17">
        <f t="shared" si="3"/>
        <v>1.7500000000000009</v>
      </c>
      <c r="D44" s="34">
        <f>TBL_CalcDarwin[[#This Row],[Darwin PLOM
MW]]+TBL_CalcDarwin[[#This Row],[Darwin PLOME
MW]]</f>
        <v>67.372</v>
      </c>
      <c r="E44" s="34">
        <f>TBL_CalcDarwin[[#This Row],[PLOM MW TOTAL BARRA A]]+TBL_CalcDarwin[[#This Row],[PLOM MW TOTAL BARRA B]]</f>
        <v>62.381</v>
      </c>
      <c r="F44" s="34">
        <f>TBL_CalcDarwin[[#This Row],[PLOME MW TOTAL BARRA A]]+TBL_CalcDarwin[[#This Row],[PLOME MW TOTAL BARRA B]]</f>
        <v>4.9909999999999997</v>
      </c>
      <c r="G44" s="48">
        <f>'Plantilla Datos'!D49</f>
        <v>5.5</v>
      </c>
      <c r="H44" s="48">
        <f>'Plantilla Datos'!E49</f>
        <v>7.1</v>
      </c>
      <c r="I44" s="49">
        <f>'Plantilla Datos'!F49</f>
        <v>17.3</v>
      </c>
      <c r="J44" s="47">
        <f>CEILING('Plantilla Datos'!$L$3*TBL_CalcDarwin[[#This Row],[Darwin Gusts
m/s]],0.5)</f>
        <v>5.5</v>
      </c>
      <c r="K44" s="47">
        <f>CEILING('Plantilla Datos'!$L$4*TBL_CalcDarwin[[#This Row],[Darwin Gusts
m/s]],0.5)</f>
        <v>6.5</v>
      </c>
      <c r="L44" s="47">
        <f>CEILING(TBL_CalcDarwin[[#This Row],[Darwin Gusts
m/s]],0.5)</f>
        <v>7.5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34.120999999999995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28.26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4" s="29">
        <f>TBL_CalcDarwin[[#This Row],[Expansión - Barra B - 5.2 - Cerro]]*TBL_CalcDarwin[[#This Row],[AEG 5.2 MW Cerro]]</f>
        <v>2.2349999999999999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45442.79166666657</v>
      </c>
      <c r="C45" s="17">
        <f t="shared" si="3"/>
        <v>1.7916666666666676</v>
      </c>
      <c r="D45" s="34">
        <f>TBL_CalcDarwin[[#This Row],[Darwin PLOM
MW]]+TBL_CalcDarwin[[#This Row],[Darwin PLOME
MW]]</f>
        <v>83.383999999999986</v>
      </c>
      <c r="E45" s="34">
        <f>TBL_CalcDarwin[[#This Row],[PLOM MW TOTAL BARRA A]]+TBL_CalcDarwin[[#This Row],[PLOM MW TOTAL BARRA B]]</f>
        <v>76.871999999999986</v>
      </c>
      <c r="F45" s="34">
        <f>TBL_CalcDarwin[[#This Row],[PLOME MW TOTAL BARRA A]]+TBL_CalcDarwin[[#This Row],[PLOME MW TOTAL BARRA B]]</f>
        <v>6.5119999999999996</v>
      </c>
      <c r="G45" s="48">
        <f>'Plantilla Datos'!D50</f>
        <v>6.2</v>
      </c>
      <c r="H45" s="48">
        <f>'Plantilla Datos'!E50</f>
        <v>7.9</v>
      </c>
      <c r="I45" s="49">
        <f>'Plantilla Datos'!F50</f>
        <v>16.899999999999999</v>
      </c>
      <c r="J45" s="47">
        <f>CEILING('Plantilla Datos'!$L$3*TBL_CalcDarwin[[#This Row],[Darwin Gusts
m/s]],0.5)</f>
        <v>6</v>
      </c>
      <c r="K45" s="47">
        <f>CEILING('Plantilla Datos'!$L$4*TBL_CalcDarwin[[#This Row],[Darwin Gusts
m/s]],0.5)</f>
        <v>7</v>
      </c>
      <c r="L45" s="47">
        <f>CEILING(TBL_CalcDarwin[[#This Row],[Darwin Gusts
m/s]],0.5)</f>
        <v>8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42.223999999999997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34.647999999999996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5" s="29">
        <f>TBL_CalcDarwin[[#This Row],[Expansión - Barra B - 5.2 - Cerro]]*TBL_CalcDarwin[[#This Row],[AEG 5.2 MW Cerro]]</f>
        <v>2.9489999999999998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45442.833333333234</v>
      </c>
      <c r="C46" s="17">
        <f t="shared" si="3"/>
        <v>1.8333333333333344</v>
      </c>
      <c r="D46" s="34">
        <f>TBL_CalcDarwin[[#This Row],[Darwin PLOM
MW]]+TBL_CalcDarwin[[#This Row],[Darwin PLOME
MW]]</f>
        <v>67.372</v>
      </c>
      <c r="E46" s="34">
        <f>TBL_CalcDarwin[[#This Row],[PLOM MW TOTAL BARRA A]]+TBL_CalcDarwin[[#This Row],[PLOM MW TOTAL BARRA B]]</f>
        <v>62.381</v>
      </c>
      <c r="F46" s="34">
        <f>TBL_CalcDarwin[[#This Row],[PLOME MW TOTAL BARRA A]]+TBL_CalcDarwin[[#This Row],[PLOME MW TOTAL BARRA B]]</f>
        <v>4.9909999999999997</v>
      </c>
      <c r="G46" s="48">
        <f>'Plantilla Datos'!D51</f>
        <v>5.8</v>
      </c>
      <c r="H46" s="48">
        <f>'Plantilla Datos'!E51</f>
        <v>7.4</v>
      </c>
      <c r="I46" s="49">
        <f>'Plantilla Datos'!F51</f>
        <v>17.100000000000001</v>
      </c>
      <c r="J46" s="47">
        <f>CEILING('Plantilla Datos'!$L$3*TBL_CalcDarwin[[#This Row],[Darwin Gusts
m/s]],0.5)</f>
        <v>5.5</v>
      </c>
      <c r="K46" s="47">
        <f>CEILING('Plantilla Datos'!$L$4*TBL_CalcDarwin[[#This Row],[Darwin Gusts
m/s]],0.5)</f>
        <v>6.5</v>
      </c>
      <c r="L46" s="47">
        <f>CEILING(TBL_CalcDarwin[[#This Row],[Darwin Gusts
m/s]],0.5)</f>
        <v>7.5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34.120999999999995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28.26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6" s="29">
        <f>TBL_CalcDarwin[[#This Row],[Expansión - Barra B - 5.2 - Cerro]]*TBL_CalcDarwin[[#This Row],[AEG 5.2 MW Cerro]]</f>
        <v>2.2349999999999999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45442.874999999898</v>
      </c>
      <c r="C47" s="17">
        <f>C46+TIME(1,0,0)</f>
        <v>1.8750000000000011</v>
      </c>
      <c r="D47" s="34">
        <f>TBL_CalcDarwin[[#This Row],[Darwin PLOM
MW]]+TBL_CalcDarwin[[#This Row],[Darwin PLOME
MW]]</f>
        <v>53.436000000000007</v>
      </c>
      <c r="E47" s="34">
        <f>TBL_CalcDarwin[[#This Row],[PLOM MW TOTAL BARRA A]]+TBL_CalcDarwin[[#This Row],[PLOM MW TOTAL BARRA B]]</f>
        <v>49.718000000000004</v>
      </c>
      <c r="F47" s="34">
        <f>TBL_CalcDarwin[[#This Row],[PLOME MW TOTAL BARRA A]]+TBL_CalcDarwin[[#This Row],[PLOME MW TOTAL BARRA B]]</f>
        <v>3.718</v>
      </c>
      <c r="G47" s="48">
        <f>'Plantilla Datos'!D52</f>
        <v>5.4</v>
      </c>
      <c r="H47" s="48">
        <f>'Plantilla Datos'!E52</f>
        <v>6.9</v>
      </c>
      <c r="I47" s="49">
        <f>'Plantilla Datos'!F52</f>
        <v>17.2</v>
      </c>
      <c r="J47" s="47">
        <f>CEILING('Plantilla Datos'!$L$3*TBL_CalcDarwin[[#This Row],[Darwin Gusts
m/s]],0.5)</f>
        <v>5</v>
      </c>
      <c r="K47" s="47">
        <f>CEILING('Plantilla Datos'!$L$4*TBL_CalcDarwin[[#This Row],[Darwin Gusts
m/s]],0.5)</f>
        <v>6</v>
      </c>
      <c r="L47" s="47">
        <f>CEILING(TBL_CalcDarwin[[#This Row],[Darwin Gusts
m/s]],0.5)</f>
        <v>7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27.071999999999999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22.646000000000001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7" s="29">
        <f>TBL_CalcDarwin[[#This Row],[Expansión - Barra B - 5.2 - Cerro]]*TBL_CalcDarwin[[#This Row],[AEG 5.2 MW Cerro]]</f>
        <v>1.641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45442.916666666562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42.97</v>
      </c>
      <c r="E48" s="34">
        <f>TBL_CalcDarwin[[#This Row],[PLOM MW TOTAL BARRA A]]+TBL_CalcDarwin[[#This Row],[PLOM MW TOTAL BARRA B]]</f>
        <v>39.49</v>
      </c>
      <c r="F48" s="34">
        <f>TBL_CalcDarwin[[#This Row],[PLOME MW TOTAL BARRA A]]+TBL_CalcDarwin[[#This Row],[PLOME MW TOTAL BARRA B]]</f>
        <v>3.48</v>
      </c>
      <c r="G48" s="48">
        <f>'Plantilla Datos'!D53</f>
        <v>5</v>
      </c>
      <c r="H48" s="48">
        <f>'Plantilla Datos'!E53</f>
        <v>6.4</v>
      </c>
      <c r="I48" s="49">
        <f>'Plantilla Datos'!F53</f>
        <v>17.399999999999999</v>
      </c>
      <c r="J48" s="47">
        <f>CEILING('Plantilla Datos'!$L$3*TBL_CalcDarwin[[#This Row],[Darwin Gusts
m/s]],0.5)</f>
        <v>5</v>
      </c>
      <c r="K48" s="47">
        <f>CEILING('Plantilla Datos'!$L$4*TBL_CalcDarwin[[#This Row],[Darwin Gusts
m/s]],0.5)</f>
        <v>5.5</v>
      </c>
      <c r="L48" s="47">
        <f>CEILING(TBL_CalcDarwin[[#This Row],[Darwin Gusts
m/s]],0.5)</f>
        <v>6.5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21.527000000000001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17.963000000000001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8" s="29">
        <f>TBL_CalcDarwin[[#This Row],[Expansión - Barra B - 5.2 - Cerro]]*TBL_CalcDarwin[[#This Row],[AEG 5.2 MW Cerro]]</f>
        <v>1.641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45442.958333333227</v>
      </c>
      <c r="C49" s="17">
        <f t="shared" si="4"/>
        <v>1.9583333333333346</v>
      </c>
      <c r="D49" s="34">
        <f>TBL_CalcDarwin[[#This Row],[Darwin PLOM
MW]]+TBL_CalcDarwin[[#This Row],[Darwin PLOME
MW]]</f>
        <v>45.825999999999993</v>
      </c>
      <c r="E49" s="34">
        <f>TBL_CalcDarwin[[#This Row],[PLOM MW TOTAL BARRA A]]+TBL_CalcDarwin[[#This Row],[PLOM MW TOTAL BARRA B]]</f>
        <v>42.107999999999997</v>
      </c>
      <c r="F49" s="34">
        <f>TBL_CalcDarwin[[#This Row],[PLOME MW TOTAL BARRA A]]+TBL_CalcDarwin[[#This Row],[PLOME MW TOTAL BARRA B]]</f>
        <v>3.718</v>
      </c>
      <c r="G49" s="48">
        <f>'Plantilla Datos'!D54</f>
        <v>5.0999999999999996</v>
      </c>
      <c r="H49" s="48">
        <f>'Plantilla Datos'!E54</f>
        <v>6.5</v>
      </c>
      <c r="I49" s="49">
        <f>'Plantilla Datos'!F54</f>
        <v>17.100000000000001</v>
      </c>
      <c r="J49" s="47">
        <f>CEILING('Plantilla Datos'!$L$3*TBL_CalcDarwin[[#This Row],[Darwin Gusts
m/s]],0.5)</f>
        <v>5</v>
      </c>
      <c r="K49" s="47">
        <f>CEILING('Plantilla Datos'!$L$4*TBL_CalcDarwin[[#This Row],[Darwin Gusts
m/s]],0.5)</f>
        <v>6</v>
      </c>
      <c r="L49" s="47">
        <f>CEILING(TBL_CalcDarwin[[#This Row],[Darwin Gusts
m/s]],0.5)</f>
        <v>6.5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23.430999999999997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18.677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9" s="29">
        <f>TBL_CalcDarwin[[#This Row],[Expansión - Barra B - 5.2 - Cerro]]*TBL_CalcDarwin[[#This Row],[AEG 5.2 MW Cerro]]</f>
        <v>1.641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45442.999999999891</v>
      </c>
      <c r="C50" s="17">
        <f t="shared" si="4"/>
        <v>2.0000000000000013</v>
      </c>
      <c r="D50" s="34">
        <f>TBL_CalcDarwin[[#This Row],[Darwin PLOM
MW]]+TBL_CalcDarwin[[#This Row],[Darwin PLOME
MW]]</f>
        <v>63.076999999999998</v>
      </c>
      <c r="E50" s="34">
        <f>TBL_CalcDarwin[[#This Row],[PLOM MW TOTAL BARRA A]]+TBL_CalcDarwin[[#This Row],[PLOM MW TOTAL BARRA B]]</f>
        <v>61</v>
      </c>
      <c r="F50" s="34">
        <f>TBL_CalcDarwin[[#This Row],[PLOME MW TOTAL BARRA A]]+TBL_CalcDarwin[[#This Row],[PLOME MW TOTAL BARRA B]]</f>
        <v>2.077</v>
      </c>
      <c r="G50" s="48">
        <f>'Plantilla Datos'!D55</f>
        <v>5.0999999999999996</v>
      </c>
      <c r="H50" s="48">
        <f>'Plantilla Datos'!E55</f>
        <v>6.6</v>
      </c>
      <c r="I50" s="49">
        <f>'Plantilla Datos'!F55</f>
        <v>16.8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45443.041666666555</v>
      </c>
      <c r="C51" s="17">
        <f t="shared" si="4"/>
        <v>2.0416666666666679</v>
      </c>
      <c r="D51" s="34">
        <f>TBL_CalcDarwin[[#This Row],[Darwin PLOM
MW]]+TBL_CalcDarwin[[#This Row],[Darwin PLOME
MW]]</f>
        <v>63.076999999999998</v>
      </c>
      <c r="E51" s="34">
        <f>TBL_CalcDarwin[[#This Row],[PLOM MW TOTAL BARRA A]]+TBL_CalcDarwin[[#This Row],[PLOM MW TOTAL BARRA B]]</f>
        <v>61</v>
      </c>
      <c r="F51" s="34">
        <f>TBL_CalcDarwin[[#This Row],[PLOME MW TOTAL BARRA A]]+TBL_CalcDarwin[[#This Row],[PLOME MW TOTAL BARRA B]]</f>
        <v>2.077</v>
      </c>
      <c r="G51" s="48">
        <f>'Plantilla Datos'!D56</f>
        <v>5.2</v>
      </c>
      <c r="H51" s="48">
        <f>'Plantilla Datos'!E56</f>
        <v>6.6</v>
      </c>
      <c r="I51" s="49">
        <f>'Plantilla Datos'!F56</f>
        <v>16.5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45443.083333333219</v>
      </c>
      <c r="C52" s="17">
        <f t="shared" si="4"/>
        <v>2.0833333333333344</v>
      </c>
      <c r="D52" s="34">
        <f>TBL_CalcDarwin[[#This Row],[Darwin PLOM
MW]]+TBL_CalcDarwin[[#This Row],[Darwin PLOME
MW]]</f>
        <v>63.076999999999998</v>
      </c>
      <c r="E52" s="34">
        <f>TBL_CalcDarwin[[#This Row],[PLOM MW TOTAL BARRA A]]+TBL_CalcDarwin[[#This Row],[PLOM MW TOTAL BARRA B]]</f>
        <v>61</v>
      </c>
      <c r="F52" s="34">
        <f>TBL_CalcDarwin[[#This Row],[PLOME MW TOTAL BARRA A]]+TBL_CalcDarwin[[#This Row],[PLOME MW TOTAL BARRA B]]</f>
        <v>2.077</v>
      </c>
      <c r="G52" s="48">
        <f>'Plantilla Datos'!D57</f>
        <v>5.2</v>
      </c>
      <c r="H52" s="48">
        <f>'Plantilla Datos'!E57</f>
        <v>6.7</v>
      </c>
      <c r="I52" s="49">
        <f>'Plantilla Datos'!F57</f>
        <v>16.600000000000001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45443.124999999884</v>
      </c>
      <c r="C53" s="17">
        <f>C52+TIME(1,0,0)</f>
        <v>2.1250000000000009</v>
      </c>
      <c r="D53" s="34">
        <f>TBL_CalcDarwin[[#This Row],[Darwin PLOM
MW]]+TBL_CalcDarwin[[#This Row],[Darwin PLOME
MW]]</f>
        <v>63.076999999999998</v>
      </c>
      <c r="E53" s="34">
        <f>TBL_CalcDarwin[[#This Row],[PLOM MW TOTAL BARRA A]]+TBL_CalcDarwin[[#This Row],[PLOM MW TOTAL BARRA B]]</f>
        <v>61</v>
      </c>
      <c r="F53" s="34">
        <f>TBL_CalcDarwin[[#This Row],[PLOME MW TOTAL BARRA A]]+TBL_CalcDarwin[[#This Row],[PLOME MW TOTAL BARRA B]]</f>
        <v>2.077</v>
      </c>
      <c r="G53" s="48">
        <f>'Plantilla Datos'!D58</f>
        <v>5.2</v>
      </c>
      <c r="H53" s="48">
        <f>'Plantilla Datos'!E58</f>
        <v>6.7</v>
      </c>
      <c r="I53" s="49">
        <f>'Plantilla Datos'!F58</f>
        <v>16.600000000000001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45443.166666666548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63.076999999999998</v>
      </c>
      <c r="E54" s="34">
        <f>TBL_CalcDarwin[[#This Row],[PLOM MW TOTAL BARRA A]]+TBL_CalcDarwin[[#This Row],[PLOM MW TOTAL BARRA B]]</f>
        <v>61</v>
      </c>
      <c r="F54" s="34">
        <f>TBL_CalcDarwin[[#This Row],[PLOME MW TOTAL BARRA A]]+TBL_CalcDarwin[[#This Row],[PLOME MW TOTAL BARRA B]]</f>
        <v>2.077</v>
      </c>
      <c r="G54" s="48">
        <f>'Plantilla Datos'!D59</f>
        <v>5.3</v>
      </c>
      <c r="H54" s="48">
        <f>'Plantilla Datos'!E59</f>
        <v>6.7</v>
      </c>
      <c r="I54" s="49">
        <f>'Plantilla Datos'!F59</f>
        <v>16.600000000000001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6</v>
      </c>
      <c r="L54" s="47">
        <f>CEILING(TBL_CalcDarwin[[#This Row],[Darwin Gusts
m/s]],0.5)</f>
        <v>7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45443.208333333212</v>
      </c>
      <c r="C55" s="17">
        <f t="shared" si="5"/>
        <v>2.2083333333333339</v>
      </c>
      <c r="D55" s="34">
        <f>TBL_CalcDarwin[[#This Row],[Darwin PLOM
MW]]+TBL_CalcDarwin[[#This Row],[Darwin PLOME
MW]]</f>
        <v>63.076999999999998</v>
      </c>
      <c r="E55" s="34">
        <f>TBL_CalcDarwin[[#This Row],[PLOM MW TOTAL BARRA A]]+TBL_CalcDarwin[[#This Row],[PLOM MW TOTAL BARRA B]]</f>
        <v>61</v>
      </c>
      <c r="F55" s="34">
        <f>TBL_CalcDarwin[[#This Row],[PLOME MW TOTAL BARRA A]]+TBL_CalcDarwin[[#This Row],[PLOME MW TOTAL BARRA B]]</f>
        <v>2.077</v>
      </c>
      <c r="G55" s="48">
        <f>'Plantilla Datos'!D60</f>
        <v>5.0999999999999996</v>
      </c>
      <c r="H55" s="48">
        <f>'Plantilla Datos'!E60</f>
        <v>6.6</v>
      </c>
      <c r="I55" s="49">
        <f>'Plantilla Datos'!F60</f>
        <v>16.600000000000001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6</v>
      </c>
      <c r="L55" s="47">
        <f>CEILING(TBL_CalcDarwin[[#This Row],[Darwin Gusts
m/s]],0.5)</f>
        <v>7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45443.249999999876</v>
      </c>
      <c r="C56" s="17">
        <f t="shared" si="5"/>
        <v>2.2500000000000004</v>
      </c>
      <c r="D56" s="34">
        <f>TBL_CalcDarwin[[#This Row],[Darwin PLOM
MW]]+TBL_CalcDarwin[[#This Row],[Darwin PLOME
MW]]</f>
        <v>50.536000000000001</v>
      </c>
      <c r="E56" s="34">
        <f>TBL_CalcDarwin[[#This Row],[PLOM MW TOTAL BARRA A]]+TBL_CalcDarwin[[#This Row],[PLOM MW TOTAL BARRA B]]</f>
        <v>48.697000000000003</v>
      </c>
      <c r="F56" s="34">
        <f>TBL_CalcDarwin[[#This Row],[PLOME MW TOTAL BARRA A]]+TBL_CalcDarwin[[#This Row],[PLOME MW TOTAL BARRA B]]</f>
        <v>1.839</v>
      </c>
      <c r="G56" s="48">
        <f>'Plantilla Datos'!D61</f>
        <v>5</v>
      </c>
      <c r="H56" s="48">
        <f>'Plantilla Datos'!E61</f>
        <v>6.4</v>
      </c>
      <c r="I56" s="49">
        <f>'Plantilla Datos'!F61</f>
        <v>16.8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5.5</v>
      </c>
      <c r="L56" s="47">
        <f>CEILING(TBL_CalcDarwin[[#This Row],[Darwin Gusts
m/s]],0.5)</f>
        <v>6.5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45443.291666666541</v>
      </c>
      <c r="C57" s="17">
        <f t="shared" si="5"/>
        <v>2.291666666666667</v>
      </c>
      <c r="D57" s="34">
        <f>TBL_CalcDarwin[[#This Row],[Darwin PLOM
MW]]+TBL_CalcDarwin[[#This Row],[Darwin PLOME
MW]]</f>
        <v>49.213000000000001</v>
      </c>
      <c r="E57" s="34">
        <f>TBL_CalcDarwin[[#This Row],[PLOM MW TOTAL BARRA A]]+TBL_CalcDarwin[[#This Row],[PLOM MW TOTAL BARRA B]]</f>
        <v>47.704000000000001</v>
      </c>
      <c r="F57" s="34">
        <f>TBL_CalcDarwin[[#This Row],[PLOME MW TOTAL BARRA A]]+TBL_CalcDarwin[[#This Row],[PLOME MW TOTAL BARRA B]]</f>
        <v>1.5089999999999999</v>
      </c>
      <c r="G57" s="48">
        <f>'Plantilla Datos'!D62</f>
        <v>4.8</v>
      </c>
      <c r="H57" s="48">
        <f>'Plantilla Datos'!E62</f>
        <v>6.2</v>
      </c>
      <c r="I57" s="49">
        <f>'Plantilla Datos'!F62</f>
        <v>17.100000000000001</v>
      </c>
      <c r="J57" s="47">
        <f>CEILING('Plantilla Datos'!$L$3*TBL_CalcDarwin[[#This Row],[Darwin Gusts
m/s]],0.5)</f>
        <v>4.5</v>
      </c>
      <c r="K57" s="47">
        <f>CEILING('Plantilla Datos'!$L$4*TBL_CalcDarwin[[#This Row],[Darwin Gusts
m/s]],0.5)</f>
        <v>5.5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7" s="29">
        <f>TBL_CalcDarwin[[#This Row],[Expansión - Barra B - 5.2 - Cerro]]*TBL_CalcDarwin[[#This Row],[AEG 5.2 MW Cerro]]</f>
        <v>0.38200000000000001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45443.333333333205</v>
      </c>
      <c r="C58" s="17">
        <f t="shared" si="5"/>
        <v>2.3333333333333335</v>
      </c>
      <c r="D58" s="34">
        <f>TBL_CalcDarwin[[#This Row],[Darwin PLOM
MW]]+TBL_CalcDarwin[[#This Row],[Darwin PLOME
MW]]</f>
        <v>50.536000000000001</v>
      </c>
      <c r="E58" s="34">
        <f>TBL_CalcDarwin[[#This Row],[PLOM MW TOTAL BARRA A]]+TBL_CalcDarwin[[#This Row],[PLOM MW TOTAL BARRA B]]</f>
        <v>48.697000000000003</v>
      </c>
      <c r="F58" s="34">
        <f>TBL_CalcDarwin[[#This Row],[PLOME MW TOTAL BARRA A]]+TBL_CalcDarwin[[#This Row],[PLOME MW TOTAL BARRA B]]</f>
        <v>1.839</v>
      </c>
      <c r="G58" s="48">
        <f>'Plantilla Datos'!D63</f>
        <v>4.9000000000000004</v>
      </c>
      <c r="H58" s="48">
        <f>'Plantilla Datos'!E63</f>
        <v>6.3</v>
      </c>
      <c r="I58" s="49">
        <f>'Plantilla Datos'!F63</f>
        <v>17.399999999999999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45443.374999999869</v>
      </c>
      <c r="C59" s="17">
        <f t="shared" si="5"/>
        <v>2.375</v>
      </c>
      <c r="D59" s="34">
        <f>TBL_CalcDarwin[[#This Row],[Darwin PLOM
MW]]+TBL_CalcDarwin[[#This Row],[Darwin PLOME
MW]]</f>
        <v>50.536000000000001</v>
      </c>
      <c r="E59" s="34">
        <f>TBL_CalcDarwin[[#This Row],[PLOM MW TOTAL BARRA A]]+TBL_CalcDarwin[[#This Row],[PLOM MW TOTAL BARRA B]]</f>
        <v>48.697000000000003</v>
      </c>
      <c r="F59" s="34">
        <f>TBL_CalcDarwin[[#This Row],[PLOME MW TOTAL BARRA A]]+TBL_CalcDarwin[[#This Row],[PLOME MW TOTAL BARRA B]]</f>
        <v>1.839</v>
      </c>
      <c r="G59" s="48">
        <f>'Plantilla Datos'!D64</f>
        <v>5</v>
      </c>
      <c r="H59" s="48">
        <f>'Plantilla Datos'!E64</f>
        <v>6.4</v>
      </c>
      <c r="I59" s="49">
        <f>'Plantilla Datos'!F64</f>
        <v>17.7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45443.416666666533</v>
      </c>
      <c r="C60" s="17">
        <f t="shared" si="5"/>
        <v>2.4166666666666665</v>
      </c>
      <c r="D60" s="34">
        <f>TBL_CalcDarwin[[#This Row],[Darwin PLOM
MW]]+TBL_CalcDarwin[[#This Row],[Darwin PLOME
MW]]</f>
        <v>53.153999999999996</v>
      </c>
      <c r="E60" s="34">
        <f>TBL_CalcDarwin[[#This Row],[PLOM MW TOTAL BARRA A]]+TBL_CalcDarwin[[#This Row],[PLOM MW TOTAL BARRA B]]</f>
        <v>51.076999999999998</v>
      </c>
      <c r="F60" s="34">
        <f>TBL_CalcDarwin[[#This Row],[PLOME MW TOTAL BARRA A]]+TBL_CalcDarwin[[#This Row],[PLOME MW TOTAL BARRA B]]</f>
        <v>2.077</v>
      </c>
      <c r="G60" s="48">
        <f>'Plantilla Datos'!D65</f>
        <v>5.0999999999999996</v>
      </c>
      <c r="H60" s="48">
        <f>'Plantilla Datos'!E65</f>
        <v>6.5</v>
      </c>
      <c r="I60" s="49">
        <f>'Plantilla Datos'!F65</f>
        <v>18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45443.458333333198</v>
      </c>
      <c r="C61" s="17">
        <f t="shared" si="5"/>
        <v>2.458333333333333</v>
      </c>
      <c r="D61" s="34">
        <f>TBL_CalcDarwin[[#This Row],[Darwin PLOM
MW]]+TBL_CalcDarwin[[#This Row],[Darwin PLOME
MW]]</f>
        <v>82.430999999999997</v>
      </c>
      <c r="E61" s="34">
        <f>TBL_CalcDarwin[[#This Row],[PLOM MW TOTAL BARRA A]]+TBL_CalcDarwin[[#This Row],[PLOM MW TOTAL BARRA B]]</f>
        <v>79.674999999999997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5.7</v>
      </c>
      <c r="H61" s="48">
        <f>'Plantilla Datos'!E66</f>
        <v>7.2</v>
      </c>
      <c r="I61" s="49">
        <f>'Plantilla Datos'!F66</f>
        <v>18.5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7.5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45443.499999999862</v>
      </c>
      <c r="C62" s="17">
        <f t="shared" si="5"/>
        <v>2.4999999999999996</v>
      </c>
      <c r="D62" s="34">
        <f>TBL_CalcDarwin[[#This Row],[Darwin PLOM
MW]]+TBL_CalcDarwin[[#This Row],[Darwin PLOME
MW]]</f>
        <v>101.629</v>
      </c>
      <c r="E62" s="34">
        <f>TBL_CalcDarwin[[#This Row],[PLOM MW TOTAL BARRA A]]+TBL_CalcDarwin[[#This Row],[PLOM MW TOTAL BARRA B]]</f>
        <v>98.066000000000003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6.3</v>
      </c>
      <c r="H62" s="48">
        <f>'Plantilla Datos'!E67</f>
        <v>7.9</v>
      </c>
      <c r="I62" s="49">
        <f>'Plantilla Datos'!F67</f>
        <v>18.899999999999999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45443.541666666526</v>
      </c>
      <c r="C63" s="17">
        <f t="shared" si="5"/>
        <v>2.5416666666666661</v>
      </c>
      <c r="D63" s="34">
        <f>TBL_CalcDarwin[[#This Row],[Darwin PLOM
MW]]+TBL_CalcDarwin[[#This Row],[Darwin PLOME
MW]]</f>
        <v>137.999</v>
      </c>
      <c r="E63" s="34">
        <f>TBL_CalcDarwin[[#This Row],[PLOM MW TOTAL BARRA A]]+TBL_CalcDarwin[[#This Row],[PLOM MW TOTAL BARRA B]]</f>
        <v>133.489</v>
      </c>
      <c r="F63" s="34">
        <f>TBL_CalcDarwin[[#This Row],[PLOME MW TOTAL BARRA A]]+TBL_CalcDarwin[[#This Row],[PLOME MW TOTAL BARRA B]]</f>
        <v>4.51</v>
      </c>
      <c r="G63" s="48">
        <f>'Plantilla Datos'!D68</f>
        <v>6.9</v>
      </c>
      <c r="H63" s="48">
        <f>'Plantilla Datos'!E68</f>
        <v>8.6999999999999993</v>
      </c>
      <c r="I63" s="49">
        <f>'Plantilla Datos'!F68</f>
        <v>19.2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7.5</v>
      </c>
      <c r="L63" s="47">
        <f>CEILING(TBL_CalcDarwin[[#This Row],[Darwin Gusts
m/s]],0.5)</f>
        <v>9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45443.58333333319</v>
      </c>
      <c r="C64" s="17">
        <f t="shared" si="5"/>
        <v>2.5833333333333326</v>
      </c>
      <c r="D64" s="34">
        <f>TBL_CalcDarwin[[#This Row],[Darwin PLOM
MW]]+TBL_CalcDarwin[[#This Row],[Darwin PLOME
MW]]</f>
        <v>137.999</v>
      </c>
      <c r="E64" s="34">
        <f>TBL_CalcDarwin[[#This Row],[PLOM MW TOTAL BARRA A]]+TBL_CalcDarwin[[#This Row],[PLOM MW TOTAL BARRA B]]</f>
        <v>133.489</v>
      </c>
      <c r="F64" s="34">
        <f>TBL_CalcDarwin[[#This Row],[PLOME MW TOTAL BARRA A]]+TBL_CalcDarwin[[#This Row],[PLOME MW TOTAL BARRA B]]</f>
        <v>4.51</v>
      </c>
      <c r="G64" s="48">
        <f>'Plantilla Datos'!D69</f>
        <v>7</v>
      </c>
      <c r="H64" s="48">
        <f>'Plantilla Datos'!E69</f>
        <v>8.8000000000000007</v>
      </c>
      <c r="I64" s="49">
        <f>'Plantilla Datos'!F69</f>
        <v>19.100000000000001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7.5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45443.624999999854</v>
      </c>
      <c r="C65" s="17">
        <f t="shared" si="5"/>
        <v>2.6249999999999991</v>
      </c>
      <c r="D65" s="34">
        <f>TBL_CalcDarwin[[#This Row],[Darwin PLOM
MW]]+TBL_CalcDarwin[[#This Row],[Darwin PLOME
MW]]</f>
        <v>143.17100000000002</v>
      </c>
      <c r="E65" s="34">
        <f>TBL_CalcDarwin[[#This Row],[PLOM MW TOTAL BARRA A]]+TBL_CalcDarwin[[#This Row],[PLOM MW TOTAL BARRA B]]</f>
        <v>138.23000000000002</v>
      </c>
      <c r="F65" s="34">
        <f>TBL_CalcDarwin[[#This Row],[PLOME MW TOTAL BARRA A]]+TBL_CalcDarwin[[#This Row],[PLOME MW TOTAL BARRA B]]</f>
        <v>4.9409999999999998</v>
      </c>
      <c r="G65" s="48">
        <f>'Plantilla Datos'!D70</f>
        <v>7.1</v>
      </c>
      <c r="H65" s="48">
        <f>'Plantilla Datos'!E70</f>
        <v>8.9</v>
      </c>
      <c r="I65" s="49">
        <f>'Plantilla Datos'!F70</f>
        <v>19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8</v>
      </c>
      <c r="L65" s="47">
        <f>CEILING(TBL_CalcDarwin[[#This Row],[Darwin Gusts
m/s]],0.5)</f>
        <v>9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45443.666666666519</v>
      </c>
      <c r="C66" s="17">
        <f t="shared" si="5"/>
        <v>2.6666666666666656</v>
      </c>
      <c r="D66" s="34">
        <f>TBL_CalcDarwin[[#This Row],[Darwin PLOM
MW]]+TBL_CalcDarwin[[#This Row],[Darwin PLOME
MW]]</f>
        <v>160.476</v>
      </c>
      <c r="E66" s="34">
        <f>TBL_CalcDarwin[[#This Row],[PLOM MW TOTAL BARRA A]]+TBL_CalcDarwin[[#This Row],[PLOM MW TOTAL BARRA B]]</f>
        <v>154.87299999999999</v>
      </c>
      <c r="F66" s="34">
        <f>TBL_CalcDarwin[[#This Row],[PLOME MW TOTAL BARRA A]]+TBL_CalcDarwin[[#This Row],[PLOME MW TOTAL BARRA B]]</f>
        <v>5.6029999999999998</v>
      </c>
      <c r="G66" s="48">
        <f>'Plantilla Datos'!D71</f>
        <v>7.2</v>
      </c>
      <c r="H66" s="48">
        <f>'Plantilla Datos'!E71</f>
        <v>9.1</v>
      </c>
      <c r="I66" s="49">
        <f>'Plantilla Datos'!F71</f>
        <v>18.899999999999999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</v>
      </c>
      <c r="L66" s="47">
        <f>CEILING(TBL_CalcDarwin[[#This Row],[Darwin Gusts
m/s]],0.5)</f>
        <v>9.5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45443.708333333183</v>
      </c>
      <c r="C67" s="17">
        <f t="shared" si="5"/>
        <v>2.7083333333333321</v>
      </c>
      <c r="D67" s="34">
        <f>TBL_CalcDarwin[[#This Row],[Darwin PLOM
MW]]+TBL_CalcDarwin[[#This Row],[Darwin PLOME
MW]]</f>
        <v>166.10399999999998</v>
      </c>
      <c r="E67" s="34">
        <f>TBL_CalcDarwin[[#This Row],[PLOM MW TOTAL BARRA A]]+TBL_CalcDarwin[[#This Row],[PLOM MW TOTAL BARRA B]]</f>
        <v>160.03199999999998</v>
      </c>
      <c r="F67" s="34">
        <f>TBL_CalcDarwin[[#This Row],[PLOME MW TOTAL BARRA A]]+TBL_CalcDarwin[[#This Row],[PLOME MW TOTAL BARRA B]]</f>
        <v>6.0719999999999992</v>
      </c>
      <c r="G67" s="48">
        <f>'Plantilla Datos'!D72</f>
        <v>7.5</v>
      </c>
      <c r="H67" s="48">
        <f>'Plantilla Datos'!E72</f>
        <v>9.4</v>
      </c>
      <c r="I67" s="49">
        <f>'Plantilla Datos'!F72</f>
        <v>18.2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45443.749999999847</v>
      </c>
      <c r="C68" s="17">
        <f t="shared" si="5"/>
        <v>2.7499999999999987</v>
      </c>
      <c r="D68" s="34">
        <f>TBL_CalcDarwin[[#This Row],[Darwin PLOM
MW]]+TBL_CalcDarwin[[#This Row],[Darwin PLOME
MW]]</f>
        <v>179.61</v>
      </c>
      <c r="E68" s="34">
        <f>TBL_CalcDarwin[[#This Row],[PLOM MW TOTAL BARRA A]]+TBL_CalcDarwin[[#This Row],[PLOM MW TOTAL BARRA B]]</f>
        <v>173.53800000000001</v>
      </c>
      <c r="F68" s="34">
        <f>TBL_CalcDarwin[[#This Row],[PLOME MW TOTAL BARRA A]]+TBL_CalcDarwin[[#This Row],[PLOME MW TOTAL BARRA B]]</f>
        <v>6.0719999999999992</v>
      </c>
      <c r="G68" s="48">
        <f>'Plantilla Datos'!D73</f>
        <v>7.7</v>
      </c>
      <c r="H68" s="48">
        <f>'Plantilla Datos'!E73</f>
        <v>9.6999999999999993</v>
      </c>
      <c r="I68" s="49">
        <f>'Plantilla Datos'!F73</f>
        <v>17.2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45443.791666666511</v>
      </c>
      <c r="C69" s="17">
        <f t="shared" si="5"/>
        <v>2.7916666666666652</v>
      </c>
      <c r="D69" s="34">
        <f>TBL_CalcDarwin[[#This Row],[Darwin PLOM
MW]]+TBL_CalcDarwin[[#This Row],[Darwin PLOME
MW]]</f>
        <v>188.511</v>
      </c>
      <c r="E69" s="34">
        <f>TBL_CalcDarwin[[#This Row],[PLOM MW TOTAL BARRA A]]+TBL_CalcDarwin[[#This Row],[PLOM MW TOTAL BARRA B]]</f>
        <v>181.18899999999999</v>
      </c>
      <c r="F69" s="34">
        <f>TBL_CalcDarwin[[#This Row],[PLOME MW TOTAL BARRA A]]+TBL_CalcDarwin[[#This Row],[PLOME MW TOTAL BARRA B]]</f>
        <v>7.3220000000000001</v>
      </c>
      <c r="G69" s="48">
        <f>'Plantilla Datos'!D74</f>
        <v>8</v>
      </c>
      <c r="H69" s="48">
        <f>'Plantilla Datos'!E74</f>
        <v>10</v>
      </c>
      <c r="I69" s="49">
        <f>'Plantilla Datos'!F74</f>
        <v>16.399999999999999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45443.833333333176</v>
      </c>
      <c r="C70" s="17">
        <f t="shared" si="5"/>
        <v>2.8333333333333317</v>
      </c>
      <c r="D70" s="34">
        <f>TBL_CalcDarwin[[#This Row],[Darwin PLOM
MW]]+TBL_CalcDarwin[[#This Row],[Darwin PLOME
MW]]</f>
        <v>182.655</v>
      </c>
      <c r="E70" s="34">
        <f>TBL_CalcDarwin[[#This Row],[PLOM MW TOTAL BARRA A]]+TBL_CalcDarwin[[#This Row],[PLOM MW TOTAL BARRA B]]</f>
        <v>175.821</v>
      </c>
      <c r="F70" s="34">
        <f>TBL_CalcDarwin[[#This Row],[PLOME MW TOTAL BARRA A]]+TBL_CalcDarwin[[#This Row],[PLOME MW TOTAL BARRA B]]</f>
        <v>6.8339999999999996</v>
      </c>
      <c r="G70" s="48">
        <f>'Plantilla Datos'!D75</f>
        <v>7.8</v>
      </c>
      <c r="H70" s="48">
        <f>'Plantilla Datos'!E75</f>
        <v>9.8000000000000007</v>
      </c>
      <c r="I70" s="49">
        <f>'Plantilla Datos'!F75</f>
        <v>16.399999999999999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10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45443.87499999984</v>
      </c>
      <c r="C71" s="17">
        <f>C70+TIME(1,0,0)</f>
        <v>2.8749999999999982</v>
      </c>
      <c r="D71" s="34">
        <f>TBL_CalcDarwin[[#This Row],[Darwin PLOM
MW]]+TBL_CalcDarwin[[#This Row],[Darwin PLOME
MW]]</f>
        <v>179.61</v>
      </c>
      <c r="E71" s="34">
        <f>TBL_CalcDarwin[[#This Row],[PLOM MW TOTAL BARRA A]]+TBL_CalcDarwin[[#This Row],[PLOM MW TOTAL BARRA B]]</f>
        <v>173.53800000000001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7.6</v>
      </c>
      <c r="H71" s="48">
        <f>'Plantilla Datos'!E76</f>
        <v>9.6</v>
      </c>
      <c r="I71" s="49">
        <f>'Plantilla Datos'!F76</f>
        <v>16.3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10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45443.916666666504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166.10399999999998</v>
      </c>
      <c r="E72" s="34">
        <f>TBL_CalcDarwin[[#This Row],[PLOM MW TOTAL BARRA A]]+TBL_CalcDarwin[[#This Row],[PLOM MW TOTAL BARRA B]]</f>
        <v>160.03199999999998</v>
      </c>
      <c r="F72" s="34">
        <f>TBL_CalcDarwin[[#This Row],[PLOME MW TOTAL BARRA A]]+TBL_CalcDarwin[[#This Row],[PLOME MW TOTAL BARRA B]]</f>
        <v>6.0719999999999992</v>
      </c>
      <c r="G72" s="48">
        <f>'Plantilla Datos'!D77</f>
        <v>7.5</v>
      </c>
      <c r="H72" s="48">
        <f>'Plantilla Datos'!E77</f>
        <v>9.4</v>
      </c>
      <c r="I72" s="49">
        <f>'Plantilla Datos'!F77</f>
        <v>16.3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45443.958333333168</v>
      </c>
      <c r="C73" s="17">
        <f t="shared" si="7"/>
        <v>2.9583333333333313</v>
      </c>
      <c r="D73" s="34">
        <f>TBL_CalcDarwin[[#This Row],[Darwin PLOM
MW]]+TBL_CalcDarwin[[#This Row],[Darwin PLOME
MW]]</f>
        <v>160.476</v>
      </c>
      <c r="E73" s="34">
        <f>TBL_CalcDarwin[[#This Row],[PLOM MW TOTAL BARRA A]]+TBL_CalcDarwin[[#This Row],[PLOM MW TOTAL BARRA B]]</f>
        <v>154.87299999999999</v>
      </c>
      <c r="F73" s="34">
        <f>TBL_CalcDarwin[[#This Row],[PLOME MW TOTAL BARRA A]]+TBL_CalcDarwin[[#This Row],[PLOME MW TOTAL BARRA B]]</f>
        <v>5.6029999999999998</v>
      </c>
      <c r="G73" s="48">
        <f>'Plantilla Datos'!D78</f>
        <v>7.4</v>
      </c>
      <c r="H73" s="48">
        <f>'Plantilla Datos'!E78</f>
        <v>9.3000000000000007</v>
      </c>
      <c r="I73" s="49">
        <f>'Plantilla Datos'!F78</f>
        <v>16.2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45443.999999999833</v>
      </c>
      <c r="C74" s="17">
        <f t="shared" si="7"/>
        <v>2.9999999999999978</v>
      </c>
      <c r="D74" s="34">
        <f>TBL_CalcDarwin[[#This Row],[Darwin PLOM
MW]]+TBL_CalcDarwin[[#This Row],[Darwin PLOME
MW]]</f>
        <v>154.22500000000002</v>
      </c>
      <c r="E74" s="34">
        <f>TBL_CalcDarwin[[#This Row],[PLOM MW TOTAL BARRA A]]+TBL_CalcDarwin[[#This Row],[PLOM MW TOTAL BARRA B]]</f>
        <v>148.62200000000001</v>
      </c>
      <c r="F74" s="34">
        <f>TBL_CalcDarwin[[#This Row],[PLOME MW TOTAL BARRA A]]+TBL_CalcDarwin[[#This Row],[PLOME MW TOTAL BARRA B]]</f>
        <v>5.6029999999999998</v>
      </c>
      <c r="G74" s="48">
        <f>'Plantilla Datos'!D79</f>
        <v>7.4</v>
      </c>
      <c r="H74" s="48">
        <f>'Plantilla Datos'!E79</f>
        <v>9.3000000000000007</v>
      </c>
      <c r="I74" s="49">
        <f>'Plantilla Datos'!F79</f>
        <v>16.2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</v>
      </c>
      <c r="L74" s="47">
        <f>CEILING(TBL_CalcDarwin[[#This Row],[Darwin Gusts
m/s]],0.5)</f>
        <v>9.5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45444.041666666497</v>
      </c>
      <c r="C75" s="17">
        <f t="shared" si="7"/>
        <v>3.0416666666666643</v>
      </c>
      <c r="D75" s="34">
        <f>TBL_CalcDarwin[[#This Row],[Darwin PLOM
MW]]+TBL_CalcDarwin[[#This Row],[Darwin PLOME
MW]]</f>
        <v>154.22500000000002</v>
      </c>
      <c r="E75" s="34">
        <f>TBL_CalcDarwin[[#This Row],[PLOM MW TOTAL BARRA A]]+TBL_CalcDarwin[[#This Row],[PLOM MW TOTAL BARRA B]]</f>
        <v>148.62200000000001</v>
      </c>
      <c r="F75" s="34">
        <f>TBL_CalcDarwin[[#This Row],[PLOME MW TOTAL BARRA A]]+TBL_CalcDarwin[[#This Row],[PLOME MW TOTAL BARRA B]]</f>
        <v>5.6029999999999998</v>
      </c>
      <c r="G75" s="48">
        <f>'Plantilla Datos'!D80</f>
        <v>7.3</v>
      </c>
      <c r="H75" s="48">
        <f>'Plantilla Datos'!E80</f>
        <v>9.1999999999999993</v>
      </c>
      <c r="I75" s="49">
        <f>'Plantilla Datos'!F80</f>
        <v>16.2</v>
      </c>
      <c r="J75" s="47">
        <f>CEILING('Plantilla Datos'!$L$3*TBL_CalcDarwin[[#This Row],[Darwin Gusts
m/s]],0.5)</f>
        <v>7</v>
      </c>
      <c r="K75" s="47">
        <f>CEILING('Plantilla Datos'!$L$4*TBL_CalcDarwin[[#This Row],[Darwin Gusts
m/s]],0.5)</f>
        <v>8</v>
      </c>
      <c r="L75" s="47">
        <f>CEILING(TBL_CalcDarwin[[#This Row],[Darwin Gusts
m/s]],0.5)</f>
        <v>9.5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5" s="29">
        <f>TBL_CalcDarwin[[#This Row],[Expansión - Barra B - 5.2 - Cerro]]*TBL_CalcDarwin[[#This Row],[AEG 5.2 MW Cerro]]</f>
        <v>1.597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45444.083333333161</v>
      </c>
      <c r="C76" s="17">
        <f t="shared" si="7"/>
        <v>3.0833333333333308</v>
      </c>
      <c r="D76" s="34">
        <f>TBL_CalcDarwin[[#This Row],[Darwin PLOM
MW]]+TBL_CalcDarwin[[#This Row],[Darwin PLOME
MW]]</f>
        <v>132.655</v>
      </c>
      <c r="E76" s="34">
        <f>TBL_CalcDarwin[[#This Row],[PLOM MW TOTAL BARRA A]]+TBL_CalcDarwin[[#This Row],[PLOM MW TOTAL BARRA B]]</f>
        <v>128.14500000000001</v>
      </c>
      <c r="F76" s="34">
        <f>TBL_CalcDarwin[[#This Row],[PLOME MW TOTAL BARRA A]]+TBL_CalcDarwin[[#This Row],[PLOME MW TOTAL BARRA B]]</f>
        <v>4.51</v>
      </c>
      <c r="G76" s="48">
        <f>'Plantilla Datos'!D81</f>
        <v>6.4</v>
      </c>
      <c r="H76" s="48">
        <f>'Plantilla Datos'!E81</f>
        <v>8.6999999999999993</v>
      </c>
      <c r="I76" s="49">
        <f>'Plantilla Datos'!F81</f>
        <v>16.2</v>
      </c>
      <c r="J76" s="47">
        <f>CEILING('Plantilla Datos'!$L$3*TBL_CalcDarwin[[#This Row],[Darwin Gusts
m/s]],0.5)</f>
        <v>6.5</v>
      </c>
      <c r="K76" s="47">
        <f>CEILING('Plantilla Datos'!$L$4*TBL_CalcDarwin[[#This Row],[Darwin Gusts
m/s]],0.5)</f>
        <v>7.5</v>
      </c>
      <c r="L76" s="47">
        <f>CEILING(TBL_CalcDarwin[[#This Row],[Darwin Gusts
m/s]],0.5)</f>
        <v>9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6" s="29">
        <f>TBL_CalcDarwin[[#This Row],[Expansión - Barra B - 5.2 - Cerro]]*TBL_CalcDarwin[[#This Row],[AEG 5.2 MW Cerro]]</f>
        <v>1.266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45444.124999999825</v>
      </c>
      <c r="C77" s="17">
        <f>C76+TIME(1,0,0)</f>
        <v>3.1249999999999973</v>
      </c>
      <c r="D77" s="34">
        <f>TBL_CalcDarwin[[#This Row],[Darwin PLOM
MW]]+TBL_CalcDarwin[[#This Row],[Darwin PLOME
MW]]</f>
        <v>97.623000000000005</v>
      </c>
      <c r="E77" s="34">
        <f>TBL_CalcDarwin[[#This Row],[PLOM MW TOTAL BARRA A]]+TBL_CalcDarwin[[#This Row],[PLOM MW TOTAL BARRA B]]</f>
        <v>94.06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5.5</v>
      </c>
      <c r="H77" s="48">
        <f>'Plantilla Datos'!E82</f>
        <v>7.8</v>
      </c>
      <c r="I77" s="49">
        <f>'Plantilla Datos'!F82</f>
        <v>16.100000000000001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45444.16666666649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63.076999999999998</v>
      </c>
      <c r="E78" s="34">
        <f>TBL_CalcDarwin[[#This Row],[PLOM MW TOTAL BARRA A]]+TBL_CalcDarwin[[#This Row],[PLOM MW TOTAL BARRA B]]</f>
        <v>61</v>
      </c>
      <c r="F78" s="34">
        <f>TBL_CalcDarwin[[#This Row],[PLOME MW TOTAL BARRA A]]+TBL_CalcDarwin[[#This Row],[PLOME MW TOTAL BARRA B]]</f>
        <v>2.077</v>
      </c>
      <c r="G78" s="48">
        <f>'Plantilla Datos'!D83</f>
        <v>4.5999999999999996</v>
      </c>
      <c r="H78" s="48">
        <f>'Plantilla Datos'!E83</f>
        <v>6.9</v>
      </c>
      <c r="I78" s="49">
        <f>'Plantilla Datos'!F83</f>
        <v>16.100000000000001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45444.208333333154</v>
      </c>
      <c r="C79" s="17">
        <f t="shared" si="8"/>
        <v>3.2083333333333304</v>
      </c>
      <c r="D79" s="34">
        <f>TBL_CalcDarwin[[#This Row],[Darwin PLOM
MW]]+TBL_CalcDarwin[[#This Row],[Darwin PLOME
MW]]</f>
        <v>63.076999999999998</v>
      </c>
      <c r="E79" s="34">
        <f>TBL_CalcDarwin[[#This Row],[PLOM MW TOTAL BARRA A]]+TBL_CalcDarwin[[#This Row],[PLOM MW TOTAL BARRA B]]</f>
        <v>61</v>
      </c>
      <c r="F79" s="34">
        <f>TBL_CalcDarwin[[#This Row],[PLOME MW TOTAL BARRA A]]+TBL_CalcDarwin[[#This Row],[PLOME MW TOTAL BARRA B]]</f>
        <v>2.077</v>
      </c>
      <c r="G79" s="48">
        <f>'Plantilla Datos'!D84</f>
        <v>4.7</v>
      </c>
      <c r="H79" s="48">
        <f>'Plantilla Datos'!E84</f>
        <v>6.9</v>
      </c>
      <c r="I79" s="49">
        <f>'Plantilla Datos'!F84</f>
        <v>16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45444.249999999818</v>
      </c>
      <c r="C80" s="17">
        <f t="shared" si="8"/>
        <v>3.2499999999999969</v>
      </c>
      <c r="D80" s="34">
        <f>TBL_CalcDarwin[[#This Row],[Darwin PLOM
MW]]+TBL_CalcDarwin[[#This Row],[Darwin PLOME
MW]]</f>
        <v>63.076999999999998</v>
      </c>
      <c r="E80" s="34">
        <f>TBL_CalcDarwin[[#This Row],[PLOM MW TOTAL BARRA A]]+TBL_CalcDarwin[[#This Row],[PLOM MW TOTAL BARRA B]]</f>
        <v>61</v>
      </c>
      <c r="F80" s="34">
        <f>TBL_CalcDarwin[[#This Row],[PLOME MW TOTAL BARRA A]]+TBL_CalcDarwin[[#This Row],[PLOME MW TOTAL BARRA B]]</f>
        <v>2.077</v>
      </c>
      <c r="G80" s="48">
        <f>'Plantilla Datos'!D85</f>
        <v>4.9000000000000004</v>
      </c>
      <c r="H80" s="48">
        <f>'Plantilla Datos'!E85</f>
        <v>6.9</v>
      </c>
      <c r="I80" s="49">
        <f>'Plantilla Datos'!F85</f>
        <v>16.100000000000001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7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45444.291666666482</v>
      </c>
      <c r="C81" s="17">
        <f t="shared" si="8"/>
        <v>3.2916666666666634</v>
      </c>
      <c r="D81" s="34">
        <f>TBL_CalcDarwin[[#This Row],[Darwin PLOM
MW]]+TBL_CalcDarwin[[#This Row],[Darwin PLOME
MW]]</f>
        <v>63.076999999999998</v>
      </c>
      <c r="E81" s="34">
        <f>TBL_CalcDarwin[[#This Row],[PLOM MW TOTAL BARRA A]]+TBL_CalcDarwin[[#This Row],[PLOM MW TOTAL BARRA B]]</f>
        <v>61</v>
      </c>
      <c r="F81" s="34">
        <f>TBL_CalcDarwin[[#This Row],[PLOME MW TOTAL BARRA A]]+TBL_CalcDarwin[[#This Row],[PLOME MW TOTAL BARRA B]]</f>
        <v>2.077</v>
      </c>
      <c r="G81" s="48">
        <f>'Plantilla Datos'!D86</f>
        <v>5</v>
      </c>
      <c r="H81" s="48">
        <f>'Plantilla Datos'!E86</f>
        <v>6.9</v>
      </c>
      <c r="I81" s="49">
        <f>'Plantilla Datos'!F86</f>
        <v>16.3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45444.333333333147</v>
      </c>
      <c r="C82" s="17">
        <f t="shared" si="8"/>
        <v>3.3333333333333299</v>
      </c>
      <c r="D82" s="34">
        <f>TBL_CalcDarwin[[#This Row],[Darwin PLOM
MW]]+TBL_CalcDarwin[[#This Row],[Darwin PLOME
MW]]</f>
        <v>50.536000000000001</v>
      </c>
      <c r="E82" s="34">
        <f>TBL_CalcDarwin[[#This Row],[PLOM MW TOTAL BARRA A]]+TBL_CalcDarwin[[#This Row],[PLOM MW TOTAL BARRA B]]</f>
        <v>48.697000000000003</v>
      </c>
      <c r="F82" s="34">
        <f>TBL_CalcDarwin[[#This Row],[PLOME MW TOTAL BARRA A]]+TBL_CalcDarwin[[#This Row],[PLOME MW TOTAL BARRA B]]</f>
        <v>1.839</v>
      </c>
      <c r="G82" s="48">
        <f>'Plantilla Datos'!D87</f>
        <v>4.8</v>
      </c>
      <c r="H82" s="48">
        <f>'Plantilla Datos'!E87</f>
        <v>6.3</v>
      </c>
      <c r="I82" s="49">
        <f>'Plantilla Datos'!F87</f>
        <v>16.899999999999999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45444.374999999811</v>
      </c>
      <c r="C83" s="17">
        <f t="shared" si="8"/>
        <v>3.3749999999999964</v>
      </c>
      <c r="D83" s="34">
        <f>TBL_CalcDarwin[[#This Row],[Darwin PLOM
MW]]+TBL_CalcDarwin[[#This Row],[Darwin PLOME
MW]]</f>
        <v>38.544999999999995</v>
      </c>
      <c r="E83" s="34">
        <f>TBL_CalcDarwin[[#This Row],[PLOM MW TOTAL BARRA A]]+TBL_CalcDarwin[[#This Row],[PLOM MW TOTAL BARRA B]]</f>
        <v>37.233999999999995</v>
      </c>
      <c r="F83" s="34">
        <f>TBL_CalcDarwin[[#This Row],[PLOME MW TOTAL BARRA A]]+TBL_CalcDarwin[[#This Row],[PLOME MW TOTAL BARRA B]]</f>
        <v>1.3109999999999999</v>
      </c>
      <c r="G83" s="48">
        <f>'Plantilla Datos'!D88</f>
        <v>4.5</v>
      </c>
      <c r="H83" s="48">
        <f>'Plantilla Datos'!E88</f>
        <v>5.8</v>
      </c>
      <c r="I83" s="49">
        <f>'Plantilla Datos'!F88</f>
        <v>17.600000000000001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45444.416666666475</v>
      </c>
      <c r="C84" s="17">
        <f t="shared" si="8"/>
        <v>3.416666666666663</v>
      </c>
      <c r="D84" s="34">
        <f>TBL_CalcDarwin[[#This Row],[Darwin PLOM
MW]]+TBL_CalcDarwin[[#This Row],[Darwin PLOME
MW]]</f>
        <v>30.28</v>
      </c>
      <c r="E84" s="34">
        <f>TBL_CalcDarwin[[#This Row],[PLOM MW TOTAL BARRA A]]+TBL_CalcDarwin[[#This Row],[PLOM MW TOTAL BARRA B]]</f>
        <v>29.245000000000001</v>
      </c>
      <c r="F84" s="34">
        <f>TBL_CalcDarwin[[#This Row],[PLOME MW TOTAL BARRA A]]+TBL_CalcDarwin[[#This Row],[PLOME MW TOTAL BARRA B]]</f>
        <v>1.0350000000000001</v>
      </c>
      <c r="G84" s="48">
        <f>'Plantilla Datos'!D89</f>
        <v>4.2</v>
      </c>
      <c r="H84" s="48">
        <f>'Plantilla Datos'!E89</f>
        <v>5.5</v>
      </c>
      <c r="I84" s="49">
        <f>'Plantilla Datos'!F89</f>
        <v>18.2</v>
      </c>
      <c r="J84" s="47">
        <f>CEILING('Plantilla Datos'!$L$3*TBL_CalcDarwin[[#This Row],[Darwin Gusts
m/s]],0.5)</f>
        <v>4</v>
      </c>
      <c r="K84" s="47">
        <f>CEILING('Plantilla Datos'!$L$4*TBL_CalcDarwin[[#This Row],[Darwin Gusts
m/s]],0.5)</f>
        <v>5</v>
      </c>
      <c r="L84" s="47">
        <f>CEILING(TBL_CalcDarwin[[#This Row],[Darwin Gusts
m/s]],0.5)</f>
        <v>5.5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4" s="29">
        <f>TBL_CalcDarwin[[#This Row],[Expansión - Barra B - 5.2 - Cerro]]*TBL_CalcDarwin[[#This Row],[AEG 5.2 MW Cerro]]</f>
        <v>0.24399999999999999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45444.458333333139</v>
      </c>
      <c r="C85" s="17">
        <f t="shared" si="8"/>
        <v>3.4583333333333295</v>
      </c>
      <c r="D85" s="34">
        <f>TBL_CalcDarwin[[#This Row],[Darwin PLOM
MW]]+TBL_CalcDarwin[[#This Row],[Darwin PLOME
MW]]</f>
        <v>40.074999999999996</v>
      </c>
      <c r="E85" s="34">
        <f>TBL_CalcDarwin[[#This Row],[PLOM MW TOTAL BARRA A]]+TBL_CalcDarwin[[#This Row],[PLOM MW TOTAL BARRA B]]</f>
        <v>38.763999999999996</v>
      </c>
      <c r="F85" s="34">
        <f>TBL_CalcDarwin[[#This Row],[PLOME MW TOTAL BARRA A]]+TBL_CalcDarwin[[#This Row],[PLOME MW TOTAL BARRA B]]</f>
        <v>1.3109999999999999</v>
      </c>
      <c r="G85" s="48">
        <f>'Plantilla Datos'!D90</f>
        <v>4.5</v>
      </c>
      <c r="H85" s="48">
        <f>'Plantilla Datos'!E90</f>
        <v>5.8</v>
      </c>
      <c r="I85" s="49">
        <f>'Plantilla Datos'!F90</f>
        <v>18.5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</v>
      </c>
      <c r="L85" s="47">
        <f>CEILING(TBL_CalcDarwin[[#This Row],[Darwin Gusts
m/s]],0.5)</f>
        <v>6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45444.499999999804</v>
      </c>
      <c r="C86" s="17">
        <f t="shared" si="8"/>
        <v>3.499999999999996</v>
      </c>
      <c r="D86" s="34">
        <f>TBL_CalcDarwin[[#This Row],[Darwin PLOM
MW]]+TBL_CalcDarwin[[#This Row],[Darwin PLOME
MW]]</f>
        <v>51.224000000000004</v>
      </c>
      <c r="E86" s="34">
        <f>TBL_CalcDarwin[[#This Row],[PLOM MW TOTAL BARRA A]]+TBL_CalcDarwin[[#This Row],[PLOM MW TOTAL BARRA B]]</f>
        <v>49.715000000000003</v>
      </c>
      <c r="F86" s="34">
        <f>TBL_CalcDarwin[[#This Row],[PLOME MW TOTAL BARRA A]]+TBL_CalcDarwin[[#This Row],[PLOME MW TOTAL BARRA B]]</f>
        <v>1.5089999999999999</v>
      </c>
      <c r="G86" s="48">
        <f>'Plantilla Datos'!D91</f>
        <v>4.8</v>
      </c>
      <c r="H86" s="48">
        <f>'Plantilla Datos'!E91</f>
        <v>6.2</v>
      </c>
      <c r="I86" s="49">
        <f>'Plantilla Datos'!F91</f>
        <v>18.8</v>
      </c>
      <c r="J86" s="47">
        <f>CEILING('Plantilla Datos'!$L$3*TBL_CalcDarwin[[#This Row],[Darwin Gusts
m/s]],0.5)</f>
        <v>4.5</v>
      </c>
      <c r="K86" s="47">
        <f>CEILING('Plantilla Datos'!$L$4*TBL_CalcDarwin[[#This Row],[Darwin Gusts
m/s]],0.5)</f>
        <v>5.5</v>
      </c>
      <c r="L86" s="47">
        <f>CEILING(TBL_CalcDarwin[[#This Row],[Darwin Gusts
m/s]],0.5)</f>
        <v>6.5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6" s="29">
        <f>TBL_CalcDarwin[[#This Row],[Expansión - Barra B - 5.2 - Cerro]]*TBL_CalcDarwin[[#This Row],[AEG 5.2 MW Cerro]]</f>
        <v>0.38200000000000001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45444.541666666468</v>
      </c>
      <c r="C87" s="17">
        <f t="shared" si="8"/>
        <v>3.5416666666666625</v>
      </c>
      <c r="D87" s="34">
        <f>TBL_CalcDarwin[[#This Row],[Darwin PLOM
MW]]+TBL_CalcDarwin[[#This Row],[Darwin PLOME
MW]]</f>
        <v>65.656999999999996</v>
      </c>
      <c r="E87" s="34">
        <f>TBL_CalcDarwin[[#This Row],[PLOM MW TOTAL BARRA A]]+TBL_CalcDarwin[[#This Row],[PLOM MW TOTAL BARRA B]]</f>
        <v>63.58</v>
      </c>
      <c r="F87" s="34">
        <f>TBL_CalcDarwin[[#This Row],[PLOME MW TOTAL BARRA A]]+TBL_CalcDarwin[[#This Row],[PLOME MW TOTAL BARRA B]]</f>
        <v>2.077</v>
      </c>
      <c r="G87" s="48">
        <f>'Plantilla Datos'!D92</f>
        <v>5.0999999999999996</v>
      </c>
      <c r="H87" s="48">
        <f>'Plantilla Datos'!E92</f>
        <v>6.6</v>
      </c>
      <c r="I87" s="49">
        <f>'Plantilla Datos'!F92</f>
        <v>19.100000000000001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6</v>
      </c>
      <c r="L87" s="47">
        <f>CEILING(TBL_CalcDarwin[[#This Row],[Darwin Gusts
m/s]],0.5)</f>
        <v>7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45444.583333333132</v>
      </c>
      <c r="C88" s="17">
        <f t="shared" si="8"/>
        <v>3.583333333333329</v>
      </c>
      <c r="D88" s="34">
        <f>TBL_CalcDarwin[[#This Row],[Darwin PLOM
MW]]+TBL_CalcDarwin[[#This Row],[Darwin PLOME
MW]]</f>
        <v>55.402999999999992</v>
      </c>
      <c r="E88" s="34">
        <f>TBL_CalcDarwin[[#This Row],[PLOM MW TOTAL BARRA A]]+TBL_CalcDarwin[[#This Row],[PLOM MW TOTAL BARRA B]]</f>
        <v>53.325999999999993</v>
      </c>
      <c r="F88" s="34">
        <f>TBL_CalcDarwin[[#This Row],[PLOME MW TOTAL BARRA A]]+TBL_CalcDarwin[[#This Row],[PLOME MW TOTAL BARRA B]]</f>
        <v>2.077</v>
      </c>
      <c r="G88" s="48">
        <f>'Plantilla Datos'!D93</f>
        <v>5.0999999999999996</v>
      </c>
      <c r="H88" s="48">
        <f>'Plantilla Datos'!E93</f>
        <v>6.5</v>
      </c>
      <c r="I88" s="49">
        <f>'Plantilla Datos'!F93</f>
        <v>18.899999999999999</v>
      </c>
      <c r="J88" s="47">
        <f>CEILING('Plantilla Datos'!$L$3*TBL_CalcDarwin[[#This Row],[Darwin Gusts
m/s]],0.5)</f>
        <v>5</v>
      </c>
      <c r="K88" s="47">
        <f>CEILING('Plantilla Datos'!$L$4*TBL_CalcDarwin[[#This Row],[Darwin Gusts
m/s]],0.5)</f>
        <v>6</v>
      </c>
      <c r="L88" s="47">
        <f>CEILING(TBL_CalcDarwin[[#This Row],[Darwin Gusts
m/s]],0.5)</f>
        <v>6.5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8" s="29">
        <f>TBL_CalcDarwin[[#This Row],[Expansión - Barra B - 5.2 - Cerro]]*TBL_CalcDarwin[[#This Row],[AEG 5.2 MW Cerro]]</f>
        <v>0.54700000000000004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45444.624999999796</v>
      </c>
      <c r="C89" s="17">
        <f t="shared" si="8"/>
        <v>3.6249999999999956</v>
      </c>
      <c r="D89" s="34">
        <f>TBL_CalcDarwin[[#This Row],[Darwin PLOM
MW]]+TBL_CalcDarwin[[#This Row],[Darwin PLOME
MW]]</f>
        <v>52.546999999999997</v>
      </c>
      <c r="E89" s="34">
        <f>TBL_CalcDarwin[[#This Row],[PLOM MW TOTAL BARRA A]]+TBL_CalcDarwin[[#This Row],[PLOM MW TOTAL BARRA B]]</f>
        <v>50.707999999999998</v>
      </c>
      <c r="F89" s="34">
        <f>TBL_CalcDarwin[[#This Row],[PLOME MW TOTAL BARRA A]]+TBL_CalcDarwin[[#This Row],[PLOME MW TOTAL BARRA B]]</f>
        <v>1.839</v>
      </c>
      <c r="G89" s="48">
        <f>'Plantilla Datos'!D94</f>
        <v>5</v>
      </c>
      <c r="H89" s="48">
        <f>'Plantilla Datos'!E94</f>
        <v>6.4</v>
      </c>
      <c r="I89" s="49">
        <f>'Plantilla Datos'!F94</f>
        <v>18.600000000000001</v>
      </c>
      <c r="J89" s="47">
        <f>CEILING('Plantilla Datos'!$L$3*TBL_CalcDarwin[[#This Row],[Darwin Gusts
m/s]],0.5)</f>
        <v>5</v>
      </c>
      <c r="K89" s="47">
        <f>CEILING('Plantilla Datos'!$L$4*TBL_CalcDarwin[[#This Row],[Darwin Gusts
m/s]],0.5)</f>
        <v>5.5</v>
      </c>
      <c r="L89" s="47">
        <f>CEILING(TBL_CalcDarwin[[#This Row],[Darwin Gusts
m/s]],0.5)</f>
        <v>6.5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9" s="29">
        <f>TBL_CalcDarwin[[#This Row],[Expansión - Barra B - 5.2 - Cerro]]*TBL_CalcDarwin[[#This Row],[AEG 5.2 MW Cerro]]</f>
        <v>0.54700000000000004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45444.666666666461</v>
      </c>
      <c r="C90" s="17">
        <f t="shared" si="8"/>
        <v>3.6666666666666621</v>
      </c>
      <c r="D90" s="34">
        <f>TBL_CalcDarwin[[#This Row],[Darwin PLOM
MW]]+TBL_CalcDarwin[[#This Row],[Darwin PLOME
MW]]</f>
        <v>52.546999999999997</v>
      </c>
      <c r="E90" s="34">
        <f>TBL_CalcDarwin[[#This Row],[PLOM MW TOTAL BARRA A]]+TBL_CalcDarwin[[#This Row],[PLOM MW TOTAL BARRA B]]</f>
        <v>50.707999999999998</v>
      </c>
      <c r="F90" s="34">
        <f>TBL_CalcDarwin[[#This Row],[PLOME MW TOTAL BARRA A]]+TBL_CalcDarwin[[#This Row],[PLOME MW TOTAL BARRA B]]</f>
        <v>1.839</v>
      </c>
      <c r="G90" s="48">
        <f>'Plantilla Datos'!D95</f>
        <v>4.9000000000000004</v>
      </c>
      <c r="H90" s="48">
        <f>'Plantilla Datos'!E95</f>
        <v>6.3</v>
      </c>
      <c r="I90" s="49">
        <f>'Plantilla Datos'!F95</f>
        <v>18.3</v>
      </c>
      <c r="J90" s="47">
        <f>CEILING('Plantilla Datos'!$L$3*TBL_CalcDarwin[[#This Row],[Darwin Gusts
m/s]],0.5)</f>
        <v>5</v>
      </c>
      <c r="K90" s="47">
        <f>CEILING('Plantilla Datos'!$L$4*TBL_CalcDarwin[[#This Row],[Darwin Gusts
m/s]],0.5)</f>
        <v>5.5</v>
      </c>
      <c r="L90" s="47">
        <f>CEILING(TBL_CalcDarwin[[#This Row],[Darwin Gusts
m/s]],0.5)</f>
        <v>6.5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0" s="29">
        <f>TBL_CalcDarwin[[#This Row],[Expansión - Barra B - 5.2 - Cerro]]*TBL_CalcDarwin[[#This Row],[AEG 5.2 MW Cerro]]</f>
        <v>0.54700000000000004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45444.708333333125</v>
      </c>
      <c r="C91" s="17">
        <f t="shared" si="8"/>
        <v>3.7083333333333286</v>
      </c>
      <c r="D91" s="34">
        <f>TBL_CalcDarwin[[#This Row],[Darwin PLOM
MW]]+TBL_CalcDarwin[[#This Row],[Darwin PLOME
MW]]</f>
        <v>42.451000000000001</v>
      </c>
      <c r="E91" s="34">
        <f>TBL_CalcDarwin[[#This Row],[PLOM MW TOTAL BARRA A]]+TBL_CalcDarwin[[#This Row],[PLOM MW TOTAL BARRA B]]</f>
        <v>40.942</v>
      </c>
      <c r="F91" s="34">
        <f>TBL_CalcDarwin[[#This Row],[PLOME MW TOTAL BARRA A]]+TBL_CalcDarwin[[#This Row],[PLOME MW TOTAL BARRA B]]</f>
        <v>1.5089999999999999</v>
      </c>
      <c r="G91" s="48">
        <f>'Plantilla Datos'!D96</f>
        <v>4.5</v>
      </c>
      <c r="H91" s="48">
        <f>'Plantilla Datos'!E96</f>
        <v>5.9</v>
      </c>
      <c r="I91" s="49">
        <f>'Plantilla Datos'!F96</f>
        <v>18.100000000000001</v>
      </c>
      <c r="J91" s="47">
        <f>CEILING('Plantilla Datos'!$L$3*TBL_CalcDarwin[[#This Row],[Darwin Gusts
m/s]],0.5)</f>
        <v>4.5</v>
      </c>
      <c r="K91" s="47">
        <f>CEILING('Plantilla Datos'!$L$4*TBL_CalcDarwin[[#This Row],[Darwin Gusts
m/s]],0.5)</f>
        <v>5.5</v>
      </c>
      <c r="L91" s="47">
        <f>CEILING(TBL_CalcDarwin[[#This Row],[Darwin Gusts
m/s]],0.5)</f>
        <v>6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1" s="29">
        <f>TBL_CalcDarwin[[#This Row],[Expansión - Barra B - 5.2 - Cerro]]*TBL_CalcDarwin[[#This Row],[AEG 5.2 MW Cerro]]</f>
        <v>0.38200000000000001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45444.749999999789</v>
      </c>
      <c r="C92" s="17">
        <f t="shared" si="8"/>
        <v>3.7499999999999951</v>
      </c>
      <c r="D92" s="34">
        <f>TBL_CalcDarwin[[#This Row],[Darwin PLOM
MW]]+TBL_CalcDarwin[[#This Row],[Darwin PLOME
MW]]</f>
        <v>31.571999999999999</v>
      </c>
      <c r="E92" s="34">
        <f>TBL_CalcDarwin[[#This Row],[PLOM MW TOTAL BARRA A]]+TBL_CalcDarwin[[#This Row],[PLOM MW TOTAL BARRA B]]</f>
        <v>30.536999999999999</v>
      </c>
      <c r="F92" s="34">
        <f>TBL_CalcDarwin[[#This Row],[PLOME MW TOTAL BARRA A]]+TBL_CalcDarwin[[#This Row],[PLOME MW TOTAL BARRA B]]</f>
        <v>1.0350000000000001</v>
      </c>
      <c r="G92" s="48">
        <f>'Plantilla Datos'!D97</f>
        <v>4.0999999999999996</v>
      </c>
      <c r="H92" s="48">
        <f>'Plantilla Datos'!E97</f>
        <v>5.4</v>
      </c>
      <c r="I92" s="49">
        <f>'Plantilla Datos'!F97</f>
        <v>17.600000000000001</v>
      </c>
      <c r="J92" s="47">
        <f>CEILING('Plantilla Datos'!$L$3*TBL_CalcDarwin[[#This Row],[Darwin Gusts
m/s]],0.5)</f>
        <v>4</v>
      </c>
      <c r="K92" s="47">
        <f>CEILING('Plantilla Datos'!$L$4*TBL_CalcDarwin[[#This Row],[Darwin Gusts
m/s]],0.5)</f>
        <v>5</v>
      </c>
      <c r="L92" s="47">
        <f>CEILING(TBL_CalcDarwin[[#This Row],[Darwin Gusts
m/s]],0.5)</f>
        <v>5.5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2" s="29">
        <f>TBL_CalcDarwin[[#This Row],[Expansión - Barra B - 5.2 - Cerro]]*TBL_CalcDarwin[[#This Row],[AEG 5.2 MW Cerro]]</f>
        <v>0.24399999999999999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45444.791666666453</v>
      </c>
      <c r="C93" s="17">
        <f t="shared" si="8"/>
        <v>3.7916666666666616</v>
      </c>
      <c r="D93" s="34">
        <f>TBL_CalcDarwin[[#This Row],[Darwin PLOM
MW]]+TBL_CalcDarwin[[#This Row],[Darwin PLOME
MW]]</f>
        <v>23.425999999999998</v>
      </c>
      <c r="E93" s="34">
        <f>TBL_CalcDarwin[[#This Row],[PLOM MW TOTAL BARRA A]]+TBL_CalcDarwin[[#This Row],[PLOM MW TOTAL BARRA B]]</f>
        <v>22.555999999999997</v>
      </c>
      <c r="F93" s="34">
        <f>TBL_CalcDarwin[[#This Row],[PLOME MW TOTAL BARRA A]]+TBL_CalcDarwin[[#This Row],[PLOME MW TOTAL BARRA B]]</f>
        <v>0.87</v>
      </c>
      <c r="G93" s="48">
        <f>'Plantilla Datos'!D98</f>
        <v>3.7</v>
      </c>
      <c r="H93" s="48">
        <f>'Plantilla Datos'!E98</f>
        <v>4.9000000000000004</v>
      </c>
      <c r="I93" s="49">
        <f>'Plantilla Datos'!F98</f>
        <v>17.3</v>
      </c>
      <c r="J93" s="47">
        <f>CEILING('Plantilla Datos'!$L$3*TBL_CalcDarwin[[#This Row],[Darwin Gusts
m/s]],0.5)</f>
        <v>4</v>
      </c>
      <c r="K93" s="47">
        <f>CEILING('Plantilla Datos'!$L$4*TBL_CalcDarwin[[#This Row],[Darwin Gusts
m/s]],0.5)</f>
        <v>4.5</v>
      </c>
      <c r="L93" s="47">
        <f>CEILING(TBL_CalcDarwin[[#This Row],[Darwin Gusts
m/s]],0.5)</f>
        <v>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3" s="29">
        <f>TBL_CalcDarwin[[#This Row],[Expansión - Barra B - 5.2 - Cerro]]*TBL_CalcDarwin[[#This Row],[AEG 5.2 MW Cerro]]</f>
        <v>0.24399999999999999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45444.833333333117</v>
      </c>
      <c r="C94" s="17">
        <f t="shared" si="8"/>
        <v>3.8333333333333282</v>
      </c>
      <c r="D94" s="34">
        <f>TBL_CalcDarwin[[#This Row],[Darwin PLOM
MW]]+TBL_CalcDarwin[[#This Row],[Darwin PLOME
MW]]</f>
        <v>23.425999999999998</v>
      </c>
      <c r="E94" s="34">
        <f>TBL_CalcDarwin[[#This Row],[PLOM MW TOTAL BARRA A]]+TBL_CalcDarwin[[#This Row],[PLOM MW TOTAL BARRA B]]</f>
        <v>22.555999999999997</v>
      </c>
      <c r="F94" s="34">
        <f>TBL_CalcDarwin[[#This Row],[PLOME MW TOTAL BARRA A]]+TBL_CalcDarwin[[#This Row],[PLOME MW TOTAL BARRA B]]</f>
        <v>0.87</v>
      </c>
      <c r="G94" s="48">
        <f>'Plantilla Datos'!D99</f>
        <v>3.8</v>
      </c>
      <c r="H94" s="48">
        <f>'Plantilla Datos'!E99</f>
        <v>4.9000000000000004</v>
      </c>
      <c r="I94" s="49">
        <f>'Plantilla Datos'!F99</f>
        <v>17.100000000000001</v>
      </c>
      <c r="J94" s="47">
        <f>CEILING('Plantilla Datos'!$L$3*TBL_CalcDarwin[[#This Row],[Darwin Gusts
m/s]],0.5)</f>
        <v>4</v>
      </c>
      <c r="K94" s="47">
        <f>CEILING('Plantilla Datos'!$L$4*TBL_CalcDarwin[[#This Row],[Darwin Gusts
m/s]],0.5)</f>
        <v>4.5</v>
      </c>
      <c r="L94" s="47">
        <f>CEILING(TBL_CalcDarwin[[#This Row],[Darwin Gusts
m/s]],0.5)</f>
        <v>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4" s="29">
        <f>TBL_CalcDarwin[[#This Row],[Expansión - Barra B - 5.2 - Cerro]]*TBL_CalcDarwin[[#This Row],[AEG 5.2 MW Cerro]]</f>
        <v>0.24399999999999999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45444.874999999782</v>
      </c>
      <c r="C95" s="17">
        <f>C94+TIME(1,0,0)</f>
        <v>3.8749999999999947</v>
      </c>
      <c r="D95" s="34">
        <f>TBL_CalcDarwin[[#This Row],[Darwin PLOM
MW]]+TBL_CalcDarwin[[#This Row],[Darwin PLOME
MW]]</f>
        <v>23.425999999999998</v>
      </c>
      <c r="E95" s="34">
        <f>TBL_CalcDarwin[[#This Row],[PLOM MW TOTAL BARRA A]]+TBL_CalcDarwin[[#This Row],[PLOM MW TOTAL BARRA B]]</f>
        <v>22.555999999999997</v>
      </c>
      <c r="F95" s="34">
        <f>TBL_CalcDarwin[[#This Row],[PLOME MW TOTAL BARRA A]]+TBL_CalcDarwin[[#This Row],[PLOME MW TOTAL BARRA B]]</f>
        <v>0.87</v>
      </c>
      <c r="G95" s="48">
        <f>'Plantilla Datos'!D100</f>
        <v>3.8</v>
      </c>
      <c r="H95" s="48">
        <f>'Plantilla Datos'!E100</f>
        <v>4.9000000000000004</v>
      </c>
      <c r="I95" s="49">
        <f>'Plantilla Datos'!F100</f>
        <v>16.899999999999999</v>
      </c>
      <c r="J95" s="47">
        <f>CEILING('Plantilla Datos'!$L$3*TBL_CalcDarwin[[#This Row],[Darwin Gusts
m/s]],0.5)</f>
        <v>4</v>
      </c>
      <c r="K95" s="47">
        <f>CEILING('Plantilla Datos'!$L$4*TBL_CalcDarwin[[#This Row],[Darwin Gusts
m/s]],0.5)</f>
        <v>4.5</v>
      </c>
      <c r="L95" s="47">
        <f>CEILING(TBL_CalcDarwin[[#This Row],[Darwin Gusts
m/s]],0.5)</f>
        <v>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5" s="29">
        <f>TBL_CalcDarwin[[#This Row],[Expansión - Barra B - 5.2 - Cerro]]*TBL_CalcDarwin[[#This Row],[AEG 5.2 MW Cerro]]</f>
        <v>0.24399999999999999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45444.916666666446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23.425999999999998</v>
      </c>
      <c r="E96" s="34">
        <f>TBL_CalcDarwin[[#This Row],[PLOM MW TOTAL BARRA A]]+TBL_CalcDarwin[[#This Row],[PLOM MW TOTAL BARRA B]]</f>
        <v>22.555999999999997</v>
      </c>
      <c r="F96" s="34">
        <f>TBL_CalcDarwin[[#This Row],[PLOME MW TOTAL BARRA A]]+TBL_CalcDarwin[[#This Row],[PLOME MW TOTAL BARRA B]]</f>
        <v>0.87</v>
      </c>
      <c r="G96" s="48">
        <f>'Plantilla Datos'!D101</f>
        <v>3.8</v>
      </c>
      <c r="H96" s="48">
        <f>'Plantilla Datos'!E101</f>
        <v>4.9000000000000004</v>
      </c>
      <c r="I96" s="49">
        <f>'Plantilla Datos'!F101</f>
        <v>16.7</v>
      </c>
      <c r="J96" s="47">
        <f>CEILING('Plantilla Datos'!$L$3*TBL_CalcDarwin[[#This Row],[Darwin Gusts
m/s]],0.5)</f>
        <v>4</v>
      </c>
      <c r="K96" s="47">
        <f>CEILING('Plantilla Datos'!$L$4*TBL_CalcDarwin[[#This Row],[Darwin Gusts
m/s]],0.5)</f>
        <v>4.5</v>
      </c>
      <c r="L96" s="47">
        <f>CEILING(TBL_CalcDarwin[[#This Row],[Darwin Gusts
m/s]],0.5)</f>
        <v>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6" s="29">
        <f>TBL_CalcDarwin[[#This Row],[Expansión - Barra B - 5.2 - Cerro]]*TBL_CalcDarwin[[#This Row],[AEG 5.2 MW Cerro]]</f>
        <v>0.24399999999999999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45444.95833333311</v>
      </c>
      <c r="C97" s="17">
        <f t="shared" si="9"/>
        <v>3.9583333333333277</v>
      </c>
      <c r="D97" s="34">
        <f>TBL_CalcDarwin[[#This Row],[Darwin PLOM
MW]]+TBL_CalcDarwin[[#This Row],[Darwin PLOME
MW]]</f>
        <v>23.425999999999998</v>
      </c>
      <c r="E97" s="34">
        <f>TBL_CalcDarwin[[#This Row],[PLOM MW TOTAL BARRA A]]+TBL_CalcDarwin[[#This Row],[PLOM MW TOTAL BARRA B]]</f>
        <v>22.555999999999997</v>
      </c>
      <c r="F97" s="34">
        <f>TBL_CalcDarwin[[#This Row],[PLOME MW TOTAL BARRA A]]+TBL_CalcDarwin[[#This Row],[PLOME MW TOTAL BARRA B]]</f>
        <v>0.87</v>
      </c>
      <c r="G97" s="48">
        <f>'Plantilla Datos'!D102</f>
        <v>3.8</v>
      </c>
      <c r="H97" s="48">
        <f>'Plantilla Datos'!E102</f>
        <v>5</v>
      </c>
      <c r="I97" s="49">
        <f>'Plantilla Datos'!F102</f>
        <v>16.8</v>
      </c>
      <c r="J97" s="47">
        <f>CEILING('Plantilla Datos'!$L$3*TBL_CalcDarwin[[#This Row],[Darwin Gusts
m/s]],0.5)</f>
        <v>4</v>
      </c>
      <c r="K97" s="47">
        <f>CEILING('Plantilla Datos'!$L$4*TBL_CalcDarwin[[#This Row],[Darwin Gusts
m/s]],0.5)</f>
        <v>4.5</v>
      </c>
      <c r="L97" s="47">
        <f>CEILING(TBL_CalcDarwin[[#This Row],[Darwin Gusts
m/s]],0.5)</f>
        <v>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7" s="29">
        <f>TBL_CalcDarwin[[#This Row],[Expansión - Barra B - 5.2 - Cerro]]*TBL_CalcDarwin[[#This Row],[AEG 5.2 MW Cerro]]</f>
        <v>0.24399999999999999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45444.999999999774</v>
      </c>
      <c r="C98" s="17">
        <f t="shared" si="9"/>
        <v>3.9999999999999942</v>
      </c>
      <c r="D98" s="34">
        <f>TBL_CalcDarwin[[#This Row],[Darwin PLOM
MW]]+TBL_CalcDarwin[[#This Row],[Darwin PLOME
MW]]</f>
        <v>22.497000000000003</v>
      </c>
      <c r="E98" s="34">
        <f>TBL_CalcDarwin[[#This Row],[PLOM MW TOTAL BARRA A]]+TBL_CalcDarwin[[#This Row],[PLOM MW TOTAL BARRA B]]</f>
        <v>21.627000000000002</v>
      </c>
      <c r="F98" s="34">
        <f>TBL_CalcDarwin[[#This Row],[PLOME MW TOTAL BARRA A]]+TBL_CalcDarwin[[#This Row],[PLOME MW TOTAL BARRA B]]</f>
        <v>0.87</v>
      </c>
      <c r="G98" s="48">
        <f>'Plantilla Datos'!D103</f>
        <v>3.8</v>
      </c>
      <c r="H98" s="48">
        <f>'Plantilla Datos'!E103</f>
        <v>5</v>
      </c>
      <c r="I98" s="49">
        <f>'Plantilla Datos'!F103</f>
        <v>16.899999999999999</v>
      </c>
      <c r="J98" s="47">
        <f>CEILING('Plantilla Datos'!$L$3*TBL_CalcDarwin[[#This Row],[Darwin Gusts
m/s]],0.5)</f>
        <v>4</v>
      </c>
      <c r="K98" s="47">
        <f>CEILING('Plantilla Datos'!$L$4*TBL_CalcDarwin[[#This Row],[Darwin Gusts
m/s]],0.5)</f>
        <v>4.5</v>
      </c>
      <c r="L98" s="47">
        <f>CEILING(TBL_CalcDarwin[[#This Row],[Darwin Gusts
m/s]],0.5)</f>
        <v>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8" s="29">
        <f>TBL_CalcDarwin[[#This Row],[Expansión - Barra B - 5.2 - Cerro]]*TBL_CalcDarwin[[#This Row],[AEG 5.2 MW Cerro]]</f>
        <v>0.24399999999999999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45445.041666666439</v>
      </c>
      <c r="C99" s="17">
        <f t="shared" si="9"/>
        <v>4.0416666666666607</v>
      </c>
      <c r="D99" s="34">
        <f>TBL_CalcDarwin[[#This Row],[Darwin PLOM
MW]]+TBL_CalcDarwin[[#This Row],[Darwin PLOME
MW]]</f>
        <v>22.497000000000003</v>
      </c>
      <c r="E99" s="34">
        <f>TBL_CalcDarwin[[#This Row],[PLOM MW TOTAL BARRA A]]+TBL_CalcDarwin[[#This Row],[PLOM MW TOTAL BARRA B]]</f>
        <v>21.627000000000002</v>
      </c>
      <c r="F99" s="34">
        <f>TBL_CalcDarwin[[#This Row],[PLOME MW TOTAL BARRA A]]+TBL_CalcDarwin[[#This Row],[PLOME MW TOTAL BARRA B]]</f>
        <v>0.87</v>
      </c>
      <c r="G99" s="48">
        <f>'Plantilla Datos'!D104</f>
        <v>3.9</v>
      </c>
      <c r="H99" s="48">
        <f>'Plantilla Datos'!E104</f>
        <v>5</v>
      </c>
      <c r="I99" s="49">
        <f>'Plantilla Datos'!F104</f>
        <v>16.899999999999999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4.5</v>
      </c>
      <c r="L99" s="47">
        <f>CEILING(TBL_CalcDarwin[[#This Row],[Darwin Gusts
m/s]],0.5)</f>
        <v>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45445.083333333103</v>
      </c>
      <c r="C100" s="17">
        <f t="shared" si="9"/>
        <v>4.0833333333333277</v>
      </c>
      <c r="D100" s="34">
        <f>TBL_CalcDarwin[[#This Row],[Darwin PLOM
MW]]+TBL_CalcDarwin[[#This Row],[Darwin PLOME
MW]]</f>
        <v>15.102</v>
      </c>
      <c r="E100" s="34">
        <f>TBL_CalcDarwin[[#This Row],[PLOM MW TOTAL BARRA A]]+TBL_CalcDarwin[[#This Row],[PLOM MW TOTAL BARRA B]]</f>
        <v>14.598000000000001</v>
      </c>
      <c r="F100" s="34">
        <f>TBL_CalcDarwin[[#This Row],[PLOME MW TOTAL BARRA A]]+TBL_CalcDarwin[[#This Row],[PLOME MW TOTAL BARRA B]]</f>
        <v>0.504</v>
      </c>
      <c r="G100" s="48">
        <f>'Plantilla Datos'!D105</f>
        <v>3.3</v>
      </c>
      <c r="H100" s="48">
        <f>'Plantilla Datos'!E105</f>
        <v>4.3</v>
      </c>
      <c r="I100" s="49">
        <f>'Plantilla Datos'!F105</f>
        <v>16.8</v>
      </c>
      <c r="J100" s="47">
        <f>CEILING('Plantilla Datos'!$L$3*TBL_CalcDarwin[[#This Row],[Darwin Gusts
m/s]],0.5)</f>
        <v>3.5</v>
      </c>
      <c r="K100" s="47">
        <f>CEILING('Plantilla Datos'!$L$4*TBL_CalcDarwin[[#This Row],[Darwin Gusts
m/s]],0.5)</f>
        <v>4</v>
      </c>
      <c r="L100" s="47">
        <f>CEILING(TBL_CalcDarwin[[#This Row],[Darwin Gusts
m/s]],0.5)</f>
        <v>4.5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0" s="29">
        <f>TBL_CalcDarwin[[#This Row],[Expansión - Barra B - 5.2 - Cerro]]*TBL_CalcDarwin[[#This Row],[AEG 5.2 MW Cerro]]</f>
        <v>0.13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45445.124999999767</v>
      </c>
      <c r="C101" s="17">
        <f>C100+TIME(1,0,0)</f>
        <v>4.1249999999999947</v>
      </c>
      <c r="D101" s="34">
        <f>TBL_CalcDarwin[[#This Row],[Darwin PLOM
MW]]+TBL_CalcDarwin[[#This Row],[Darwin PLOME
MW]]</f>
        <v>9.1110000000000007</v>
      </c>
      <c r="E101" s="34">
        <f>TBL_CalcDarwin[[#This Row],[PLOM MW TOTAL BARRA A]]+TBL_CalcDarwin[[#This Row],[PLOM MW TOTAL BARRA B]]</f>
        <v>8.8710000000000004</v>
      </c>
      <c r="F101" s="34">
        <f>TBL_CalcDarwin[[#This Row],[PLOME MW TOTAL BARRA A]]+TBL_CalcDarwin[[#This Row],[PLOME MW TOTAL BARRA B]]</f>
        <v>0.24</v>
      </c>
      <c r="G101" s="48">
        <f>'Plantilla Datos'!D106</f>
        <v>2.6</v>
      </c>
      <c r="H101" s="48">
        <f>'Plantilla Datos'!E106</f>
        <v>3.6</v>
      </c>
      <c r="I101" s="49">
        <f>'Plantilla Datos'!F106</f>
        <v>16.7</v>
      </c>
      <c r="J101" s="47">
        <f>CEILING('Plantilla Datos'!$L$3*TBL_CalcDarwin[[#This Row],[Darwin Gusts
m/s]],0.5)</f>
        <v>3</v>
      </c>
      <c r="K101" s="47">
        <f>CEILING('Plantilla Datos'!$L$4*TBL_CalcDarwin[[#This Row],[Darwin Gusts
m/s]],0.5)</f>
        <v>3.5</v>
      </c>
      <c r="L101" s="47">
        <f>CEILING(TBL_CalcDarwin[[#This Row],[Darwin Gusts
m/s]],0.5)</f>
        <v>4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1" s="29">
        <f>TBL_CalcDarwin[[#This Row],[Expansión - Barra B - 5.2 - Cerro]]*TBL_CalcDarwin[[#This Row],[AEG 5.2 MW Cerro]]</f>
        <v>5.5E-2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45445.166666666431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1.6360000000000001</v>
      </c>
      <c r="E102" s="34">
        <f>TBL_CalcDarwin[[#This Row],[PLOM MW TOTAL BARRA A]]+TBL_CalcDarwin[[#This Row],[PLOM MW TOTAL BARRA B]]</f>
        <v>1.6360000000000001</v>
      </c>
      <c r="F102" s="34">
        <f>TBL_CalcDarwin[[#This Row],[PLOME MW TOTAL BARRA A]]+TBL_CalcDarwin[[#This Row],[PLOME MW TOTAL BARRA B]]</f>
        <v>0</v>
      </c>
      <c r="G102" s="48">
        <f>'Plantilla Datos'!D107</f>
        <v>2</v>
      </c>
      <c r="H102" s="48">
        <f>'Plantilla Datos'!E107</f>
        <v>2.9</v>
      </c>
      <c r="I102" s="49">
        <f>'Plantilla Datos'!F107</f>
        <v>16.600000000000001</v>
      </c>
      <c r="J102" s="47">
        <f>CEILING('Plantilla Datos'!$L$3*TBL_CalcDarwin[[#This Row],[Darwin Gusts
m/s]],0.5)</f>
        <v>2.5</v>
      </c>
      <c r="K102" s="47">
        <f>CEILING('Plantilla Datos'!$L$4*TBL_CalcDarwin[[#This Row],[Darwin Gusts
m/s]],0.5)</f>
        <v>2.5</v>
      </c>
      <c r="L102" s="47">
        <f>CEILING(TBL_CalcDarwin[[#This Row],[Darwin Gusts
m/s]],0.5)</f>
        <v>3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45445.208333333096</v>
      </c>
      <c r="C103" s="17">
        <f t="shared" si="10"/>
        <v>4.2083333333333286</v>
      </c>
      <c r="D103" s="34">
        <f>TBL_CalcDarwin[[#This Row],[Darwin PLOM
MW]]+TBL_CalcDarwin[[#This Row],[Darwin PLOME
MW]]</f>
        <v>4.47</v>
      </c>
      <c r="E103" s="34">
        <f>TBL_CalcDarwin[[#This Row],[PLOM MW TOTAL BARRA A]]+TBL_CalcDarwin[[#This Row],[PLOM MW TOTAL BARRA B]]</f>
        <v>4.415</v>
      </c>
      <c r="F103" s="34">
        <f>TBL_CalcDarwin[[#This Row],[PLOME MW TOTAL BARRA A]]+TBL_CalcDarwin[[#This Row],[PLOME MW TOTAL BARRA B]]</f>
        <v>5.5E-2</v>
      </c>
      <c r="G103" s="48">
        <f>'Plantilla Datos'!D108</f>
        <v>2.5</v>
      </c>
      <c r="H103" s="48">
        <f>'Plantilla Datos'!E108</f>
        <v>3.4</v>
      </c>
      <c r="I103" s="49">
        <f>'Plantilla Datos'!F108</f>
        <v>16.2</v>
      </c>
      <c r="J103" s="47">
        <f>CEILING('Plantilla Datos'!$L$3*TBL_CalcDarwin[[#This Row],[Darwin Gusts
m/s]],0.5)</f>
        <v>2.5</v>
      </c>
      <c r="K103" s="47">
        <f>CEILING('Plantilla Datos'!$L$4*TBL_CalcDarwin[[#This Row],[Darwin Gusts
m/s]],0.5)</f>
        <v>3</v>
      </c>
      <c r="L103" s="47">
        <f>CEILING(TBL_CalcDarwin[[#This Row],[Darwin Gusts
m/s]],0.5)</f>
        <v>3.5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45445.24999999976</v>
      </c>
      <c r="C104" s="17">
        <f t="shared" si="10"/>
        <v>4.2499999999999956</v>
      </c>
      <c r="D104" s="34">
        <f>TBL_CalcDarwin[[#This Row],[Darwin PLOM
MW]]+TBL_CalcDarwin[[#This Row],[Darwin PLOME
MW]]</f>
        <v>9.1110000000000007</v>
      </c>
      <c r="E104" s="34">
        <f>TBL_CalcDarwin[[#This Row],[PLOM MW TOTAL BARRA A]]+TBL_CalcDarwin[[#This Row],[PLOM MW TOTAL BARRA B]]</f>
        <v>8.8710000000000004</v>
      </c>
      <c r="F104" s="34">
        <f>TBL_CalcDarwin[[#This Row],[PLOME MW TOTAL BARRA A]]+TBL_CalcDarwin[[#This Row],[PLOME MW TOTAL BARRA B]]</f>
        <v>0.24</v>
      </c>
      <c r="G104" s="48">
        <f>'Plantilla Datos'!D109</f>
        <v>3</v>
      </c>
      <c r="H104" s="48">
        <f>'Plantilla Datos'!E109</f>
        <v>4</v>
      </c>
      <c r="I104" s="49">
        <f>'Plantilla Datos'!F109</f>
        <v>16.100000000000001</v>
      </c>
      <c r="J104" s="47">
        <f>CEILING('Plantilla Datos'!$L$3*TBL_CalcDarwin[[#This Row],[Darwin Gusts
m/s]],0.5)</f>
        <v>3</v>
      </c>
      <c r="K104" s="47">
        <f>CEILING('Plantilla Datos'!$L$4*TBL_CalcDarwin[[#This Row],[Darwin Gusts
m/s]],0.5)</f>
        <v>3.5</v>
      </c>
      <c r="L104" s="47">
        <f>CEILING(TBL_CalcDarwin[[#This Row],[Darwin Gusts
m/s]],0.5)</f>
        <v>4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4" s="29">
        <f>TBL_CalcDarwin[[#This Row],[Expansión - Barra B - 5.2 - Cerro]]*TBL_CalcDarwin[[#This Row],[AEG 5.2 MW Cerro]]</f>
        <v>5.5E-2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45445.291666666424</v>
      </c>
      <c r="C105" s="17">
        <f t="shared" si="10"/>
        <v>4.2916666666666625</v>
      </c>
      <c r="D105" s="34">
        <f>TBL_CalcDarwin[[#This Row],[Darwin PLOM
MW]]+TBL_CalcDarwin[[#This Row],[Darwin PLOME
MW]]</f>
        <v>20.073000000000004</v>
      </c>
      <c r="E105" s="34">
        <f>TBL_CalcDarwin[[#This Row],[PLOM MW TOTAL BARRA A]]+TBL_CalcDarwin[[#This Row],[PLOM MW TOTAL BARRA B]]</f>
        <v>19.569000000000003</v>
      </c>
      <c r="F105" s="34">
        <f>TBL_CalcDarwin[[#This Row],[PLOME MW TOTAL BARRA A]]+TBL_CalcDarwin[[#This Row],[PLOME MW TOTAL BARRA B]]</f>
        <v>0.504</v>
      </c>
      <c r="G105" s="48">
        <f>'Plantilla Datos'!D110</f>
        <v>3.5</v>
      </c>
      <c r="H105" s="48">
        <f>'Plantilla Datos'!E110</f>
        <v>4.5999999999999996</v>
      </c>
      <c r="I105" s="49">
        <f>'Plantilla Datos'!F110</f>
        <v>16.100000000000001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45445.333333333088</v>
      </c>
      <c r="C106" s="17">
        <f t="shared" si="10"/>
        <v>4.3333333333333295</v>
      </c>
      <c r="D106" s="34">
        <f>TBL_CalcDarwin[[#This Row],[Darwin PLOM
MW]]+TBL_CalcDarwin[[#This Row],[Darwin PLOME
MW]]</f>
        <v>15.102</v>
      </c>
      <c r="E106" s="34">
        <f>TBL_CalcDarwin[[#This Row],[PLOM MW TOTAL BARRA A]]+TBL_CalcDarwin[[#This Row],[PLOM MW TOTAL BARRA B]]</f>
        <v>14.598000000000001</v>
      </c>
      <c r="F106" s="34">
        <f>TBL_CalcDarwin[[#This Row],[PLOME MW TOTAL BARRA A]]+TBL_CalcDarwin[[#This Row],[PLOME MW TOTAL BARRA B]]</f>
        <v>0.504</v>
      </c>
      <c r="G106" s="48">
        <f>'Plantilla Datos'!D111</f>
        <v>3.2</v>
      </c>
      <c r="H106" s="48">
        <f>'Plantilla Datos'!E111</f>
        <v>4.2</v>
      </c>
      <c r="I106" s="49">
        <f>'Plantilla Datos'!F111</f>
        <v>16.5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</v>
      </c>
      <c r="L106" s="47">
        <f>CEILING(TBL_CalcDarwin[[#This Row],[Darwin Gusts
m/s]],0.5)</f>
        <v>4.5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45445.374999999753</v>
      </c>
      <c r="C107" s="17">
        <f t="shared" si="10"/>
        <v>4.3749999999999964</v>
      </c>
      <c r="D107" s="34">
        <f>TBL_CalcDarwin[[#This Row],[Darwin PLOM
MW]]+TBL_CalcDarwin[[#This Row],[Darwin PLOME
MW]]</f>
        <v>9.1110000000000007</v>
      </c>
      <c r="E107" s="34">
        <f>TBL_CalcDarwin[[#This Row],[PLOM MW TOTAL BARRA A]]+TBL_CalcDarwin[[#This Row],[PLOM MW TOTAL BARRA B]]</f>
        <v>8.8710000000000004</v>
      </c>
      <c r="F107" s="34">
        <f>TBL_CalcDarwin[[#This Row],[PLOME MW TOTAL BARRA A]]+TBL_CalcDarwin[[#This Row],[PLOME MW TOTAL BARRA B]]</f>
        <v>0.24</v>
      </c>
      <c r="G107" s="48">
        <f>'Plantilla Datos'!D112</f>
        <v>2.9</v>
      </c>
      <c r="H107" s="48">
        <f>'Plantilla Datos'!E112</f>
        <v>3.9</v>
      </c>
      <c r="I107" s="49">
        <f>'Plantilla Datos'!F112</f>
        <v>16.899999999999999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3.5</v>
      </c>
      <c r="L107" s="47">
        <f>CEILING(TBL_CalcDarwin[[#This Row],[Darwin Gusts
m/s]],0.5)</f>
        <v>4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45445.416666666417</v>
      </c>
      <c r="C108" s="17">
        <f t="shared" si="10"/>
        <v>4.4166666666666634</v>
      </c>
      <c r="D108" s="34">
        <f>TBL_CalcDarwin[[#This Row],[Darwin PLOM
MW]]+TBL_CalcDarwin[[#This Row],[Darwin PLOME
MW]]</f>
        <v>9.1110000000000007</v>
      </c>
      <c r="E108" s="34">
        <f>TBL_CalcDarwin[[#This Row],[PLOM MW TOTAL BARRA A]]+TBL_CalcDarwin[[#This Row],[PLOM MW TOTAL BARRA B]]</f>
        <v>8.8710000000000004</v>
      </c>
      <c r="F108" s="34">
        <f>TBL_CalcDarwin[[#This Row],[PLOME MW TOTAL BARRA A]]+TBL_CalcDarwin[[#This Row],[PLOME MW TOTAL BARRA B]]</f>
        <v>0.24</v>
      </c>
      <c r="G108" s="48">
        <f>'Plantilla Datos'!D113</f>
        <v>2.6</v>
      </c>
      <c r="H108" s="48">
        <f>'Plantilla Datos'!E113</f>
        <v>3.6</v>
      </c>
      <c r="I108" s="49">
        <f>'Plantilla Datos'!F113</f>
        <v>17.2</v>
      </c>
      <c r="J108" s="47">
        <f>CEILING('Plantilla Datos'!$L$3*TBL_CalcDarwin[[#This Row],[Darwin Gusts
m/s]],0.5)</f>
        <v>3</v>
      </c>
      <c r="K108" s="47">
        <f>CEILING('Plantilla Datos'!$L$4*TBL_CalcDarwin[[#This Row],[Darwin Gusts
m/s]],0.5)</f>
        <v>3.5</v>
      </c>
      <c r="L108" s="47">
        <f>CEILING(TBL_CalcDarwin[[#This Row],[Darwin Gusts
m/s]],0.5)</f>
        <v>4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8" s="29">
        <f>TBL_CalcDarwin[[#This Row],[Expansión - Barra B - 5.2 - Cerro]]*TBL_CalcDarwin[[#This Row],[AEG 5.2 MW Cerro]]</f>
        <v>5.5E-2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45445.458333333081</v>
      </c>
      <c r="C109" s="17">
        <f t="shared" si="10"/>
        <v>4.4583333333333304</v>
      </c>
      <c r="D109" s="34">
        <f>TBL_CalcDarwin[[#This Row],[Darwin PLOM
MW]]+TBL_CalcDarwin[[#This Row],[Darwin PLOME
MW]]</f>
        <v>15.728</v>
      </c>
      <c r="E109" s="34">
        <f>TBL_CalcDarwin[[#This Row],[PLOM MW TOTAL BARRA A]]+TBL_CalcDarwin[[#This Row],[PLOM MW TOTAL BARRA B]]</f>
        <v>15.224</v>
      </c>
      <c r="F109" s="34">
        <f>TBL_CalcDarwin[[#This Row],[PLOME MW TOTAL BARRA A]]+TBL_CalcDarwin[[#This Row],[PLOME MW TOTAL BARRA B]]</f>
        <v>0.504</v>
      </c>
      <c r="G109" s="48">
        <f>'Plantilla Datos'!D114</f>
        <v>3.1</v>
      </c>
      <c r="H109" s="48">
        <f>'Plantilla Datos'!E114</f>
        <v>4.2</v>
      </c>
      <c r="I109" s="49">
        <f>'Plantilla Datos'!F114</f>
        <v>17.7</v>
      </c>
      <c r="J109" s="47">
        <f>CEILING('Plantilla Datos'!$L$3*TBL_CalcDarwin[[#This Row],[Darwin Gusts
m/s]],0.5)</f>
        <v>3.5</v>
      </c>
      <c r="K109" s="47">
        <f>CEILING('Plantilla Datos'!$L$4*TBL_CalcDarwin[[#This Row],[Darwin Gusts
m/s]],0.5)</f>
        <v>4</v>
      </c>
      <c r="L109" s="47">
        <f>CEILING(TBL_CalcDarwin[[#This Row],[Darwin Gusts
m/s]],0.5)</f>
        <v>4.5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9" s="29">
        <f>TBL_CalcDarwin[[#This Row],[Expansión - Barra B - 5.2 - Cerro]]*TBL_CalcDarwin[[#This Row],[AEG 5.2 MW Cerro]]</f>
        <v>0.13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45445.499999999745</v>
      </c>
      <c r="C110" s="17">
        <f t="shared" si="10"/>
        <v>4.4999999999999973</v>
      </c>
      <c r="D110" s="34">
        <f>TBL_CalcDarwin[[#This Row],[Darwin PLOM
MW]]+TBL_CalcDarwin[[#This Row],[Darwin PLOME
MW]]</f>
        <v>22.52</v>
      </c>
      <c r="E110" s="34">
        <f>TBL_CalcDarwin[[#This Row],[PLOM MW TOTAL BARRA A]]+TBL_CalcDarwin[[#This Row],[PLOM MW TOTAL BARRA B]]</f>
        <v>21.878</v>
      </c>
      <c r="F110" s="34">
        <f>TBL_CalcDarwin[[#This Row],[PLOME MW TOTAL BARRA A]]+TBL_CalcDarwin[[#This Row],[PLOME MW TOTAL BARRA B]]</f>
        <v>0.64200000000000002</v>
      </c>
      <c r="G110" s="48">
        <f>'Plantilla Datos'!D115</f>
        <v>3.6</v>
      </c>
      <c r="H110" s="48">
        <f>'Plantilla Datos'!E115</f>
        <v>4.8</v>
      </c>
      <c r="I110" s="49">
        <f>'Plantilla Datos'!F115</f>
        <v>18.2</v>
      </c>
      <c r="J110" s="47">
        <f>CEILING('Plantilla Datos'!$L$3*TBL_CalcDarwin[[#This Row],[Darwin Gusts
m/s]],0.5)</f>
        <v>3.5</v>
      </c>
      <c r="K110" s="47">
        <f>CEILING('Plantilla Datos'!$L$4*TBL_CalcDarwin[[#This Row],[Darwin Gusts
m/s]],0.5)</f>
        <v>4.5</v>
      </c>
      <c r="L110" s="47">
        <f>CEILING(TBL_CalcDarwin[[#This Row],[Darwin Gusts
m/s]],0.5)</f>
        <v>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10" s="29">
        <f>TBL_CalcDarwin[[#This Row],[Expansión - Barra B - 5.2 - Cerro]]*TBL_CalcDarwin[[#This Row],[AEG 5.2 MW Cerro]]</f>
        <v>0.13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45445.54166666641</v>
      </c>
      <c r="C111" s="17">
        <f t="shared" si="10"/>
        <v>4.5416666666666643</v>
      </c>
      <c r="D111" s="34">
        <f>TBL_CalcDarwin[[#This Row],[Darwin PLOM
MW]]+TBL_CalcDarwin[[#This Row],[Darwin PLOME
MW]]</f>
        <v>31.571999999999999</v>
      </c>
      <c r="E111" s="34">
        <f>TBL_CalcDarwin[[#This Row],[PLOM MW TOTAL BARRA A]]+TBL_CalcDarwin[[#This Row],[PLOM MW TOTAL BARRA B]]</f>
        <v>30.536999999999999</v>
      </c>
      <c r="F111" s="34">
        <f>TBL_CalcDarwin[[#This Row],[PLOME MW TOTAL BARRA A]]+TBL_CalcDarwin[[#This Row],[PLOME MW TOTAL BARRA B]]</f>
        <v>1.0350000000000001</v>
      </c>
      <c r="G111" s="48">
        <f>'Plantilla Datos'!D116</f>
        <v>4.0999999999999996</v>
      </c>
      <c r="H111" s="48">
        <f>'Plantilla Datos'!E116</f>
        <v>5.4</v>
      </c>
      <c r="I111" s="49">
        <f>'Plantilla Datos'!F116</f>
        <v>18.600000000000001</v>
      </c>
      <c r="J111" s="47">
        <f>CEILING('Plantilla Datos'!$L$3*TBL_CalcDarwin[[#This Row],[Darwin Gusts
m/s]],0.5)</f>
        <v>4</v>
      </c>
      <c r="K111" s="47">
        <f>CEILING('Plantilla Datos'!$L$4*TBL_CalcDarwin[[#This Row],[Darwin Gusts
m/s]],0.5)</f>
        <v>5</v>
      </c>
      <c r="L111" s="47">
        <f>CEILING(TBL_CalcDarwin[[#This Row],[Darwin Gusts
m/s]],0.5)</f>
        <v>5.5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1" s="29">
        <f>TBL_CalcDarwin[[#This Row],[Expansión - Barra B - 5.2 - Cerro]]*TBL_CalcDarwin[[#This Row],[AEG 5.2 MW Cerro]]</f>
        <v>0.24399999999999999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45445.583333333074</v>
      </c>
      <c r="C112" s="17">
        <f t="shared" si="10"/>
        <v>4.5833333333333313</v>
      </c>
      <c r="D112" s="34">
        <f>TBL_CalcDarwin[[#This Row],[Darwin PLOM
MW]]+TBL_CalcDarwin[[#This Row],[Darwin PLOME
MW]]</f>
        <v>51.224000000000004</v>
      </c>
      <c r="E112" s="34">
        <f>TBL_CalcDarwin[[#This Row],[PLOM MW TOTAL BARRA A]]+TBL_CalcDarwin[[#This Row],[PLOM MW TOTAL BARRA B]]</f>
        <v>49.715000000000003</v>
      </c>
      <c r="F112" s="34">
        <f>TBL_CalcDarwin[[#This Row],[PLOME MW TOTAL BARRA A]]+TBL_CalcDarwin[[#This Row],[PLOME MW TOTAL BARRA B]]</f>
        <v>1.5089999999999999</v>
      </c>
      <c r="G112" s="48">
        <f>'Plantilla Datos'!D117</f>
        <v>4.7</v>
      </c>
      <c r="H112" s="48">
        <f>'Plantilla Datos'!E117</f>
        <v>6.1</v>
      </c>
      <c r="I112" s="49">
        <f>'Plantilla Datos'!F117</f>
        <v>18.399999999999999</v>
      </c>
      <c r="J112" s="47">
        <f>CEILING('Plantilla Datos'!$L$3*TBL_CalcDarwin[[#This Row],[Darwin Gusts
m/s]],0.5)</f>
        <v>4.5</v>
      </c>
      <c r="K112" s="47">
        <f>CEILING('Plantilla Datos'!$L$4*TBL_CalcDarwin[[#This Row],[Darwin Gusts
m/s]],0.5)</f>
        <v>5.5</v>
      </c>
      <c r="L112" s="47">
        <f>CEILING(TBL_CalcDarwin[[#This Row],[Darwin Gusts
m/s]],0.5)</f>
        <v>6.5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2" s="29">
        <f>TBL_CalcDarwin[[#This Row],[Expansión - Barra B - 5.2 - Cerro]]*TBL_CalcDarwin[[#This Row],[AEG 5.2 MW Cerro]]</f>
        <v>0.38200000000000001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45445.624999999738</v>
      </c>
      <c r="C113" s="17">
        <f t="shared" si="10"/>
        <v>4.6249999999999982</v>
      </c>
      <c r="D113" s="34">
        <f>TBL_CalcDarwin[[#This Row],[Darwin PLOM
MW]]+TBL_CalcDarwin[[#This Row],[Darwin PLOME
MW]]</f>
        <v>65.656999999999996</v>
      </c>
      <c r="E113" s="34">
        <f>TBL_CalcDarwin[[#This Row],[PLOM MW TOTAL BARRA A]]+TBL_CalcDarwin[[#This Row],[PLOM MW TOTAL BARRA B]]</f>
        <v>63.58</v>
      </c>
      <c r="F113" s="34">
        <f>TBL_CalcDarwin[[#This Row],[PLOME MW TOTAL BARRA A]]+TBL_CalcDarwin[[#This Row],[PLOME MW TOTAL BARRA B]]</f>
        <v>2.077</v>
      </c>
      <c r="G113" s="48">
        <f>'Plantilla Datos'!D118</f>
        <v>5.3</v>
      </c>
      <c r="H113" s="48">
        <f>'Plantilla Datos'!E118</f>
        <v>6.8</v>
      </c>
      <c r="I113" s="49">
        <f>'Plantilla Datos'!F118</f>
        <v>18.2</v>
      </c>
      <c r="J113" s="47">
        <f>CEILING('Plantilla Datos'!$L$3*TBL_CalcDarwin[[#This Row],[Darwin Gusts
m/s]],0.5)</f>
        <v>5</v>
      </c>
      <c r="K113" s="47">
        <f>CEILING('Plantilla Datos'!$L$4*TBL_CalcDarwin[[#This Row],[Darwin Gusts
m/s]],0.5)</f>
        <v>6</v>
      </c>
      <c r="L113" s="47">
        <f>CEILING(TBL_CalcDarwin[[#This Row],[Darwin Gusts
m/s]],0.5)</f>
        <v>7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3" s="29">
        <f>TBL_CalcDarwin[[#This Row],[Expansión - Barra B - 5.2 - Cerro]]*TBL_CalcDarwin[[#This Row],[AEG 5.2 MW Cerro]]</f>
        <v>0.54700000000000004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45445.666666666402</v>
      </c>
      <c r="C114" s="17">
        <f t="shared" si="10"/>
        <v>4.6666666666666652</v>
      </c>
      <c r="D114" s="34">
        <f>TBL_CalcDarwin[[#This Row],[Darwin PLOM
MW]]+TBL_CalcDarwin[[#This Row],[Darwin PLOME
MW]]</f>
        <v>95.75</v>
      </c>
      <c r="E114" s="34">
        <f>TBL_CalcDarwin[[#This Row],[PLOM MW TOTAL BARRA A]]+TBL_CalcDarwin[[#This Row],[PLOM MW TOTAL BARRA B]]</f>
        <v>92.994</v>
      </c>
      <c r="F114" s="34">
        <f>TBL_CalcDarwin[[#This Row],[PLOME MW TOTAL BARRA A]]+TBL_CalcDarwin[[#This Row],[PLOME MW TOTAL BARRA B]]</f>
        <v>2.7560000000000002</v>
      </c>
      <c r="G114" s="48">
        <f>'Plantilla Datos'!D119</f>
        <v>5.9</v>
      </c>
      <c r="H114" s="48">
        <f>'Plantilla Datos'!E119</f>
        <v>7.6</v>
      </c>
      <c r="I114" s="49">
        <f>'Plantilla Datos'!F119</f>
        <v>17.899999999999999</v>
      </c>
      <c r="J114" s="47">
        <f>CEILING('Plantilla Datos'!$L$3*TBL_CalcDarwin[[#This Row],[Darwin Gusts
m/s]],0.5)</f>
        <v>5.5</v>
      </c>
      <c r="K114" s="47">
        <f>CEILING('Plantilla Datos'!$L$4*TBL_CalcDarwin[[#This Row],[Darwin Gusts
m/s]],0.5)</f>
        <v>6.5</v>
      </c>
      <c r="L114" s="47">
        <f>CEILING(TBL_CalcDarwin[[#This Row],[Darwin Gusts
m/s]],0.5)</f>
        <v>8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4" s="29">
        <f>TBL_CalcDarwin[[#This Row],[Expansión - Barra B - 5.2 - Cerro]]*TBL_CalcDarwin[[#This Row],[AEG 5.2 MW Cerro]]</f>
        <v>0.745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45445.708333333067</v>
      </c>
      <c r="C115" s="17">
        <f t="shared" si="10"/>
        <v>4.7083333333333321</v>
      </c>
      <c r="D115" s="34">
        <f>TBL_CalcDarwin[[#This Row],[Darwin PLOM
MW]]+TBL_CalcDarwin[[#This Row],[Darwin PLOME
MW]]</f>
        <v>82.430999999999997</v>
      </c>
      <c r="E115" s="34">
        <f>TBL_CalcDarwin[[#This Row],[PLOM MW TOTAL BARRA A]]+TBL_CalcDarwin[[#This Row],[PLOM MW TOTAL BARRA B]]</f>
        <v>79.674999999999997</v>
      </c>
      <c r="F115" s="34">
        <f>TBL_CalcDarwin[[#This Row],[PLOME MW TOTAL BARRA A]]+TBL_CalcDarwin[[#This Row],[PLOME MW TOTAL BARRA B]]</f>
        <v>2.7560000000000002</v>
      </c>
      <c r="G115" s="48">
        <f>'Plantilla Datos'!D120</f>
        <v>5.6</v>
      </c>
      <c r="H115" s="48">
        <f>'Plantilla Datos'!E120</f>
        <v>7.2</v>
      </c>
      <c r="I115" s="49">
        <f>'Plantilla Datos'!F120</f>
        <v>17.899999999999999</v>
      </c>
      <c r="J115" s="47">
        <f>CEILING('Plantilla Datos'!$L$3*TBL_CalcDarwin[[#This Row],[Darwin Gusts
m/s]],0.5)</f>
        <v>5.5</v>
      </c>
      <c r="K115" s="47">
        <f>CEILING('Plantilla Datos'!$L$4*TBL_CalcDarwin[[#This Row],[Darwin Gusts
m/s]],0.5)</f>
        <v>6.5</v>
      </c>
      <c r="L115" s="47">
        <f>CEILING(TBL_CalcDarwin[[#This Row],[Darwin Gusts
m/s]],0.5)</f>
        <v>7.5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5" s="29">
        <f>TBL_CalcDarwin[[#This Row],[Expansión - Barra B - 5.2 - Cerro]]*TBL_CalcDarwin[[#This Row],[AEG 5.2 MW Cerro]]</f>
        <v>0.745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45445.749999999731</v>
      </c>
      <c r="C116" s="17">
        <f t="shared" si="10"/>
        <v>4.7499999999999991</v>
      </c>
      <c r="D116" s="34">
        <f>TBL_CalcDarwin[[#This Row],[Darwin PLOM
MW]]+TBL_CalcDarwin[[#This Row],[Darwin PLOME
MW]]</f>
        <v>65.656999999999996</v>
      </c>
      <c r="E116" s="34">
        <f>TBL_CalcDarwin[[#This Row],[PLOM MW TOTAL BARRA A]]+TBL_CalcDarwin[[#This Row],[PLOM MW TOTAL BARRA B]]</f>
        <v>63.58</v>
      </c>
      <c r="F116" s="34">
        <f>TBL_CalcDarwin[[#This Row],[PLOME MW TOTAL BARRA A]]+TBL_CalcDarwin[[#This Row],[PLOME MW TOTAL BARRA B]]</f>
        <v>2.077</v>
      </c>
      <c r="G116" s="48">
        <f>'Plantilla Datos'!D121</f>
        <v>5.3</v>
      </c>
      <c r="H116" s="48">
        <f>'Plantilla Datos'!E121</f>
        <v>6.8</v>
      </c>
      <c r="I116" s="49">
        <f>'Plantilla Datos'!F121</f>
        <v>17.600000000000001</v>
      </c>
      <c r="J116" s="47">
        <f>CEILING('Plantilla Datos'!$L$3*TBL_CalcDarwin[[#This Row],[Darwin Gusts
m/s]],0.5)</f>
        <v>5</v>
      </c>
      <c r="K116" s="47">
        <f>CEILING('Plantilla Datos'!$L$4*TBL_CalcDarwin[[#This Row],[Darwin Gusts
m/s]],0.5)</f>
        <v>6</v>
      </c>
      <c r="L116" s="47">
        <f>CEILING(TBL_CalcDarwin[[#This Row],[Darwin Gusts
m/s]],0.5)</f>
        <v>7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6" s="29">
        <f>TBL_CalcDarwin[[#This Row],[Expansión - Barra B - 5.2 - Cerro]]*TBL_CalcDarwin[[#This Row],[AEG 5.2 MW Cerro]]</f>
        <v>0.54700000000000004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45445.791666666395</v>
      </c>
      <c r="C117" s="17">
        <f t="shared" si="10"/>
        <v>4.7916666666666661</v>
      </c>
      <c r="D117" s="34">
        <f>TBL_CalcDarwin[[#This Row],[Darwin PLOM
MW]]+TBL_CalcDarwin[[#This Row],[Darwin PLOME
MW]]</f>
        <v>52.546999999999997</v>
      </c>
      <c r="E117" s="34">
        <f>TBL_CalcDarwin[[#This Row],[PLOM MW TOTAL BARRA A]]+TBL_CalcDarwin[[#This Row],[PLOM MW TOTAL BARRA B]]</f>
        <v>50.707999999999998</v>
      </c>
      <c r="F117" s="34">
        <f>TBL_CalcDarwin[[#This Row],[PLOME MW TOTAL BARRA A]]+TBL_CalcDarwin[[#This Row],[PLOME MW TOTAL BARRA B]]</f>
        <v>1.839</v>
      </c>
      <c r="G117" s="48">
        <f>'Plantilla Datos'!D122</f>
        <v>5</v>
      </c>
      <c r="H117" s="48">
        <f>'Plantilla Datos'!E122</f>
        <v>6.4</v>
      </c>
      <c r="I117" s="49">
        <f>'Plantilla Datos'!F122</f>
        <v>17.399999999999999</v>
      </c>
      <c r="J117" s="47">
        <f>CEILING('Plantilla Datos'!$L$3*TBL_CalcDarwin[[#This Row],[Darwin Gusts
m/s]],0.5)</f>
        <v>5</v>
      </c>
      <c r="K117" s="47">
        <f>CEILING('Plantilla Datos'!$L$4*TBL_CalcDarwin[[#This Row],[Darwin Gusts
m/s]],0.5)</f>
        <v>5.5</v>
      </c>
      <c r="L117" s="47">
        <f>CEILING(TBL_CalcDarwin[[#This Row],[Darwin Gusts
m/s]],0.5)</f>
        <v>6.5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7" s="29">
        <f>TBL_CalcDarwin[[#This Row],[Expansión - Barra B - 5.2 - Cerro]]*TBL_CalcDarwin[[#This Row],[AEG 5.2 MW Cerro]]</f>
        <v>0.54700000000000004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45445.833333333059</v>
      </c>
      <c r="C118" s="17">
        <f t="shared" si="10"/>
        <v>4.833333333333333</v>
      </c>
      <c r="D118" s="34">
        <f>TBL_CalcDarwin[[#This Row],[Darwin PLOM
MW]]+TBL_CalcDarwin[[#This Row],[Darwin PLOME
MW]]</f>
        <v>40.074999999999996</v>
      </c>
      <c r="E118" s="34">
        <f>TBL_CalcDarwin[[#This Row],[PLOM MW TOTAL BARRA A]]+TBL_CalcDarwin[[#This Row],[PLOM MW TOTAL BARRA B]]</f>
        <v>38.763999999999996</v>
      </c>
      <c r="F118" s="34">
        <f>TBL_CalcDarwin[[#This Row],[PLOME MW TOTAL BARRA A]]+TBL_CalcDarwin[[#This Row],[PLOME MW TOTAL BARRA B]]</f>
        <v>1.3109999999999999</v>
      </c>
      <c r="G118" s="48">
        <f>'Plantilla Datos'!D123</f>
        <v>4.3</v>
      </c>
      <c r="H118" s="48">
        <f>'Plantilla Datos'!E123</f>
        <v>5.6</v>
      </c>
      <c r="I118" s="49">
        <f>'Plantilla Datos'!F123</f>
        <v>17.5</v>
      </c>
      <c r="J118" s="47">
        <f>CEILING('Plantilla Datos'!$L$3*TBL_CalcDarwin[[#This Row],[Darwin Gusts
m/s]],0.5)</f>
        <v>4.5</v>
      </c>
      <c r="K118" s="47">
        <f>CEILING('Plantilla Datos'!$L$4*TBL_CalcDarwin[[#This Row],[Darwin Gusts
m/s]],0.5)</f>
        <v>5</v>
      </c>
      <c r="L118" s="47">
        <f>CEILING(TBL_CalcDarwin[[#This Row],[Darwin Gusts
m/s]],0.5)</f>
        <v>6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8" s="29">
        <f>TBL_CalcDarwin[[#This Row],[Expansión - Barra B - 5.2 - Cerro]]*TBL_CalcDarwin[[#This Row],[AEG 5.2 MW Cerro]]</f>
        <v>0.38200000000000001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45445.874999999724</v>
      </c>
      <c r="C119" s="17">
        <f>C118+TIME(1,0,0)</f>
        <v>4.875</v>
      </c>
      <c r="D119" s="34">
        <f>TBL_CalcDarwin[[#This Row],[Darwin PLOM
MW]]+TBL_CalcDarwin[[#This Row],[Darwin PLOME
MW]]</f>
        <v>22.52</v>
      </c>
      <c r="E119" s="34">
        <f>TBL_CalcDarwin[[#This Row],[PLOM MW TOTAL BARRA A]]+TBL_CalcDarwin[[#This Row],[PLOM MW TOTAL BARRA B]]</f>
        <v>21.878</v>
      </c>
      <c r="F119" s="34">
        <f>TBL_CalcDarwin[[#This Row],[PLOME MW TOTAL BARRA A]]+TBL_CalcDarwin[[#This Row],[PLOME MW TOTAL BARRA B]]</f>
        <v>0.64200000000000002</v>
      </c>
      <c r="G119" s="48">
        <f>'Plantilla Datos'!D124</f>
        <v>3.6</v>
      </c>
      <c r="H119" s="48">
        <f>'Plantilla Datos'!E124</f>
        <v>4.8</v>
      </c>
      <c r="I119" s="49">
        <f>'Plantilla Datos'!F124</f>
        <v>17.7</v>
      </c>
      <c r="J119" s="47">
        <f>CEILING('Plantilla Datos'!$L$3*TBL_CalcDarwin[[#This Row],[Darwin Gusts
m/s]],0.5)</f>
        <v>3.5</v>
      </c>
      <c r="K119" s="47">
        <f>CEILING('Plantilla Datos'!$L$4*TBL_CalcDarwin[[#This Row],[Darwin Gusts
m/s]],0.5)</f>
        <v>4.5</v>
      </c>
      <c r="L119" s="47">
        <f>CEILING(TBL_CalcDarwin[[#This Row],[Darwin Gusts
m/s]],0.5)</f>
        <v>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19" s="29">
        <f>TBL_CalcDarwin[[#This Row],[Expansión - Barra B - 5.2 - Cerro]]*TBL_CalcDarwin[[#This Row],[AEG 5.2 MW Cerro]]</f>
        <v>0.13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45445.916666666388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9.4850000000000012</v>
      </c>
      <c r="E120" s="34">
        <f>TBL_CalcDarwin[[#This Row],[PLOM MW TOTAL BARRA A]]+TBL_CalcDarwin[[#This Row],[PLOM MW TOTAL BARRA B]]</f>
        <v>9.245000000000001</v>
      </c>
      <c r="F120" s="34">
        <f>TBL_CalcDarwin[[#This Row],[PLOME MW TOTAL BARRA A]]+TBL_CalcDarwin[[#This Row],[PLOME MW TOTAL BARRA B]]</f>
        <v>0.24</v>
      </c>
      <c r="G120" s="48">
        <f>'Plantilla Datos'!D125</f>
        <v>2.9</v>
      </c>
      <c r="H120" s="48">
        <f>'Plantilla Datos'!E125</f>
        <v>4</v>
      </c>
      <c r="I120" s="49">
        <f>'Plantilla Datos'!F125</f>
        <v>17.899999999999999</v>
      </c>
      <c r="J120" s="47">
        <f>CEILING('Plantilla Datos'!$L$3*TBL_CalcDarwin[[#This Row],[Darwin Gusts
m/s]],0.5)</f>
        <v>3</v>
      </c>
      <c r="K120" s="47">
        <f>CEILING('Plantilla Datos'!$L$4*TBL_CalcDarwin[[#This Row],[Darwin Gusts
m/s]],0.5)</f>
        <v>3.5</v>
      </c>
      <c r="L120" s="47">
        <f>CEILING(TBL_CalcDarwin[[#This Row],[Darwin Gusts
m/s]],0.5)</f>
        <v>4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0" s="29">
        <f>TBL_CalcDarwin[[#This Row],[Expansión - Barra B - 5.2 - Cerro]]*TBL_CalcDarwin[[#This Row],[AEG 5.2 MW Cerro]]</f>
        <v>5.5E-2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45445.958333333052</v>
      </c>
      <c r="C121" s="17">
        <f t="shared" si="11"/>
        <v>4.9583333333333339</v>
      </c>
      <c r="D121" s="34">
        <f>TBL_CalcDarwin[[#This Row],[Darwin PLOM
MW]]+TBL_CalcDarwin[[#This Row],[Darwin PLOME
MW]]</f>
        <v>4.6549999999999994</v>
      </c>
      <c r="E121" s="34">
        <f>TBL_CalcDarwin[[#This Row],[PLOM MW TOTAL BARRA A]]+TBL_CalcDarwin[[#This Row],[PLOM MW TOTAL BARRA B]]</f>
        <v>4.5999999999999996</v>
      </c>
      <c r="F121" s="34">
        <f>TBL_CalcDarwin[[#This Row],[PLOME MW TOTAL BARRA A]]+TBL_CalcDarwin[[#This Row],[PLOME MW TOTAL BARRA B]]</f>
        <v>5.5E-2</v>
      </c>
      <c r="G121" s="48">
        <f>'Plantilla Datos'!D126</f>
        <v>2.2999999999999998</v>
      </c>
      <c r="H121" s="48">
        <f>'Plantilla Datos'!E126</f>
        <v>3.1</v>
      </c>
      <c r="I121" s="49">
        <f>'Plantilla Datos'!F126</f>
        <v>18.100000000000001</v>
      </c>
      <c r="J121" s="47">
        <f>CEILING('Plantilla Datos'!$L$3*TBL_CalcDarwin[[#This Row],[Darwin Gusts
m/s]],0.5)</f>
        <v>2.5</v>
      </c>
      <c r="K121" s="47">
        <f>CEILING('Plantilla Datos'!$L$4*TBL_CalcDarwin[[#This Row],[Darwin Gusts
m/s]],0.5)</f>
        <v>3</v>
      </c>
      <c r="L121" s="47">
        <f>CEILING(TBL_CalcDarwin[[#This Row],[Darwin Gusts
m/s]],0.5)</f>
        <v>3.5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1" s="29">
        <f>TBL_CalcDarwin[[#This Row],[Expansión - Barra B - 5.2 - Cerro]]*TBL_CalcDarwin[[#This Row],[AEG 5.2 MW Cerro]]</f>
        <v>0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45445.999999999716</v>
      </c>
      <c r="C122" s="17">
        <f t="shared" si="11"/>
        <v>5.0000000000000009</v>
      </c>
      <c r="D122" s="34">
        <f>TBL_CalcDarwin[[#This Row],[Darwin PLOM
MW]]+TBL_CalcDarwin[[#This Row],[Darwin PLOME
MW]]</f>
        <v>0</v>
      </c>
      <c r="E122" s="34">
        <f>TBL_CalcDarwin[[#This Row],[PLOM MW TOTAL BARRA A]]+TBL_CalcDarwin[[#This Row],[PLOM MW TOTAL BARRA B]]</f>
        <v>0</v>
      </c>
      <c r="F122" s="34">
        <f>TBL_CalcDarwin[[#This Row],[PLOME MW TOTAL BARRA A]]+TBL_CalcDarwin[[#This Row],[PLOME MW TOTAL BARRA B]]</f>
        <v>0</v>
      </c>
      <c r="G122" s="48">
        <f>'Plantilla Datos'!D127</f>
        <v>1.6</v>
      </c>
      <c r="H122" s="48">
        <f>'Plantilla Datos'!E127</f>
        <v>2.2999999999999998</v>
      </c>
      <c r="I122" s="49">
        <f>'Plantilla Datos'!F127</f>
        <v>18.2</v>
      </c>
      <c r="J122" s="47">
        <f>CEILING('Plantilla Datos'!$L$3*TBL_CalcDarwin[[#This Row],[Darwin Gusts
m/s]],0.5)</f>
        <v>2</v>
      </c>
      <c r="K122" s="47">
        <f>CEILING('Plantilla Datos'!$L$4*TBL_CalcDarwin[[#This Row],[Darwin Gusts
m/s]],0.5)</f>
        <v>2</v>
      </c>
      <c r="L122" s="47">
        <f>CEILING(TBL_CalcDarwin[[#This Row],[Darwin Gusts
m/s]],0.5)</f>
        <v>2.5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2" s="29">
        <f>TBL_CalcDarwin[[#This Row],[Expansión - Barra B - 5.2 - Cerro]]*TBL_CalcDarwin[[#This Row],[AEG 5.2 MW Cerro]]</f>
        <v>0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45446.04166666638</v>
      </c>
      <c r="C123" s="17">
        <f t="shared" si="11"/>
        <v>5.0416666666666679</v>
      </c>
      <c r="D123" s="34">
        <f>TBL_CalcDarwin[[#This Row],[Darwin PLOM
MW]]+TBL_CalcDarwin[[#This Row],[Darwin PLOME
MW]]</f>
        <v>0</v>
      </c>
      <c r="E123" s="34">
        <f>TBL_CalcDarwin[[#This Row],[PLOM MW TOTAL BARRA A]]+TBL_CalcDarwin[[#This Row],[PLOM MW TOTAL BARRA B]]</f>
        <v>0</v>
      </c>
      <c r="F123" s="34">
        <f>TBL_CalcDarwin[[#This Row],[PLOME MW TOTAL BARRA A]]+TBL_CalcDarwin[[#This Row],[PLOME MW TOTAL BARRA B]]</f>
        <v>0</v>
      </c>
      <c r="G123" s="48">
        <f>'Plantilla Datos'!D128</f>
        <v>0.9</v>
      </c>
      <c r="H123" s="48">
        <f>'Plantilla Datos'!E128</f>
        <v>1.5</v>
      </c>
      <c r="I123" s="49">
        <f>'Plantilla Datos'!F128</f>
        <v>18.399999999999999</v>
      </c>
      <c r="J123" s="47">
        <f>CEILING('Plantilla Datos'!$L$3*TBL_CalcDarwin[[#This Row],[Darwin Gusts
m/s]],0.5)</f>
        <v>1.5</v>
      </c>
      <c r="K123" s="47">
        <f>CEILING('Plantilla Datos'!$L$4*TBL_CalcDarwin[[#This Row],[Darwin Gusts
m/s]],0.5)</f>
        <v>1.5</v>
      </c>
      <c r="L123" s="47">
        <f>CEILING(TBL_CalcDarwin[[#This Row],[Darwin Gusts
m/s]],0.5)</f>
        <v>1.5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3" s="29">
        <f>TBL_CalcDarwin[[#This Row],[Expansión - Barra B - 5.2 - Cerro]]*TBL_CalcDarwin[[#This Row],[AEG 5.2 MW Cerro]]</f>
        <v>0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45446.083333333045</v>
      </c>
      <c r="C124" s="17">
        <f t="shared" si="11"/>
        <v>5.0833333333333348</v>
      </c>
      <c r="D124" s="34">
        <f>TBL_CalcDarwin[[#This Row],[Darwin PLOM
MW]]+TBL_CalcDarwin[[#This Row],[Darwin PLOME
MW]]</f>
        <v>0</v>
      </c>
      <c r="E124" s="34">
        <f>TBL_CalcDarwin[[#This Row],[PLOM MW TOTAL BARRA A]]+TBL_CalcDarwin[[#This Row],[PLOM MW TOTAL BARRA B]]</f>
        <v>0</v>
      </c>
      <c r="F124" s="34">
        <f>TBL_CalcDarwin[[#This Row],[PLOME MW TOTAL BARRA A]]+TBL_CalcDarwin[[#This Row],[PLOME MW TOTAL BARRA B]]</f>
        <v>0</v>
      </c>
      <c r="G124" s="48">
        <f>'Plantilla Datos'!D129</f>
        <v>1.1000000000000001</v>
      </c>
      <c r="H124" s="48">
        <f>'Plantilla Datos'!E129</f>
        <v>1.8</v>
      </c>
      <c r="I124" s="49">
        <f>'Plantilla Datos'!F129</f>
        <v>18.100000000000001</v>
      </c>
      <c r="J124" s="47">
        <f>CEILING('Plantilla Datos'!$L$3*TBL_CalcDarwin[[#This Row],[Darwin Gusts
m/s]],0.5)</f>
        <v>1.5</v>
      </c>
      <c r="K124" s="47">
        <f>CEILING('Plantilla Datos'!$L$4*TBL_CalcDarwin[[#This Row],[Darwin Gusts
m/s]],0.5)</f>
        <v>2</v>
      </c>
      <c r="L124" s="47">
        <f>CEILING(TBL_CalcDarwin[[#This Row],[Darwin Gusts
m/s]],0.5)</f>
        <v>2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4" s="29">
        <f>TBL_CalcDarwin[[#This Row],[Expansión - Barra B - 5.2 - Cerro]]*TBL_CalcDarwin[[#This Row],[AEG 5.2 MW Cerro]]</f>
        <v>0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45446.124999999709</v>
      </c>
      <c r="C125" s="17">
        <f>C124+TIME(1,0,0)</f>
        <v>5.1250000000000018</v>
      </c>
      <c r="D125" s="34">
        <f>TBL_CalcDarwin[[#This Row],[Darwin PLOM
MW]]+TBL_CalcDarwin[[#This Row],[Darwin PLOME
MW]]</f>
        <v>0</v>
      </c>
      <c r="E125" s="34">
        <f>TBL_CalcDarwin[[#This Row],[PLOM MW TOTAL BARRA A]]+TBL_CalcDarwin[[#This Row],[PLOM MW TOTAL BARRA B]]</f>
        <v>0</v>
      </c>
      <c r="F125" s="34">
        <f>TBL_CalcDarwin[[#This Row],[PLOME MW TOTAL BARRA A]]+TBL_CalcDarwin[[#This Row],[PLOME MW TOTAL BARRA B]]</f>
        <v>0</v>
      </c>
      <c r="G125" s="48">
        <f>'Plantilla Datos'!D130</f>
        <v>1.4</v>
      </c>
      <c r="H125" s="48">
        <f>'Plantilla Datos'!E130</f>
        <v>2.1</v>
      </c>
      <c r="I125" s="49">
        <f>'Plantilla Datos'!F130</f>
        <v>17.8</v>
      </c>
      <c r="J125" s="47">
        <f>CEILING('Plantilla Datos'!$L$3*TBL_CalcDarwin[[#This Row],[Darwin Gusts
m/s]],0.5)</f>
        <v>2</v>
      </c>
      <c r="K125" s="47">
        <f>CEILING('Plantilla Datos'!$L$4*TBL_CalcDarwin[[#This Row],[Darwin Gusts
m/s]],0.5)</f>
        <v>2</v>
      </c>
      <c r="L125" s="47">
        <f>CEILING(TBL_CalcDarwin[[#This Row],[Darwin Gusts
m/s]],0.5)</f>
        <v>2.5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45446.166666666373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0</v>
      </c>
      <c r="E126" s="34">
        <f>TBL_CalcDarwin[[#This Row],[PLOM MW TOTAL BARRA A]]+TBL_CalcDarwin[[#This Row],[PLOM MW TOTAL BARRA B]]</f>
        <v>0</v>
      </c>
      <c r="F126" s="34">
        <f>TBL_CalcDarwin[[#This Row],[PLOME MW TOTAL BARRA A]]+TBL_CalcDarwin[[#This Row],[PLOME MW TOTAL BARRA B]]</f>
        <v>0</v>
      </c>
      <c r="G126" s="48">
        <f>'Plantilla Datos'!D131</f>
        <v>1.7</v>
      </c>
      <c r="H126" s="48">
        <f>'Plantilla Datos'!E131</f>
        <v>2.4</v>
      </c>
      <c r="I126" s="49">
        <f>'Plantilla Datos'!F131</f>
        <v>17.399999999999999</v>
      </c>
      <c r="J126" s="47">
        <f>CEILING('Plantilla Datos'!$L$3*TBL_CalcDarwin[[#This Row],[Darwin Gusts
m/s]],0.5)</f>
        <v>2</v>
      </c>
      <c r="K126" s="47">
        <f>CEILING('Plantilla Datos'!$L$4*TBL_CalcDarwin[[#This Row],[Darwin Gusts
m/s]],0.5)</f>
        <v>2.5</v>
      </c>
      <c r="L126" s="47">
        <f>CEILING(TBL_CalcDarwin[[#This Row],[Darwin Gusts
m/s]],0.5)</f>
        <v>2.5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45446.208333333037</v>
      </c>
      <c r="C127" s="17">
        <f t="shared" si="12"/>
        <v>5.2083333333333357</v>
      </c>
      <c r="D127" s="34">
        <f>TBL_CalcDarwin[[#This Row],[Darwin PLOM
MW]]+TBL_CalcDarwin[[#This Row],[Darwin PLOME
MW]]</f>
        <v>1.6360000000000001</v>
      </c>
      <c r="E127" s="34">
        <f>TBL_CalcDarwin[[#This Row],[PLOM MW TOTAL BARRA A]]+TBL_CalcDarwin[[#This Row],[PLOM MW TOTAL BARRA B]]</f>
        <v>1.6360000000000001</v>
      </c>
      <c r="F127" s="34">
        <f>TBL_CalcDarwin[[#This Row],[PLOME MW TOTAL BARRA A]]+TBL_CalcDarwin[[#This Row],[PLOME MW TOTAL BARRA B]]</f>
        <v>0</v>
      </c>
      <c r="G127" s="48">
        <f>'Plantilla Datos'!D132</f>
        <v>2</v>
      </c>
      <c r="H127" s="48">
        <f>'Plantilla Datos'!E132</f>
        <v>2.8</v>
      </c>
      <c r="I127" s="49">
        <f>'Plantilla Datos'!F132</f>
        <v>17.100000000000001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2.5</v>
      </c>
      <c r="L127" s="47">
        <f>CEILING(TBL_CalcDarwin[[#This Row],[Darwin Gusts
m/s]],0.5)</f>
        <v>3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45446.249999999702</v>
      </c>
      <c r="C128" s="17">
        <f t="shared" si="12"/>
        <v>5.2500000000000027</v>
      </c>
      <c r="D128" s="34">
        <f>TBL_CalcDarwin[[#This Row],[Darwin PLOM
MW]]+TBL_CalcDarwin[[#This Row],[Darwin PLOME
MW]]</f>
        <v>4.47</v>
      </c>
      <c r="E128" s="34">
        <f>TBL_CalcDarwin[[#This Row],[PLOM MW TOTAL BARRA A]]+TBL_CalcDarwin[[#This Row],[PLOM MW TOTAL BARRA B]]</f>
        <v>4.415</v>
      </c>
      <c r="F128" s="34">
        <f>TBL_CalcDarwin[[#This Row],[PLOME MW TOTAL BARRA A]]+TBL_CalcDarwin[[#This Row],[PLOME MW TOTAL BARRA B]]</f>
        <v>5.5E-2</v>
      </c>
      <c r="G128" s="48">
        <f>'Plantilla Datos'!D133</f>
        <v>2.2000000000000002</v>
      </c>
      <c r="H128" s="48">
        <f>'Plantilla Datos'!E133</f>
        <v>3.1</v>
      </c>
      <c r="I128" s="49">
        <f>'Plantilla Datos'!F133</f>
        <v>17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45446.291666666366</v>
      </c>
      <c r="C129" s="17">
        <f t="shared" si="12"/>
        <v>5.2916666666666696</v>
      </c>
      <c r="D129" s="34">
        <f>TBL_CalcDarwin[[#This Row],[Darwin PLOM
MW]]+TBL_CalcDarwin[[#This Row],[Darwin PLOME
MW]]</f>
        <v>4.47</v>
      </c>
      <c r="E129" s="34">
        <f>TBL_CalcDarwin[[#This Row],[PLOM MW TOTAL BARRA A]]+TBL_CalcDarwin[[#This Row],[PLOM MW TOTAL BARRA B]]</f>
        <v>4.415</v>
      </c>
      <c r="F129" s="34">
        <f>TBL_CalcDarwin[[#This Row],[PLOME MW TOTAL BARRA A]]+TBL_CalcDarwin[[#This Row],[PLOME MW TOTAL BARRA B]]</f>
        <v>5.5E-2</v>
      </c>
      <c r="G129" s="48">
        <f>'Plantilla Datos'!D134</f>
        <v>2.5</v>
      </c>
      <c r="H129" s="48">
        <f>'Plantilla Datos'!E134</f>
        <v>3.4</v>
      </c>
      <c r="I129" s="49">
        <f>'Plantilla Datos'!F134</f>
        <v>17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3</v>
      </c>
      <c r="L129" s="47">
        <f>CEILING(TBL_CalcDarwin[[#This Row],[Darwin Gusts
m/s]],0.5)</f>
        <v>3.5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45446.33333333303</v>
      </c>
      <c r="C130" s="17">
        <f t="shared" si="12"/>
        <v>5.3333333333333366</v>
      </c>
      <c r="D130" s="34">
        <f>TBL_CalcDarwin[[#This Row],[Darwin PLOM
MW]]+TBL_CalcDarwin[[#This Row],[Darwin PLOME
MW]]</f>
        <v>9.1110000000000007</v>
      </c>
      <c r="E130" s="34">
        <f>TBL_CalcDarwin[[#This Row],[PLOM MW TOTAL BARRA A]]+TBL_CalcDarwin[[#This Row],[PLOM MW TOTAL BARRA B]]</f>
        <v>8.8710000000000004</v>
      </c>
      <c r="F130" s="34">
        <f>TBL_CalcDarwin[[#This Row],[PLOME MW TOTAL BARRA A]]+TBL_CalcDarwin[[#This Row],[PLOME MW TOTAL BARRA B]]</f>
        <v>0.24</v>
      </c>
      <c r="G130" s="48">
        <f>'Plantilla Datos'!D135</f>
        <v>3</v>
      </c>
      <c r="H130" s="48">
        <f>'Plantilla Datos'!E135</f>
        <v>4</v>
      </c>
      <c r="I130" s="49">
        <f>'Plantilla Datos'!F135</f>
        <v>17.3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3.5</v>
      </c>
      <c r="L130" s="47">
        <f>CEILING(TBL_CalcDarwin[[#This Row],[Darwin Gusts
m/s]],0.5)</f>
        <v>4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45446.374999999694</v>
      </c>
      <c r="C131" s="17">
        <f t="shared" si="12"/>
        <v>5.3750000000000036</v>
      </c>
      <c r="D131" s="34">
        <f>TBL_CalcDarwin[[#This Row],[Darwin PLOM
MW]]+TBL_CalcDarwin[[#This Row],[Darwin PLOME
MW]]</f>
        <v>20.073000000000004</v>
      </c>
      <c r="E131" s="34">
        <f>TBL_CalcDarwin[[#This Row],[PLOM MW TOTAL BARRA A]]+TBL_CalcDarwin[[#This Row],[PLOM MW TOTAL BARRA B]]</f>
        <v>19.569000000000003</v>
      </c>
      <c r="F131" s="34">
        <f>TBL_CalcDarwin[[#This Row],[PLOME MW TOTAL BARRA A]]+TBL_CalcDarwin[[#This Row],[PLOME MW TOTAL BARRA B]]</f>
        <v>0.504</v>
      </c>
      <c r="G131" s="48">
        <f>'Plantilla Datos'!D136</f>
        <v>3.5</v>
      </c>
      <c r="H131" s="48">
        <f>'Plantilla Datos'!E136</f>
        <v>4.5999999999999996</v>
      </c>
      <c r="I131" s="49">
        <f>'Plantilla Datos'!F136</f>
        <v>17.5</v>
      </c>
      <c r="J131" s="47">
        <f>CEILING('Plantilla Datos'!$L$3*TBL_CalcDarwin[[#This Row],[Darwin Gusts
m/s]],0.5)</f>
        <v>3.5</v>
      </c>
      <c r="K131" s="47">
        <f>CEILING('Plantilla Datos'!$L$4*TBL_CalcDarwin[[#This Row],[Darwin Gusts
m/s]],0.5)</f>
        <v>4</v>
      </c>
      <c r="L131" s="47">
        <f>CEILING(TBL_CalcDarwin[[#This Row],[Darwin Gusts
m/s]],0.5)</f>
        <v>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1" s="29">
        <f>TBL_CalcDarwin[[#This Row],[Expansión - Barra B - 5.2 - Cerro]]*TBL_CalcDarwin[[#This Row],[AEG 5.2 MW Cerro]]</f>
        <v>0.13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45446.416666666359</v>
      </c>
      <c r="C132" s="17">
        <f t="shared" si="12"/>
        <v>5.4166666666666705</v>
      </c>
      <c r="D132" s="34">
        <f>TBL_CalcDarwin[[#This Row],[Darwin PLOM
MW]]+TBL_CalcDarwin[[#This Row],[Darwin PLOME
MW]]</f>
        <v>30.28</v>
      </c>
      <c r="E132" s="34">
        <f>TBL_CalcDarwin[[#This Row],[PLOM MW TOTAL BARRA A]]+TBL_CalcDarwin[[#This Row],[PLOM MW TOTAL BARRA B]]</f>
        <v>29.245000000000001</v>
      </c>
      <c r="F132" s="34">
        <f>TBL_CalcDarwin[[#This Row],[PLOME MW TOTAL BARRA A]]+TBL_CalcDarwin[[#This Row],[PLOME MW TOTAL BARRA B]]</f>
        <v>1.0350000000000001</v>
      </c>
      <c r="G132" s="48">
        <f>'Plantilla Datos'!D137</f>
        <v>4</v>
      </c>
      <c r="H132" s="48">
        <f>'Plantilla Datos'!E137</f>
        <v>5.3</v>
      </c>
      <c r="I132" s="49">
        <f>'Plantilla Datos'!F137</f>
        <v>17.8</v>
      </c>
      <c r="J132" s="47">
        <f>CEILING('Plantilla Datos'!$L$3*TBL_CalcDarwin[[#This Row],[Darwin Gusts
m/s]],0.5)</f>
        <v>4</v>
      </c>
      <c r="K132" s="47">
        <f>CEILING('Plantilla Datos'!$L$4*TBL_CalcDarwin[[#This Row],[Darwin Gusts
m/s]],0.5)</f>
        <v>5</v>
      </c>
      <c r="L132" s="47">
        <f>CEILING(TBL_CalcDarwin[[#This Row],[Darwin Gusts
m/s]],0.5)</f>
        <v>5.5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2" s="29">
        <f>TBL_CalcDarwin[[#This Row],[Expansión - Barra B - 5.2 - Cerro]]*TBL_CalcDarwin[[#This Row],[AEG 5.2 MW Cerro]]</f>
        <v>0.24399999999999999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45446.458333333023</v>
      </c>
      <c r="C133" s="17">
        <f t="shared" si="12"/>
        <v>5.4583333333333375</v>
      </c>
      <c r="D133" s="34">
        <f>TBL_CalcDarwin[[#This Row],[Darwin PLOM
MW]]+TBL_CalcDarwin[[#This Row],[Darwin PLOME
MW]]</f>
        <v>42.451000000000001</v>
      </c>
      <c r="E133" s="34">
        <f>TBL_CalcDarwin[[#This Row],[PLOM MW TOTAL BARRA A]]+TBL_CalcDarwin[[#This Row],[PLOM MW TOTAL BARRA B]]</f>
        <v>40.942</v>
      </c>
      <c r="F133" s="34">
        <f>TBL_CalcDarwin[[#This Row],[PLOME MW TOTAL BARRA A]]+TBL_CalcDarwin[[#This Row],[PLOME MW TOTAL BARRA B]]</f>
        <v>1.5089999999999999</v>
      </c>
      <c r="G133" s="48">
        <f>'Plantilla Datos'!D138</f>
        <v>4.5999999999999996</v>
      </c>
      <c r="H133" s="48">
        <f>'Plantilla Datos'!E138</f>
        <v>5.9</v>
      </c>
      <c r="I133" s="49">
        <f>'Plantilla Datos'!F138</f>
        <v>18.100000000000001</v>
      </c>
      <c r="J133" s="47">
        <f>CEILING('Plantilla Datos'!$L$3*TBL_CalcDarwin[[#This Row],[Darwin Gusts
m/s]],0.5)</f>
        <v>4.5</v>
      </c>
      <c r="K133" s="47">
        <f>CEILING('Plantilla Datos'!$L$4*TBL_CalcDarwin[[#This Row],[Darwin Gusts
m/s]],0.5)</f>
        <v>5.5</v>
      </c>
      <c r="L133" s="47">
        <f>CEILING(TBL_CalcDarwin[[#This Row],[Darwin Gusts
m/s]],0.5)</f>
        <v>6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3" s="29">
        <f>TBL_CalcDarwin[[#This Row],[Expansión - Barra B - 5.2 - Cerro]]*TBL_CalcDarwin[[#This Row],[AEG 5.2 MW Cerro]]</f>
        <v>0.38200000000000001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45446.499999999687</v>
      </c>
      <c r="C134" s="17">
        <f t="shared" si="12"/>
        <v>5.5000000000000044</v>
      </c>
      <c r="D134" s="34">
        <f>TBL_CalcDarwin[[#This Row],[Darwin PLOM
MW]]+TBL_CalcDarwin[[#This Row],[Darwin PLOME
MW]]</f>
        <v>55.402999999999992</v>
      </c>
      <c r="E134" s="34">
        <f>TBL_CalcDarwin[[#This Row],[PLOM MW TOTAL BARRA A]]+TBL_CalcDarwin[[#This Row],[PLOM MW TOTAL BARRA B]]</f>
        <v>53.325999999999993</v>
      </c>
      <c r="F134" s="34">
        <f>TBL_CalcDarwin[[#This Row],[PLOME MW TOTAL BARRA A]]+TBL_CalcDarwin[[#This Row],[PLOME MW TOTAL BARRA B]]</f>
        <v>2.077</v>
      </c>
      <c r="G134" s="48">
        <f>'Plantilla Datos'!D139</f>
        <v>5.0999999999999996</v>
      </c>
      <c r="H134" s="48">
        <f>'Plantilla Datos'!E139</f>
        <v>6.5</v>
      </c>
      <c r="I134" s="49">
        <f>'Plantilla Datos'!F139</f>
        <v>18.3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6</v>
      </c>
      <c r="L134" s="47">
        <f>CEILING(TBL_CalcDarwin[[#This Row],[Darwin Gusts
m/s]],0.5)</f>
        <v>6.5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45446.541666666351</v>
      </c>
      <c r="C135" s="17">
        <f t="shared" si="12"/>
        <v>5.5416666666666714</v>
      </c>
      <c r="D135" s="34">
        <f>TBL_CalcDarwin[[#This Row],[Darwin PLOM
MW]]+TBL_CalcDarwin[[#This Row],[Darwin PLOME
MW]]</f>
        <v>82.430999999999997</v>
      </c>
      <c r="E135" s="34">
        <f>TBL_CalcDarwin[[#This Row],[PLOM MW TOTAL BARRA A]]+TBL_CalcDarwin[[#This Row],[PLOM MW TOTAL BARRA B]]</f>
        <v>79.674999999999997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5.6</v>
      </c>
      <c r="H135" s="48">
        <f>'Plantilla Datos'!E140</f>
        <v>7.1</v>
      </c>
      <c r="I135" s="49">
        <f>'Plantilla Datos'!F140</f>
        <v>18.5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7.5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45446.583333333016</v>
      </c>
      <c r="C136" s="17">
        <f t="shared" si="12"/>
        <v>5.5833333333333384</v>
      </c>
      <c r="D136" s="34">
        <f>TBL_CalcDarwin[[#This Row],[Darwin PLOM
MW]]+TBL_CalcDarwin[[#This Row],[Darwin PLOME
MW]]</f>
        <v>65.656999999999996</v>
      </c>
      <c r="E136" s="34">
        <f>TBL_CalcDarwin[[#This Row],[PLOM MW TOTAL BARRA A]]+TBL_CalcDarwin[[#This Row],[PLOM MW TOTAL BARRA B]]</f>
        <v>63.58</v>
      </c>
      <c r="F136" s="34">
        <f>TBL_CalcDarwin[[#This Row],[PLOME MW TOTAL BARRA A]]+TBL_CalcDarwin[[#This Row],[PLOME MW TOTAL BARRA B]]</f>
        <v>2.077</v>
      </c>
      <c r="G136" s="48">
        <f>'Plantilla Datos'!D141</f>
        <v>5.2</v>
      </c>
      <c r="H136" s="48">
        <f>'Plantilla Datos'!E141</f>
        <v>6.6</v>
      </c>
      <c r="I136" s="49">
        <f>'Plantilla Datos'!F141</f>
        <v>18.7</v>
      </c>
      <c r="J136" s="47">
        <f>CEILING('Plantilla Datos'!$L$3*TBL_CalcDarwin[[#This Row],[Darwin Gusts
m/s]],0.5)</f>
        <v>5</v>
      </c>
      <c r="K136" s="47">
        <f>CEILING('Plantilla Datos'!$L$4*TBL_CalcDarwin[[#This Row],[Darwin Gusts
m/s]],0.5)</f>
        <v>6</v>
      </c>
      <c r="L136" s="47">
        <f>CEILING(TBL_CalcDarwin[[#This Row],[Darwin Gusts
m/s]],0.5)</f>
        <v>7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6" s="29">
        <f>TBL_CalcDarwin[[#This Row],[Expansión - Barra B - 5.2 - Cerro]]*TBL_CalcDarwin[[#This Row],[AEG 5.2 MW Cerro]]</f>
        <v>0.54700000000000004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45446.62499999968</v>
      </c>
      <c r="C137" s="17">
        <f t="shared" si="12"/>
        <v>5.6250000000000053</v>
      </c>
      <c r="D137" s="34">
        <f>TBL_CalcDarwin[[#This Row],[Darwin PLOM
MW]]+TBL_CalcDarwin[[#This Row],[Darwin PLOME
MW]]</f>
        <v>51.224000000000004</v>
      </c>
      <c r="E137" s="34">
        <f>TBL_CalcDarwin[[#This Row],[PLOM MW TOTAL BARRA A]]+TBL_CalcDarwin[[#This Row],[PLOM MW TOTAL BARRA B]]</f>
        <v>49.715000000000003</v>
      </c>
      <c r="F137" s="34">
        <f>TBL_CalcDarwin[[#This Row],[PLOME MW TOTAL BARRA A]]+TBL_CalcDarwin[[#This Row],[PLOME MW TOTAL BARRA B]]</f>
        <v>1.5089999999999999</v>
      </c>
      <c r="G137" s="48">
        <f>'Plantilla Datos'!D142</f>
        <v>4.8</v>
      </c>
      <c r="H137" s="48">
        <f>'Plantilla Datos'!E142</f>
        <v>6.1</v>
      </c>
      <c r="I137" s="49">
        <f>'Plantilla Datos'!F142</f>
        <v>18.8</v>
      </c>
      <c r="J137" s="47">
        <f>CEILING('Plantilla Datos'!$L$3*TBL_CalcDarwin[[#This Row],[Darwin Gusts
m/s]],0.5)</f>
        <v>4.5</v>
      </c>
      <c r="K137" s="47">
        <f>CEILING('Plantilla Datos'!$L$4*TBL_CalcDarwin[[#This Row],[Darwin Gusts
m/s]],0.5)</f>
        <v>5.5</v>
      </c>
      <c r="L137" s="47">
        <f>CEILING(TBL_CalcDarwin[[#This Row],[Darwin Gusts
m/s]],0.5)</f>
        <v>6.5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7" s="29">
        <f>TBL_CalcDarwin[[#This Row],[Expansión - Barra B - 5.2 - Cerro]]*TBL_CalcDarwin[[#This Row],[AEG 5.2 MW Cerro]]</f>
        <v>0.38200000000000001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45446.666666666344</v>
      </c>
      <c r="C138" s="17">
        <f t="shared" si="12"/>
        <v>5.6666666666666723</v>
      </c>
      <c r="D138" s="34">
        <f>TBL_CalcDarwin[[#This Row],[Darwin PLOM
MW]]+TBL_CalcDarwin[[#This Row],[Darwin PLOME
MW]]</f>
        <v>40.074999999999996</v>
      </c>
      <c r="E138" s="34">
        <f>TBL_CalcDarwin[[#This Row],[PLOM MW TOTAL BARRA A]]+TBL_CalcDarwin[[#This Row],[PLOM MW TOTAL BARRA B]]</f>
        <v>38.763999999999996</v>
      </c>
      <c r="F138" s="34">
        <f>TBL_CalcDarwin[[#This Row],[PLOME MW TOTAL BARRA A]]+TBL_CalcDarwin[[#This Row],[PLOME MW TOTAL BARRA B]]</f>
        <v>1.3109999999999999</v>
      </c>
      <c r="G138" s="48">
        <f>'Plantilla Datos'!D143</f>
        <v>4.3</v>
      </c>
      <c r="H138" s="48">
        <f>'Plantilla Datos'!E143</f>
        <v>5.6</v>
      </c>
      <c r="I138" s="49">
        <f>'Plantilla Datos'!F143</f>
        <v>18.899999999999999</v>
      </c>
      <c r="J138" s="47">
        <f>CEILING('Plantilla Datos'!$L$3*TBL_CalcDarwin[[#This Row],[Darwin Gusts
m/s]],0.5)</f>
        <v>4.5</v>
      </c>
      <c r="K138" s="47">
        <f>CEILING('Plantilla Datos'!$L$4*TBL_CalcDarwin[[#This Row],[Darwin Gusts
m/s]],0.5)</f>
        <v>5</v>
      </c>
      <c r="L138" s="47">
        <f>CEILING(TBL_CalcDarwin[[#This Row],[Darwin Gusts
m/s]],0.5)</f>
        <v>6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8" s="29">
        <f>TBL_CalcDarwin[[#This Row],[Expansión - Barra B - 5.2 - Cerro]]*TBL_CalcDarwin[[#This Row],[AEG 5.2 MW Cerro]]</f>
        <v>0.38200000000000001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45446.708333333008</v>
      </c>
      <c r="C139" s="17">
        <f t="shared" si="12"/>
        <v>5.7083333333333393</v>
      </c>
      <c r="D139" s="34">
        <f>TBL_CalcDarwin[[#This Row],[Darwin PLOM
MW]]+TBL_CalcDarwin[[#This Row],[Darwin PLOME
MW]]</f>
        <v>29.592000000000002</v>
      </c>
      <c r="E139" s="34">
        <f>TBL_CalcDarwin[[#This Row],[PLOM MW TOTAL BARRA A]]+TBL_CalcDarwin[[#This Row],[PLOM MW TOTAL BARRA B]]</f>
        <v>28.722000000000001</v>
      </c>
      <c r="F139" s="34">
        <f>TBL_CalcDarwin[[#This Row],[PLOME MW TOTAL BARRA A]]+TBL_CalcDarwin[[#This Row],[PLOME MW TOTAL BARRA B]]</f>
        <v>0.87</v>
      </c>
      <c r="G139" s="48">
        <f>'Plantilla Datos'!D144</f>
        <v>3.9</v>
      </c>
      <c r="H139" s="48">
        <f>'Plantilla Datos'!E144</f>
        <v>5.0999999999999996</v>
      </c>
      <c r="I139" s="49">
        <f>'Plantilla Datos'!F144</f>
        <v>19.100000000000001</v>
      </c>
      <c r="J139" s="47">
        <f>CEILING('Plantilla Datos'!$L$3*TBL_CalcDarwin[[#This Row],[Darwin Gusts
m/s]],0.5)</f>
        <v>4</v>
      </c>
      <c r="K139" s="47">
        <f>CEILING('Plantilla Datos'!$L$4*TBL_CalcDarwin[[#This Row],[Darwin Gusts
m/s]],0.5)</f>
        <v>4.5</v>
      </c>
      <c r="L139" s="47">
        <f>CEILING(TBL_CalcDarwin[[#This Row],[Darwin Gusts
m/s]],0.5)</f>
        <v>5.5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9" s="29">
        <f>TBL_CalcDarwin[[#This Row],[Expansión - Barra B - 5.2 - Cerro]]*TBL_CalcDarwin[[#This Row],[AEG 5.2 MW Cerro]]</f>
        <v>0.24399999999999999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45446.749999999673</v>
      </c>
      <c r="C140" s="17">
        <f t="shared" si="12"/>
        <v>5.7500000000000062</v>
      </c>
      <c r="D140" s="34">
        <f>TBL_CalcDarwin[[#This Row],[Darwin PLOM
MW]]+TBL_CalcDarwin[[#This Row],[Darwin PLOME
MW]]</f>
        <v>20.864000000000001</v>
      </c>
      <c r="E140" s="34">
        <f>TBL_CalcDarwin[[#This Row],[PLOM MW TOTAL BARRA A]]+TBL_CalcDarwin[[#This Row],[PLOM MW TOTAL BARRA B]]</f>
        <v>20.36</v>
      </c>
      <c r="F140" s="34">
        <f>TBL_CalcDarwin[[#This Row],[PLOME MW TOTAL BARRA A]]+TBL_CalcDarwin[[#This Row],[PLOME MW TOTAL BARRA B]]</f>
        <v>0.504</v>
      </c>
      <c r="G140" s="48">
        <f>'Plantilla Datos'!D145</f>
        <v>3.5</v>
      </c>
      <c r="H140" s="48">
        <f>'Plantilla Datos'!E145</f>
        <v>4.5999999999999996</v>
      </c>
      <c r="I140" s="49">
        <f>'Plantilla Datos'!F145</f>
        <v>18.899999999999999</v>
      </c>
      <c r="J140" s="47">
        <f>CEILING('Plantilla Datos'!$L$3*TBL_CalcDarwin[[#This Row],[Darwin Gusts
m/s]],0.5)</f>
        <v>3.5</v>
      </c>
      <c r="K140" s="47">
        <f>CEILING('Plantilla Datos'!$L$4*TBL_CalcDarwin[[#This Row],[Darwin Gusts
m/s]],0.5)</f>
        <v>4</v>
      </c>
      <c r="L140" s="47">
        <f>CEILING(TBL_CalcDarwin[[#This Row],[Darwin Gusts
m/s]],0.5)</f>
        <v>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0" s="29">
        <f>TBL_CalcDarwin[[#This Row],[Expansión - Barra B - 5.2 - Cerro]]*TBL_CalcDarwin[[#This Row],[AEG 5.2 MW Cerro]]</f>
        <v>0.13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45446.791666666337</v>
      </c>
      <c r="C141" s="17">
        <f t="shared" si="12"/>
        <v>5.7916666666666732</v>
      </c>
      <c r="D141" s="34">
        <f>TBL_CalcDarwin[[#This Row],[Darwin PLOM
MW]]+TBL_CalcDarwin[[#This Row],[Darwin PLOME
MW]]</f>
        <v>13.762999999999998</v>
      </c>
      <c r="E141" s="34">
        <f>TBL_CalcDarwin[[#This Row],[PLOM MW TOTAL BARRA A]]+TBL_CalcDarwin[[#This Row],[PLOM MW TOTAL BARRA B]]</f>
        <v>13.522999999999998</v>
      </c>
      <c r="F141" s="34">
        <f>TBL_CalcDarwin[[#This Row],[PLOME MW TOTAL BARRA A]]+TBL_CalcDarwin[[#This Row],[PLOME MW TOTAL BARRA B]]</f>
        <v>0.24</v>
      </c>
      <c r="G141" s="48">
        <f>'Plantilla Datos'!D146</f>
        <v>3.1</v>
      </c>
      <c r="H141" s="48">
        <f>'Plantilla Datos'!E146</f>
        <v>4.0999999999999996</v>
      </c>
      <c r="I141" s="49">
        <f>'Plantilla Datos'!F146</f>
        <v>18.899999999999999</v>
      </c>
      <c r="J141" s="47">
        <f>CEILING('Plantilla Datos'!$L$3*TBL_CalcDarwin[[#This Row],[Darwin Gusts
m/s]],0.5)</f>
        <v>3</v>
      </c>
      <c r="K141" s="47">
        <f>CEILING('Plantilla Datos'!$L$4*TBL_CalcDarwin[[#This Row],[Darwin Gusts
m/s]],0.5)</f>
        <v>3.5</v>
      </c>
      <c r="L141" s="47">
        <f>CEILING(TBL_CalcDarwin[[#This Row],[Darwin Gusts
m/s]],0.5)</f>
        <v>4.5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1" s="29">
        <f>TBL_CalcDarwin[[#This Row],[Expansión - Barra B - 5.2 - Cerro]]*TBL_CalcDarwin[[#This Row],[AEG 5.2 MW Cerro]]</f>
        <v>5.5E-2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45446.833333333001</v>
      </c>
      <c r="C142" s="17">
        <f t="shared" si="12"/>
        <v>5.8333333333333401</v>
      </c>
      <c r="D142" s="34">
        <f>TBL_CalcDarwin[[#This Row],[Darwin PLOM
MW]]+TBL_CalcDarwin[[#This Row],[Darwin PLOME
MW]]</f>
        <v>15.728</v>
      </c>
      <c r="E142" s="34">
        <f>TBL_CalcDarwin[[#This Row],[PLOM MW TOTAL BARRA A]]+TBL_CalcDarwin[[#This Row],[PLOM MW TOTAL BARRA B]]</f>
        <v>15.224</v>
      </c>
      <c r="F142" s="34">
        <f>TBL_CalcDarwin[[#This Row],[PLOME MW TOTAL BARRA A]]+TBL_CalcDarwin[[#This Row],[PLOME MW TOTAL BARRA B]]</f>
        <v>0.504</v>
      </c>
      <c r="G142" s="48">
        <f>'Plantilla Datos'!D147</f>
        <v>3.4</v>
      </c>
      <c r="H142" s="48">
        <f>'Plantilla Datos'!E147</f>
        <v>4.5</v>
      </c>
      <c r="I142" s="49">
        <f>'Plantilla Datos'!F147</f>
        <v>18.5</v>
      </c>
      <c r="J142" s="47">
        <f>CEILING('Plantilla Datos'!$L$3*TBL_CalcDarwin[[#This Row],[Darwin Gusts
m/s]],0.5)</f>
        <v>3.5</v>
      </c>
      <c r="K142" s="47">
        <f>CEILING('Plantilla Datos'!$L$4*TBL_CalcDarwin[[#This Row],[Darwin Gusts
m/s]],0.5)</f>
        <v>4</v>
      </c>
      <c r="L142" s="47">
        <f>CEILING(TBL_CalcDarwin[[#This Row],[Darwin Gusts
m/s]],0.5)</f>
        <v>4.5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2" s="29">
        <f>TBL_CalcDarwin[[#This Row],[Expansión - Barra B - 5.2 - Cerro]]*TBL_CalcDarwin[[#This Row],[AEG 5.2 MW Cerro]]</f>
        <v>0.13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45446.874999999665</v>
      </c>
      <c r="C143" s="17">
        <f>C142+TIME(1,0,0)</f>
        <v>5.8750000000000071</v>
      </c>
      <c r="D143" s="34">
        <f>TBL_CalcDarwin[[#This Row],[Darwin PLOM
MW]]+TBL_CalcDarwin[[#This Row],[Darwin PLOME
MW]]</f>
        <v>23.425999999999998</v>
      </c>
      <c r="E143" s="34">
        <f>TBL_CalcDarwin[[#This Row],[PLOM MW TOTAL BARRA A]]+TBL_CalcDarwin[[#This Row],[PLOM MW TOTAL BARRA B]]</f>
        <v>22.555999999999997</v>
      </c>
      <c r="F143" s="34">
        <f>TBL_CalcDarwin[[#This Row],[PLOME MW TOTAL BARRA A]]+TBL_CalcDarwin[[#This Row],[PLOME MW TOTAL BARRA B]]</f>
        <v>0.87</v>
      </c>
      <c r="G143" s="48">
        <f>'Plantilla Datos'!D148</f>
        <v>3.7</v>
      </c>
      <c r="H143" s="48">
        <f>'Plantilla Datos'!E148</f>
        <v>4.9000000000000004</v>
      </c>
      <c r="I143" s="49">
        <f>'Plantilla Datos'!F148</f>
        <v>18.2</v>
      </c>
      <c r="J143" s="47">
        <f>CEILING('Plantilla Datos'!$L$3*TBL_CalcDarwin[[#This Row],[Darwin Gusts
m/s]],0.5)</f>
        <v>4</v>
      </c>
      <c r="K143" s="47">
        <f>CEILING('Plantilla Datos'!$L$4*TBL_CalcDarwin[[#This Row],[Darwin Gusts
m/s]],0.5)</f>
        <v>4.5</v>
      </c>
      <c r="L143" s="47">
        <f>CEILING(TBL_CalcDarwin[[#This Row],[Darwin Gusts
m/s]],0.5)</f>
        <v>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3" s="29">
        <f>TBL_CalcDarwin[[#This Row],[Expansión - Barra B - 5.2 - Cerro]]*TBL_CalcDarwin[[#This Row],[AEG 5.2 MW Cerro]]</f>
        <v>0.24399999999999999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45446.91666666633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31.571999999999999</v>
      </c>
      <c r="E144" s="34">
        <f>TBL_CalcDarwin[[#This Row],[PLOM MW TOTAL BARRA A]]+TBL_CalcDarwin[[#This Row],[PLOM MW TOTAL BARRA B]]</f>
        <v>30.536999999999999</v>
      </c>
      <c r="F144" s="34">
        <f>TBL_CalcDarwin[[#This Row],[PLOME MW TOTAL BARRA A]]+TBL_CalcDarwin[[#This Row],[PLOME MW TOTAL BARRA B]]</f>
        <v>1.0350000000000001</v>
      </c>
      <c r="G144" s="48">
        <f>'Plantilla Datos'!D149</f>
        <v>4</v>
      </c>
      <c r="H144" s="48">
        <f>'Plantilla Datos'!E149</f>
        <v>5.3</v>
      </c>
      <c r="I144" s="49">
        <f>'Plantilla Datos'!F149</f>
        <v>17.899999999999999</v>
      </c>
      <c r="J144" s="47">
        <f>CEILING('Plantilla Datos'!$L$3*TBL_CalcDarwin[[#This Row],[Darwin Gusts
m/s]],0.5)</f>
        <v>4</v>
      </c>
      <c r="K144" s="47">
        <f>CEILING('Plantilla Datos'!$L$4*TBL_CalcDarwin[[#This Row],[Darwin Gusts
m/s]],0.5)</f>
        <v>5</v>
      </c>
      <c r="L144" s="47">
        <f>CEILING(TBL_CalcDarwin[[#This Row],[Darwin Gusts
m/s]],0.5)</f>
        <v>5.5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4" s="29">
        <f>TBL_CalcDarwin[[#This Row],[Expansión - Barra B - 5.2 - Cerro]]*TBL_CalcDarwin[[#This Row],[AEG 5.2 MW Cerro]]</f>
        <v>0.24399999999999999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45446.958333332994</v>
      </c>
      <c r="C145" s="17">
        <f t="shared" si="14"/>
        <v>5.958333333333341</v>
      </c>
      <c r="D145" s="34">
        <f>TBL_CalcDarwin[[#This Row],[Darwin PLOM
MW]]+TBL_CalcDarwin[[#This Row],[Darwin PLOME
MW]]</f>
        <v>40.074999999999996</v>
      </c>
      <c r="E145" s="34">
        <f>TBL_CalcDarwin[[#This Row],[PLOM MW TOTAL BARRA A]]+TBL_CalcDarwin[[#This Row],[PLOM MW TOTAL BARRA B]]</f>
        <v>38.763999999999996</v>
      </c>
      <c r="F145" s="34">
        <f>TBL_CalcDarwin[[#This Row],[PLOME MW TOTAL BARRA A]]+TBL_CalcDarwin[[#This Row],[PLOME MW TOTAL BARRA B]]</f>
        <v>1.3109999999999999</v>
      </c>
      <c r="G145" s="48">
        <f>'Plantilla Datos'!D150</f>
        <v>4.4000000000000004</v>
      </c>
      <c r="H145" s="48">
        <f>'Plantilla Datos'!E150</f>
        <v>5.6</v>
      </c>
      <c r="I145" s="49">
        <f>'Plantilla Datos'!F150</f>
        <v>17.600000000000001</v>
      </c>
      <c r="J145" s="47">
        <f>CEILING('Plantilla Datos'!$L$3*TBL_CalcDarwin[[#This Row],[Darwin Gusts
m/s]],0.5)</f>
        <v>4.5</v>
      </c>
      <c r="K145" s="47">
        <f>CEILING('Plantilla Datos'!$L$4*TBL_CalcDarwin[[#This Row],[Darwin Gusts
m/s]],0.5)</f>
        <v>5</v>
      </c>
      <c r="L145" s="47">
        <f>CEILING(TBL_CalcDarwin[[#This Row],[Darwin Gusts
m/s]],0.5)</f>
        <v>6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5" s="29">
        <f>TBL_CalcDarwin[[#This Row],[Expansión - Barra B - 5.2 - Cerro]]*TBL_CalcDarwin[[#This Row],[AEG 5.2 MW Cerro]]</f>
        <v>0.38200000000000001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45446.999999999658</v>
      </c>
      <c r="C146" s="17">
        <f t="shared" si="14"/>
        <v>6.000000000000008</v>
      </c>
      <c r="D146" s="34">
        <f>TBL_CalcDarwin[[#This Row],[Darwin PLOM
MW]]+TBL_CalcDarwin[[#This Row],[Darwin PLOME
MW]]</f>
        <v>40.722999999999999</v>
      </c>
      <c r="E146" s="34">
        <f>TBL_CalcDarwin[[#This Row],[PLOM MW TOTAL BARRA A]]+TBL_CalcDarwin[[#This Row],[PLOM MW TOTAL BARRA B]]</f>
        <v>39.213999999999999</v>
      </c>
      <c r="F146" s="34">
        <f>TBL_CalcDarwin[[#This Row],[PLOME MW TOTAL BARRA A]]+TBL_CalcDarwin[[#This Row],[PLOME MW TOTAL BARRA B]]</f>
        <v>1.5089999999999999</v>
      </c>
      <c r="G146" s="48">
        <f>'Plantilla Datos'!D151</f>
        <v>4.7</v>
      </c>
      <c r="H146" s="48">
        <f>'Plantilla Datos'!E151</f>
        <v>6</v>
      </c>
      <c r="I146" s="49">
        <f>'Plantilla Datos'!F151</f>
        <v>17.3</v>
      </c>
      <c r="J146" s="47">
        <f>CEILING('Plantilla Datos'!$L$3*TBL_CalcDarwin[[#This Row],[Darwin Gusts
m/s]],0.5)</f>
        <v>4.5</v>
      </c>
      <c r="K146" s="47">
        <f>CEILING('Plantilla Datos'!$L$4*TBL_CalcDarwin[[#This Row],[Darwin Gusts
m/s]],0.5)</f>
        <v>5.5</v>
      </c>
      <c r="L146" s="47">
        <f>CEILING(TBL_CalcDarwin[[#This Row],[Darwin Gusts
m/s]],0.5)</f>
        <v>6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6" s="29">
        <f>TBL_CalcDarwin[[#This Row],[Expansión - Barra B - 5.2 - Cerro]]*TBL_CalcDarwin[[#This Row],[AEG 5.2 MW Cerro]]</f>
        <v>0.38200000000000001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45447.041666666322</v>
      </c>
      <c r="C147" s="17">
        <f t="shared" si="14"/>
        <v>6.041666666666675</v>
      </c>
      <c r="D147" s="34">
        <f>TBL_CalcDarwin[[#This Row],[Darwin PLOM
MW]]+TBL_CalcDarwin[[#This Row],[Darwin PLOME
MW]]</f>
        <v>50.536000000000001</v>
      </c>
      <c r="E147" s="34">
        <f>TBL_CalcDarwin[[#This Row],[PLOM MW TOTAL BARRA A]]+TBL_CalcDarwin[[#This Row],[PLOM MW TOTAL BARRA B]]</f>
        <v>48.697000000000003</v>
      </c>
      <c r="F147" s="34">
        <f>TBL_CalcDarwin[[#This Row],[PLOME MW TOTAL BARRA A]]+TBL_CalcDarwin[[#This Row],[PLOME MW TOTAL BARRA B]]</f>
        <v>1.839</v>
      </c>
      <c r="G147" s="48">
        <f>'Plantilla Datos'!D152</f>
        <v>5</v>
      </c>
      <c r="H147" s="48">
        <f>'Plantilla Datos'!E152</f>
        <v>6.4</v>
      </c>
      <c r="I147" s="49">
        <f>'Plantilla Datos'!F152</f>
        <v>17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45447.083333332987</v>
      </c>
      <c r="C148" s="17">
        <f t="shared" si="14"/>
        <v>6.0833333333333419</v>
      </c>
      <c r="D148" s="34">
        <f>TBL_CalcDarwin[[#This Row],[Darwin PLOM
MW]]+TBL_CalcDarwin[[#This Row],[Darwin PLOME
MW]]</f>
        <v>40.722999999999999</v>
      </c>
      <c r="E148" s="34">
        <f>TBL_CalcDarwin[[#This Row],[PLOM MW TOTAL BARRA A]]+TBL_CalcDarwin[[#This Row],[PLOM MW TOTAL BARRA B]]</f>
        <v>39.213999999999999</v>
      </c>
      <c r="F148" s="34">
        <f>TBL_CalcDarwin[[#This Row],[PLOME MW TOTAL BARRA A]]+TBL_CalcDarwin[[#This Row],[PLOME MW TOTAL BARRA B]]</f>
        <v>1.5089999999999999</v>
      </c>
      <c r="G148" s="48">
        <f>'Plantilla Datos'!D153</f>
        <v>4.5</v>
      </c>
      <c r="H148" s="48">
        <f>'Plantilla Datos'!E153</f>
        <v>5.9</v>
      </c>
      <c r="I148" s="49">
        <f>'Plantilla Datos'!F153</f>
        <v>16.899999999999999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45447.124999999651</v>
      </c>
      <c r="C149" s="17">
        <f>C148+TIME(1,0,0)</f>
        <v>6.1250000000000089</v>
      </c>
      <c r="D149" s="34">
        <f>TBL_CalcDarwin[[#This Row],[Darwin PLOM
MW]]+TBL_CalcDarwin[[#This Row],[Darwin PLOME
MW]]</f>
        <v>30.28</v>
      </c>
      <c r="E149" s="34">
        <f>TBL_CalcDarwin[[#This Row],[PLOM MW TOTAL BARRA A]]+TBL_CalcDarwin[[#This Row],[PLOM MW TOTAL BARRA B]]</f>
        <v>29.245000000000001</v>
      </c>
      <c r="F149" s="34">
        <f>TBL_CalcDarwin[[#This Row],[PLOME MW TOTAL BARRA A]]+TBL_CalcDarwin[[#This Row],[PLOME MW TOTAL BARRA B]]</f>
        <v>1.0350000000000001</v>
      </c>
      <c r="G149" s="48">
        <f>'Plantilla Datos'!D154</f>
        <v>4.0999999999999996</v>
      </c>
      <c r="H149" s="48">
        <f>'Plantilla Datos'!E154</f>
        <v>5.3</v>
      </c>
      <c r="I149" s="49">
        <f>'Plantilla Datos'!F154</f>
        <v>16.7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45447.166666666315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21.591000000000001</v>
      </c>
      <c r="E150" s="34">
        <f>TBL_CalcDarwin[[#This Row],[PLOM MW TOTAL BARRA A]]+TBL_CalcDarwin[[#This Row],[PLOM MW TOTAL BARRA B]]</f>
        <v>20.949000000000002</v>
      </c>
      <c r="F150" s="34">
        <f>TBL_CalcDarwin[[#This Row],[PLOME MW TOTAL BARRA A]]+TBL_CalcDarwin[[#This Row],[PLOME MW TOTAL BARRA B]]</f>
        <v>0.64200000000000002</v>
      </c>
      <c r="G150" s="48">
        <f>'Plantilla Datos'!D155</f>
        <v>3.6</v>
      </c>
      <c r="H150" s="48">
        <f>'Plantilla Datos'!E155</f>
        <v>4.8</v>
      </c>
      <c r="I150" s="49">
        <f>'Plantilla Datos'!F155</f>
        <v>16.5</v>
      </c>
      <c r="J150" s="47">
        <f>CEILING('Plantilla Datos'!$L$3*TBL_CalcDarwin[[#This Row],[Darwin Gusts
m/s]],0.5)</f>
        <v>3.5</v>
      </c>
      <c r="K150" s="47">
        <f>CEILING('Plantilla Datos'!$L$4*TBL_CalcDarwin[[#This Row],[Darwin Gusts
m/s]],0.5)</f>
        <v>4.5</v>
      </c>
      <c r="L150" s="47">
        <f>CEILING(TBL_CalcDarwin[[#This Row],[Darwin Gusts
m/s]],0.5)</f>
        <v>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0" s="29">
        <f>TBL_CalcDarwin[[#This Row],[Expansión - Barra B - 5.2 - Cerro]]*TBL_CalcDarwin[[#This Row],[AEG 5.2 MW Cerro]]</f>
        <v>0.13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45447.208333332979</v>
      </c>
      <c r="C151" s="17">
        <f t="shared" si="15"/>
        <v>6.2083333333333428</v>
      </c>
      <c r="D151" s="34">
        <f>TBL_CalcDarwin[[#This Row],[Darwin PLOM
MW]]+TBL_CalcDarwin[[#This Row],[Darwin PLOME
MW]]</f>
        <v>15.102</v>
      </c>
      <c r="E151" s="34">
        <f>TBL_CalcDarwin[[#This Row],[PLOM MW TOTAL BARRA A]]+TBL_CalcDarwin[[#This Row],[PLOM MW TOTAL BARRA B]]</f>
        <v>14.598000000000001</v>
      </c>
      <c r="F151" s="34">
        <f>TBL_CalcDarwin[[#This Row],[PLOME MW TOTAL BARRA A]]+TBL_CalcDarwin[[#This Row],[PLOME MW TOTAL BARRA B]]</f>
        <v>0.504</v>
      </c>
      <c r="G151" s="48">
        <f>'Plantilla Datos'!D156</f>
        <v>3.2</v>
      </c>
      <c r="H151" s="48">
        <f>'Plantilla Datos'!E156</f>
        <v>4.2</v>
      </c>
      <c r="I151" s="49">
        <f>'Plantilla Datos'!F156</f>
        <v>16.399999999999999</v>
      </c>
      <c r="J151" s="47">
        <f>CEILING('Plantilla Datos'!$L$3*TBL_CalcDarwin[[#This Row],[Darwin Gusts
m/s]],0.5)</f>
        <v>3.5</v>
      </c>
      <c r="K151" s="47">
        <f>CEILING('Plantilla Datos'!$L$4*TBL_CalcDarwin[[#This Row],[Darwin Gusts
m/s]],0.5)</f>
        <v>4</v>
      </c>
      <c r="L151" s="47">
        <f>CEILING(TBL_CalcDarwin[[#This Row],[Darwin Gusts
m/s]],0.5)</f>
        <v>4.5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1" s="29">
        <f>TBL_CalcDarwin[[#This Row],[Expansión - Barra B - 5.2 - Cerro]]*TBL_CalcDarwin[[#This Row],[AEG 5.2 MW Cerro]]</f>
        <v>0.13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45447.249999999643</v>
      </c>
      <c r="C152" s="17">
        <f t="shared" si="15"/>
        <v>6.2500000000000098</v>
      </c>
      <c r="D152" s="34">
        <f>TBL_CalcDarwin[[#This Row],[Darwin PLOM
MW]]+TBL_CalcDarwin[[#This Row],[Darwin PLOME
MW]]</f>
        <v>9.1110000000000007</v>
      </c>
      <c r="E152" s="34">
        <f>TBL_CalcDarwin[[#This Row],[PLOM MW TOTAL BARRA A]]+TBL_CalcDarwin[[#This Row],[PLOM MW TOTAL BARRA B]]</f>
        <v>8.8710000000000004</v>
      </c>
      <c r="F152" s="34">
        <f>TBL_CalcDarwin[[#This Row],[PLOME MW TOTAL BARRA A]]+TBL_CalcDarwin[[#This Row],[PLOME MW TOTAL BARRA B]]</f>
        <v>0.24</v>
      </c>
      <c r="G152" s="48">
        <f>'Plantilla Datos'!D157</f>
        <v>2.7</v>
      </c>
      <c r="H152" s="48">
        <f>'Plantilla Datos'!E157</f>
        <v>3.8</v>
      </c>
      <c r="I152" s="49">
        <f>'Plantilla Datos'!F157</f>
        <v>16.5</v>
      </c>
      <c r="J152" s="47">
        <f>CEILING('Plantilla Datos'!$L$3*TBL_CalcDarwin[[#This Row],[Darwin Gusts
m/s]],0.5)</f>
        <v>3</v>
      </c>
      <c r="K152" s="47">
        <f>CEILING('Plantilla Datos'!$L$4*TBL_CalcDarwin[[#This Row],[Darwin Gusts
m/s]],0.5)</f>
        <v>3.5</v>
      </c>
      <c r="L152" s="47">
        <f>CEILING(TBL_CalcDarwin[[#This Row],[Darwin Gusts
m/s]],0.5)</f>
        <v>4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2" s="29">
        <f>TBL_CalcDarwin[[#This Row],[Expansión - Barra B - 5.2 - Cerro]]*TBL_CalcDarwin[[#This Row],[AEG 5.2 MW Cerro]]</f>
        <v>5.5E-2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45447.291666666308</v>
      </c>
      <c r="C153" s="17">
        <f t="shared" si="15"/>
        <v>6.2916666666666767</v>
      </c>
      <c r="D153" s="34">
        <f>TBL_CalcDarwin[[#This Row],[Darwin PLOM
MW]]+TBL_CalcDarwin[[#This Row],[Darwin PLOME
MW]]</f>
        <v>4.9080000000000004</v>
      </c>
      <c r="E153" s="34">
        <f>TBL_CalcDarwin[[#This Row],[PLOM MW TOTAL BARRA A]]+TBL_CalcDarwin[[#This Row],[PLOM MW TOTAL BARRA B]]</f>
        <v>4.7430000000000003</v>
      </c>
      <c r="F153" s="34">
        <f>TBL_CalcDarwin[[#This Row],[PLOME MW TOTAL BARRA A]]+TBL_CalcDarwin[[#This Row],[PLOME MW TOTAL BARRA B]]</f>
        <v>0.16500000000000001</v>
      </c>
      <c r="G153" s="48">
        <f>'Plantilla Datos'!D158</f>
        <v>2.2999999999999998</v>
      </c>
      <c r="H153" s="48">
        <f>'Plantilla Datos'!E158</f>
        <v>3.5</v>
      </c>
      <c r="I153" s="49">
        <f>'Plantilla Datos'!F158</f>
        <v>16.7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</v>
      </c>
      <c r="L153" s="47">
        <f>CEILING(TBL_CalcDarwin[[#This Row],[Darwin Gusts
m/s]],0.5)</f>
        <v>3.5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45447.333333332972</v>
      </c>
      <c r="C154" s="17">
        <f t="shared" si="15"/>
        <v>6.3333333333333437</v>
      </c>
      <c r="D154" s="34">
        <f>TBL_CalcDarwin[[#This Row],[Darwin PLOM
MW]]+TBL_CalcDarwin[[#This Row],[Darwin PLOME
MW]]</f>
        <v>4.47</v>
      </c>
      <c r="E154" s="34">
        <f>TBL_CalcDarwin[[#This Row],[PLOM MW TOTAL BARRA A]]+TBL_CalcDarwin[[#This Row],[PLOM MW TOTAL BARRA B]]</f>
        <v>4.415</v>
      </c>
      <c r="F154" s="34">
        <f>TBL_CalcDarwin[[#This Row],[PLOME MW TOTAL BARRA A]]+TBL_CalcDarwin[[#This Row],[PLOME MW TOTAL BARRA B]]</f>
        <v>5.5E-2</v>
      </c>
      <c r="G154" s="48">
        <f>'Plantilla Datos'!D159</f>
        <v>2.4</v>
      </c>
      <c r="H154" s="48">
        <f>'Plantilla Datos'!E159</f>
        <v>3.3</v>
      </c>
      <c r="I154" s="49">
        <f>'Plantilla Datos'!F159</f>
        <v>17</v>
      </c>
      <c r="J154" s="47">
        <f>CEILING('Plantilla Datos'!$L$3*TBL_CalcDarwin[[#This Row],[Darwin Gusts
m/s]],0.5)</f>
        <v>2.5</v>
      </c>
      <c r="K154" s="47">
        <f>CEILING('Plantilla Datos'!$L$4*TBL_CalcDarwin[[#This Row],[Darwin Gusts
m/s]],0.5)</f>
        <v>3</v>
      </c>
      <c r="L154" s="47">
        <f>CEILING(TBL_CalcDarwin[[#This Row],[Darwin Gusts
m/s]],0.5)</f>
        <v>3.5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45447.374999999636</v>
      </c>
      <c r="C155" s="17">
        <f t="shared" si="15"/>
        <v>6.3750000000000107</v>
      </c>
      <c r="D155" s="34">
        <f>TBL_CalcDarwin[[#This Row],[Darwin PLOM
MW]]+TBL_CalcDarwin[[#This Row],[Darwin PLOME
MW]]</f>
        <v>9.1110000000000007</v>
      </c>
      <c r="E155" s="34">
        <f>TBL_CalcDarwin[[#This Row],[PLOM MW TOTAL BARRA A]]+TBL_CalcDarwin[[#This Row],[PLOM MW TOTAL BARRA B]]</f>
        <v>8.8710000000000004</v>
      </c>
      <c r="F155" s="34">
        <f>TBL_CalcDarwin[[#This Row],[PLOME MW TOTAL BARRA A]]+TBL_CalcDarwin[[#This Row],[PLOME MW TOTAL BARRA B]]</f>
        <v>0.24</v>
      </c>
      <c r="G155" s="48">
        <f>'Plantilla Datos'!D160</f>
        <v>2.6</v>
      </c>
      <c r="H155" s="48">
        <f>'Plantilla Datos'!E160</f>
        <v>3.6</v>
      </c>
      <c r="I155" s="49">
        <f>'Plantilla Datos'!F160</f>
        <v>17.2</v>
      </c>
      <c r="J155" s="47">
        <f>CEILING('Plantilla Datos'!$L$3*TBL_CalcDarwin[[#This Row],[Darwin Gusts
m/s]],0.5)</f>
        <v>3</v>
      </c>
      <c r="K155" s="47">
        <f>CEILING('Plantilla Datos'!$L$4*TBL_CalcDarwin[[#This Row],[Darwin Gusts
m/s]],0.5)</f>
        <v>3.5</v>
      </c>
      <c r="L155" s="47">
        <f>CEILING(TBL_CalcDarwin[[#This Row],[Darwin Gusts
m/s]],0.5)</f>
        <v>4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5" s="29">
        <f>TBL_CalcDarwin[[#This Row],[Expansión - Barra B - 5.2 - Cerro]]*TBL_CalcDarwin[[#This Row],[AEG 5.2 MW Cerro]]</f>
        <v>5.5E-2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45447.4166666663</v>
      </c>
      <c r="C156" s="17">
        <f t="shared" si="15"/>
        <v>6.4166666666666776</v>
      </c>
      <c r="D156" s="34">
        <f>TBL_CalcDarwin[[#This Row],[Darwin PLOM
MW]]+TBL_CalcDarwin[[#This Row],[Darwin PLOME
MW]]</f>
        <v>9.1110000000000007</v>
      </c>
      <c r="E156" s="34">
        <f>TBL_CalcDarwin[[#This Row],[PLOM MW TOTAL BARRA A]]+TBL_CalcDarwin[[#This Row],[PLOM MW TOTAL BARRA B]]</f>
        <v>8.8710000000000004</v>
      </c>
      <c r="F156" s="34">
        <f>TBL_CalcDarwin[[#This Row],[PLOME MW TOTAL BARRA A]]+TBL_CalcDarwin[[#This Row],[PLOME MW TOTAL BARRA B]]</f>
        <v>0.24</v>
      </c>
      <c r="G156" s="48">
        <f>'Plantilla Datos'!D161</f>
        <v>2.8</v>
      </c>
      <c r="H156" s="48">
        <f>'Plantilla Datos'!E161</f>
        <v>3.8</v>
      </c>
      <c r="I156" s="49">
        <f>'Plantilla Datos'!F161</f>
        <v>17.399999999999999</v>
      </c>
      <c r="J156" s="47">
        <f>CEILING('Plantilla Datos'!$L$3*TBL_CalcDarwin[[#This Row],[Darwin Gusts
m/s]],0.5)</f>
        <v>3</v>
      </c>
      <c r="K156" s="47">
        <f>CEILING('Plantilla Datos'!$L$4*TBL_CalcDarwin[[#This Row],[Darwin Gusts
m/s]],0.5)</f>
        <v>3.5</v>
      </c>
      <c r="L156" s="47">
        <f>CEILING(TBL_CalcDarwin[[#This Row],[Darwin Gusts
m/s]],0.5)</f>
        <v>4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6" s="29">
        <f>TBL_CalcDarwin[[#This Row],[Expansión - Barra B - 5.2 - Cerro]]*TBL_CalcDarwin[[#This Row],[AEG 5.2 MW Cerro]]</f>
        <v>5.5E-2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45447.458333332965</v>
      </c>
      <c r="C157" s="17">
        <f t="shared" si="15"/>
        <v>6.4583333333333446</v>
      </c>
      <c r="D157" s="34">
        <f>TBL_CalcDarwin[[#This Row],[Darwin PLOM
MW]]+TBL_CalcDarwin[[#This Row],[Darwin PLOME
MW]]</f>
        <v>9.4850000000000012</v>
      </c>
      <c r="E157" s="34">
        <f>TBL_CalcDarwin[[#This Row],[PLOM MW TOTAL BARRA A]]+TBL_CalcDarwin[[#This Row],[PLOM MW TOTAL BARRA B]]</f>
        <v>9.245000000000001</v>
      </c>
      <c r="F157" s="34">
        <f>TBL_CalcDarwin[[#This Row],[PLOME MW TOTAL BARRA A]]+TBL_CalcDarwin[[#This Row],[PLOME MW TOTAL BARRA B]]</f>
        <v>0.24</v>
      </c>
      <c r="G157" s="48">
        <f>'Plantilla Datos'!D162</f>
        <v>3</v>
      </c>
      <c r="H157" s="48">
        <f>'Plantilla Datos'!E162</f>
        <v>4</v>
      </c>
      <c r="I157" s="49">
        <f>'Plantilla Datos'!F162</f>
        <v>17.600000000000001</v>
      </c>
      <c r="J157" s="47">
        <f>CEILING('Plantilla Datos'!$L$3*TBL_CalcDarwin[[#This Row],[Darwin Gusts
m/s]],0.5)</f>
        <v>3</v>
      </c>
      <c r="K157" s="47">
        <f>CEILING('Plantilla Datos'!$L$4*TBL_CalcDarwin[[#This Row],[Darwin Gusts
m/s]],0.5)</f>
        <v>3.5</v>
      </c>
      <c r="L157" s="47">
        <f>CEILING(TBL_CalcDarwin[[#This Row],[Darwin Gusts
m/s]],0.5)</f>
        <v>4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7" s="29">
        <f>TBL_CalcDarwin[[#This Row],[Expansión - Barra B - 5.2 - Cerro]]*TBL_CalcDarwin[[#This Row],[AEG 5.2 MW Cerro]]</f>
        <v>5.5E-2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45447.499999999629</v>
      </c>
      <c r="C158" s="17">
        <f t="shared" si="15"/>
        <v>6.5000000000000115</v>
      </c>
      <c r="D158" s="34">
        <f>TBL_CalcDarwin[[#This Row],[Darwin PLOM
MW]]+TBL_CalcDarwin[[#This Row],[Darwin PLOME
MW]]</f>
        <v>15.728</v>
      </c>
      <c r="E158" s="34">
        <f>TBL_CalcDarwin[[#This Row],[PLOM MW TOTAL BARRA A]]+TBL_CalcDarwin[[#This Row],[PLOM MW TOTAL BARRA B]]</f>
        <v>15.224</v>
      </c>
      <c r="F158" s="34">
        <f>TBL_CalcDarwin[[#This Row],[PLOME MW TOTAL BARRA A]]+TBL_CalcDarwin[[#This Row],[PLOME MW TOTAL BARRA B]]</f>
        <v>0.504</v>
      </c>
      <c r="G158" s="48">
        <f>'Plantilla Datos'!D163</f>
        <v>3.2</v>
      </c>
      <c r="H158" s="48">
        <f>'Plantilla Datos'!E163</f>
        <v>4.2</v>
      </c>
      <c r="I158" s="49">
        <f>'Plantilla Datos'!F163</f>
        <v>17.8</v>
      </c>
      <c r="J158" s="47">
        <f>CEILING('Plantilla Datos'!$L$3*TBL_CalcDarwin[[#This Row],[Darwin Gusts
m/s]],0.5)</f>
        <v>3.5</v>
      </c>
      <c r="K158" s="47">
        <f>CEILING('Plantilla Datos'!$L$4*TBL_CalcDarwin[[#This Row],[Darwin Gusts
m/s]],0.5)</f>
        <v>4</v>
      </c>
      <c r="L158" s="47">
        <f>CEILING(TBL_CalcDarwin[[#This Row],[Darwin Gusts
m/s]],0.5)</f>
        <v>4.5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8" s="29">
        <f>TBL_CalcDarwin[[#This Row],[Expansión - Barra B - 5.2 - Cerro]]*TBL_CalcDarwin[[#This Row],[AEG 5.2 MW Cerro]]</f>
        <v>0.13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45447.541666666293</v>
      </c>
      <c r="C159" s="17">
        <f t="shared" si="15"/>
        <v>6.5416666666666785</v>
      </c>
      <c r="D159" s="34">
        <f>TBL_CalcDarwin[[#This Row],[Darwin PLOM
MW]]+TBL_CalcDarwin[[#This Row],[Darwin PLOME
MW]]</f>
        <v>15.728</v>
      </c>
      <c r="E159" s="34">
        <f>TBL_CalcDarwin[[#This Row],[PLOM MW TOTAL BARRA A]]+TBL_CalcDarwin[[#This Row],[PLOM MW TOTAL BARRA B]]</f>
        <v>15.224</v>
      </c>
      <c r="F159" s="34">
        <f>TBL_CalcDarwin[[#This Row],[PLOME MW TOTAL BARRA A]]+TBL_CalcDarwin[[#This Row],[PLOME MW TOTAL BARRA B]]</f>
        <v>0.504</v>
      </c>
      <c r="G159" s="48">
        <f>'Plantilla Datos'!D164</f>
        <v>3.4</v>
      </c>
      <c r="H159" s="48">
        <f>'Plantilla Datos'!E164</f>
        <v>4.5</v>
      </c>
      <c r="I159" s="49">
        <f>'Plantilla Datos'!F164</f>
        <v>18</v>
      </c>
      <c r="J159" s="47">
        <f>CEILING('Plantilla Datos'!$L$3*TBL_CalcDarwin[[#This Row],[Darwin Gusts
m/s]],0.5)</f>
        <v>3.5</v>
      </c>
      <c r="K159" s="47">
        <f>CEILING('Plantilla Datos'!$L$4*TBL_CalcDarwin[[#This Row],[Darwin Gusts
m/s]],0.5)</f>
        <v>4</v>
      </c>
      <c r="L159" s="47">
        <f>CEILING(TBL_CalcDarwin[[#This Row],[Darwin Gusts
m/s]],0.5)</f>
        <v>4.5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9" s="29">
        <f>TBL_CalcDarwin[[#This Row],[Expansión - Barra B - 5.2 - Cerro]]*TBL_CalcDarwin[[#This Row],[AEG 5.2 MW Cerro]]</f>
        <v>0.13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45447.583333332957</v>
      </c>
      <c r="C160" s="17">
        <f t="shared" si="15"/>
        <v>6.5833333333333455</v>
      </c>
      <c r="D160" s="34">
        <f>TBL_CalcDarwin[[#This Row],[Darwin PLOM
MW]]+TBL_CalcDarwin[[#This Row],[Darwin PLOME
MW]]</f>
        <v>31.571999999999999</v>
      </c>
      <c r="E160" s="34">
        <f>TBL_CalcDarwin[[#This Row],[PLOM MW TOTAL BARRA A]]+TBL_CalcDarwin[[#This Row],[PLOM MW TOTAL BARRA B]]</f>
        <v>30.536999999999999</v>
      </c>
      <c r="F160" s="34">
        <f>TBL_CalcDarwin[[#This Row],[PLOME MW TOTAL BARRA A]]+TBL_CalcDarwin[[#This Row],[PLOME MW TOTAL BARRA B]]</f>
        <v>1.0350000000000001</v>
      </c>
      <c r="G160" s="48">
        <f>'Plantilla Datos'!D165</f>
        <v>4.0999999999999996</v>
      </c>
      <c r="H160" s="48">
        <f>'Plantilla Datos'!E165</f>
        <v>5.4</v>
      </c>
      <c r="I160" s="49">
        <f>'Plantilla Datos'!F165</f>
        <v>17.8</v>
      </c>
      <c r="J160" s="47">
        <f>CEILING('Plantilla Datos'!$L$3*TBL_CalcDarwin[[#This Row],[Darwin Gusts
m/s]],0.5)</f>
        <v>4</v>
      </c>
      <c r="K160" s="47">
        <f>CEILING('Plantilla Datos'!$L$4*TBL_CalcDarwin[[#This Row],[Darwin Gusts
m/s]],0.5)</f>
        <v>5</v>
      </c>
      <c r="L160" s="47">
        <f>CEILING(TBL_CalcDarwin[[#This Row],[Darwin Gusts
m/s]],0.5)</f>
        <v>5.5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0" s="29">
        <f>TBL_CalcDarwin[[#This Row],[Expansión - Barra B - 5.2 - Cerro]]*TBL_CalcDarwin[[#This Row],[AEG 5.2 MW Cerro]]</f>
        <v>0.24399999999999999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45447.624999999622</v>
      </c>
      <c r="C161" s="17">
        <f t="shared" si="15"/>
        <v>6.6250000000000124</v>
      </c>
      <c r="D161" s="34">
        <f>TBL_CalcDarwin[[#This Row],[Darwin PLOM
MW]]+TBL_CalcDarwin[[#This Row],[Darwin PLOME
MW]]</f>
        <v>51.224000000000004</v>
      </c>
      <c r="E161" s="34">
        <f>TBL_CalcDarwin[[#This Row],[PLOM MW TOTAL BARRA A]]+TBL_CalcDarwin[[#This Row],[PLOM MW TOTAL BARRA B]]</f>
        <v>49.715000000000003</v>
      </c>
      <c r="F161" s="34">
        <f>TBL_CalcDarwin[[#This Row],[PLOME MW TOTAL BARRA A]]+TBL_CalcDarwin[[#This Row],[PLOME MW TOTAL BARRA B]]</f>
        <v>1.5089999999999999</v>
      </c>
      <c r="G161" s="48">
        <f>'Plantilla Datos'!D166</f>
        <v>4.9000000000000004</v>
      </c>
      <c r="H161" s="48">
        <f>'Plantilla Datos'!E166</f>
        <v>6.2</v>
      </c>
      <c r="I161" s="49">
        <f>'Plantilla Datos'!F166</f>
        <v>17.600000000000001</v>
      </c>
      <c r="J161" s="47">
        <f>CEILING('Plantilla Datos'!$L$3*TBL_CalcDarwin[[#This Row],[Darwin Gusts
m/s]],0.5)</f>
        <v>4.5</v>
      </c>
      <c r="K161" s="47">
        <f>CEILING('Plantilla Datos'!$L$4*TBL_CalcDarwin[[#This Row],[Darwin Gusts
m/s]],0.5)</f>
        <v>5.5</v>
      </c>
      <c r="L161" s="47">
        <f>CEILING(TBL_CalcDarwin[[#This Row],[Darwin Gusts
m/s]],0.5)</f>
        <v>6.5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1" s="29">
        <f>TBL_CalcDarwin[[#This Row],[Expansión - Barra B - 5.2 - Cerro]]*TBL_CalcDarwin[[#This Row],[AEG 5.2 MW Cerro]]</f>
        <v>0.38200000000000001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45447.666666666286</v>
      </c>
      <c r="C162" s="17">
        <f t="shared" si="15"/>
        <v>6.6666666666666794</v>
      </c>
      <c r="D162" s="34">
        <f>TBL_CalcDarwin[[#This Row],[Darwin PLOM
MW]]+TBL_CalcDarwin[[#This Row],[Darwin PLOME
MW]]</f>
        <v>82.430999999999997</v>
      </c>
      <c r="E162" s="34">
        <f>TBL_CalcDarwin[[#This Row],[PLOM MW TOTAL BARRA A]]+TBL_CalcDarwin[[#This Row],[PLOM MW TOTAL BARRA B]]</f>
        <v>79.674999999999997</v>
      </c>
      <c r="F162" s="34">
        <f>TBL_CalcDarwin[[#This Row],[PLOME MW TOTAL BARRA A]]+TBL_CalcDarwin[[#This Row],[PLOME MW TOTAL BARRA B]]</f>
        <v>2.7560000000000002</v>
      </c>
      <c r="G162" s="48">
        <f>'Plantilla Datos'!D167</f>
        <v>5.6</v>
      </c>
      <c r="H162" s="48">
        <f>'Plantilla Datos'!E167</f>
        <v>7.1</v>
      </c>
      <c r="I162" s="49">
        <f>'Plantilla Datos'!F167</f>
        <v>17.3</v>
      </c>
      <c r="J162" s="47">
        <f>CEILING('Plantilla Datos'!$L$3*TBL_CalcDarwin[[#This Row],[Darwin Gusts
m/s]],0.5)</f>
        <v>5.5</v>
      </c>
      <c r="K162" s="47">
        <f>CEILING('Plantilla Datos'!$L$4*TBL_CalcDarwin[[#This Row],[Darwin Gusts
m/s]],0.5)</f>
        <v>6.5</v>
      </c>
      <c r="L162" s="47">
        <f>CEILING(TBL_CalcDarwin[[#This Row],[Darwin Gusts
m/s]],0.5)</f>
        <v>7.5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2" s="29">
        <f>TBL_CalcDarwin[[#This Row],[Expansión - Barra B - 5.2 - Cerro]]*TBL_CalcDarwin[[#This Row],[AEG 5.2 MW Cerro]]</f>
        <v>0.745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45447.70833333295</v>
      </c>
      <c r="C163" s="17">
        <f t="shared" si="15"/>
        <v>6.7083333333333464</v>
      </c>
      <c r="D163" s="34">
        <f>TBL_CalcDarwin[[#This Row],[Darwin PLOM
MW]]+TBL_CalcDarwin[[#This Row],[Darwin PLOME
MW]]</f>
        <v>101.629</v>
      </c>
      <c r="E163" s="34">
        <f>TBL_CalcDarwin[[#This Row],[PLOM MW TOTAL BARRA A]]+TBL_CalcDarwin[[#This Row],[PLOM MW TOTAL BARRA B]]</f>
        <v>98.066000000000003</v>
      </c>
      <c r="F163" s="34">
        <f>TBL_CalcDarwin[[#This Row],[PLOME MW TOTAL BARRA A]]+TBL_CalcDarwin[[#This Row],[PLOME MW TOTAL BARRA B]]</f>
        <v>3.5630000000000002</v>
      </c>
      <c r="G163" s="48">
        <f>'Plantilla Datos'!D168</f>
        <v>6.3</v>
      </c>
      <c r="H163" s="48">
        <f>'Plantilla Datos'!E168</f>
        <v>8</v>
      </c>
      <c r="I163" s="49">
        <f>'Plantilla Datos'!F168</f>
        <v>17.100000000000001</v>
      </c>
      <c r="J163" s="47">
        <f>CEILING('Plantilla Datos'!$L$3*TBL_CalcDarwin[[#This Row],[Darwin Gusts
m/s]],0.5)</f>
        <v>6</v>
      </c>
      <c r="K163" s="47">
        <f>CEILING('Plantilla Datos'!$L$4*TBL_CalcDarwin[[#This Row],[Darwin Gusts
m/s]],0.5)</f>
        <v>7</v>
      </c>
      <c r="L163" s="47">
        <f>CEILING(TBL_CalcDarwin[[#This Row],[Darwin Gusts
m/s]],0.5)</f>
        <v>8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3" s="29">
        <f>TBL_CalcDarwin[[#This Row],[Expansión - Barra B - 5.2 - Cerro]]*TBL_CalcDarwin[[#This Row],[AEG 5.2 MW Cerro]]</f>
        <v>0.98299999999999998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45447.749999999614</v>
      </c>
      <c r="C164" s="17">
        <f t="shared" si="15"/>
        <v>6.7500000000000133</v>
      </c>
      <c r="D164" s="34">
        <f>TBL_CalcDarwin[[#This Row],[Darwin PLOM
MW]]+TBL_CalcDarwin[[#This Row],[Darwin PLOME
MW]]</f>
        <v>143.17100000000002</v>
      </c>
      <c r="E164" s="34">
        <f>TBL_CalcDarwin[[#This Row],[PLOM MW TOTAL BARRA A]]+TBL_CalcDarwin[[#This Row],[PLOM MW TOTAL BARRA B]]</f>
        <v>138.23000000000002</v>
      </c>
      <c r="F164" s="34">
        <f>TBL_CalcDarwin[[#This Row],[PLOME MW TOTAL BARRA A]]+TBL_CalcDarwin[[#This Row],[PLOME MW TOTAL BARRA B]]</f>
        <v>4.9409999999999998</v>
      </c>
      <c r="G164" s="48">
        <f>'Plantilla Datos'!D169</f>
        <v>7.1</v>
      </c>
      <c r="H164" s="48">
        <f>'Plantilla Datos'!E169</f>
        <v>8.9</v>
      </c>
      <c r="I164" s="49">
        <f>'Plantilla Datos'!F169</f>
        <v>16.600000000000001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8</v>
      </c>
      <c r="L164" s="47">
        <f>CEILING(TBL_CalcDarwin[[#This Row],[Darwin Gusts
m/s]],0.5)</f>
        <v>9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45447.791666666279</v>
      </c>
      <c r="C165" s="17">
        <f t="shared" si="15"/>
        <v>6.7916666666666803</v>
      </c>
      <c r="D165" s="34">
        <f>TBL_CalcDarwin[[#This Row],[Darwin PLOM
MW]]+TBL_CalcDarwin[[#This Row],[Darwin PLOME
MW]]</f>
        <v>182.655</v>
      </c>
      <c r="E165" s="34">
        <f>TBL_CalcDarwin[[#This Row],[PLOM MW TOTAL BARRA A]]+TBL_CalcDarwin[[#This Row],[PLOM MW TOTAL BARRA B]]</f>
        <v>175.821</v>
      </c>
      <c r="F165" s="34">
        <f>TBL_CalcDarwin[[#This Row],[PLOME MW TOTAL BARRA A]]+TBL_CalcDarwin[[#This Row],[PLOME MW TOTAL BARRA B]]</f>
        <v>6.8339999999999996</v>
      </c>
      <c r="G165" s="48">
        <f>'Plantilla Datos'!D170</f>
        <v>7.8</v>
      </c>
      <c r="H165" s="48">
        <f>'Plantilla Datos'!E170</f>
        <v>9.8000000000000007</v>
      </c>
      <c r="I165" s="49">
        <f>'Plantilla Datos'!F170</f>
        <v>16.3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45447.833333332943</v>
      </c>
      <c r="C166" s="17">
        <f t="shared" si="15"/>
        <v>6.8333333333333472</v>
      </c>
      <c r="D166" s="34">
        <f>TBL_CalcDarwin[[#This Row],[Darwin PLOM
MW]]+TBL_CalcDarwin[[#This Row],[Darwin PLOME
MW]]</f>
        <v>137.999</v>
      </c>
      <c r="E166" s="34">
        <f>TBL_CalcDarwin[[#This Row],[PLOM MW TOTAL BARRA A]]+TBL_CalcDarwin[[#This Row],[PLOM MW TOTAL BARRA B]]</f>
        <v>133.489</v>
      </c>
      <c r="F166" s="34">
        <f>TBL_CalcDarwin[[#This Row],[PLOME MW TOTAL BARRA A]]+TBL_CalcDarwin[[#This Row],[PLOME MW TOTAL BARRA B]]</f>
        <v>4.51</v>
      </c>
      <c r="G166" s="48">
        <f>'Plantilla Datos'!D171</f>
        <v>7</v>
      </c>
      <c r="H166" s="48">
        <f>'Plantilla Datos'!E171</f>
        <v>8.8000000000000007</v>
      </c>
      <c r="I166" s="49">
        <f>'Plantilla Datos'!F171</f>
        <v>16.5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7.5</v>
      </c>
      <c r="L166" s="47">
        <f>CEILING(TBL_CalcDarwin[[#This Row],[Darwin Gusts
m/s]],0.5)</f>
        <v>9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45447.874999999607</v>
      </c>
      <c r="C167" s="17">
        <f>C166+TIME(1,0,0)</f>
        <v>6.8750000000000142</v>
      </c>
      <c r="D167" s="34">
        <f>TBL_CalcDarwin[[#This Row],[Darwin PLOM
MW]]+TBL_CalcDarwin[[#This Row],[Darwin PLOME
MW]]</f>
        <v>101.629</v>
      </c>
      <c r="E167" s="34">
        <f>TBL_CalcDarwin[[#This Row],[PLOM MW TOTAL BARRA A]]+TBL_CalcDarwin[[#This Row],[PLOM MW TOTAL BARRA B]]</f>
        <v>98.066000000000003</v>
      </c>
      <c r="F167" s="34">
        <f>TBL_CalcDarwin[[#This Row],[PLOME MW TOTAL BARRA A]]+TBL_CalcDarwin[[#This Row],[PLOME MW TOTAL BARRA B]]</f>
        <v>3.5630000000000002</v>
      </c>
      <c r="G167" s="48">
        <f>'Plantilla Datos'!D172</f>
        <v>6.2</v>
      </c>
      <c r="H167" s="48">
        <f>'Plantilla Datos'!E172</f>
        <v>7.9</v>
      </c>
      <c r="I167" s="49">
        <f>'Plantilla Datos'!F172</f>
        <v>16.7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</v>
      </c>
      <c r="L167" s="47">
        <f>CEILING(TBL_CalcDarwin[[#This Row],[Darwin Gusts
m/s]],0.5)</f>
        <v>8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45447.916666666271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65.656999999999996</v>
      </c>
      <c r="E168" s="34">
        <f>TBL_CalcDarwin[[#This Row],[PLOM MW TOTAL BARRA A]]+TBL_CalcDarwin[[#This Row],[PLOM MW TOTAL BARRA B]]</f>
        <v>63.58</v>
      </c>
      <c r="F168" s="34">
        <f>TBL_CalcDarwin[[#This Row],[PLOME MW TOTAL BARRA A]]+TBL_CalcDarwin[[#This Row],[PLOME MW TOTAL BARRA B]]</f>
        <v>2.077</v>
      </c>
      <c r="G168" s="48">
        <f>'Plantilla Datos'!D173</f>
        <v>5.4</v>
      </c>
      <c r="H168" s="48">
        <f>'Plantilla Datos'!E173</f>
        <v>6.9</v>
      </c>
      <c r="I168" s="49">
        <f>'Plantilla Datos'!F173</f>
        <v>16.8</v>
      </c>
      <c r="J168" s="47">
        <f>CEILING('Plantilla Datos'!$L$3*TBL_CalcDarwin[[#This Row],[Darwin Gusts
m/s]],0.5)</f>
        <v>5</v>
      </c>
      <c r="K168" s="47">
        <f>CEILING('Plantilla Datos'!$L$4*TBL_CalcDarwin[[#This Row],[Darwin Gusts
m/s]],0.5)</f>
        <v>6</v>
      </c>
      <c r="L168" s="47">
        <f>CEILING(TBL_CalcDarwin[[#This Row],[Darwin Gusts
m/s]],0.5)</f>
        <v>7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8" s="29">
        <f>TBL_CalcDarwin[[#This Row],[Expansión - Barra B - 5.2 - Cerro]]*TBL_CalcDarwin[[#This Row],[AEG 5.2 MW Cerro]]</f>
        <v>0.54700000000000004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45447.958333332936</v>
      </c>
      <c r="C169" s="17">
        <f t="shared" si="16"/>
        <v>6.9583333333333481</v>
      </c>
      <c r="D169" s="34">
        <f>TBL_CalcDarwin[[#This Row],[Darwin PLOM
MW]]+TBL_CalcDarwin[[#This Row],[Darwin PLOME
MW]]</f>
        <v>42.451000000000001</v>
      </c>
      <c r="E169" s="34">
        <f>TBL_CalcDarwin[[#This Row],[PLOM MW TOTAL BARRA A]]+TBL_CalcDarwin[[#This Row],[PLOM MW TOTAL BARRA B]]</f>
        <v>40.942</v>
      </c>
      <c r="F169" s="34">
        <f>TBL_CalcDarwin[[#This Row],[PLOME MW TOTAL BARRA A]]+TBL_CalcDarwin[[#This Row],[PLOME MW TOTAL BARRA B]]</f>
        <v>1.5089999999999999</v>
      </c>
      <c r="G169" s="48">
        <f>'Plantilla Datos'!D174</f>
        <v>4.5999999999999996</v>
      </c>
      <c r="H169" s="48">
        <f>'Plantilla Datos'!E174</f>
        <v>6</v>
      </c>
      <c r="I169" s="49">
        <f>'Plantilla Datos'!F174</f>
        <v>17</v>
      </c>
      <c r="J169" s="47">
        <f>CEILING('Plantilla Datos'!$L$3*TBL_CalcDarwin[[#This Row],[Darwin Gusts
m/s]],0.5)</f>
        <v>4.5</v>
      </c>
      <c r="K169" s="47">
        <f>CEILING('Plantilla Datos'!$L$4*TBL_CalcDarwin[[#This Row],[Darwin Gusts
m/s]],0.5)</f>
        <v>5.5</v>
      </c>
      <c r="L169" s="47">
        <f>CEILING(TBL_CalcDarwin[[#This Row],[Darwin Gusts
m/s]],0.5)</f>
        <v>6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9" s="29">
        <f>TBL_CalcDarwin[[#This Row],[Expansión - Barra B - 5.2 - Cerro]]*TBL_CalcDarwin[[#This Row],[AEG 5.2 MW Cerro]]</f>
        <v>0.38200000000000001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45447.9999999996</v>
      </c>
      <c r="C170" s="17">
        <f t="shared" si="16"/>
        <v>7.0000000000000151</v>
      </c>
      <c r="D170" s="34">
        <f>TBL_CalcDarwin[[#This Row],[Darwin PLOM
MW]]+TBL_CalcDarwin[[#This Row],[Darwin PLOME
MW]]</f>
        <v>22.497000000000003</v>
      </c>
      <c r="E170" s="34">
        <f>TBL_CalcDarwin[[#This Row],[PLOM MW TOTAL BARRA A]]+TBL_CalcDarwin[[#This Row],[PLOM MW TOTAL BARRA B]]</f>
        <v>21.627000000000002</v>
      </c>
      <c r="F170" s="34">
        <f>TBL_CalcDarwin[[#This Row],[PLOME MW TOTAL BARRA A]]+TBL_CalcDarwin[[#This Row],[PLOME MW TOTAL BARRA B]]</f>
        <v>0.87</v>
      </c>
      <c r="G170" s="48">
        <f>'Plantilla Datos'!D175</f>
        <v>3.8</v>
      </c>
      <c r="H170" s="48">
        <f>'Plantilla Datos'!E175</f>
        <v>5</v>
      </c>
      <c r="I170" s="49">
        <f>'Plantilla Datos'!F175</f>
        <v>17.2</v>
      </c>
      <c r="J170" s="47">
        <f>CEILING('Plantilla Datos'!$L$3*TBL_CalcDarwin[[#This Row],[Darwin Gusts
m/s]],0.5)</f>
        <v>4</v>
      </c>
      <c r="K170" s="47">
        <f>CEILING('Plantilla Datos'!$L$4*TBL_CalcDarwin[[#This Row],[Darwin Gusts
m/s]],0.5)</f>
        <v>4.5</v>
      </c>
      <c r="L170" s="47">
        <f>CEILING(TBL_CalcDarwin[[#This Row],[Darwin Gusts
m/s]],0.5)</f>
        <v>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0" s="29">
        <f>TBL_CalcDarwin[[#This Row],[Expansión - Barra B - 5.2 - Cerro]]*TBL_CalcDarwin[[#This Row],[AEG 5.2 MW Cerro]]</f>
        <v>0.24399999999999999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45448.041666666264</v>
      </c>
      <c r="C171" s="17">
        <f t="shared" si="16"/>
        <v>7.0416666666666821</v>
      </c>
      <c r="D171" s="34">
        <f>TBL_CalcDarwin[[#This Row],[Darwin PLOM
MW]]+TBL_CalcDarwin[[#This Row],[Darwin PLOME
MW]]</f>
        <v>13.250999999999999</v>
      </c>
      <c r="E171" s="34">
        <f>TBL_CalcDarwin[[#This Row],[PLOM MW TOTAL BARRA A]]+TBL_CalcDarwin[[#This Row],[PLOM MW TOTAL BARRA B]]</f>
        <v>13.010999999999999</v>
      </c>
      <c r="F171" s="34">
        <f>TBL_CalcDarwin[[#This Row],[PLOME MW TOTAL BARRA A]]+TBL_CalcDarwin[[#This Row],[PLOME MW TOTAL BARRA B]]</f>
        <v>0.24</v>
      </c>
      <c r="G171" s="48">
        <f>'Plantilla Datos'!D176</f>
        <v>3</v>
      </c>
      <c r="H171" s="48">
        <f>'Plantilla Datos'!E176</f>
        <v>4.0999999999999996</v>
      </c>
      <c r="I171" s="49">
        <f>'Plantilla Datos'!F176</f>
        <v>17.399999999999999</v>
      </c>
      <c r="J171" s="47">
        <f>CEILING('Plantilla Datos'!$L$3*TBL_CalcDarwin[[#This Row],[Darwin Gusts
m/s]],0.5)</f>
        <v>3</v>
      </c>
      <c r="K171" s="47">
        <f>CEILING('Plantilla Datos'!$L$4*TBL_CalcDarwin[[#This Row],[Darwin Gusts
m/s]],0.5)</f>
        <v>3.5</v>
      </c>
      <c r="L171" s="47">
        <f>CEILING(TBL_CalcDarwin[[#This Row],[Darwin Gusts
m/s]],0.5)</f>
        <v>4.5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1" s="29">
        <f>TBL_CalcDarwin[[#This Row],[Expansión - Barra B - 5.2 - Cerro]]*TBL_CalcDarwin[[#This Row],[AEG 5.2 MW Cerro]]</f>
        <v>5.5E-2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45448.083333332928</v>
      </c>
      <c r="C172" s="17">
        <f t="shared" si="16"/>
        <v>7.083333333333349</v>
      </c>
      <c r="D172" s="34">
        <f>TBL_CalcDarwin[[#This Row],[Darwin PLOM
MW]]+TBL_CalcDarwin[[#This Row],[Darwin PLOME
MW]]</f>
        <v>9.1110000000000007</v>
      </c>
      <c r="E172" s="34">
        <f>TBL_CalcDarwin[[#This Row],[PLOM MW TOTAL BARRA A]]+TBL_CalcDarwin[[#This Row],[PLOM MW TOTAL BARRA B]]</f>
        <v>8.8710000000000004</v>
      </c>
      <c r="F172" s="34">
        <f>TBL_CalcDarwin[[#This Row],[PLOME MW TOTAL BARRA A]]+TBL_CalcDarwin[[#This Row],[PLOME MW TOTAL BARRA B]]</f>
        <v>0.24</v>
      </c>
      <c r="G172" s="48">
        <f>'Plantilla Datos'!D177</f>
        <v>2.8</v>
      </c>
      <c r="H172" s="48">
        <f>'Plantilla Datos'!E177</f>
        <v>3.8</v>
      </c>
      <c r="I172" s="49">
        <f>'Plantilla Datos'!F177</f>
        <v>17.2</v>
      </c>
      <c r="J172" s="47">
        <f>CEILING('Plantilla Datos'!$L$3*TBL_CalcDarwin[[#This Row],[Darwin Gusts
m/s]],0.5)</f>
        <v>3</v>
      </c>
      <c r="K172" s="47">
        <f>CEILING('Plantilla Datos'!$L$4*TBL_CalcDarwin[[#This Row],[Darwin Gusts
m/s]],0.5)</f>
        <v>3.5</v>
      </c>
      <c r="L172" s="47">
        <f>CEILING(TBL_CalcDarwin[[#This Row],[Darwin Gusts
m/s]],0.5)</f>
        <v>4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2" s="29">
        <f>TBL_CalcDarwin[[#This Row],[Expansión - Barra B - 5.2 - Cerro]]*TBL_CalcDarwin[[#This Row],[AEG 5.2 MW Cerro]]</f>
        <v>5.5E-2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45448.124999999593</v>
      </c>
      <c r="C173" s="17">
        <f>C172+TIME(1,0,0)</f>
        <v>7.125000000000016</v>
      </c>
      <c r="D173" s="34">
        <f>TBL_CalcDarwin[[#This Row],[Darwin PLOM
MW]]+TBL_CalcDarwin[[#This Row],[Darwin PLOME
MW]]</f>
        <v>9.1110000000000007</v>
      </c>
      <c r="E173" s="34">
        <f>TBL_CalcDarwin[[#This Row],[PLOM MW TOTAL BARRA A]]+TBL_CalcDarwin[[#This Row],[PLOM MW TOTAL BARRA B]]</f>
        <v>8.8710000000000004</v>
      </c>
      <c r="F173" s="34">
        <f>TBL_CalcDarwin[[#This Row],[PLOME MW TOTAL BARRA A]]+TBL_CalcDarwin[[#This Row],[PLOME MW TOTAL BARRA B]]</f>
        <v>0.24</v>
      </c>
      <c r="G173" s="48">
        <f>'Plantilla Datos'!D178</f>
        <v>2.6</v>
      </c>
      <c r="H173" s="48">
        <f>'Plantilla Datos'!E178</f>
        <v>3.6</v>
      </c>
      <c r="I173" s="49">
        <f>'Plantilla Datos'!F178</f>
        <v>16.899999999999999</v>
      </c>
      <c r="J173" s="47">
        <f>CEILING('Plantilla Datos'!$L$3*TBL_CalcDarwin[[#This Row],[Darwin Gusts
m/s]],0.5)</f>
        <v>3</v>
      </c>
      <c r="K173" s="47">
        <f>CEILING('Plantilla Datos'!$L$4*TBL_CalcDarwin[[#This Row],[Darwin Gusts
m/s]],0.5)</f>
        <v>3.5</v>
      </c>
      <c r="L173" s="47">
        <f>CEILING(TBL_CalcDarwin[[#This Row],[Darwin Gusts
m/s]],0.5)</f>
        <v>4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3" s="29">
        <f>TBL_CalcDarwin[[#This Row],[Expansión - Barra B - 5.2 - Cerro]]*TBL_CalcDarwin[[#This Row],[AEG 5.2 MW Cerro]]</f>
        <v>5.5E-2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45448.166666666257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4.47</v>
      </c>
      <c r="E174" s="34">
        <f>TBL_CalcDarwin[[#This Row],[PLOM MW TOTAL BARRA A]]+TBL_CalcDarwin[[#This Row],[PLOM MW TOTAL BARRA B]]</f>
        <v>4.415</v>
      </c>
      <c r="F174" s="34">
        <f>TBL_CalcDarwin[[#This Row],[PLOME MW TOTAL BARRA A]]+TBL_CalcDarwin[[#This Row],[PLOME MW TOTAL BARRA B]]</f>
        <v>5.5E-2</v>
      </c>
      <c r="G174" s="48">
        <f>'Plantilla Datos'!D179</f>
        <v>2.4</v>
      </c>
      <c r="H174" s="48">
        <f>'Plantilla Datos'!E179</f>
        <v>3.3</v>
      </c>
      <c r="I174" s="49">
        <f>'Plantilla Datos'!F179</f>
        <v>16.7</v>
      </c>
      <c r="J174" s="47">
        <f>CEILING('Plantilla Datos'!$L$3*TBL_CalcDarwin[[#This Row],[Darwin Gusts
m/s]],0.5)</f>
        <v>2.5</v>
      </c>
      <c r="K174" s="47">
        <f>CEILING('Plantilla Datos'!$L$4*TBL_CalcDarwin[[#This Row],[Darwin Gusts
m/s]],0.5)</f>
        <v>3</v>
      </c>
      <c r="L174" s="47">
        <f>CEILING(TBL_CalcDarwin[[#This Row],[Darwin Gusts
m/s]],0.5)</f>
        <v>3.5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45448.208333332921</v>
      </c>
      <c r="C175" s="17">
        <f t="shared" si="17"/>
        <v>7.2083333333333499</v>
      </c>
      <c r="D175" s="34">
        <f>TBL_CalcDarwin[[#This Row],[Darwin PLOM
MW]]+TBL_CalcDarwin[[#This Row],[Darwin PLOME
MW]]</f>
        <v>2.2410000000000001</v>
      </c>
      <c r="E175" s="34">
        <f>TBL_CalcDarwin[[#This Row],[PLOM MW TOTAL BARRA A]]+TBL_CalcDarwin[[#This Row],[PLOM MW TOTAL BARRA B]]</f>
        <v>2.1859999999999999</v>
      </c>
      <c r="F175" s="34">
        <f>TBL_CalcDarwin[[#This Row],[PLOME MW TOTAL BARRA A]]+TBL_CalcDarwin[[#This Row],[PLOME MW TOTAL BARRA B]]</f>
        <v>5.5E-2</v>
      </c>
      <c r="G175" s="48">
        <f>'Plantilla Datos'!D180</f>
        <v>2.2000000000000002</v>
      </c>
      <c r="H175" s="48">
        <f>'Plantilla Datos'!E180</f>
        <v>3</v>
      </c>
      <c r="I175" s="49">
        <f>'Plantilla Datos'!F180</f>
        <v>16.399999999999999</v>
      </c>
      <c r="J175" s="47">
        <f>CEILING('Plantilla Datos'!$L$3*TBL_CalcDarwin[[#This Row],[Darwin Gusts
m/s]],0.5)</f>
        <v>2.5</v>
      </c>
      <c r="K175" s="47">
        <f>CEILING('Plantilla Datos'!$L$4*TBL_CalcDarwin[[#This Row],[Darwin Gusts
m/s]],0.5)</f>
        <v>3</v>
      </c>
      <c r="L175" s="47">
        <f>CEILING(TBL_CalcDarwin[[#This Row],[Darwin Gusts
m/s]],0.5)</f>
        <v>3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45448.249999999585</v>
      </c>
      <c r="C176" s="17">
        <f t="shared" si="17"/>
        <v>7.2500000000000169</v>
      </c>
      <c r="D176" s="34">
        <f>TBL_CalcDarwin[[#This Row],[Darwin PLOM
MW]]+TBL_CalcDarwin[[#This Row],[Darwin PLOME
MW]]</f>
        <v>1.6360000000000001</v>
      </c>
      <c r="E176" s="34">
        <f>TBL_CalcDarwin[[#This Row],[PLOM MW TOTAL BARRA A]]+TBL_CalcDarwin[[#This Row],[PLOM MW TOTAL BARRA B]]</f>
        <v>1.6360000000000001</v>
      </c>
      <c r="F176" s="34">
        <f>TBL_CalcDarwin[[#This Row],[PLOME MW TOTAL BARRA A]]+TBL_CalcDarwin[[#This Row],[PLOME MW TOTAL BARRA B]]</f>
        <v>0</v>
      </c>
      <c r="G176" s="48">
        <f>'Plantilla Datos'!D181</f>
        <v>2</v>
      </c>
      <c r="H176" s="48">
        <f>'Plantilla Datos'!E181</f>
        <v>2.8</v>
      </c>
      <c r="I176" s="49">
        <f>'Plantilla Datos'!F181</f>
        <v>16.399999999999999</v>
      </c>
      <c r="J176" s="47">
        <f>CEILING('Plantilla Datos'!$L$3*TBL_CalcDarwin[[#This Row],[Darwin Gusts
m/s]],0.5)</f>
        <v>2.5</v>
      </c>
      <c r="K176" s="47">
        <f>CEILING('Plantilla Datos'!$L$4*TBL_CalcDarwin[[#This Row],[Darwin Gusts
m/s]],0.5)</f>
        <v>2.5</v>
      </c>
      <c r="L176" s="47">
        <f>CEILING(TBL_CalcDarwin[[#This Row],[Darwin Gusts
m/s]],0.5)</f>
        <v>3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45448.29166666625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1.8</v>
      </c>
      <c r="H177" s="48">
        <f>'Plantilla Datos'!E182</f>
        <v>2.5</v>
      </c>
      <c r="I177" s="49">
        <f>'Plantilla Datos'!F182</f>
        <v>16.600000000000001</v>
      </c>
      <c r="J177" s="47">
        <f>CEILING('Plantilla Datos'!$L$3*TBL_CalcDarwin[[#This Row],[Darwin Gusts
m/s]],0.5)</f>
        <v>2</v>
      </c>
      <c r="K177" s="47">
        <f>CEILING('Plantilla Datos'!$L$4*TBL_CalcDarwin[[#This Row],[Darwin Gusts
m/s]],0.5)</f>
        <v>2.5</v>
      </c>
      <c r="L177" s="47">
        <f>CEILING(TBL_CalcDarwin[[#This Row],[Darwin Gusts
m/s]],0.5)</f>
        <v>2.5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45448.333333332914</v>
      </c>
      <c r="C178" s="17">
        <f t="shared" si="17"/>
        <v>7.3333333333333508</v>
      </c>
      <c r="D178" s="34">
        <f>TBL_CalcDarwin[[#This Row],[Darwin PLOM
MW]]+TBL_CalcDarwin[[#This Row],[Darwin PLOME
MW]]</f>
        <v>1.6360000000000001</v>
      </c>
      <c r="E178" s="34">
        <f>TBL_CalcDarwin[[#This Row],[PLOM MW TOTAL BARRA A]]+TBL_CalcDarwin[[#This Row],[PLOM MW TOTAL BARRA B]]</f>
        <v>1.6360000000000001</v>
      </c>
      <c r="F178" s="34">
        <f>TBL_CalcDarwin[[#This Row],[PLOME MW TOTAL BARRA A]]+TBL_CalcDarwin[[#This Row],[PLOME MW TOTAL BARRA B]]</f>
        <v>0</v>
      </c>
      <c r="G178" s="48">
        <f>'Plantilla Datos'!D183</f>
        <v>2</v>
      </c>
      <c r="H178" s="48">
        <f>'Plantilla Datos'!E183</f>
        <v>2.8</v>
      </c>
      <c r="I178" s="49">
        <f>'Plantilla Datos'!F183</f>
        <v>16.899999999999999</v>
      </c>
      <c r="J178" s="47">
        <f>CEILING('Plantilla Datos'!$L$3*TBL_CalcDarwin[[#This Row],[Darwin Gusts
m/s]],0.5)</f>
        <v>2.5</v>
      </c>
      <c r="K178" s="47">
        <f>CEILING('Plantilla Datos'!$L$4*TBL_CalcDarwin[[#This Row],[Darwin Gusts
m/s]],0.5)</f>
        <v>2.5</v>
      </c>
      <c r="L178" s="47">
        <f>CEILING(TBL_CalcDarwin[[#This Row],[Darwin Gusts
m/s]],0.5)</f>
        <v>3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45448.374999999578</v>
      </c>
      <c r="C179" s="17">
        <f t="shared" si="17"/>
        <v>7.3750000000000178</v>
      </c>
      <c r="D179" s="34">
        <f>TBL_CalcDarwin[[#This Row],[Darwin PLOM
MW]]+TBL_CalcDarwin[[#This Row],[Darwin PLOME
MW]]</f>
        <v>2.2410000000000001</v>
      </c>
      <c r="E179" s="34">
        <f>TBL_CalcDarwin[[#This Row],[PLOM MW TOTAL BARRA A]]+TBL_CalcDarwin[[#This Row],[PLOM MW TOTAL BARRA B]]</f>
        <v>2.1859999999999999</v>
      </c>
      <c r="F179" s="34">
        <f>TBL_CalcDarwin[[#This Row],[PLOME MW TOTAL BARRA A]]+TBL_CalcDarwin[[#This Row],[PLOME MW TOTAL BARRA B]]</f>
        <v>5.5E-2</v>
      </c>
      <c r="G179" s="48">
        <f>'Plantilla Datos'!D184</f>
        <v>2.2000000000000002</v>
      </c>
      <c r="H179" s="48">
        <f>'Plantilla Datos'!E184</f>
        <v>3</v>
      </c>
      <c r="I179" s="49">
        <f>'Plantilla Datos'!F184</f>
        <v>17.3</v>
      </c>
      <c r="J179" s="47">
        <f>CEILING('Plantilla Datos'!$L$3*TBL_CalcDarwin[[#This Row],[Darwin Gusts
m/s]],0.5)</f>
        <v>2.5</v>
      </c>
      <c r="K179" s="47">
        <f>CEILING('Plantilla Datos'!$L$4*TBL_CalcDarwin[[#This Row],[Darwin Gusts
m/s]],0.5)</f>
        <v>3</v>
      </c>
      <c r="L179" s="47">
        <f>CEILING(TBL_CalcDarwin[[#This Row],[Darwin Gusts
m/s]],0.5)</f>
        <v>3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45448.416666666242</v>
      </c>
      <c r="C180" s="17">
        <f t="shared" si="17"/>
        <v>7.4166666666666847</v>
      </c>
      <c r="D180" s="34">
        <f>TBL_CalcDarwin[[#This Row],[Darwin PLOM
MW]]+TBL_CalcDarwin[[#This Row],[Darwin PLOME
MW]]</f>
        <v>4.47</v>
      </c>
      <c r="E180" s="34">
        <f>TBL_CalcDarwin[[#This Row],[PLOM MW TOTAL BARRA A]]+TBL_CalcDarwin[[#This Row],[PLOM MW TOTAL BARRA B]]</f>
        <v>4.415</v>
      </c>
      <c r="F180" s="34">
        <f>TBL_CalcDarwin[[#This Row],[PLOME MW TOTAL BARRA A]]+TBL_CalcDarwin[[#This Row],[PLOME MW TOTAL BARRA B]]</f>
        <v>5.5E-2</v>
      </c>
      <c r="G180" s="48">
        <f>'Plantilla Datos'!D185</f>
        <v>2.4</v>
      </c>
      <c r="H180" s="48">
        <f>'Plantilla Datos'!E185</f>
        <v>3.3</v>
      </c>
      <c r="I180" s="49">
        <f>'Plantilla Datos'!F185</f>
        <v>17.7</v>
      </c>
      <c r="J180" s="47">
        <f>CEILING('Plantilla Datos'!$L$3*TBL_CalcDarwin[[#This Row],[Darwin Gusts
m/s]],0.5)</f>
        <v>2.5</v>
      </c>
      <c r="K180" s="47">
        <f>CEILING('Plantilla Datos'!$L$4*TBL_CalcDarwin[[#This Row],[Darwin Gusts
m/s]],0.5)</f>
        <v>3</v>
      </c>
      <c r="L180" s="47">
        <f>CEILING(TBL_CalcDarwin[[#This Row],[Darwin Gusts
m/s]],0.5)</f>
        <v>3.5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45448.458333332906</v>
      </c>
      <c r="C181" s="17">
        <f t="shared" si="17"/>
        <v>7.4583333333333517</v>
      </c>
      <c r="D181" s="34">
        <f>TBL_CalcDarwin[[#This Row],[Darwin PLOM
MW]]+TBL_CalcDarwin[[#This Row],[Darwin PLOME
MW]]</f>
        <v>5.0930000000000009</v>
      </c>
      <c r="E181" s="34">
        <f>TBL_CalcDarwin[[#This Row],[PLOM MW TOTAL BARRA A]]+TBL_CalcDarwin[[#This Row],[PLOM MW TOTAL BARRA B]]</f>
        <v>4.9280000000000008</v>
      </c>
      <c r="F181" s="34">
        <f>TBL_CalcDarwin[[#This Row],[PLOME MW TOTAL BARRA A]]+TBL_CalcDarwin[[#This Row],[PLOME MW TOTAL BARRA B]]</f>
        <v>0.16500000000000001</v>
      </c>
      <c r="G181" s="48">
        <f>'Plantilla Datos'!D186</f>
        <v>2.6</v>
      </c>
      <c r="H181" s="48">
        <f>'Plantilla Datos'!E186</f>
        <v>3.5</v>
      </c>
      <c r="I181" s="49">
        <f>'Plantilla Datos'!F186</f>
        <v>18</v>
      </c>
      <c r="J181" s="47">
        <f>CEILING('Plantilla Datos'!$L$3*TBL_CalcDarwin[[#This Row],[Darwin Gusts
m/s]],0.5)</f>
        <v>3</v>
      </c>
      <c r="K181" s="47">
        <f>CEILING('Plantilla Datos'!$L$4*TBL_CalcDarwin[[#This Row],[Darwin Gusts
m/s]],0.5)</f>
        <v>3</v>
      </c>
      <c r="L181" s="47">
        <f>CEILING(TBL_CalcDarwin[[#This Row],[Darwin Gusts
m/s]],0.5)</f>
        <v>3.5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81" s="29">
        <f>TBL_CalcDarwin[[#This Row],[Expansión - Barra B - 5.2 - Cerro]]*TBL_CalcDarwin[[#This Row],[AEG 5.2 MW Cerro]]</f>
        <v>5.5E-2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45448.499999999571</v>
      </c>
      <c r="C182" s="17">
        <f t="shared" si="17"/>
        <v>7.5000000000000187</v>
      </c>
      <c r="D182" s="34">
        <f>TBL_CalcDarwin[[#This Row],[Darwin PLOM
MW]]+TBL_CalcDarwin[[#This Row],[Darwin PLOME
MW]]</f>
        <v>9.4850000000000012</v>
      </c>
      <c r="E182" s="34">
        <f>TBL_CalcDarwin[[#This Row],[PLOM MW TOTAL BARRA A]]+TBL_CalcDarwin[[#This Row],[PLOM MW TOTAL BARRA B]]</f>
        <v>9.245000000000001</v>
      </c>
      <c r="F182" s="34">
        <f>TBL_CalcDarwin[[#This Row],[PLOME MW TOTAL BARRA A]]+TBL_CalcDarwin[[#This Row],[PLOME MW TOTAL BARRA B]]</f>
        <v>0.24</v>
      </c>
      <c r="G182" s="48">
        <f>'Plantilla Datos'!D187</f>
        <v>2.8</v>
      </c>
      <c r="H182" s="48">
        <f>'Plantilla Datos'!E187</f>
        <v>3.7</v>
      </c>
      <c r="I182" s="49">
        <f>'Plantilla Datos'!F187</f>
        <v>18.3</v>
      </c>
      <c r="J182" s="47">
        <f>CEILING('Plantilla Datos'!$L$3*TBL_CalcDarwin[[#This Row],[Darwin Gusts
m/s]],0.5)</f>
        <v>3</v>
      </c>
      <c r="K182" s="47">
        <f>CEILING('Plantilla Datos'!$L$4*TBL_CalcDarwin[[#This Row],[Darwin Gusts
m/s]],0.5)</f>
        <v>3.5</v>
      </c>
      <c r="L182" s="47">
        <f>CEILING(TBL_CalcDarwin[[#This Row],[Darwin Gusts
m/s]],0.5)</f>
        <v>4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2" s="29">
        <f>TBL_CalcDarwin[[#This Row],[Expansión - Barra B - 5.2 - Cerro]]*TBL_CalcDarwin[[#This Row],[AEG 5.2 MW Cerro]]</f>
        <v>5.5E-2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45448.541666666235</v>
      </c>
      <c r="C183" s="17">
        <f t="shared" si="17"/>
        <v>7.5416666666666856</v>
      </c>
      <c r="D183" s="34">
        <f>TBL_CalcDarwin[[#This Row],[Darwin PLOM
MW]]+TBL_CalcDarwin[[#This Row],[Darwin PLOME
MW]]</f>
        <v>9.4850000000000012</v>
      </c>
      <c r="E183" s="34">
        <f>TBL_CalcDarwin[[#This Row],[PLOM MW TOTAL BARRA A]]+TBL_CalcDarwin[[#This Row],[PLOM MW TOTAL BARRA B]]</f>
        <v>9.245000000000001</v>
      </c>
      <c r="F183" s="34">
        <f>TBL_CalcDarwin[[#This Row],[PLOME MW TOTAL BARRA A]]+TBL_CalcDarwin[[#This Row],[PLOME MW TOTAL BARRA B]]</f>
        <v>0.24</v>
      </c>
      <c r="G183" s="48">
        <f>'Plantilla Datos'!D188</f>
        <v>3</v>
      </c>
      <c r="H183" s="48">
        <f>'Plantilla Datos'!E188</f>
        <v>4</v>
      </c>
      <c r="I183" s="49">
        <f>'Plantilla Datos'!F188</f>
        <v>18.600000000000001</v>
      </c>
      <c r="J183" s="47">
        <f>CEILING('Plantilla Datos'!$L$3*TBL_CalcDarwin[[#This Row],[Darwin Gusts
m/s]],0.5)</f>
        <v>3</v>
      </c>
      <c r="K183" s="47">
        <f>CEILING('Plantilla Datos'!$L$4*TBL_CalcDarwin[[#This Row],[Darwin Gusts
m/s]],0.5)</f>
        <v>3.5</v>
      </c>
      <c r="L183" s="47">
        <f>CEILING(TBL_CalcDarwin[[#This Row],[Darwin Gusts
m/s]],0.5)</f>
        <v>4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3" s="29">
        <f>TBL_CalcDarwin[[#This Row],[Expansión - Barra B - 5.2 - Cerro]]*TBL_CalcDarwin[[#This Row],[AEG 5.2 MW Cerro]]</f>
        <v>5.5E-2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45448.583333332899</v>
      </c>
      <c r="C184" s="17">
        <f t="shared" si="17"/>
        <v>7.5833333333333526</v>
      </c>
      <c r="D184" s="34">
        <f>TBL_CalcDarwin[[#This Row],[Darwin PLOM
MW]]+TBL_CalcDarwin[[#This Row],[Darwin PLOME
MW]]</f>
        <v>15.728</v>
      </c>
      <c r="E184" s="34">
        <f>TBL_CalcDarwin[[#This Row],[PLOM MW TOTAL BARRA A]]+TBL_CalcDarwin[[#This Row],[PLOM MW TOTAL BARRA B]]</f>
        <v>15.224</v>
      </c>
      <c r="F184" s="34">
        <f>TBL_CalcDarwin[[#This Row],[PLOME MW TOTAL BARRA A]]+TBL_CalcDarwin[[#This Row],[PLOME MW TOTAL BARRA B]]</f>
        <v>0.504</v>
      </c>
      <c r="G184" s="48">
        <f>'Plantilla Datos'!D189</f>
        <v>3.2</v>
      </c>
      <c r="H184" s="48">
        <f>'Plantilla Datos'!E189</f>
        <v>4.3</v>
      </c>
      <c r="I184" s="49">
        <f>'Plantilla Datos'!F189</f>
        <v>18.5</v>
      </c>
      <c r="J184" s="47">
        <f>CEILING('Plantilla Datos'!$L$3*TBL_CalcDarwin[[#This Row],[Darwin Gusts
m/s]],0.5)</f>
        <v>3.5</v>
      </c>
      <c r="K184" s="47">
        <f>CEILING('Plantilla Datos'!$L$4*TBL_CalcDarwin[[#This Row],[Darwin Gusts
m/s]],0.5)</f>
        <v>4</v>
      </c>
      <c r="L184" s="47">
        <f>CEILING(TBL_CalcDarwin[[#This Row],[Darwin Gusts
m/s]],0.5)</f>
        <v>4.5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4" s="29">
        <f>TBL_CalcDarwin[[#This Row],[Expansión - Barra B - 5.2 - Cerro]]*TBL_CalcDarwin[[#This Row],[AEG 5.2 MW Cerro]]</f>
        <v>0.13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45448.624999999563</v>
      </c>
      <c r="C185" s="17">
        <f t="shared" si="17"/>
        <v>7.6250000000000195</v>
      </c>
      <c r="D185" s="34">
        <f>TBL_CalcDarwin[[#This Row],[Darwin PLOM
MW]]+TBL_CalcDarwin[[#This Row],[Darwin PLOME
MW]]</f>
        <v>20.864000000000001</v>
      </c>
      <c r="E185" s="34">
        <f>TBL_CalcDarwin[[#This Row],[PLOM MW TOTAL BARRA A]]+TBL_CalcDarwin[[#This Row],[PLOM MW TOTAL BARRA B]]</f>
        <v>20.36</v>
      </c>
      <c r="F185" s="34">
        <f>TBL_CalcDarwin[[#This Row],[PLOME MW TOTAL BARRA A]]+TBL_CalcDarwin[[#This Row],[PLOME MW TOTAL BARRA B]]</f>
        <v>0.504</v>
      </c>
      <c r="G185" s="48">
        <f>'Plantilla Datos'!D190</f>
        <v>3.5</v>
      </c>
      <c r="H185" s="48">
        <f>'Plantilla Datos'!E190</f>
        <v>4.5999999999999996</v>
      </c>
      <c r="I185" s="49">
        <f>'Plantilla Datos'!F190</f>
        <v>18.399999999999999</v>
      </c>
      <c r="J185" s="47">
        <f>CEILING('Plantilla Datos'!$L$3*TBL_CalcDarwin[[#This Row],[Darwin Gusts
m/s]],0.5)</f>
        <v>3.5</v>
      </c>
      <c r="K185" s="47">
        <f>CEILING('Plantilla Datos'!$L$4*TBL_CalcDarwin[[#This Row],[Darwin Gusts
m/s]],0.5)</f>
        <v>4</v>
      </c>
      <c r="L185" s="47">
        <f>CEILING(TBL_CalcDarwin[[#This Row],[Darwin Gusts
m/s]],0.5)</f>
        <v>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5" s="29">
        <f>TBL_CalcDarwin[[#This Row],[Expansión - Barra B - 5.2 - Cerro]]*TBL_CalcDarwin[[#This Row],[AEG 5.2 MW Cerro]]</f>
        <v>0.13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45448.666666666228</v>
      </c>
      <c r="C186" s="17">
        <f t="shared" si="17"/>
        <v>7.6666666666666865</v>
      </c>
      <c r="D186" s="34">
        <f>TBL_CalcDarwin[[#This Row],[Darwin PLOM
MW]]+TBL_CalcDarwin[[#This Row],[Darwin PLOME
MW]]</f>
        <v>23.425999999999998</v>
      </c>
      <c r="E186" s="34">
        <f>TBL_CalcDarwin[[#This Row],[PLOM MW TOTAL BARRA A]]+TBL_CalcDarwin[[#This Row],[PLOM MW TOTAL BARRA B]]</f>
        <v>22.555999999999997</v>
      </c>
      <c r="F186" s="34">
        <f>TBL_CalcDarwin[[#This Row],[PLOME MW TOTAL BARRA A]]+TBL_CalcDarwin[[#This Row],[PLOME MW TOTAL BARRA B]]</f>
        <v>0.87</v>
      </c>
      <c r="G186" s="48">
        <f>'Plantilla Datos'!D191</f>
        <v>3.7</v>
      </c>
      <c r="H186" s="48">
        <f>'Plantilla Datos'!E191</f>
        <v>4.9000000000000004</v>
      </c>
      <c r="I186" s="49">
        <f>'Plantilla Datos'!F191</f>
        <v>18.3</v>
      </c>
      <c r="J186" s="47">
        <f>CEILING('Plantilla Datos'!$L$3*TBL_CalcDarwin[[#This Row],[Darwin Gusts
m/s]],0.5)</f>
        <v>4</v>
      </c>
      <c r="K186" s="47">
        <f>CEILING('Plantilla Datos'!$L$4*TBL_CalcDarwin[[#This Row],[Darwin Gusts
m/s]],0.5)</f>
        <v>4.5</v>
      </c>
      <c r="L186" s="47">
        <f>CEILING(TBL_CalcDarwin[[#This Row],[Darwin Gusts
m/s]],0.5)</f>
        <v>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6" s="29">
        <f>TBL_CalcDarwin[[#This Row],[Expansión - Barra B - 5.2 - Cerro]]*TBL_CalcDarwin[[#This Row],[AEG 5.2 MW Cerro]]</f>
        <v>0.24399999999999999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45448.708333332892</v>
      </c>
      <c r="C187" s="17">
        <f t="shared" si="17"/>
        <v>7.7083333333333535</v>
      </c>
      <c r="D187" s="34">
        <f>TBL_CalcDarwin[[#This Row],[Darwin PLOM
MW]]+TBL_CalcDarwin[[#This Row],[Darwin PLOME
MW]]</f>
        <v>29.592000000000002</v>
      </c>
      <c r="E187" s="34">
        <f>TBL_CalcDarwin[[#This Row],[PLOM MW TOTAL BARRA A]]+TBL_CalcDarwin[[#This Row],[PLOM MW TOTAL BARRA B]]</f>
        <v>28.722000000000001</v>
      </c>
      <c r="F187" s="34">
        <f>TBL_CalcDarwin[[#This Row],[PLOME MW TOTAL BARRA A]]+TBL_CalcDarwin[[#This Row],[PLOME MW TOTAL BARRA B]]</f>
        <v>0.87</v>
      </c>
      <c r="G187" s="48">
        <f>'Plantilla Datos'!D192</f>
        <v>4</v>
      </c>
      <c r="H187" s="48">
        <f>'Plantilla Datos'!E192</f>
        <v>5.2</v>
      </c>
      <c r="I187" s="49">
        <f>'Plantilla Datos'!F192</f>
        <v>18.2</v>
      </c>
      <c r="J187" s="47">
        <f>CEILING('Plantilla Datos'!$L$3*TBL_CalcDarwin[[#This Row],[Darwin Gusts
m/s]],0.5)</f>
        <v>4</v>
      </c>
      <c r="K187" s="47">
        <f>CEILING('Plantilla Datos'!$L$4*TBL_CalcDarwin[[#This Row],[Darwin Gusts
m/s]],0.5)</f>
        <v>4.5</v>
      </c>
      <c r="L187" s="47">
        <f>CEILING(TBL_CalcDarwin[[#This Row],[Darwin Gusts
m/s]],0.5)</f>
        <v>5.5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7" s="29">
        <f>TBL_CalcDarwin[[#This Row],[Expansión - Barra B - 5.2 - Cerro]]*TBL_CalcDarwin[[#This Row],[AEG 5.2 MW Cerro]]</f>
        <v>0.24399999999999999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45448.749999999556</v>
      </c>
      <c r="C188" s="17">
        <f t="shared" si="17"/>
        <v>7.7500000000000204</v>
      </c>
      <c r="D188" s="34">
        <f>TBL_CalcDarwin[[#This Row],[Darwin PLOM
MW]]+TBL_CalcDarwin[[#This Row],[Darwin PLOME
MW]]</f>
        <v>31.571999999999999</v>
      </c>
      <c r="E188" s="34">
        <f>TBL_CalcDarwin[[#This Row],[PLOM MW TOTAL BARRA A]]+TBL_CalcDarwin[[#This Row],[PLOM MW TOTAL BARRA B]]</f>
        <v>30.536999999999999</v>
      </c>
      <c r="F188" s="34">
        <f>TBL_CalcDarwin[[#This Row],[PLOME MW TOTAL BARRA A]]+TBL_CalcDarwin[[#This Row],[PLOME MW TOTAL BARRA B]]</f>
        <v>1.0350000000000001</v>
      </c>
      <c r="G188" s="48">
        <f>'Plantilla Datos'!D193</f>
        <v>4.2</v>
      </c>
      <c r="H188" s="48">
        <f>'Plantilla Datos'!E193</f>
        <v>5.5</v>
      </c>
      <c r="I188" s="49">
        <f>'Plantilla Datos'!F193</f>
        <v>17.7</v>
      </c>
      <c r="J188" s="47">
        <f>CEILING('Plantilla Datos'!$L$3*TBL_CalcDarwin[[#This Row],[Darwin Gusts
m/s]],0.5)</f>
        <v>4</v>
      </c>
      <c r="K188" s="47">
        <f>CEILING('Plantilla Datos'!$L$4*TBL_CalcDarwin[[#This Row],[Darwin Gusts
m/s]],0.5)</f>
        <v>5</v>
      </c>
      <c r="L188" s="47">
        <f>CEILING(TBL_CalcDarwin[[#This Row],[Darwin Gusts
m/s]],0.5)</f>
        <v>5.5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8" s="29">
        <f>TBL_CalcDarwin[[#This Row],[Expansión - Barra B - 5.2 - Cerro]]*TBL_CalcDarwin[[#This Row],[AEG 5.2 MW Cerro]]</f>
        <v>0.24399999999999999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45448.79166666622</v>
      </c>
      <c r="C189" s="17">
        <f t="shared" si="17"/>
        <v>7.7916666666666874</v>
      </c>
      <c r="D189" s="34">
        <f>TBL_CalcDarwin[[#This Row],[Darwin PLOM
MW]]+TBL_CalcDarwin[[#This Row],[Darwin PLOME
MW]]</f>
        <v>40.074999999999996</v>
      </c>
      <c r="E189" s="34">
        <f>TBL_CalcDarwin[[#This Row],[PLOM MW TOTAL BARRA A]]+TBL_CalcDarwin[[#This Row],[PLOM MW TOTAL BARRA B]]</f>
        <v>38.763999999999996</v>
      </c>
      <c r="F189" s="34">
        <f>TBL_CalcDarwin[[#This Row],[PLOME MW TOTAL BARRA A]]+TBL_CalcDarwin[[#This Row],[PLOME MW TOTAL BARRA B]]</f>
        <v>1.3109999999999999</v>
      </c>
      <c r="G189" s="48">
        <f>'Plantilla Datos'!D194</f>
        <v>4.5</v>
      </c>
      <c r="H189" s="48">
        <f>'Plantilla Datos'!E194</f>
        <v>5.8</v>
      </c>
      <c r="I189" s="49">
        <f>'Plantilla Datos'!F194</f>
        <v>17.399999999999999</v>
      </c>
      <c r="J189" s="47">
        <f>CEILING('Plantilla Datos'!$L$3*TBL_CalcDarwin[[#This Row],[Darwin Gusts
m/s]],0.5)</f>
        <v>4.5</v>
      </c>
      <c r="K189" s="47">
        <f>CEILING('Plantilla Datos'!$L$4*TBL_CalcDarwin[[#This Row],[Darwin Gusts
m/s]],0.5)</f>
        <v>5</v>
      </c>
      <c r="L189" s="47">
        <f>CEILING(TBL_CalcDarwin[[#This Row],[Darwin Gusts
m/s]],0.5)</f>
        <v>6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9" s="29">
        <f>TBL_CalcDarwin[[#This Row],[Expansión - Barra B - 5.2 - Cerro]]*TBL_CalcDarwin[[#This Row],[AEG 5.2 MW Cerro]]</f>
        <v>0.38200000000000001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45448.833333332885</v>
      </c>
      <c r="C190" s="17">
        <f t="shared" si="17"/>
        <v>7.8333333333333544</v>
      </c>
      <c r="D190" s="34">
        <f>TBL_CalcDarwin[[#This Row],[Darwin PLOM
MW]]+TBL_CalcDarwin[[#This Row],[Darwin PLOME
MW]]</f>
        <v>40.074999999999996</v>
      </c>
      <c r="E190" s="34">
        <f>TBL_CalcDarwin[[#This Row],[PLOM MW TOTAL BARRA A]]+TBL_CalcDarwin[[#This Row],[PLOM MW TOTAL BARRA B]]</f>
        <v>38.763999999999996</v>
      </c>
      <c r="F190" s="34">
        <f>TBL_CalcDarwin[[#This Row],[PLOME MW TOTAL BARRA A]]+TBL_CalcDarwin[[#This Row],[PLOME MW TOTAL BARRA B]]</f>
        <v>1.3109999999999999</v>
      </c>
      <c r="G190" s="48">
        <f>'Plantilla Datos'!D195</f>
        <v>4.5</v>
      </c>
      <c r="H190" s="48">
        <f>'Plantilla Datos'!E195</f>
        <v>5.8</v>
      </c>
      <c r="I190" s="49">
        <f>'Plantilla Datos'!F195</f>
        <v>17.5</v>
      </c>
      <c r="J190" s="47">
        <f>CEILING('Plantilla Datos'!$L$3*TBL_CalcDarwin[[#This Row],[Darwin Gusts
m/s]],0.5)</f>
        <v>4.5</v>
      </c>
      <c r="K190" s="47">
        <f>CEILING('Plantilla Datos'!$L$4*TBL_CalcDarwin[[#This Row],[Darwin Gusts
m/s]],0.5)</f>
        <v>5</v>
      </c>
      <c r="L190" s="47">
        <f>CEILING(TBL_CalcDarwin[[#This Row],[Darwin Gusts
m/s]],0.5)</f>
        <v>6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0" s="29">
        <f>TBL_CalcDarwin[[#This Row],[Expansión - Barra B - 5.2 - Cerro]]*TBL_CalcDarwin[[#This Row],[AEG 5.2 MW Cerro]]</f>
        <v>0.38200000000000001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45448.874999999549</v>
      </c>
      <c r="C191" s="17">
        <f>C190+TIME(1,0,0)</f>
        <v>7.8750000000000213</v>
      </c>
      <c r="D191" s="34">
        <f>TBL_CalcDarwin[[#This Row],[Darwin PLOM
MW]]+TBL_CalcDarwin[[#This Row],[Darwin PLOME
MW]]</f>
        <v>40.074999999999996</v>
      </c>
      <c r="E191" s="34">
        <f>TBL_CalcDarwin[[#This Row],[PLOM MW TOTAL BARRA A]]+TBL_CalcDarwin[[#This Row],[PLOM MW TOTAL BARRA B]]</f>
        <v>38.763999999999996</v>
      </c>
      <c r="F191" s="34">
        <f>TBL_CalcDarwin[[#This Row],[PLOME MW TOTAL BARRA A]]+TBL_CalcDarwin[[#This Row],[PLOME MW TOTAL BARRA B]]</f>
        <v>1.3109999999999999</v>
      </c>
      <c r="G191" s="48">
        <f>'Plantilla Datos'!D196</f>
        <v>4.5</v>
      </c>
      <c r="H191" s="48">
        <f>'Plantilla Datos'!E196</f>
        <v>5.8</v>
      </c>
      <c r="I191" s="49">
        <f>'Plantilla Datos'!F196</f>
        <v>17.5</v>
      </c>
      <c r="J191" s="47">
        <f>CEILING('Plantilla Datos'!$L$3*TBL_CalcDarwin[[#This Row],[Darwin Gusts
m/s]],0.5)</f>
        <v>4.5</v>
      </c>
      <c r="K191" s="47">
        <f>CEILING('Plantilla Datos'!$L$4*TBL_CalcDarwin[[#This Row],[Darwin Gusts
m/s]],0.5)</f>
        <v>5</v>
      </c>
      <c r="L191" s="47">
        <f>CEILING(TBL_CalcDarwin[[#This Row],[Darwin Gusts
m/s]],0.5)</f>
        <v>6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1" s="29">
        <f>TBL_CalcDarwin[[#This Row],[Expansión - Barra B - 5.2 - Cerro]]*TBL_CalcDarwin[[#This Row],[AEG 5.2 MW Cerro]]</f>
        <v>0.38200000000000001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45448.916666666213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40.074999999999996</v>
      </c>
      <c r="E192" s="34">
        <f>TBL_CalcDarwin[[#This Row],[PLOM MW TOTAL BARRA A]]+TBL_CalcDarwin[[#This Row],[PLOM MW TOTAL BARRA B]]</f>
        <v>38.763999999999996</v>
      </c>
      <c r="F192" s="34">
        <f>TBL_CalcDarwin[[#This Row],[PLOME MW TOTAL BARRA A]]+TBL_CalcDarwin[[#This Row],[PLOME MW TOTAL BARRA B]]</f>
        <v>1.3109999999999999</v>
      </c>
      <c r="G192" s="48">
        <f>'Plantilla Datos'!D197</f>
        <v>4.5</v>
      </c>
      <c r="H192" s="48">
        <f>'Plantilla Datos'!E197</f>
        <v>5.8</v>
      </c>
      <c r="I192" s="49">
        <f>'Plantilla Datos'!F197</f>
        <v>17.5</v>
      </c>
      <c r="J192" s="47">
        <f>CEILING('Plantilla Datos'!$L$3*TBL_CalcDarwin[[#This Row],[Darwin Gusts
m/s]],0.5)</f>
        <v>4.5</v>
      </c>
      <c r="K192" s="47">
        <f>CEILING('Plantilla Datos'!$L$4*TBL_CalcDarwin[[#This Row],[Darwin Gusts
m/s]],0.5)</f>
        <v>5</v>
      </c>
      <c r="L192" s="47">
        <f>CEILING(TBL_CalcDarwin[[#This Row],[Darwin Gusts
m/s]],0.5)</f>
        <v>6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2" s="29">
        <f>TBL_CalcDarwin[[#This Row],[Expansión - Barra B - 5.2 - Cerro]]*TBL_CalcDarwin[[#This Row],[AEG 5.2 MW Cerro]]</f>
        <v>0.38200000000000001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45448.958333332877</v>
      </c>
      <c r="C193" s="17">
        <f t="shared" si="18"/>
        <v>7.9583333333333552</v>
      </c>
      <c r="D193" s="34">
        <f>TBL_CalcDarwin[[#This Row],[Darwin PLOM
MW]]+TBL_CalcDarwin[[#This Row],[Darwin PLOME
MW]]</f>
        <v>40.074999999999996</v>
      </c>
      <c r="E193" s="34">
        <f>TBL_CalcDarwin[[#This Row],[PLOM MW TOTAL BARRA A]]+TBL_CalcDarwin[[#This Row],[PLOM MW TOTAL BARRA B]]</f>
        <v>38.763999999999996</v>
      </c>
      <c r="F193" s="34">
        <f>TBL_CalcDarwin[[#This Row],[PLOME MW TOTAL BARRA A]]+TBL_CalcDarwin[[#This Row],[PLOME MW TOTAL BARRA B]]</f>
        <v>1.3109999999999999</v>
      </c>
      <c r="G193" s="48">
        <f>'Plantilla Datos'!D198</f>
        <v>4.5</v>
      </c>
      <c r="H193" s="48">
        <f>'Plantilla Datos'!E198</f>
        <v>5.8</v>
      </c>
      <c r="I193" s="49">
        <f>'Plantilla Datos'!F198</f>
        <v>17.5</v>
      </c>
      <c r="J193" s="47">
        <f>CEILING('Plantilla Datos'!$L$3*TBL_CalcDarwin[[#This Row],[Darwin Gusts
m/s]],0.5)</f>
        <v>4.5</v>
      </c>
      <c r="K193" s="47">
        <f>CEILING('Plantilla Datos'!$L$4*TBL_CalcDarwin[[#This Row],[Darwin Gusts
m/s]],0.5)</f>
        <v>5</v>
      </c>
      <c r="L193" s="47">
        <f>CEILING(TBL_CalcDarwin[[#This Row],[Darwin Gusts
m/s]],0.5)</f>
        <v>6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3" s="29">
        <f>TBL_CalcDarwin[[#This Row],[Expansión - Barra B - 5.2 - Cerro]]*TBL_CalcDarwin[[#This Row],[AEG 5.2 MW Cerro]]</f>
        <v>0.38200000000000001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45448.999999999542</v>
      </c>
      <c r="C194" s="17">
        <f t="shared" si="18"/>
        <v>8.0000000000000213</v>
      </c>
      <c r="D194" s="34">
        <f>TBL_CalcDarwin[[#This Row],[Darwin PLOM
MW]]+TBL_CalcDarwin[[#This Row],[Darwin PLOME
MW]]</f>
        <v>40.722999999999999</v>
      </c>
      <c r="E194" s="34">
        <f>TBL_CalcDarwin[[#This Row],[PLOM MW TOTAL BARRA A]]+TBL_CalcDarwin[[#This Row],[PLOM MW TOTAL BARRA B]]</f>
        <v>39.213999999999999</v>
      </c>
      <c r="F194" s="34">
        <f>TBL_CalcDarwin[[#This Row],[PLOME MW TOTAL BARRA A]]+TBL_CalcDarwin[[#This Row],[PLOME MW TOTAL BARRA B]]</f>
        <v>1.5089999999999999</v>
      </c>
      <c r="G194" s="48">
        <f>'Plantilla Datos'!D199</f>
        <v>4.5</v>
      </c>
      <c r="H194" s="48">
        <f>'Plantilla Datos'!E199</f>
        <v>5.9</v>
      </c>
      <c r="I194" s="49">
        <f>'Plantilla Datos'!F199</f>
        <v>17.600000000000001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5.5</v>
      </c>
      <c r="L194" s="47">
        <f>CEILING(TBL_CalcDarwin[[#This Row],[Darwin Gusts
m/s]],0.5)</f>
        <v>6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45449.041666666206</v>
      </c>
      <c r="C195" s="17">
        <f t="shared" si="18"/>
        <v>8.0416666666666874</v>
      </c>
      <c r="D195" s="34">
        <f>TBL_CalcDarwin[[#This Row],[Darwin PLOM
MW]]+TBL_CalcDarwin[[#This Row],[Darwin PLOME
MW]]</f>
        <v>40.722999999999999</v>
      </c>
      <c r="E195" s="34">
        <f>TBL_CalcDarwin[[#This Row],[PLOM MW TOTAL BARRA A]]+TBL_CalcDarwin[[#This Row],[PLOM MW TOTAL BARRA B]]</f>
        <v>39.213999999999999</v>
      </c>
      <c r="F195" s="34">
        <f>TBL_CalcDarwin[[#This Row],[PLOME MW TOTAL BARRA A]]+TBL_CalcDarwin[[#This Row],[PLOME MW TOTAL BARRA B]]</f>
        <v>1.5089999999999999</v>
      </c>
      <c r="G195" s="48">
        <f>'Plantilla Datos'!D200</f>
        <v>4.5</v>
      </c>
      <c r="H195" s="48">
        <f>'Plantilla Datos'!E200</f>
        <v>5.9</v>
      </c>
      <c r="I195" s="49">
        <f>'Plantilla Datos'!F200</f>
        <v>17.600000000000001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45449.08333333287</v>
      </c>
      <c r="C196" s="17">
        <f t="shared" si="18"/>
        <v>8.0833333333333535</v>
      </c>
      <c r="D196" s="34">
        <f>TBL_CalcDarwin[[#This Row],[Darwin PLOM
MW]]+TBL_CalcDarwin[[#This Row],[Darwin PLOME
MW]]</f>
        <v>30.28</v>
      </c>
      <c r="E196" s="34">
        <f>TBL_CalcDarwin[[#This Row],[PLOM MW TOTAL BARRA A]]+TBL_CalcDarwin[[#This Row],[PLOM MW TOTAL BARRA B]]</f>
        <v>29.245000000000001</v>
      </c>
      <c r="F196" s="34">
        <f>TBL_CalcDarwin[[#This Row],[PLOME MW TOTAL BARRA A]]+TBL_CalcDarwin[[#This Row],[PLOME MW TOTAL BARRA B]]</f>
        <v>1.0350000000000001</v>
      </c>
      <c r="G196" s="48">
        <f>'Plantilla Datos'!D201</f>
        <v>4.0999999999999996</v>
      </c>
      <c r="H196" s="48">
        <f>'Plantilla Datos'!E201</f>
        <v>5.3</v>
      </c>
      <c r="I196" s="49">
        <f>'Plantilla Datos'!F201</f>
        <v>17.5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45449.124999999534</v>
      </c>
      <c r="C197" s="17">
        <f>C196+TIME(1,0,0)</f>
        <v>8.1250000000000195</v>
      </c>
      <c r="D197" s="34">
        <f>TBL_CalcDarwin[[#This Row],[Darwin PLOM
MW]]+TBL_CalcDarwin[[#This Row],[Darwin PLOME
MW]]</f>
        <v>21.591000000000001</v>
      </c>
      <c r="E197" s="34">
        <f>TBL_CalcDarwin[[#This Row],[PLOM MW TOTAL BARRA A]]+TBL_CalcDarwin[[#This Row],[PLOM MW TOTAL BARRA B]]</f>
        <v>20.949000000000002</v>
      </c>
      <c r="F197" s="34">
        <f>TBL_CalcDarwin[[#This Row],[PLOME MW TOTAL BARRA A]]+TBL_CalcDarwin[[#This Row],[PLOME MW TOTAL BARRA B]]</f>
        <v>0.64200000000000002</v>
      </c>
      <c r="G197" s="48">
        <f>'Plantilla Datos'!D202</f>
        <v>3.6</v>
      </c>
      <c r="H197" s="48">
        <f>'Plantilla Datos'!E202</f>
        <v>4.7</v>
      </c>
      <c r="I197" s="49">
        <f>'Plantilla Datos'!F202</f>
        <v>17.399999999999999</v>
      </c>
      <c r="J197" s="47">
        <f>CEILING('Plantilla Datos'!$L$3*TBL_CalcDarwin[[#This Row],[Darwin Gusts
m/s]],0.5)</f>
        <v>3.5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7" s="29">
        <f>TBL_CalcDarwin[[#This Row],[Expansión - Barra B - 5.2 - Cerro]]*TBL_CalcDarwin[[#This Row],[AEG 5.2 MW Cerro]]</f>
        <v>0.13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45449.166666666199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13.250999999999999</v>
      </c>
      <c r="E198" s="34">
        <f>TBL_CalcDarwin[[#This Row],[PLOM MW TOTAL BARRA A]]+TBL_CalcDarwin[[#This Row],[PLOM MW TOTAL BARRA B]]</f>
        <v>13.010999999999999</v>
      </c>
      <c r="F198" s="34">
        <f>TBL_CalcDarwin[[#This Row],[PLOME MW TOTAL BARRA A]]+TBL_CalcDarwin[[#This Row],[PLOME MW TOTAL BARRA B]]</f>
        <v>0.24</v>
      </c>
      <c r="G198" s="48">
        <f>'Plantilla Datos'!D203</f>
        <v>3.1</v>
      </c>
      <c r="H198" s="48">
        <f>'Plantilla Datos'!E203</f>
        <v>4.0999999999999996</v>
      </c>
      <c r="I198" s="49">
        <f>'Plantilla Datos'!F203</f>
        <v>17.399999999999999</v>
      </c>
      <c r="J198" s="47">
        <f>CEILING('Plantilla Datos'!$L$3*TBL_CalcDarwin[[#This Row],[Darwin Gusts
m/s]],0.5)</f>
        <v>3</v>
      </c>
      <c r="K198" s="47">
        <f>CEILING('Plantilla Datos'!$L$4*TBL_CalcDarwin[[#This Row],[Darwin Gusts
m/s]],0.5)</f>
        <v>3.5</v>
      </c>
      <c r="L198" s="47">
        <f>CEILING(TBL_CalcDarwin[[#This Row],[Darwin Gusts
m/s]],0.5)</f>
        <v>4.5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8" s="29">
        <f>TBL_CalcDarwin[[#This Row],[Expansión - Barra B - 5.2 - Cerro]]*TBL_CalcDarwin[[#This Row],[AEG 5.2 MW Cerro]]</f>
        <v>5.5E-2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45449.208333332863</v>
      </c>
      <c r="C199" s="17">
        <f t="shared" si="20"/>
        <v>8.2083333333333517</v>
      </c>
      <c r="D199" s="34">
        <f>TBL_CalcDarwin[[#This Row],[Darwin PLOM
MW]]+TBL_CalcDarwin[[#This Row],[Darwin PLOME
MW]]</f>
        <v>9.1110000000000007</v>
      </c>
      <c r="E199" s="34">
        <f>TBL_CalcDarwin[[#This Row],[PLOM MW TOTAL BARRA A]]+TBL_CalcDarwin[[#This Row],[PLOM MW TOTAL BARRA B]]</f>
        <v>8.8710000000000004</v>
      </c>
      <c r="F199" s="34">
        <f>TBL_CalcDarwin[[#This Row],[PLOME MW TOTAL BARRA A]]+TBL_CalcDarwin[[#This Row],[PLOME MW TOTAL BARRA B]]</f>
        <v>0.24</v>
      </c>
      <c r="G199" s="48">
        <f>'Plantilla Datos'!D204</f>
        <v>2.6</v>
      </c>
      <c r="H199" s="48">
        <f>'Plantilla Datos'!E204</f>
        <v>3.6</v>
      </c>
      <c r="I199" s="49">
        <f>'Plantilla Datos'!F204</f>
        <v>17.3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45449.249999999527</v>
      </c>
      <c r="C200" s="17">
        <f t="shared" si="20"/>
        <v>8.2500000000000178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2.2000000000000002</v>
      </c>
      <c r="H200" s="48">
        <f>'Plantilla Datos'!E205</f>
        <v>3.1</v>
      </c>
      <c r="I200" s="49">
        <f>'Plantilla Datos'!F205</f>
        <v>17.399999999999999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45449.291666666191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1.7</v>
      </c>
      <c r="H201" s="48">
        <f>'Plantilla Datos'!E206</f>
        <v>2.5</v>
      </c>
      <c r="I201" s="49">
        <f>'Plantilla Datos'!F206</f>
        <v>17.7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2.5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45449.333333332856</v>
      </c>
      <c r="C202" s="17">
        <f t="shared" si="20"/>
        <v>8.3333333333333499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1.7</v>
      </c>
      <c r="H202" s="48">
        <f>'Plantilla Datos'!E207</f>
        <v>2.4</v>
      </c>
      <c r="I202" s="49">
        <f>'Plantilla Datos'!F207</f>
        <v>17.8</v>
      </c>
      <c r="J202" s="47">
        <f>CEILING('Plantilla Datos'!$L$3*TBL_CalcDarwin[[#This Row],[Darwin Gusts
m/s]],0.5)</f>
        <v>2</v>
      </c>
      <c r="K202" s="47">
        <f>CEILING('Plantilla Datos'!$L$4*TBL_CalcDarwin[[#This Row],[Darwin Gusts
m/s]],0.5)</f>
        <v>2.5</v>
      </c>
      <c r="L202" s="47">
        <f>CEILING(TBL_CalcDarwin[[#This Row],[Darwin Gusts
m/s]],0.5)</f>
        <v>2.5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45449.37499999952</v>
      </c>
      <c r="C203" s="17">
        <f t="shared" si="20"/>
        <v>8.375000000000016</v>
      </c>
      <c r="D203" s="34">
        <f>TBL_CalcDarwin[[#This Row],[Darwin PLOM
MW]]+TBL_CalcDarwin[[#This Row],[Darwin PLOME
MW]]</f>
        <v>0</v>
      </c>
      <c r="E203" s="34">
        <f>TBL_CalcDarwin[[#This Row],[PLOM MW TOTAL BARRA A]]+TBL_CalcDarwin[[#This Row],[PLOM MW TOTAL BARRA B]]</f>
        <v>0</v>
      </c>
      <c r="F203" s="34">
        <f>TBL_CalcDarwin[[#This Row],[PLOME MW TOTAL BARRA A]]+TBL_CalcDarwin[[#This Row],[PLOME MW TOTAL BARRA B]]</f>
        <v>0</v>
      </c>
      <c r="G203" s="48">
        <f>'Plantilla Datos'!D208</f>
        <v>1.7</v>
      </c>
      <c r="H203" s="48">
        <f>'Plantilla Datos'!E208</f>
        <v>2.4</v>
      </c>
      <c r="I203" s="49">
        <f>'Plantilla Datos'!F208</f>
        <v>18</v>
      </c>
      <c r="J203" s="47">
        <f>CEILING('Plantilla Datos'!$L$3*TBL_CalcDarwin[[#This Row],[Darwin Gusts
m/s]],0.5)</f>
        <v>2</v>
      </c>
      <c r="K203" s="47">
        <f>CEILING('Plantilla Datos'!$L$4*TBL_CalcDarwin[[#This Row],[Darwin Gusts
m/s]],0.5)</f>
        <v>2.5</v>
      </c>
      <c r="L203" s="47">
        <f>CEILING(TBL_CalcDarwin[[#This Row],[Darwin Gusts
m/s]],0.5)</f>
        <v>2.5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45449.416666666184</v>
      </c>
      <c r="C204" s="17">
        <f t="shared" si="20"/>
        <v>8.4166666666666821</v>
      </c>
      <c r="D204" s="34">
        <f>TBL_CalcDarwin[[#This Row],[Darwin PLOM
MW]]+TBL_CalcDarwin[[#This Row],[Darwin PLOME
MW]]</f>
        <v>0</v>
      </c>
      <c r="E204" s="34">
        <f>TBL_CalcDarwin[[#This Row],[PLOM MW TOTAL BARRA A]]+TBL_CalcDarwin[[#This Row],[PLOM MW TOTAL BARRA B]]</f>
        <v>0</v>
      </c>
      <c r="F204" s="34">
        <f>TBL_CalcDarwin[[#This Row],[PLOME MW TOTAL BARRA A]]+TBL_CalcDarwin[[#This Row],[PLOME MW TOTAL BARRA B]]</f>
        <v>0</v>
      </c>
      <c r="G204" s="48">
        <f>'Plantilla Datos'!D209</f>
        <v>1.7</v>
      </c>
      <c r="H204" s="48">
        <f>'Plantilla Datos'!E209</f>
        <v>2.4</v>
      </c>
      <c r="I204" s="49">
        <f>'Plantilla Datos'!F209</f>
        <v>18.100000000000001</v>
      </c>
      <c r="J204" s="47">
        <f>CEILING('Plantilla Datos'!$L$3*TBL_CalcDarwin[[#This Row],[Darwin Gusts
m/s]],0.5)</f>
        <v>2</v>
      </c>
      <c r="K204" s="47">
        <f>CEILING('Plantilla Datos'!$L$4*TBL_CalcDarwin[[#This Row],[Darwin Gusts
m/s]],0.5)</f>
        <v>2.5</v>
      </c>
      <c r="L204" s="47">
        <f>CEILING(TBL_CalcDarwin[[#This Row],[Darwin Gusts
m/s]],0.5)</f>
        <v>2.5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4" s="29">
        <f>TBL_CalcDarwin[[#This Row],[Expansión - Barra B - 5.2 - Cerro]]*TBL_CalcDarwin[[#This Row],[AEG 5.2 MW Cerro]]</f>
        <v>0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45449.458333332848</v>
      </c>
      <c r="C205" s="17">
        <f t="shared" si="20"/>
        <v>8.4583333333333481</v>
      </c>
      <c r="D205" s="34">
        <f>TBL_CalcDarwin[[#This Row],[Darwin PLOM
MW]]+TBL_CalcDarwin[[#This Row],[Darwin PLOME
MW]]</f>
        <v>0</v>
      </c>
      <c r="E205" s="34">
        <f>TBL_CalcDarwin[[#This Row],[PLOM MW TOTAL BARRA A]]+TBL_CalcDarwin[[#This Row],[PLOM MW TOTAL BARRA B]]</f>
        <v>0</v>
      </c>
      <c r="F205" s="34">
        <f>TBL_CalcDarwin[[#This Row],[PLOME MW TOTAL BARRA A]]+TBL_CalcDarwin[[#This Row],[PLOME MW TOTAL BARRA B]]</f>
        <v>0</v>
      </c>
      <c r="G205" s="48">
        <f>'Plantilla Datos'!D210</f>
        <v>1.7</v>
      </c>
      <c r="H205" s="48">
        <f>'Plantilla Datos'!E210</f>
        <v>2.5</v>
      </c>
      <c r="I205" s="49">
        <f>'Plantilla Datos'!F210</f>
        <v>18.2</v>
      </c>
      <c r="J205" s="47">
        <f>CEILING('Plantilla Datos'!$L$3*TBL_CalcDarwin[[#This Row],[Darwin Gusts
m/s]],0.5)</f>
        <v>2</v>
      </c>
      <c r="K205" s="47">
        <f>CEILING('Plantilla Datos'!$L$4*TBL_CalcDarwin[[#This Row],[Darwin Gusts
m/s]],0.5)</f>
        <v>2.5</v>
      </c>
      <c r="L205" s="47">
        <f>CEILING(TBL_CalcDarwin[[#This Row],[Darwin Gusts
m/s]],0.5)</f>
        <v>2.5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5" s="29">
        <f>TBL_CalcDarwin[[#This Row],[Expansión - Barra B - 5.2 - Cerro]]*TBL_CalcDarwin[[#This Row],[AEG 5.2 MW Cerro]]</f>
        <v>0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45449.499999999513</v>
      </c>
      <c r="C206" s="17">
        <f t="shared" si="20"/>
        <v>8.5000000000000142</v>
      </c>
      <c r="D206" s="34">
        <f>TBL_CalcDarwin[[#This Row],[Darwin PLOM
MW]]+TBL_CalcDarwin[[#This Row],[Darwin PLOME
MW]]</f>
        <v>0</v>
      </c>
      <c r="E206" s="34">
        <f>TBL_CalcDarwin[[#This Row],[PLOM MW TOTAL BARRA A]]+TBL_CalcDarwin[[#This Row],[PLOM MW TOTAL BARRA B]]</f>
        <v>0</v>
      </c>
      <c r="F206" s="34">
        <f>TBL_CalcDarwin[[#This Row],[PLOME MW TOTAL BARRA A]]+TBL_CalcDarwin[[#This Row],[PLOME MW TOTAL BARRA B]]</f>
        <v>0</v>
      </c>
      <c r="G206" s="48">
        <f>'Plantilla Datos'!D211</f>
        <v>1.7</v>
      </c>
      <c r="H206" s="48">
        <f>'Plantilla Datos'!E211</f>
        <v>2.5</v>
      </c>
      <c r="I206" s="49">
        <f>'Plantilla Datos'!F211</f>
        <v>18.3</v>
      </c>
      <c r="J206" s="47">
        <f>CEILING('Plantilla Datos'!$L$3*TBL_CalcDarwin[[#This Row],[Darwin Gusts
m/s]],0.5)</f>
        <v>2</v>
      </c>
      <c r="K206" s="47">
        <f>CEILING('Plantilla Datos'!$L$4*TBL_CalcDarwin[[#This Row],[Darwin Gusts
m/s]],0.5)</f>
        <v>2.5</v>
      </c>
      <c r="L206" s="47">
        <f>CEILING(TBL_CalcDarwin[[#This Row],[Darwin Gusts
m/s]],0.5)</f>
        <v>2.5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6" s="29">
        <f>TBL_CalcDarwin[[#This Row],[Expansión - Barra B - 5.2 - Cerro]]*TBL_CalcDarwin[[#This Row],[AEG 5.2 MW Cerro]]</f>
        <v>0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45449.541666666177</v>
      </c>
      <c r="C207" s="17">
        <f t="shared" si="20"/>
        <v>8.5416666666666803</v>
      </c>
      <c r="D207" s="34">
        <f>TBL_CalcDarwin[[#This Row],[Darwin PLOM
MW]]+TBL_CalcDarwin[[#This Row],[Darwin PLOME
MW]]</f>
        <v>0</v>
      </c>
      <c r="E207" s="34">
        <f>TBL_CalcDarwin[[#This Row],[PLOM MW TOTAL BARRA A]]+TBL_CalcDarwin[[#This Row],[PLOM MW TOTAL BARRA B]]</f>
        <v>0</v>
      </c>
      <c r="F207" s="34">
        <f>TBL_CalcDarwin[[#This Row],[PLOME MW TOTAL BARRA A]]+TBL_CalcDarwin[[#This Row],[PLOME MW TOTAL BARRA B]]</f>
        <v>0</v>
      </c>
      <c r="G207" s="48">
        <f>'Plantilla Datos'!D212</f>
        <v>1.7</v>
      </c>
      <c r="H207" s="48">
        <f>'Plantilla Datos'!E212</f>
        <v>2.5</v>
      </c>
      <c r="I207" s="49">
        <f>'Plantilla Datos'!F212</f>
        <v>18.3</v>
      </c>
      <c r="J207" s="47">
        <f>CEILING('Plantilla Datos'!$L$3*TBL_CalcDarwin[[#This Row],[Darwin Gusts
m/s]],0.5)</f>
        <v>2</v>
      </c>
      <c r="K207" s="47">
        <f>CEILING('Plantilla Datos'!$L$4*TBL_CalcDarwin[[#This Row],[Darwin Gusts
m/s]],0.5)</f>
        <v>2.5</v>
      </c>
      <c r="L207" s="47">
        <f>CEILING(TBL_CalcDarwin[[#This Row],[Darwin Gusts
m/s]],0.5)</f>
        <v>2.5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7" s="29">
        <f>TBL_CalcDarwin[[#This Row],[Expansión - Barra B - 5.2 - Cerro]]*TBL_CalcDarwin[[#This Row],[AEG 5.2 MW Cerro]]</f>
        <v>0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45449.583333332841</v>
      </c>
      <c r="C208" s="17">
        <f t="shared" si="20"/>
        <v>8.5833333333333464</v>
      </c>
      <c r="D208" s="34">
        <f>TBL_CalcDarwin[[#This Row],[Darwin PLOM
MW]]+TBL_CalcDarwin[[#This Row],[Darwin PLOME
MW]]</f>
        <v>2.3510000000000004</v>
      </c>
      <c r="E208" s="34">
        <f>TBL_CalcDarwin[[#This Row],[PLOM MW TOTAL BARRA A]]+TBL_CalcDarwin[[#This Row],[PLOM MW TOTAL BARRA B]]</f>
        <v>2.2960000000000003</v>
      </c>
      <c r="F208" s="34">
        <f>TBL_CalcDarwin[[#This Row],[PLOME MW TOTAL BARRA A]]+TBL_CalcDarwin[[#This Row],[PLOME MW TOTAL BARRA B]]</f>
        <v>5.5E-2</v>
      </c>
      <c r="G208" s="48">
        <f>'Plantilla Datos'!D213</f>
        <v>2.1</v>
      </c>
      <c r="H208" s="48">
        <f>'Plantilla Datos'!E213</f>
        <v>3</v>
      </c>
      <c r="I208" s="49">
        <f>'Plantilla Datos'!F213</f>
        <v>18.600000000000001</v>
      </c>
      <c r="J208" s="47">
        <f>CEILING('Plantilla Datos'!$L$3*TBL_CalcDarwin[[#This Row],[Darwin Gusts
m/s]],0.5)</f>
        <v>2.5</v>
      </c>
      <c r="K208" s="47">
        <f>CEILING('Plantilla Datos'!$L$4*TBL_CalcDarwin[[#This Row],[Darwin Gusts
m/s]],0.5)</f>
        <v>3</v>
      </c>
      <c r="L208" s="47">
        <f>CEILING(TBL_CalcDarwin[[#This Row],[Darwin Gusts
m/s]],0.5)</f>
        <v>3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8" s="29">
        <f>TBL_CalcDarwin[[#This Row],[Expansión - Barra B - 5.2 - Cerro]]*TBL_CalcDarwin[[#This Row],[AEG 5.2 MW Cerro]]</f>
        <v>0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45449.624999999505</v>
      </c>
      <c r="C209" s="17">
        <f t="shared" si="20"/>
        <v>8.6250000000000124</v>
      </c>
      <c r="D209" s="34">
        <f>TBL_CalcDarwin[[#This Row],[Darwin PLOM
MW]]+TBL_CalcDarwin[[#This Row],[Darwin PLOME
MW]]</f>
        <v>5.0930000000000009</v>
      </c>
      <c r="E209" s="34">
        <f>TBL_CalcDarwin[[#This Row],[PLOM MW TOTAL BARRA A]]+TBL_CalcDarwin[[#This Row],[PLOM MW TOTAL BARRA B]]</f>
        <v>4.9280000000000008</v>
      </c>
      <c r="F209" s="34">
        <f>TBL_CalcDarwin[[#This Row],[PLOME MW TOTAL BARRA A]]+TBL_CalcDarwin[[#This Row],[PLOME MW TOTAL BARRA B]]</f>
        <v>0.16500000000000001</v>
      </c>
      <c r="G209" s="48">
        <f>'Plantilla Datos'!D214</f>
        <v>2.6</v>
      </c>
      <c r="H209" s="48">
        <f>'Plantilla Datos'!E214</f>
        <v>3.5</v>
      </c>
      <c r="I209" s="49">
        <f>'Plantilla Datos'!F214</f>
        <v>18.8</v>
      </c>
      <c r="J209" s="47">
        <f>CEILING('Plantilla Datos'!$L$3*TBL_CalcDarwin[[#This Row],[Darwin Gusts
m/s]],0.5)</f>
        <v>3</v>
      </c>
      <c r="K209" s="47">
        <f>CEILING('Plantilla Datos'!$L$4*TBL_CalcDarwin[[#This Row],[Darwin Gusts
m/s]],0.5)</f>
        <v>3</v>
      </c>
      <c r="L209" s="47">
        <f>CEILING(TBL_CalcDarwin[[#This Row],[Darwin Gusts
m/s]],0.5)</f>
        <v>3.5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209" s="29">
        <f>TBL_CalcDarwin[[#This Row],[Expansión - Barra B - 5.2 - Cerro]]*TBL_CalcDarwin[[#This Row],[AEG 5.2 MW Cerro]]</f>
        <v>5.5E-2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45449.666666666169</v>
      </c>
      <c r="C210" s="17">
        <f t="shared" si="20"/>
        <v>8.6666666666666785</v>
      </c>
      <c r="D210" s="34">
        <f>TBL_CalcDarwin[[#This Row],[Darwin PLOM
MW]]+TBL_CalcDarwin[[#This Row],[Darwin PLOME
MW]]</f>
        <v>9.4850000000000012</v>
      </c>
      <c r="E210" s="34">
        <f>TBL_CalcDarwin[[#This Row],[PLOM MW TOTAL BARRA A]]+TBL_CalcDarwin[[#This Row],[PLOM MW TOTAL BARRA B]]</f>
        <v>9.245000000000001</v>
      </c>
      <c r="F210" s="34">
        <f>TBL_CalcDarwin[[#This Row],[PLOME MW TOTAL BARRA A]]+TBL_CalcDarwin[[#This Row],[PLOME MW TOTAL BARRA B]]</f>
        <v>0.24</v>
      </c>
      <c r="G210" s="48">
        <f>'Plantilla Datos'!D215</f>
        <v>3</v>
      </c>
      <c r="H210" s="48">
        <f>'Plantilla Datos'!E215</f>
        <v>4</v>
      </c>
      <c r="I210" s="49">
        <f>'Plantilla Datos'!F215</f>
        <v>19.100000000000001</v>
      </c>
      <c r="J210" s="47">
        <f>CEILING('Plantilla Datos'!$L$3*TBL_CalcDarwin[[#This Row],[Darwin Gusts
m/s]],0.5)</f>
        <v>3</v>
      </c>
      <c r="K210" s="47">
        <f>CEILING('Plantilla Datos'!$L$4*TBL_CalcDarwin[[#This Row],[Darwin Gusts
m/s]],0.5)</f>
        <v>3.5</v>
      </c>
      <c r="L210" s="47">
        <f>CEILING(TBL_CalcDarwin[[#This Row],[Darwin Gusts
m/s]],0.5)</f>
        <v>4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10" s="29">
        <f>TBL_CalcDarwin[[#This Row],[Expansión - Barra B - 5.2 - Cerro]]*TBL_CalcDarwin[[#This Row],[AEG 5.2 MW Cerro]]</f>
        <v>5.5E-2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45449.708333332834</v>
      </c>
      <c r="C211" s="17">
        <f t="shared" si="20"/>
        <v>8.7083333333333446</v>
      </c>
      <c r="D211" s="34">
        <f>TBL_CalcDarwin[[#This Row],[Darwin PLOM
MW]]+TBL_CalcDarwin[[#This Row],[Darwin PLOME
MW]]</f>
        <v>20.864000000000001</v>
      </c>
      <c r="E211" s="34">
        <f>TBL_CalcDarwin[[#This Row],[PLOM MW TOTAL BARRA A]]+TBL_CalcDarwin[[#This Row],[PLOM MW TOTAL BARRA B]]</f>
        <v>20.36</v>
      </c>
      <c r="F211" s="34">
        <f>TBL_CalcDarwin[[#This Row],[PLOME MW TOTAL BARRA A]]+TBL_CalcDarwin[[#This Row],[PLOME MW TOTAL BARRA B]]</f>
        <v>0.504</v>
      </c>
      <c r="G211" s="48">
        <f>'Plantilla Datos'!D216</f>
        <v>3.5</v>
      </c>
      <c r="H211" s="48">
        <f>'Plantilla Datos'!E216</f>
        <v>4.5999999999999996</v>
      </c>
      <c r="I211" s="49">
        <f>'Plantilla Datos'!F216</f>
        <v>19.3</v>
      </c>
      <c r="J211" s="47">
        <f>CEILING('Plantilla Datos'!$L$3*TBL_CalcDarwin[[#This Row],[Darwin Gusts
m/s]],0.5)</f>
        <v>3.5</v>
      </c>
      <c r="K211" s="47">
        <f>CEILING('Plantilla Datos'!$L$4*TBL_CalcDarwin[[#This Row],[Darwin Gusts
m/s]],0.5)</f>
        <v>4</v>
      </c>
      <c r="L211" s="47">
        <f>CEILING(TBL_CalcDarwin[[#This Row],[Darwin Gusts
m/s]],0.5)</f>
        <v>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11" s="29">
        <f>TBL_CalcDarwin[[#This Row],[Expansión - Barra B - 5.2 - Cerro]]*TBL_CalcDarwin[[#This Row],[AEG 5.2 MW Cerro]]</f>
        <v>0.13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45449.749999999498</v>
      </c>
      <c r="C212" s="17">
        <f t="shared" si="20"/>
        <v>8.7500000000000107</v>
      </c>
      <c r="D212" s="34">
        <f>TBL_CalcDarwin[[#This Row],[Darwin PLOM
MW]]+TBL_CalcDarwin[[#This Row],[Darwin PLOME
MW]]</f>
        <v>29.592000000000002</v>
      </c>
      <c r="E212" s="34">
        <f>TBL_CalcDarwin[[#This Row],[PLOM MW TOTAL BARRA A]]+TBL_CalcDarwin[[#This Row],[PLOM MW TOTAL BARRA B]]</f>
        <v>28.722000000000001</v>
      </c>
      <c r="F212" s="34">
        <f>TBL_CalcDarwin[[#This Row],[PLOME MW TOTAL BARRA A]]+TBL_CalcDarwin[[#This Row],[PLOME MW TOTAL BARRA B]]</f>
        <v>0.87</v>
      </c>
      <c r="G212" s="48">
        <f>'Plantilla Datos'!D217</f>
        <v>3.9</v>
      </c>
      <c r="H212" s="48">
        <f>'Plantilla Datos'!E217</f>
        <v>5.0999999999999996</v>
      </c>
      <c r="I212" s="49">
        <f>'Plantilla Datos'!F217</f>
        <v>19.2</v>
      </c>
      <c r="J212" s="47">
        <f>CEILING('Plantilla Datos'!$L$3*TBL_CalcDarwin[[#This Row],[Darwin Gusts
m/s]],0.5)</f>
        <v>4</v>
      </c>
      <c r="K212" s="47">
        <f>CEILING('Plantilla Datos'!$L$4*TBL_CalcDarwin[[#This Row],[Darwin Gusts
m/s]],0.5)</f>
        <v>4.5</v>
      </c>
      <c r="L212" s="47">
        <f>CEILING(TBL_CalcDarwin[[#This Row],[Darwin Gusts
m/s]],0.5)</f>
        <v>5.5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12" s="29">
        <f>TBL_CalcDarwin[[#This Row],[Expansión - Barra B - 5.2 - Cerro]]*TBL_CalcDarwin[[#This Row],[AEG 5.2 MW Cerro]]</f>
        <v>0.24399999999999999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45449.791666666162</v>
      </c>
      <c r="C213" s="17">
        <f t="shared" si="20"/>
        <v>8.7916666666666767</v>
      </c>
      <c r="D213" s="34">
        <f>TBL_CalcDarwin[[#This Row],[Darwin PLOM
MW]]+TBL_CalcDarwin[[#This Row],[Darwin PLOME
MW]]</f>
        <v>40.074999999999996</v>
      </c>
      <c r="E213" s="34">
        <f>TBL_CalcDarwin[[#This Row],[PLOM MW TOTAL BARRA A]]+TBL_CalcDarwin[[#This Row],[PLOM MW TOTAL BARRA B]]</f>
        <v>38.763999999999996</v>
      </c>
      <c r="F213" s="34">
        <f>TBL_CalcDarwin[[#This Row],[PLOME MW TOTAL BARRA A]]+TBL_CalcDarwin[[#This Row],[PLOME MW TOTAL BARRA B]]</f>
        <v>1.3109999999999999</v>
      </c>
      <c r="G213" s="48">
        <f>'Plantilla Datos'!D218</f>
        <v>4.3</v>
      </c>
      <c r="H213" s="48">
        <f>'Plantilla Datos'!E218</f>
        <v>5.6</v>
      </c>
      <c r="I213" s="49">
        <f>'Plantilla Datos'!F218</f>
        <v>19.3</v>
      </c>
      <c r="J213" s="47">
        <f>CEILING('Plantilla Datos'!$L$3*TBL_CalcDarwin[[#This Row],[Darwin Gusts
m/s]],0.5)</f>
        <v>4.5</v>
      </c>
      <c r="K213" s="47">
        <f>CEILING('Plantilla Datos'!$L$4*TBL_CalcDarwin[[#This Row],[Darwin Gusts
m/s]],0.5)</f>
        <v>5</v>
      </c>
      <c r="L213" s="47">
        <f>CEILING(TBL_CalcDarwin[[#This Row],[Darwin Gusts
m/s]],0.5)</f>
        <v>6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13" s="29">
        <f>TBL_CalcDarwin[[#This Row],[Expansión - Barra B - 5.2 - Cerro]]*TBL_CalcDarwin[[#This Row],[AEG 5.2 MW Cerro]]</f>
        <v>0.38200000000000001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45449.833333332826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45449.874999999491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45449.916666666155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45449.958333332819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45449.999999999483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45450.041666666148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45450.083333332812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45450.124999999476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45450.16666666614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45450.208333332805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45450.249999999469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45450.291666666133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45450.333333332797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45450.374999999462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45450.416666666126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45450.45833333279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TUESDAY 28 MAY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THURSDAY 30 MAY</v>
      </c>
      <c r="G1" s="137"/>
      <c r="H1" s="137"/>
      <c r="I1" s="137"/>
      <c r="J1" s="137"/>
      <c r="K1" s="137"/>
      <c r="L1" s="137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45440</v>
      </c>
      <c r="B3" s="51">
        <v>0</v>
      </c>
      <c r="C3" s="1">
        <f>'Plantilla Datos'!K9</f>
        <v>11.1</v>
      </c>
      <c r="F3" s="104">
        <f>(Table2[[#This Row],[Fecha]]+2)</f>
        <v>45442</v>
      </c>
      <c r="G3" s="52">
        <f>Table2[[#This Row],[Hora]]</f>
        <v>0</v>
      </c>
      <c r="H3" s="53">
        <f>VLOOKUP(Table1[[#This Row],[Fecha]],TBL_CalcDarwin[],42,1)</f>
        <v>13.303000000000001</v>
      </c>
      <c r="I3" s="53">
        <f>VLOOKUP(Table1[[#This Row],[Fecha]],TBL_CalcDarwin[],43,1)</f>
        <v>10.802</v>
      </c>
      <c r="J3" s="73">
        <f>VLOOKUP(Table1[[#This Row],[Fecha]],TBL_CalcDarwin[],40,1)</f>
        <v>22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24.105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13.303000000000001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10.802</v>
      </c>
      <c r="P3" s="53">
        <f>N3+O3</f>
        <v>24.105</v>
      </c>
    </row>
    <row r="4" spans="1:16" x14ac:dyDescent="0.3">
      <c r="A4" s="103">
        <f>A3+TIME(0,30,0)</f>
        <v>45440.020833333336</v>
      </c>
      <c r="B4" s="51">
        <f>B3+TIME(0,30,0)</f>
        <v>2.0833333333333332E-2</v>
      </c>
      <c r="C4" s="1">
        <f>'Plantilla Datos'!K10</f>
        <v>11.1</v>
      </c>
      <c r="F4" s="104">
        <f>(Table2[[#This Row],[Fecha]]+2)</f>
        <v>45442.020833333336</v>
      </c>
      <c r="G4" s="52">
        <f>Table2[[#This Row],[Hora]]</f>
        <v>2.0833333333333332E-2</v>
      </c>
      <c r="H4" s="53">
        <f>VLOOKUP(Table1[[#This Row],[Fecha]],TBL_CalcDarwin[],42,1)</f>
        <v>13.303000000000001</v>
      </c>
      <c r="I4" s="53">
        <f>VLOOKUP(Table1[[#This Row],[Fecha]],TBL_CalcDarwin[],43,1)</f>
        <v>10.802</v>
      </c>
      <c r="J4" s="73">
        <f>VLOOKUP(Table1[[#This Row],[Fecha]],TBL_CalcDarwin[],40,1)</f>
        <v>22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24.105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13.303000000000001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10.802</v>
      </c>
      <c r="P4" s="53">
        <f t="shared" ref="P4:P50" si="0">N4+O4</f>
        <v>24.105</v>
      </c>
    </row>
    <row r="5" spans="1:16" x14ac:dyDescent="0.3">
      <c r="A5" s="103">
        <f t="shared" ref="A5:A50" si="1">A4+TIME(0,30,0)</f>
        <v>45440.041666666672</v>
      </c>
      <c r="B5" s="51">
        <f t="shared" ref="B5:B50" si="2">B4+TIME(0,30,0)</f>
        <v>4.1666666666666664E-2</v>
      </c>
      <c r="C5" s="1">
        <f>'Plantilla Datos'!K11</f>
        <v>10.9</v>
      </c>
      <c r="F5" s="104">
        <f>(Table2[[#This Row],[Fecha]]+2)</f>
        <v>45442.041666666672</v>
      </c>
      <c r="G5" s="52">
        <f>Table2[[#This Row],[Hora]]</f>
        <v>4.1666666666666664E-2</v>
      </c>
      <c r="H5" s="53">
        <f>VLOOKUP(Table1[[#This Row],[Fecha]],TBL_CalcDarwin[],42,1)</f>
        <v>6.5440000000000005</v>
      </c>
      <c r="I5" s="53">
        <f>VLOOKUP(Table1[[#This Row],[Fecha]],TBL_CalcDarwin[],43,1)</f>
        <v>5.4079999999999995</v>
      </c>
      <c r="J5" s="73">
        <f>VLOOKUP(Table1[[#This Row],[Fecha]],TBL_CalcDarwin[],40,1)</f>
        <v>22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11.952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6.5440000000000005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5.4079999999999995</v>
      </c>
      <c r="P5" s="53">
        <f t="shared" si="0"/>
        <v>11.952</v>
      </c>
    </row>
    <row r="6" spans="1:16" x14ac:dyDescent="0.3">
      <c r="A6" s="103">
        <f t="shared" si="1"/>
        <v>45440.062500000007</v>
      </c>
      <c r="B6" s="51">
        <f t="shared" si="2"/>
        <v>6.25E-2</v>
      </c>
      <c r="C6" s="1">
        <f>'Plantilla Datos'!K12</f>
        <v>11.5</v>
      </c>
      <c r="F6" s="104">
        <f>(Table2[[#This Row],[Fecha]]+2)</f>
        <v>45442.062500000007</v>
      </c>
      <c r="G6" s="52">
        <f>Table2[[#This Row],[Hora]]</f>
        <v>6.25E-2</v>
      </c>
      <c r="H6" s="53">
        <f>VLOOKUP(Table1[[#This Row],[Fecha]],TBL_CalcDarwin[],42,1)</f>
        <v>6.5440000000000005</v>
      </c>
      <c r="I6" s="53">
        <f>VLOOKUP(Table1[[#This Row],[Fecha]],TBL_CalcDarwin[],43,1)</f>
        <v>5.4079999999999995</v>
      </c>
      <c r="J6" s="73">
        <f>VLOOKUP(Table1[[#This Row],[Fecha]],TBL_CalcDarwin[],40,1)</f>
        <v>22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11.952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6.5440000000000005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5.4079999999999995</v>
      </c>
      <c r="P6" s="53">
        <f t="shared" si="0"/>
        <v>11.952</v>
      </c>
    </row>
    <row r="7" spans="1:16" x14ac:dyDescent="0.3">
      <c r="A7" s="103">
        <f t="shared" si="1"/>
        <v>45440.083333333343</v>
      </c>
      <c r="B7" s="51">
        <f t="shared" si="2"/>
        <v>8.3333333333333329E-2</v>
      </c>
      <c r="C7" s="1">
        <f>'Plantilla Datos'!K13</f>
        <v>9</v>
      </c>
      <c r="F7" s="104">
        <f>(Table2[[#This Row],[Fecha]]+2)</f>
        <v>45442.083333333343</v>
      </c>
      <c r="G7" s="52">
        <f>Table2[[#This Row],[Hora]]</f>
        <v>8.3333333333333329E-2</v>
      </c>
      <c r="H7" s="53">
        <f>VLOOKUP(Table1[[#This Row],[Fecha]],TBL_CalcDarwin[],42,1)</f>
        <v>3.8890000000000002</v>
      </c>
      <c r="I7" s="53">
        <f>VLOOKUP(Table1[[#This Row],[Fecha]],TBL_CalcDarwin[],43,1)</f>
        <v>3.3380000000000001</v>
      </c>
      <c r="J7" s="73">
        <f>VLOOKUP(Table1[[#This Row],[Fecha]],TBL_CalcDarwin[],40,1)</f>
        <v>22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7.2270000000000003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3.8890000000000002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3.3380000000000001</v>
      </c>
      <c r="P7" s="53">
        <f t="shared" si="0"/>
        <v>7.2270000000000003</v>
      </c>
    </row>
    <row r="8" spans="1:16" x14ac:dyDescent="0.3">
      <c r="A8" s="103">
        <f t="shared" si="1"/>
        <v>45440.104166666679</v>
      </c>
      <c r="B8" s="51">
        <f t="shared" si="2"/>
        <v>0.10416666666666666</v>
      </c>
      <c r="C8" s="1">
        <f>'Plantilla Datos'!K14</f>
        <v>7.6</v>
      </c>
      <c r="F8" s="104">
        <f>(Table2[[#This Row],[Fecha]]+2)</f>
        <v>45442.104166666679</v>
      </c>
      <c r="G8" s="52">
        <f>Table2[[#This Row],[Hora]]</f>
        <v>0.10416666666666666</v>
      </c>
      <c r="H8" s="53">
        <f>VLOOKUP(Table1[[#This Row],[Fecha]],TBL_CalcDarwin[],42,1)</f>
        <v>3.8890000000000002</v>
      </c>
      <c r="I8" s="53">
        <f>VLOOKUP(Table1[[#This Row],[Fecha]],TBL_CalcDarwin[],43,1)</f>
        <v>3.3380000000000001</v>
      </c>
      <c r="J8" s="73">
        <f>VLOOKUP(Table1[[#This Row],[Fecha]],TBL_CalcDarwin[],40,1)</f>
        <v>22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7.2270000000000003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3.8890000000000002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3.3380000000000001</v>
      </c>
      <c r="P8" s="53">
        <f t="shared" si="0"/>
        <v>7.2270000000000003</v>
      </c>
    </row>
    <row r="9" spans="1:16" x14ac:dyDescent="0.3">
      <c r="A9" s="103">
        <f t="shared" si="1"/>
        <v>45440.125000000015</v>
      </c>
      <c r="B9" s="51">
        <f t="shared" si="2"/>
        <v>0.12499999999999999</v>
      </c>
      <c r="C9" s="1">
        <f>'Plantilla Datos'!K15</f>
        <v>10.3</v>
      </c>
      <c r="F9" s="104">
        <f>(Table2[[#This Row],[Fecha]]+2)</f>
        <v>45442.125000000015</v>
      </c>
      <c r="G9" s="52">
        <f>Table2[[#This Row],[Hora]]</f>
        <v>0.12499999999999999</v>
      </c>
      <c r="H9" s="53">
        <f>VLOOKUP(Table1[[#This Row],[Fecha]],TBL_CalcDarwin[],42,1)</f>
        <v>3.8890000000000002</v>
      </c>
      <c r="I9" s="53">
        <f>VLOOKUP(Table1[[#This Row],[Fecha]],TBL_CalcDarwin[],43,1)</f>
        <v>3.3380000000000001</v>
      </c>
      <c r="J9" s="73">
        <f>VLOOKUP(Table1[[#This Row],[Fecha]],TBL_CalcDarwin[],40,1)</f>
        <v>22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7.2270000000000003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3.8890000000000002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3.3380000000000001</v>
      </c>
      <c r="P9" s="53">
        <f t="shared" si="0"/>
        <v>7.2270000000000003</v>
      </c>
    </row>
    <row r="10" spans="1:16" x14ac:dyDescent="0.3">
      <c r="A10" s="103">
        <f t="shared" si="1"/>
        <v>45440.14583333335</v>
      </c>
      <c r="B10" s="51">
        <f t="shared" si="2"/>
        <v>0.14583333333333331</v>
      </c>
      <c r="C10" s="1">
        <f>'Plantilla Datos'!K16</f>
        <v>6</v>
      </c>
      <c r="F10" s="104">
        <f>(Table2[[#This Row],[Fecha]]+2)</f>
        <v>45442.14583333335</v>
      </c>
      <c r="G10" s="52">
        <f>Table2[[#This Row],[Hora]]</f>
        <v>0.14583333333333331</v>
      </c>
      <c r="H10" s="53">
        <f>VLOOKUP(Table1[[#This Row],[Fecha]],TBL_CalcDarwin[],42,1)</f>
        <v>3.8890000000000002</v>
      </c>
      <c r="I10" s="53">
        <f>VLOOKUP(Table1[[#This Row],[Fecha]],TBL_CalcDarwin[],43,1)</f>
        <v>3.3380000000000001</v>
      </c>
      <c r="J10" s="73">
        <f>VLOOKUP(Table1[[#This Row],[Fecha]],TBL_CalcDarwin[],40,1)</f>
        <v>22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7.2270000000000003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3.8890000000000002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3.3380000000000001</v>
      </c>
      <c r="P10" s="53">
        <f t="shared" si="0"/>
        <v>7.2270000000000003</v>
      </c>
    </row>
    <row r="11" spans="1:16" x14ac:dyDescent="0.3">
      <c r="A11" s="103">
        <f t="shared" si="1"/>
        <v>45440.166666666686</v>
      </c>
      <c r="B11" s="51">
        <f t="shared" si="2"/>
        <v>0.16666666666666666</v>
      </c>
      <c r="C11" s="1">
        <f>'Plantilla Datos'!K17</f>
        <v>6.8</v>
      </c>
      <c r="F11" s="104">
        <f>(Table2[[#This Row],[Fecha]]+2)</f>
        <v>45442.166666666686</v>
      </c>
      <c r="G11" s="52">
        <f>Table2[[#This Row],[Hora]]</f>
        <v>0.16666666666666666</v>
      </c>
      <c r="H11" s="53">
        <f>VLOOKUP(Table1[[#This Row],[Fecha]],TBL_CalcDarwin[],42,1)</f>
        <v>1.87</v>
      </c>
      <c r="I11" s="53">
        <f>VLOOKUP(Table1[[#This Row],[Fecha]],TBL_CalcDarwin[],43,1)</f>
        <v>1.71</v>
      </c>
      <c r="J11" s="73">
        <f>VLOOKUP(Table1[[#This Row],[Fecha]],TBL_CalcDarwin[],40,1)</f>
        <v>22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3.58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1.87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1.71</v>
      </c>
      <c r="P11" s="53">
        <f t="shared" si="0"/>
        <v>3.58</v>
      </c>
    </row>
    <row r="12" spans="1:16" x14ac:dyDescent="0.3">
      <c r="A12" s="103">
        <f t="shared" si="1"/>
        <v>45440.187500000022</v>
      </c>
      <c r="B12" s="51">
        <f t="shared" si="2"/>
        <v>0.1875</v>
      </c>
      <c r="C12" s="1">
        <f>'Plantilla Datos'!K18</f>
        <v>7.3</v>
      </c>
      <c r="F12" s="104">
        <f>(Table2[[#This Row],[Fecha]]+2)</f>
        <v>45442.187500000022</v>
      </c>
      <c r="G12" s="52">
        <f>Table2[[#This Row],[Hora]]</f>
        <v>0.1875</v>
      </c>
      <c r="H12" s="53">
        <f>VLOOKUP(Table1[[#This Row],[Fecha]],TBL_CalcDarwin[],42,1)</f>
        <v>1.87</v>
      </c>
      <c r="I12" s="53">
        <f>VLOOKUP(Table1[[#This Row],[Fecha]],TBL_CalcDarwin[],43,1)</f>
        <v>1.71</v>
      </c>
      <c r="J12" s="73">
        <f>VLOOKUP(Table1[[#This Row],[Fecha]],TBL_CalcDarwin[],40,1)</f>
        <v>22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3.58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1.87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1.71</v>
      </c>
      <c r="P12" s="53">
        <f t="shared" si="0"/>
        <v>3.58</v>
      </c>
    </row>
    <row r="13" spans="1:16" x14ac:dyDescent="0.3">
      <c r="A13" s="103">
        <f t="shared" si="1"/>
        <v>45440.208333333358</v>
      </c>
      <c r="B13" s="51">
        <f t="shared" si="2"/>
        <v>0.20833333333333334</v>
      </c>
      <c r="C13" s="1">
        <f>'Plantilla Datos'!K19</f>
        <v>6.7</v>
      </c>
      <c r="F13" s="104">
        <f>(Table2[[#This Row],[Fecha]]+2)</f>
        <v>45442.208333333358</v>
      </c>
      <c r="G13" s="52">
        <f>Table2[[#This Row],[Hora]]</f>
        <v>0.20833333333333334</v>
      </c>
      <c r="H13" s="53">
        <f>VLOOKUP(Table1[[#This Row],[Fecha]],TBL_CalcDarwin[],42,1)</f>
        <v>0.60499999999999998</v>
      </c>
      <c r="I13" s="53">
        <f>VLOOKUP(Table1[[#This Row],[Fecha]],TBL_CalcDarwin[],43,1)</f>
        <v>0.65400000000000003</v>
      </c>
      <c r="J13" s="73">
        <f>VLOOKUP(Table1[[#This Row],[Fecha]],TBL_CalcDarwin[],40,1)</f>
        <v>22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1.2589999999999999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0.65400000000000003</v>
      </c>
      <c r="P13" s="53">
        <f t="shared" si="0"/>
        <v>1.2589999999999999</v>
      </c>
    </row>
    <row r="14" spans="1:16" x14ac:dyDescent="0.3">
      <c r="A14" s="103">
        <f t="shared" si="1"/>
        <v>45440.229166666693</v>
      </c>
      <c r="B14" s="51">
        <f t="shared" si="2"/>
        <v>0.22916666666666669</v>
      </c>
      <c r="C14" s="1">
        <f>'Plantilla Datos'!K20</f>
        <v>6.6</v>
      </c>
      <c r="F14" s="104">
        <f>(Table2[[#This Row],[Fecha]]+2)</f>
        <v>45442.229166666693</v>
      </c>
      <c r="G14" s="52">
        <f>Table2[[#This Row],[Hora]]</f>
        <v>0.22916666666666669</v>
      </c>
      <c r="H14" s="53">
        <f>VLOOKUP(Table1[[#This Row],[Fecha]],TBL_CalcDarwin[],42,1)</f>
        <v>0.60499999999999998</v>
      </c>
      <c r="I14" s="53">
        <f>VLOOKUP(Table1[[#This Row],[Fecha]],TBL_CalcDarwin[],43,1)</f>
        <v>0.65400000000000003</v>
      </c>
      <c r="J14" s="73">
        <f>VLOOKUP(Table1[[#This Row],[Fecha]],TBL_CalcDarwin[],40,1)</f>
        <v>22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1.2589999999999999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0.65400000000000003</v>
      </c>
      <c r="P14" s="53">
        <f t="shared" si="0"/>
        <v>1.2589999999999999</v>
      </c>
    </row>
    <row r="15" spans="1:16" x14ac:dyDescent="0.3">
      <c r="A15" s="103">
        <f t="shared" si="1"/>
        <v>45440.250000000029</v>
      </c>
      <c r="B15" s="51">
        <f t="shared" si="2"/>
        <v>0.25</v>
      </c>
      <c r="C15" s="1">
        <f>'Plantilla Datos'!K21</f>
        <v>3.4</v>
      </c>
      <c r="F15" s="104">
        <f>(Table2[[#This Row],[Fecha]]+2)</f>
        <v>45442.250000000029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22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3">
      <c r="A16" s="103">
        <f t="shared" si="1"/>
        <v>45440.270833333365</v>
      </c>
      <c r="B16" s="51">
        <f t="shared" si="2"/>
        <v>0.27083333333333331</v>
      </c>
      <c r="C16" s="1">
        <f>'Plantilla Datos'!K22</f>
        <v>3.3</v>
      </c>
      <c r="F16" s="104">
        <f>(Table2[[#This Row],[Fecha]]+2)</f>
        <v>45442.270833333365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22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3">
      <c r="A17" s="103">
        <f t="shared" si="1"/>
        <v>45440.291666666701</v>
      </c>
      <c r="B17" s="51">
        <f t="shared" si="2"/>
        <v>0.29166666666666663</v>
      </c>
      <c r="C17" s="1">
        <f>'Plantilla Datos'!K23</f>
        <v>1.6</v>
      </c>
      <c r="F17" s="104">
        <f>(Table2[[#This Row],[Fecha]]+2)</f>
        <v>45442.291666666701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22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3">
      <c r="A18" s="103">
        <f t="shared" si="1"/>
        <v>45440.312500000036</v>
      </c>
      <c r="B18" s="51">
        <f t="shared" si="2"/>
        <v>0.31249999999999994</v>
      </c>
      <c r="C18" s="1">
        <f>'Plantilla Datos'!K24</f>
        <v>0.2</v>
      </c>
      <c r="F18" s="104">
        <f>(Table2[[#This Row],[Fecha]]+2)</f>
        <v>45442.312500000036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22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3">
      <c r="A19" s="103">
        <f t="shared" si="1"/>
        <v>45440.333333333372</v>
      </c>
      <c r="B19" s="51">
        <f t="shared" si="2"/>
        <v>0.33333333333333326</v>
      </c>
      <c r="C19" s="1">
        <f>'Plantilla Datos'!K25</f>
        <v>0.9</v>
      </c>
      <c r="F19" s="104">
        <f>(Table2[[#This Row],[Fecha]]+2)</f>
        <v>45442.333333333372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22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3">
      <c r="A20" s="103">
        <f t="shared" si="1"/>
        <v>45440.354166666708</v>
      </c>
      <c r="B20" s="51">
        <f t="shared" si="2"/>
        <v>0.35416666666666657</v>
      </c>
      <c r="C20" s="1">
        <f>'Plantilla Datos'!K26</f>
        <v>0.6</v>
      </c>
      <c r="F20" s="104">
        <f>(Table2[[#This Row],[Fecha]]+2)</f>
        <v>45442.354166666708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22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3">
      <c r="A21" s="103">
        <f t="shared" si="1"/>
        <v>45440.375000000044</v>
      </c>
      <c r="B21" s="51">
        <f t="shared" si="2"/>
        <v>0.37499999999999989</v>
      </c>
      <c r="C21" s="1">
        <f>'Plantilla Datos'!K27</f>
        <v>2.7</v>
      </c>
      <c r="F21" s="104">
        <f>(Table2[[#This Row],[Fecha]]+2)</f>
        <v>45442.375000000044</v>
      </c>
      <c r="G21" s="52">
        <f>Table2[[#This Row],[Hora]]</f>
        <v>0.37499999999999989</v>
      </c>
      <c r="H21" s="53">
        <f>VLOOKUP(Table1[[#This Row],[Fecha]],TBL_CalcDarwin[],42,1)</f>
        <v>0</v>
      </c>
      <c r="I21" s="53">
        <f>VLOOKUP(Table1[[#This Row],[Fecha]],TBL_CalcDarwin[],43,1)</f>
        <v>0</v>
      </c>
      <c r="J21" s="73">
        <f>VLOOKUP(Table1[[#This Row],[Fecha]],TBL_CalcDarwin[],40,1)</f>
        <v>22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0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1" s="53">
        <f t="shared" si="0"/>
        <v>0</v>
      </c>
    </row>
    <row r="22" spans="1:16" x14ac:dyDescent="0.3">
      <c r="A22" s="103">
        <f t="shared" si="1"/>
        <v>45440.395833333379</v>
      </c>
      <c r="B22" s="51">
        <f t="shared" si="2"/>
        <v>0.3958333333333332</v>
      </c>
      <c r="C22" s="1">
        <f>'Plantilla Datos'!K28</f>
        <v>2.1</v>
      </c>
      <c r="F22" s="104">
        <f>(Table2[[#This Row],[Fecha]]+2)</f>
        <v>45442.395833333379</v>
      </c>
      <c r="G22" s="52">
        <f>Table2[[#This Row],[Hora]]</f>
        <v>0.3958333333333332</v>
      </c>
      <c r="H22" s="53">
        <f>VLOOKUP(Table1[[#This Row],[Fecha]],TBL_CalcDarwin[],42,1)</f>
        <v>0</v>
      </c>
      <c r="I22" s="53">
        <f>VLOOKUP(Table1[[#This Row],[Fecha]],TBL_CalcDarwin[],43,1)</f>
        <v>0</v>
      </c>
      <c r="J22" s="73">
        <f>VLOOKUP(Table1[[#This Row],[Fecha]],TBL_CalcDarwin[],40,1)</f>
        <v>22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0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2" s="53">
        <f t="shared" si="0"/>
        <v>0</v>
      </c>
    </row>
    <row r="23" spans="1:16" x14ac:dyDescent="0.3">
      <c r="A23" s="103">
        <f t="shared" si="1"/>
        <v>45440.416666666715</v>
      </c>
      <c r="B23" s="51">
        <f t="shared" si="2"/>
        <v>0.41666666666666652</v>
      </c>
      <c r="C23" s="1">
        <f>'Plantilla Datos'!K29</f>
        <v>2.4</v>
      </c>
      <c r="F23" s="104">
        <f>(Table2[[#This Row],[Fecha]]+2)</f>
        <v>45442.416666666715</v>
      </c>
      <c r="G23" s="52">
        <f>Table2[[#This Row],[Hora]]</f>
        <v>0.41666666666666652</v>
      </c>
      <c r="H23" s="53">
        <f>VLOOKUP(Table1[[#This Row],[Fecha]],TBL_CalcDarwin[],42,1)</f>
        <v>0</v>
      </c>
      <c r="I23" s="53">
        <f>VLOOKUP(Table1[[#This Row],[Fecha]],TBL_CalcDarwin[],43,1)</f>
        <v>0</v>
      </c>
      <c r="J23" s="73">
        <f>VLOOKUP(Table1[[#This Row],[Fecha]],TBL_CalcDarwin[],40,1)</f>
        <v>22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0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3" s="53">
        <f t="shared" si="0"/>
        <v>0</v>
      </c>
    </row>
    <row r="24" spans="1:16" x14ac:dyDescent="0.3">
      <c r="A24" s="103">
        <f t="shared" si="1"/>
        <v>45440.437500000051</v>
      </c>
      <c r="B24" s="51">
        <f t="shared" si="2"/>
        <v>0.43749999999999983</v>
      </c>
      <c r="C24" s="1">
        <f>'Plantilla Datos'!K30</f>
        <v>4.2</v>
      </c>
      <c r="F24" s="104">
        <f>(Table2[[#This Row],[Fecha]]+2)</f>
        <v>45442.437500000051</v>
      </c>
      <c r="G24" s="52">
        <f>Table2[[#This Row],[Hora]]</f>
        <v>0.43749999999999983</v>
      </c>
      <c r="H24" s="53">
        <f>VLOOKUP(Table1[[#This Row],[Fecha]],TBL_CalcDarwin[],42,1)</f>
        <v>0</v>
      </c>
      <c r="I24" s="53">
        <f>VLOOKUP(Table1[[#This Row],[Fecha]],TBL_CalcDarwin[],43,1)</f>
        <v>0</v>
      </c>
      <c r="J24" s="73">
        <f>VLOOKUP(Table1[[#This Row],[Fecha]],TBL_CalcDarwin[],40,1)</f>
        <v>22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0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4" s="53">
        <f t="shared" si="0"/>
        <v>0</v>
      </c>
    </row>
    <row r="25" spans="1:16" x14ac:dyDescent="0.3">
      <c r="A25" s="103">
        <f t="shared" si="1"/>
        <v>45440.458333333387</v>
      </c>
      <c r="B25" s="51">
        <f t="shared" si="2"/>
        <v>0.45833333333333315</v>
      </c>
      <c r="C25" s="1">
        <f>'Plantilla Datos'!K31</f>
        <v>6.4</v>
      </c>
      <c r="F25" s="104">
        <f>(Table2[[#This Row],[Fecha]]+2)</f>
        <v>45442.458333333387</v>
      </c>
      <c r="G25" s="52">
        <f>Table2[[#This Row],[Hora]]</f>
        <v>0.45833333333333315</v>
      </c>
      <c r="H25" s="53">
        <f>VLOOKUP(Table1[[#This Row],[Fecha]],TBL_CalcDarwin[],42,1)</f>
        <v>0</v>
      </c>
      <c r="I25" s="53">
        <f>VLOOKUP(Table1[[#This Row],[Fecha]],TBL_CalcDarwin[],43,1)</f>
        <v>0</v>
      </c>
      <c r="J25" s="73">
        <f>VLOOKUP(Table1[[#This Row],[Fecha]],TBL_CalcDarwin[],40,1)</f>
        <v>22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0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5" s="53">
        <f t="shared" si="0"/>
        <v>0</v>
      </c>
    </row>
    <row r="26" spans="1:16" x14ac:dyDescent="0.3">
      <c r="A26" s="103">
        <f t="shared" si="1"/>
        <v>45440.479166666722</v>
      </c>
      <c r="B26" s="51">
        <f t="shared" si="2"/>
        <v>0.47916666666666646</v>
      </c>
      <c r="C26" s="1">
        <f>'Plantilla Datos'!K32</f>
        <v>8.4</v>
      </c>
      <c r="F26" s="104">
        <f>(Table2[[#This Row],[Fecha]]+2)</f>
        <v>45442.479166666722</v>
      </c>
      <c r="G26" s="52">
        <f>Table2[[#This Row],[Hora]]</f>
        <v>0.47916666666666646</v>
      </c>
      <c r="H26" s="53">
        <f>VLOOKUP(Table1[[#This Row],[Fecha]],TBL_CalcDarwin[],42,1)</f>
        <v>0</v>
      </c>
      <c r="I26" s="53">
        <f>VLOOKUP(Table1[[#This Row],[Fecha]],TBL_CalcDarwin[],43,1)</f>
        <v>0</v>
      </c>
      <c r="J26" s="73">
        <f>VLOOKUP(Table1[[#This Row],[Fecha]],TBL_CalcDarwin[],40,1)</f>
        <v>22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0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6" s="53">
        <f t="shared" si="0"/>
        <v>0</v>
      </c>
    </row>
    <row r="27" spans="1:16" x14ac:dyDescent="0.3">
      <c r="A27" s="103">
        <f t="shared" si="1"/>
        <v>45440.500000000058</v>
      </c>
      <c r="B27" s="51">
        <f t="shared" si="2"/>
        <v>0.49999999999999978</v>
      </c>
      <c r="C27" s="1">
        <f>'Plantilla Datos'!K33</f>
        <v>7.4</v>
      </c>
      <c r="F27" s="104">
        <f>(Table2[[#This Row],[Fecha]]+2)</f>
        <v>45442.500000000058</v>
      </c>
      <c r="G27" s="52">
        <f>Table2[[#This Row],[Hora]]</f>
        <v>0.49999999999999978</v>
      </c>
      <c r="H27" s="53">
        <f>VLOOKUP(Table1[[#This Row],[Fecha]],TBL_CalcDarwin[],42,1)</f>
        <v>0.60499999999999998</v>
      </c>
      <c r="I27" s="53">
        <f>VLOOKUP(Table1[[#This Row],[Fecha]],TBL_CalcDarwin[],43,1)</f>
        <v>0.65400000000000003</v>
      </c>
      <c r="J27" s="73">
        <f>VLOOKUP(Table1[[#This Row],[Fecha]],TBL_CalcDarwin[],40,1)</f>
        <v>22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1.2589999999999999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0.65400000000000003</v>
      </c>
      <c r="P27" s="53">
        <f t="shared" si="0"/>
        <v>1.2589999999999999</v>
      </c>
    </row>
    <row r="28" spans="1:16" x14ac:dyDescent="0.3">
      <c r="A28" s="103">
        <f t="shared" si="1"/>
        <v>45440.520833333394</v>
      </c>
      <c r="B28" s="51">
        <f t="shared" si="2"/>
        <v>0.52083333333333315</v>
      </c>
      <c r="C28" s="1">
        <f>'Plantilla Datos'!K34</f>
        <v>10.7</v>
      </c>
      <c r="F28" s="104">
        <f>(Table2[[#This Row],[Fecha]]+2)</f>
        <v>45442.520833333394</v>
      </c>
      <c r="G28" s="52">
        <f>Table2[[#This Row],[Hora]]</f>
        <v>0.52083333333333315</v>
      </c>
      <c r="H28" s="53">
        <f>VLOOKUP(Table1[[#This Row],[Fecha]],TBL_CalcDarwin[],42,1)</f>
        <v>0.60499999999999998</v>
      </c>
      <c r="I28" s="53">
        <f>VLOOKUP(Table1[[#This Row],[Fecha]],TBL_CalcDarwin[],43,1)</f>
        <v>0.65400000000000003</v>
      </c>
      <c r="J28" s="73">
        <f>VLOOKUP(Table1[[#This Row],[Fecha]],TBL_CalcDarwin[],40,1)</f>
        <v>22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1.2589999999999999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0.65400000000000003</v>
      </c>
      <c r="P28" s="53">
        <f t="shared" si="0"/>
        <v>1.2589999999999999</v>
      </c>
    </row>
    <row r="29" spans="1:16" x14ac:dyDescent="0.3">
      <c r="A29" s="103">
        <f t="shared" si="1"/>
        <v>45440.54166666673</v>
      </c>
      <c r="B29" s="51">
        <f t="shared" si="2"/>
        <v>0.54166666666666652</v>
      </c>
      <c r="C29" s="1">
        <f>'Plantilla Datos'!K35</f>
        <v>8.4</v>
      </c>
      <c r="F29" s="104">
        <f>(Table2[[#This Row],[Fecha]]+2)</f>
        <v>45442.54166666673</v>
      </c>
      <c r="G29" s="52">
        <f>Table2[[#This Row],[Hora]]</f>
        <v>0.54166666666666652</v>
      </c>
      <c r="H29" s="53">
        <f>VLOOKUP(Table1[[#This Row],[Fecha]],TBL_CalcDarwin[],42,1)</f>
        <v>1.0449999999999999</v>
      </c>
      <c r="I29" s="53">
        <f>VLOOKUP(Table1[[#This Row],[Fecha]],TBL_CalcDarwin[],43,1)</f>
        <v>0.81900000000000006</v>
      </c>
      <c r="J29" s="73">
        <f>VLOOKUP(Table1[[#This Row],[Fecha]],TBL_CalcDarwin[],40,1)</f>
        <v>22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1.8639999999999999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1.0449999999999999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0.81900000000000006</v>
      </c>
      <c r="P29" s="53">
        <f t="shared" si="0"/>
        <v>1.8639999999999999</v>
      </c>
    </row>
    <row r="30" spans="1:16" x14ac:dyDescent="0.3">
      <c r="A30" s="103">
        <f t="shared" si="1"/>
        <v>45440.562500000065</v>
      </c>
      <c r="B30" s="51">
        <f t="shared" si="2"/>
        <v>0.56249999999999989</v>
      </c>
      <c r="C30" s="1">
        <f>'Plantilla Datos'!K36</f>
        <v>6.2</v>
      </c>
      <c r="F30" s="104">
        <f>(Table2[[#This Row],[Fecha]]+2)</f>
        <v>45442.562500000065</v>
      </c>
      <c r="G30" s="52">
        <f>Table2[[#This Row],[Hora]]</f>
        <v>0.56249999999999989</v>
      </c>
      <c r="H30" s="53">
        <f>VLOOKUP(Table1[[#This Row],[Fecha]],TBL_CalcDarwin[],42,1)</f>
        <v>1.0449999999999999</v>
      </c>
      <c r="I30" s="53">
        <f>VLOOKUP(Table1[[#This Row],[Fecha]],TBL_CalcDarwin[],43,1)</f>
        <v>0.81900000000000006</v>
      </c>
      <c r="J30" s="73">
        <f>VLOOKUP(Table1[[#This Row],[Fecha]],TBL_CalcDarwin[],40,1)</f>
        <v>22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1.8639999999999999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1.0449999999999999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0.81900000000000006</v>
      </c>
      <c r="P30" s="53">
        <f t="shared" si="0"/>
        <v>1.8639999999999999</v>
      </c>
    </row>
    <row r="31" spans="1:16" x14ac:dyDescent="0.3">
      <c r="A31" s="103">
        <f t="shared" si="1"/>
        <v>45440.583333333401</v>
      </c>
      <c r="B31" s="51">
        <f t="shared" si="2"/>
        <v>0.58333333333333326</v>
      </c>
      <c r="C31" s="1">
        <f>'Plantilla Datos'!K37</f>
        <v>8.6999999999999993</v>
      </c>
      <c r="F31" s="104">
        <f>(Table2[[#This Row],[Fecha]]+2)</f>
        <v>45442.583333333401</v>
      </c>
      <c r="G31" s="52">
        <f>Table2[[#This Row],[Hora]]</f>
        <v>0.58333333333333326</v>
      </c>
      <c r="H31" s="53">
        <f>VLOOKUP(Table1[[#This Row],[Fecha]],TBL_CalcDarwin[],42,1)</f>
        <v>3.8890000000000002</v>
      </c>
      <c r="I31" s="53">
        <f>VLOOKUP(Table1[[#This Row],[Fecha]],TBL_CalcDarwin[],43,1)</f>
        <v>3.3380000000000001</v>
      </c>
      <c r="J31" s="73">
        <f>VLOOKUP(Table1[[#This Row],[Fecha]],TBL_CalcDarwin[],40,1)</f>
        <v>22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7.2270000000000003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3.8890000000000002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3.3380000000000001</v>
      </c>
      <c r="P31" s="53">
        <f t="shared" si="0"/>
        <v>7.2270000000000003</v>
      </c>
    </row>
    <row r="32" spans="1:16" x14ac:dyDescent="0.3">
      <c r="A32" s="103">
        <f t="shared" si="1"/>
        <v>45440.604166666737</v>
      </c>
      <c r="B32" s="51">
        <f t="shared" si="2"/>
        <v>0.60416666666666663</v>
      </c>
      <c r="C32" s="1">
        <f>'Plantilla Datos'!K38</f>
        <v>9.3000000000000007</v>
      </c>
      <c r="F32" s="104">
        <f>(Table2[[#This Row],[Fecha]]+2)</f>
        <v>45442.604166666737</v>
      </c>
      <c r="G32" s="52">
        <f>Table2[[#This Row],[Hora]]</f>
        <v>0.60416666666666663</v>
      </c>
      <c r="H32" s="53">
        <f>VLOOKUP(Table1[[#This Row],[Fecha]],TBL_CalcDarwin[],42,1)</f>
        <v>3.8890000000000002</v>
      </c>
      <c r="I32" s="53">
        <f>VLOOKUP(Table1[[#This Row],[Fecha]],TBL_CalcDarwin[],43,1)</f>
        <v>3.3380000000000001</v>
      </c>
      <c r="J32" s="73">
        <f>VLOOKUP(Table1[[#This Row],[Fecha]],TBL_CalcDarwin[],40,1)</f>
        <v>22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7.2270000000000003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3.8890000000000002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3.3380000000000001</v>
      </c>
      <c r="P32" s="53">
        <f t="shared" si="0"/>
        <v>7.2270000000000003</v>
      </c>
    </row>
    <row r="33" spans="1:16" x14ac:dyDescent="0.3">
      <c r="A33" s="103">
        <f t="shared" si="1"/>
        <v>45440.625000000073</v>
      </c>
      <c r="B33" s="51">
        <f t="shared" si="2"/>
        <v>0.625</v>
      </c>
      <c r="C33" s="1">
        <f>'Plantilla Datos'!K39</f>
        <v>8.6999999999999993</v>
      </c>
      <c r="F33" s="104">
        <f>(Table2[[#This Row],[Fecha]]+2)</f>
        <v>45442.625000000073</v>
      </c>
      <c r="G33" s="52">
        <f>Table2[[#This Row],[Hora]]</f>
        <v>0.625</v>
      </c>
      <c r="H33" s="53">
        <f>VLOOKUP(Table1[[#This Row],[Fecha]],TBL_CalcDarwin[],42,1)</f>
        <v>8.359</v>
      </c>
      <c r="I33" s="53">
        <f>VLOOKUP(Table1[[#This Row],[Fecha]],TBL_CalcDarwin[],43,1)</f>
        <v>7.3970000000000002</v>
      </c>
      <c r="J33" s="73">
        <f>VLOOKUP(Table1[[#This Row],[Fecha]],TBL_CalcDarwin[],40,1)</f>
        <v>22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15.756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8.359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7.3970000000000002</v>
      </c>
      <c r="P33" s="53">
        <f t="shared" si="0"/>
        <v>15.756</v>
      </c>
    </row>
    <row r="34" spans="1:16" x14ac:dyDescent="0.3">
      <c r="A34" s="103">
        <f t="shared" si="1"/>
        <v>45440.645833333409</v>
      </c>
      <c r="B34" s="51">
        <f t="shared" si="2"/>
        <v>0.64583333333333337</v>
      </c>
      <c r="C34" s="1">
        <f>'Plantilla Datos'!K40</f>
        <v>9.3000000000000007</v>
      </c>
      <c r="F34" s="104">
        <f>(Table2[[#This Row],[Fecha]]+2)</f>
        <v>45442.645833333409</v>
      </c>
      <c r="G34" s="52">
        <f>Table2[[#This Row],[Hora]]</f>
        <v>0.64583333333333337</v>
      </c>
      <c r="H34" s="53">
        <f>VLOOKUP(Table1[[#This Row],[Fecha]],TBL_CalcDarwin[],42,1)</f>
        <v>8.359</v>
      </c>
      <c r="I34" s="53">
        <f>VLOOKUP(Table1[[#This Row],[Fecha]],TBL_CalcDarwin[],43,1)</f>
        <v>7.3970000000000002</v>
      </c>
      <c r="J34" s="73">
        <f>VLOOKUP(Table1[[#This Row],[Fecha]],TBL_CalcDarwin[],40,1)</f>
        <v>22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15.756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8.359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7.3970000000000002</v>
      </c>
      <c r="P34" s="53">
        <f t="shared" si="0"/>
        <v>15.756</v>
      </c>
    </row>
    <row r="35" spans="1:16" x14ac:dyDescent="0.3">
      <c r="A35" s="103">
        <f t="shared" si="1"/>
        <v>45440.666666666744</v>
      </c>
      <c r="B35" s="51">
        <f t="shared" si="2"/>
        <v>0.66666666666666674</v>
      </c>
      <c r="C35" s="1">
        <f>'Plantilla Datos'!K41</f>
        <v>8.8000000000000007</v>
      </c>
      <c r="F35" s="104">
        <f>(Table2[[#This Row],[Fecha]]+2)</f>
        <v>45442.666666666744</v>
      </c>
      <c r="G35" s="52">
        <f>Table2[[#This Row],[Hora]]</f>
        <v>0.66666666666666674</v>
      </c>
      <c r="H35" s="53">
        <f>VLOOKUP(Table1[[#This Row],[Fecha]],TBL_CalcDarwin[],42,1)</f>
        <v>13.303000000000001</v>
      </c>
      <c r="I35" s="53">
        <f>VLOOKUP(Table1[[#This Row],[Fecha]],TBL_CalcDarwin[],43,1)</f>
        <v>10.802</v>
      </c>
      <c r="J35" s="73">
        <f>VLOOKUP(Table1[[#This Row],[Fecha]],TBL_CalcDarwin[],40,1)</f>
        <v>22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24.105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13.303000000000001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10.802</v>
      </c>
      <c r="P35" s="53">
        <f t="shared" si="0"/>
        <v>24.105</v>
      </c>
    </row>
    <row r="36" spans="1:16" x14ac:dyDescent="0.3">
      <c r="A36" s="103">
        <f t="shared" si="1"/>
        <v>45440.68750000008</v>
      </c>
      <c r="B36" s="51">
        <f t="shared" si="2"/>
        <v>0.68750000000000011</v>
      </c>
      <c r="C36" s="1">
        <f>'Plantilla Datos'!K42</f>
        <v>7.5</v>
      </c>
      <c r="F36" s="104">
        <f>(Table2[[#This Row],[Fecha]]+2)</f>
        <v>45442.68750000008</v>
      </c>
      <c r="G36" s="52">
        <f>Table2[[#This Row],[Hora]]</f>
        <v>0.68750000000000011</v>
      </c>
      <c r="H36" s="53">
        <f>VLOOKUP(Table1[[#This Row],[Fecha]],TBL_CalcDarwin[],42,1)</f>
        <v>13.303000000000001</v>
      </c>
      <c r="I36" s="53">
        <f>VLOOKUP(Table1[[#This Row],[Fecha]],TBL_CalcDarwin[],43,1)</f>
        <v>10.802</v>
      </c>
      <c r="J36" s="73">
        <f>VLOOKUP(Table1[[#This Row],[Fecha]],TBL_CalcDarwin[],40,1)</f>
        <v>22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24.105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13.303000000000001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10.802</v>
      </c>
      <c r="P36" s="53">
        <f t="shared" si="0"/>
        <v>24.105</v>
      </c>
    </row>
    <row r="37" spans="1:16" x14ac:dyDescent="0.3">
      <c r="A37" s="103">
        <f t="shared" si="1"/>
        <v>45440.708333333416</v>
      </c>
      <c r="B37" s="51">
        <f t="shared" si="2"/>
        <v>0.70833333333333348</v>
      </c>
      <c r="C37" s="1">
        <f>'Plantilla Datos'!K43</f>
        <v>9.4</v>
      </c>
      <c r="F37" s="104">
        <f>(Table2[[#This Row],[Fecha]]+2)</f>
        <v>45442.708333333416</v>
      </c>
      <c r="G37" s="52">
        <f>Table2[[#This Row],[Hora]]</f>
        <v>0.70833333333333348</v>
      </c>
      <c r="H37" s="53">
        <f>VLOOKUP(Table1[[#This Row],[Fecha]],TBL_CalcDarwin[],42,1)</f>
        <v>21.527000000000001</v>
      </c>
      <c r="I37" s="53">
        <f>VLOOKUP(Table1[[#This Row],[Fecha]],TBL_CalcDarwin[],43,1)</f>
        <v>17.963000000000001</v>
      </c>
      <c r="J37" s="73">
        <f>VLOOKUP(Table1[[#This Row],[Fecha]],TBL_CalcDarwin[],40,1)</f>
        <v>22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39.49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21.527000000000001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17.963000000000001</v>
      </c>
      <c r="P37" s="53">
        <f t="shared" si="0"/>
        <v>39.49</v>
      </c>
    </row>
    <row r="38" spans="1:16" x14ac:dyDescent="0.3">
      <c r="A38" s="103">
        <f t="shared" si="1"/>
        <v>45440.729166666752</v>
      </c>
      <c r="B38" s="51">
        <f t="shared" si="2"/>
        <v>0.72916666666666685</v>
      </c>
      <c r="C38" s="1">
        <f>'Plantilla Datos'!K44</f>
        <v>9.5</v>
      </c>
      <c r="F38" s="104">
        <f>(Table2[[#This Row],[Fecha]]+2)</f>
        <v>45442.729166666752</v>
      </c>
      <c r="G38" s="52">
        <f>Table2[[#This Row],[Hora]]</f>
        <v>0.72916666666666685</v>
      </c>
      <c r="H38" s="53">
        <f>VLOOKUP(Table1[[#This Row],[Fecha]],TBL_CalcDarwin[],42,1)</f>
        <v>21.527000000000001</v>
      </c>
      <c r="I38" s="53">
        <f>VLOOKUP(Table1[[#This Row],[Fecha]],TBL_CalcDarwin[],43,1)</f>
        <v>17.963000000000001</v>
      </c>
      <c r="J38" s="73">
        <f>VLOOKUP(Table1[[#This Row],[Fecha]],TBL_CalcDarwin[],40,1)</f>
        <v>22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39.49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21.527000000000001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17.963000000000001</v>
      </c>
      <c r="P38" s="53">
        <f t="shared" si="0"/>
        <v>39.49</v>
      </c>
    </row>
    <row r="39" spans="1:16" x14ac:dyDescent="0.3">
      <c r="A39" s="103">
        <f t="shared" si="1"/>
        <v>45440.750000000087</v>
      </c>
      <c r="B39" s="51">
        <f t="shared" si="2"/>
        <v>0.75000000000000022</v>
      </c>
      <c r="C39" s="1">
        <f>'Plantilla Datos'!K45</f>
        <v>10.6</v>
      </c>
      <c r="F39" s="104">
        <f>(Table2[[#This Row],[Fecha]]+2)</f>
        <v>45442.750000000087</v>
      </c>
      <c r="G39" s="52">
        <f>Table2[[#This Row],[Hora]]</f>
        <v>0.75000000000000022</v>
      </c>
      <c r="H39" s="53">
        <f>VLOOKUP(Table1[[#This Row],[Fecha]],TBL_CalcDarwin[],42,1)</f>
        <v>34.120999999999995</v>
      </c>
      <c r="I39" s="53">
        <f>VLOOKUP(Table1[[#This Row],[Fecha]],TBL_CalcDarwin[],43,1)</f>
        <v>28.26</v>
      </c>
      <c r="J39" s="73">
        <f>VLOOKUP(Table1[[#This Row],[Fecha]],TBL_CalcDarwin[],40,1)</f>
        <v>22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62.381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34.120999999999995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28.26</v>
      </c>
      <c r="P39" s="53">
        <f t="shared" si="0"/>
        <v>62.381</v>
      </c>
    </row>
    <row r="40" spans="1:16" x14ac:dyDescent="0.3">
      <c r="A40" s="103">
        <f t="shared" si="1"/>
        <v>45440.770833333423</v>
      </c>
      <c r="B40" s="51">
        <f t="shared" si="2"/>
        <v>0.77083333333333359</v>
      </c>
      <c r="C40" s="1">
        <f>'Plantilla Datos'!K46</f>
        <v>11.2</v>
      </c>
      <c r="F40" s="104">
        <f>(Table2[[#This Row],[Fecha]]+2)</f>
        <v>45442.770833333423</v>
      </c>
      <c r="G40" s="52">
        <f>Table2[[#This Row],[Hora]]</f>
        <v>0.77083333333333359</v>
      </c>
      <c r="H40" s="53">
        <f>VLOOKUP(Table1[[#This Row],[Fecha]],TBL_CalcDarwin[],42,1)</f>
        <v>34.120999999999995</v>
      </c>
      <c r="I40" s="53">
        <f>VLOOKUP(Table1[[#This Row],[Fecha]],TBL_CalcDarwin[],43,1)</f>
        <v>28.26</v>
      </c>
      <c r="J40" s="73">
        <f>VLOOKUP(Table1[[#This Row],[Fecha]],TBL_CalcDarwin[],40,1)</f>
        <v>22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62.381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34.120999999999995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28.26</v>
      </c>
      <c r="P40" s="53">
        <f t="shared" si="0"/>
        <v>62.381</v>
      </c>
    </row>
    <row r="41" spans="1:16" x14ac:dyDescent="0.3">
      <c r="A41" s="103">
        <f t="shared" si="1"/>
        <v>45440.791666666759</v>
      </c>
      <c r="B41" s="51">
        <f t="shared" si="2"/>
        <v>0.79166666666666696</v>
      </c>
      <c r="C41" s="1">
        <f>'Plantilla Datos'!K47</f>
        <v>12</v>
      </c>
      <c r="F41" s="104">
        <f>(Table2[[#This Row],[Fecha]]+2)</f>
        <v>45442.791666666759</v>
      </c>
      <c r="G41" s="52">
        <f>Table2[[#This Row],[Hora]]</f>
        <v>0.79166666666666696</v>
      </c>
      <c r="H41" s="53">
        <f>VLOOKUP(Table1[[#This Row],[Fecha]],TBL_CalcDarwin[],42,1)</f>
        <v>42.223999999999997</v>
      </c>
      <c r="I41" s="53">
        <f>VLOOKUP(Table1[[#This Row],[Fecha]],TBL_CalcDarwin[],43,1)</f>
        <v>34.647999999999996</v>
      </c>
      <c r="J41" s="73">
        <f>VLOOKUP(Table1[[#This Row],[Fecha]],TBL_CalcDarwin[],40,1)</f>
        <v>22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76.871999999999986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42.223999999999997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34.647999999999996</v>
      </c>
      <c r="P41" s="53">
        <f t="shared" si="0"/>
        <v>76.871999999999986</v>
      </c>
    </row>
    <row r="42" spans="1:16" x14ac:dyDescent="0.3">
      <c r="A42" s="103">
        <f t="shared" si="1"/>
        <v>45440.812500000095</v>
      </c>
      <c r="B42" s="51">
        <f t="shared" si="2"/>
        <v>0.81250000000000033</v>
      </c>
      <c r="C42" s="1">
        <f>'Plantilla Datos'!K48</f>
        <v>11</v>
      </c>
      <c r="F42" s="104">
        <f>(Table2[[#This Row],[Fecha]]+2)</f>
        <v>45442.812500000095</v>
      </c>
      <c r="G42" s="52">
        <f>Table2[[#This Row],[Hora]]</f>
        <v>0.81250000000000033</v>
      </c>
      <c r="H42" s="53">
        <f>VLOOKUP(Table1[[#This Row],[Fecha]],TBL_CalcDarwin[],42,1)</f>
        <v>42.223999999999997</v>
      </c>
      <c r="I42" s="53">
        <f>VLOOKUP(Table1[[#This Row],[Fecha]],TBL_CalcDarwin[],43,1)</f>
        <v>34.647999999999996</v>
      </c>
      <c r="J42" s="73">
        <f>VLOOKUP(Table1[[#This Row],[Fecha]],TBL_CalcDarwin[],40,1)</f>
        <v>22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76.871999999999986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42.223999999999997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34.647999999999996</v>
      </c>
      <c r="P42" s="53">
        <f t="shared" si="0"/>
        <v>76.871999999999986</v>
      </c>
    </row>
    <row r="43" spans="1:16" x14ac:dyDescent="0.3">
      <c r="A43" s="103">
        <f t="shared" si="1"/>
        <v>45440.83333333343</v>
      </c>
      <c r="B43" s="51">
        <f t="shared" si="2"/>
        <v>0.8333333333333337</v>
      </c>
      <c r="C43" s="1">
        <f>'Plantilla Datos'!K49</f>
        <v>10.8</v>
      </c>
      <c r="F43" s="104">
        <f>(Table2[[#This Row],[Fecha]]+2)</f>
        <v>45442.83333333343</v>
      </c>
      <c r="G43" s="52">
        <f>Table2[[#This Row],[Hora]]</f>
        <v>0.8333333333333337</v>
      </c>
      <c r="H43" s="53">
        <f>VLOOKUP(Table1[[#This Row],[Fecha]],TBL_CalcDarwin[],42,1)</f>
        <v>34.120999999999995</v>
      </c>
      <c r="I43" s="53">
        <f>VLOOKUP(Table1[[#This Row],[Fecha]],TBL_CalcDarwin[],43,1)</f>
        <v>28.26</v>
      </c>
      <c r="J43" s="73">
        <f>VLOOKUP(Table1[[#This Row],[Fecha]],TBL_CalcDarwin[],40,1)</f>
        <v>22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62.381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34.120999999999995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28.26</v>
      </c>
      <c r="P43" s="53">
        <f t="shared" si="0"/>
        <v>62.381</v>
      </c>
    </row>
    <row r="44" spans="1:16" x14ac:dyDescent="0.3">
      <c r="A44" s="103">
        <f t="shared" si="1"/>
        <v>45440.854166666766</v>
      </c>
      <c r="B44" s="51">
        <f t="shared" si="2"/>
        <v>0.85416666666666707</v>
      </c>
      <c r="C44" s="1">
        <f>'Plantilla Datos'!K50</f>
        <v>9</v>
      </c>
      <c r="F44" s="104">
        <f>(Table2[[#This Row],[Fecha]]+2)</f>
        <v>45442.854166666766</v>
      </c>
      <c r="G44" s="52">
        <f>Table2[[#This Row],[Hora]]</f>
        <v>0.85416666666666707</v>
      </c>
      <c r="H44" s="53">
        <f>VLOOKUP(Table1[[#This Row],[Fecha]],TBL_CalcDarwin[],42,1)</f>
        <v>34.120999999999995</v>
      </c>
      <c r="I44" s="53">
        <f>VLOOKUP(Table1[[#This Row],[Fecha]],TBL_CalcDarwin[],43,1)</f>
        <v>28.26</v>
      </c>
      <c r="J44" s="73">
        <f>VLOOKUP(Table1[[#This Row],[Fecha]],TBL_CalcDarwin[],40,1)</f>
        <v>22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62.381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34.120999999999995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28.26</v>
      </c>
      <c r="P44" s="53">
        <f t="shared" si="0"/>
        <v>62.381</v>
      </c>
    </row>
    <row r="45" spans="1:16" x14ac:dyDescent="0.3">
      <c r="A45" s="103">
        <f t="shared" si="1"/>
        <v>45440.875000000102</v>
      </c>
      <c r="B45" s="51">
        <f t="shared" si="2"/>
        <v>0.87500000000000044</v>
      </c>
      <c r="C45" s="1">
        <f>'Plantilla Datos'!K51</f>
        <v>12.9</v>
      </c>
      <c r="F45" s="104">
        <f>(Table2[[#This Row],[Fecha]]+2)</f>
        <v>45442.875000000102</v>
      </c>
      <c r="G45" s="52">
        <f>Table2[[#This Row],[Hora]]</f>
        <v>0.87500000000000044</v>
      </c>
      <c r="H45" s="53">
        <f>VLOOKUP(Table1[[#This Row],[Fecha]],TBL_CalcDarwin[],42,1)</f>
        <v>27.071999999999999</v>
      </c>
      <c r="I45" s="53">
        <f>VLOOKUP(Table1[[#This Row],[Fecha]],TBL_CalcDarwin[],43,1)</f>
        <v>22.646000000000001</v>
      </c>
      <c r="J45" s="73">
        <f>VLOOKUP(Table1[[#This Row],[Fecha]],TBL_CalcDarwin[],40,1)</f>
        <v>22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49.718000000000004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27.071999999999999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22.646000000000001</v>
      </c>
      <c r="P45" s="53">
        <f t="shared" si="0"/>
        <v>49.718000000000004</v>
      </c>
    </row>
    <row r="46" spans="1:16" x14ac:dyDescent="0.3">
      <c r="A46" s="103">
        <f t="shared" si="1"/>
        <v>45440.895833333438</v>
      </c>
      <c r="B46" s="51">
        <f t="shared" si="2"/>
        <v>0.89583333333333381</v>
      </c>
      <c r="C46" s="1">
        <f>'Plantilla Datos'!K52</f>
        <v>10.6</v>
      </c>
      <c r="F46" s="104">
        <f>(Table2[[#This Row],[Fecha]]+2)</f>
        <v>45442.895833333438</v>
      </c>
      <c r="G46" s="52">
        <f>Table2[[#This Row],[Hora]]</f>
        <v>0.89583333333333381</v>
      </c>
      <c r="H46" s="53">
        <f>VLOOKUP(Table1[[#This Row],[Fecha]],TBL_CalcDarwin[],42,1)</f>
        <v>27.071999999999999</v>
      </c>
      <c r="I46" s="53">
        <f>VLOOKUP(Table1[[#This Row],[Fecha]],TBL_CalcDarwin[],43,1)</f>
        <v>22.646000000000001</v>
      </c>
      <c r="J46" s="73">
        <f>VLOOKUP(Table1[[#This Row],[Fecha]],TBL_CalcDarwin[],40,1)</f>
        <v>22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49.718000000000004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27.071999999999999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22.646000000000001</v>
      </c>
      <c r="P46" s="53">
        <f t="shared" si="0"/>
        <v>49.718000000000004</v>
      </c>
    </row>
    <row r="47" spans="1:16" x14ac:dyDescent="0.3">
      <c r="A47" s="103">
        <f t="shared" si="1"/>
        <v>45440.916666666773</v>
      </c>
      <c r="B47" s="51">
        <f t="shared" si="2"/>
        <v>0.91666666666666718</v>
      </c>
      <c r="C47" s="1">
        <f>'Plantilla Datos'!K53</f>
        <v>12.4</v>
      </c>
      <c r="F47" s="104">
        <f>(Table2[[#This Row],[Fecha]]+2)</f>
        <v>45442.916666666773</v>
      </c>
      <c r="G47" s="52">
        <f>Table2[[#This Row],[Hora]]</f>
        <v>0.91666666666666718</v>
      </c>
      <c r="H47" s="53">
        <f>VLOOKUP(Table1[[#This Row],[Fecha]],TBL_CalcDarwin[],42,1)</f>
        <v>21.527000000000001</v>
      </c>
      <c r="I47" s="53">
        <f>VLOOKUP(Table1[[#This Row],[Fecha]],TBL_CalcDarwin[],43,1)</f>
        <v>17.963000000000001</v>
      </c>
      <c r="J47" s="73">
        <f>VLOOKUP(Table1[[#This Row],[Fecha]],TBL_CalcDarwin[],40,1)</f>
        <v>22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39.49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21.527000000000001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17.963000000000001</v>
      </c>
      <c r="P47" s="53">
        <f t="shared" si="0"/>
        <v>39.49</v>
      </c>
    </row>
    <row r="48" spans="1:16" x14ac:dyDescent="0.3">
      <c r="A48" s="103">
        <f t="shared" si="1"/>
        <v>45440.937500000109</v>
      </c>
      <c r="B48" s="51">
        <f t="shared" si="2"/>
        <v>0.93750000000000056</v>
      </c>
      <c r="C48" s="1">
        <f>'Plantilla Datos'!K54</f>
        <v>11.1</v>
      </c>
      <c r="F48" s="104">
        <f>(Table2[[#This Row],[Fecha]]+2)</f>
        <v>45442.937500000109</v>
      </c>
      <c r="G48" s="52">
        <f>Table2[[#This Row],[Hora]]</f>
        <v>0.93750000000000056</v>
      </c>
      <c r="H48" s="53">
        <f>VLOOKUP(Table1[[#This Row],[Fecha]],TBL_CalcDarwin[],42,1)</f>
        <v>21.527000000000001</v>
      </c>
      <c r="I48" s="53">
        <f>VLOOKUP(Table1[[#This Row],[Fecha]],TBL_CalcDarwin[],43,1)</f>
        <v>17.963000000000001</v>
      </c>
      <c r="J48" s="73">
        <f>VLOOKUP(Table1[[#This Row],[Fecha]],TBL_CalcDarwin[],40,1)</f>
        <v>22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39.49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21.527000000000001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17.963000000000001</v>
      </c>
      <c r="P48" s="53">
        <f t="shared" si="0"/>
        <v>39.49</v>
      </c>
    </row>
    <row r="49" spans="1:16" x14ac:dyDescent="0.3">
      <c r="A49" s="103">
        <f t="shared" si="1"/>
        <v>45440.958333333445</v>
      </c>
      <c r="B49" s="51">
        <f t="shared" si="2"/>
        <v>0.95833333333333393</v>
      </c>
      <c r="C49" s="1">
        <f>'Plantilla Datos'!K55</f>
        <v>12.9</v>
      </c>
      <c r="F49" s="104">
        <f>(Table2[[#This Row],[Fecha]]+2)</f>
        <v>45442.958333333445</v>
      </c>
      <c r="G49" s="52">
        <f>Table2[[#This Row],[Hora]]</f>
        <v>0.95833333333333393</v>
      </c>
      <c r="H49" s="53">
        <f>VLOOKUP(Table1[[#This Row],[Fecha]],TBL_CalcDarwin[],42,1)</f>
        <v>23.430999999999997</v>
      </c>
      <c r="I49" s="53">
        <f>VLOOKUP(Table1[[#This Row],[Fecha]],TBL_CalcDarwin[],43,1)</f>
        <v>18.677</v>
      </c>
      <c r="J49" s="73">
        <f>VLOOKUP(Table1[[#This Row],[Fecha]],TBL_CalcDarwin[],40,1)</f>
        <v>22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42.107999999999997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23.430999999999997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18.677</v>
      </c>
      <c r="P49" s="53">
        <f t="shared" si="0"/>
        <v>42.107999999999997</v>
      </c>
    </row>
    <row r="50" spans="1:16" x14ac:dyDescent="0.3">
      <c r="A50" s="103">
        <f t="shared" si="1"/>
        <v>45440.979166666781</v>
      </c>
      <c r="B50" s="51">
        <f t="shared" si="2"/>
        <v>0.9791666666666673</v>
      </c>
      <c r="C50" s="1">
        <f>'Plantilla Datos'!K56</f>
        <v>8.3000000000000007</v>
      </c>
      <c r="F50" s="104">
        <f>(Table2[[#This Row],[Fecha]]+2)</f>
        <v>45442.979166666781</v>
      </c>
      <c r="G50" s="52">
        <f>Table2[[#This Row],[Hora]]</f>
        <v>0.9791666666666673</v>
      </c>
      <c r="H50" s="53">
        <f>VLOOKUP(Table1[[#This Row],[Fecha]],TBL_CalcDarwin[],42,1)</f>
        <v>23.430999999999997</v>
      </c>
      <c r="I50" s="53">
        <f>VLOOKUP(Table1[[#This Row],[Fecha]],TBL_CalcDarwin[],43,1)</f>
        <v>18.677</v>
      </c>
      <c r="J50" s="73">
        <f>VLOOKUP(Table1[[#This Row],[Fecha]],TBL_CalcDarwin[],40,1)</f>
        <v>22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42.107999999999997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23.430999999999997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18.677</v>
      </c>
      <c r="P50" s="53">
        <f t="shared" si="0"/>
        <v>42.107999999999997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L12" sqref="L12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TUESDAY 28 MAY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THURSDAY 30 MAY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45440</v>
      </c>
      <c r="B3" s="51">
        <v>0</v>
      </c>
      <c r="C3" s="1">
        <f>'Plantilla Datos'!K9</f>
        <v>11.1</v>
      </c>
      <c r="F3" s="104">
        <f>(Table29[[#This Row],[Fecha]]+2)</f>
        <v>45442</v>
      </c>
      <c r="G3" s="52">
        <f>Table29[[#This Row],[Hora]]</f>
        <v>0</v>
      </c>
      <c r="H3" s="53">
        <f>VLOOKUP(Table18[[#This Row],[Fecha]],TBL_CalcDarwin[],46,1)</f>
        <v>1.0350000000000001</v>
      </c>
      <c r="I3" s="53">
        <f>VLOOKUP(Table18[[#This Row],[Fecha]],TBL_CalcDarwin[],47,1)</f>
        <v>0.73199999999999998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1.7670000000000001</v>
      </c>
    </row>
    <row r="4" spans="1:12" x14ac:dyDescent="0.3">
      <c r="A4" s="103">
        <f>A3+TIME(0,30,0)</f>
        <v>45440.020833333336</v>
      </c>
      <c r="B4" s="51">
        <f>B3+TIME(0,30,0)</f>
        <v>2.0833333333333332E-2</v>
      </c>
      <c r="C4" s="1">
        <f>'Plantilla Datos'!K10</f>
        <v>11.1</v>
      </c>
      <c r="F4" s="104">
        <f>(Table29[[#This Row],[Fecha]]+2)</f>
        <v>45442.020833333336</v>
      </c>
      <c r="G4" s="52">
        <f>Table29[[#This Row],[Hora]]</f>
        <v>2.0833333333333332E-2</v>
      </c>
      <c r="H4" s="53">
        <f>VLOOKUP(Table18[[#This Row],[Fecha]],TBL_CalcDarwin[],46,1)</f>
        <v>1.0350000000000001</v>
      </c>
      <c r="I4" s="53">
        <f>VLOOKUP(Table18[[#This Row],[Fecha]],TBL_CalcDarwin[],47,1)</f>
        <v>0.73199999999999998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1.7670000000000001</v>
      </c>
    </row>
    <row r="5" spans="1:12" x14ac:dyDescent="0.3">
      <c r="A5" s="103">
        <f t="shared" ref="A5:B20" si="0">A4+TIME(0,30,0)</f>
        <v>45440.041666666672</v>
      </c>
      <c r="B5" s="51">
        <f t="shared" si="0"/>
        <v>4.1666666666666664E-2</v>
      </c>
      <c r="C5" s="1">
        <f>'Plantilla Datos'!K11</f>
        <v>10.9</v>
      </c>
      <c r="F5" s="104">
        <f>(Table29[[#This Row],[Fecha]]+2)</f>
        <v>45442.041666666672</v>
      </c>
      <c r="G5" s="52">
        <f>Table29[[#This Row],[Hora]]</f>
        <v>4.1666666666666664E-2</v>
      </c>
      <c r="H5" s="53">
        <f>VLOOKUP(Table18[[#This Row],[Fecha]],TBL_CalcDarwin[],46,1)</f>
        <v>0.504</v>
      </c>
      <c r="I5" s="53">
        <f>VLOOKUP(Table18[[#This Row],[Fecha]],TBL_CalcDarwin[],47,1)</f>
        <v>0.39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0.89400000000000002</v>
      </c>
    </row>
    <row r="6" spans="1:12" x14ac:dyDescent="0.3">
      <c r="A6" s="103">
        <f t="shared" si="0"/>
        <v>45440.062500000007</v>
      </c>
      <c r="B6" s="51">
        <f t="shared" si="0"/>
        <v>6.25E-2</v>
      </c>
      <c r="C6" s="1">
        <f>'Plantilla Datos'!K12</f>
        <v>11.5</v>
      </c>
      <c r="F6" s="104">
        <f>(Table29[[#This Row],[Fecha]]+2)</f>
        <v>45442.062500000007</v>
      </c>
      <c r="G6" s="52">
        <f>Table29[[#This Row],[Hora]]</f>
        <v>6.25E-2</v>
      </c>
      <c r="H6" s="53">
        <f>VLOOKUP(Table18[[#This Row],[Fecha]],TBL_CalcDarwin[],46,1)</f>
        <v>0.504</v>
      </c>
      <c r="I6" s="53">
        <f>VLOOKUP(Table18[[#This Row],[Fecha]],TBL_CalcDarwin[],47,1)</f>
        <v>0.39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0.89400000000000002</v>
      </c>
    </row>
    <row r="7" spans="1:12" x14ac:dyDescent="0.3">
      <c r="A7" s="103">
        <f t="shared" si="0"/>
        <v>45440.083333333343</v>
      </c>
      <c r="B7" s="51">
        <f t="shared" si="0"/>
        <v>8.3333333333333329E-2</v>
      </c>
      <c r="C7" s="1">
        <f>'Plantilla Datos'!K13</f>
        <v>9</v>
      </c>
      <c r="F7" s="104">
        <f>(Table29[[#This Row],[Fecha]]+2)</f>
        <v>45442.083333333343</v>
      </c>
      <c r="G7" s="52">
        <f>Table29[[#This Row],[Hora]]</f>
        <v>8.3333333333333329E-2</v>
      </c>
      <c r="H7" s="53">
        <f>VLOOKUP(Table18[[#This Row],[Fecha]],TBL_CalcDarwin[],46,1)</f>
        <v>0.24</v>
      </c>
      <c r="I7" s="53">
        <f>VLOOKUP(Table18[[#This Row],[Fecha]],TBL_CalcDarwin[],47,1)</f>
        <v>0.16500000000000001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0.40500000000000003</v>
      </c>
    </row>
    <row r="8" spans="1:12" x14ac:dyDescent="0.3">
      <c r="A8" s="103">
        <f t="shared" si="0"/>
        <v>45440.104166666679</v>
      </c>
      <c r="B8" s="51">
        <f t="shared" si="0"/>
        <v>0.10416666666666666</v>
      </c>
      <c r="C8" s="1">
        <f>'Plantilla Datos'!K14</f>
        <v>7.6</v>
      </c>
      <c r="F8" s="104">
        <f>(Table29[[#This Row],[Fecha]]+2)</f>
        <v>45442.104166666679</v>
      </c>
      <c r="G8" s="52">
        <f>Table29[[#This Row],[Hora]]</f>
        <v>0.10416666666666666</v>
      </c>
      <c r="H8" s="53">
        <f>VLOOKUP(Table18[[#This Row],[Fecha]],TBL_CalcDarwin[],46,1)</f>
        <v>0.24</v>
      </c>
      <c r="I8" s="53">
        <f>VLOOKUP(Table18[[#This Row],[Fecha]],TBL_CalcDarwin[],47,1)</f>
        <v>0.16500000000000001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0.40500000000000003</v>
      </c>
    </row>
    <row r="9" spans="1:12" x14ac:dyDescent="0.3">
      <c r="A9" s="103">
        <f t="shared" si="0"/>
        <v>45440.125000000015</v>
      </c>
      <c r="B9" s="51">
        <f t="shared" si="0"/>
        <v>0.12499999999999999</v>
      </c>
      <c r="C9" s="1">
        <f>'Plantilla Datos'!K15</f>
        <v>10.3</v>
      </c>
      <c r="F9" s="104">
        <f>(Table29[[#This Row],[Fecha]]+2)</f>
        <v>45442.125000000015</v>
      </c>
      <c r="G9" s="52">
        <f>Table29[[#This Row],[Hora]]</f>
        <v>0.12499999999999999</v>
      </c>
      <c r="H9" s="53">
        <f>VLOOKUP(Table18[[#This Row],[Fecha]],TBL_CalcDarwin[],46,1)</f>
        <v>0.24</v>
      </c>
      <c r="I9" s="53">
        <f>VLOOKUP(Table18[[#This Row],[Fecha]],TBL_CalcDarwin[],47,1)</f>
        <v>0.16500000000000001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0.40500000000000003</v>
      </c>
    </row>
    <row r="10" spans="1:12" x14ac:dyDescent="0.3">
      <c r="A10" s="103">
        <f t="shared" si="0"/>
        <v>45440.14583333335</v>
      </c>
      <c r="B10" s="51">
        <f t="shared" si="0"/>
        <v>0.14583333333333331</v>
      </c>
      <c r="C10" s="1">
        <f>'Plantilla Datos'!K16</f>
        <v>6</v>
      </c>
      <c r="F10" s="104">
        <f>(Table29[[#This Row],[Fecha]]+2)</f>
        <v>45442.14583333335</v>
      </c>
      <c r="G10" s="52">
        <f>Table29[[#This Row],[Hora]]</f>
        <v>0.14583333333333331</v>
      </c>
      <c r="H10" s="53">
        <f>VLOOKUP(Table18[[#This Row],[Fecha]],TBL_CalcDarwin[],46,1)</f>
        <v>0.24</v>
      </c>
      <c r="I10" s="53">
        <f>VLOOKUP(Table18[[#This Row],[Fecha]],TBL_CalcDarwin[],47,1)</f>
        <v>0.16500000000000001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0.40500000000000003</v>
      </c>
    </row>
    <row r="11" spans="1:12" x14ac:dyDescent="0.3">
      <c r="A11" s="103">
        <f t="shared" si="0"/>
        <v>45440.166666666686</v>
      </c>
      <c r="B11" s="51">
        <f t="shared" si="0"/>
        <v>0.16666666666666666</v>
      </c>
      <c r="C11" s="1">
        <f>'Plantilla Datos'!K17</f>
        <v>6.8</v>
      </c>
      <c r="F11" s="104">
        <f>(Table29[[#This Row],[Fecha]]+2)</f>
        <v>45442.166666666686</v>
      </c>
      <c r="G11" s="52">
        <f>Table29[[#This Row],[Hora]]</f>
        <v>0.16666666666666666</v>
      </c>
      <c r="H11" s="53">
        <f>VLOOKUP(Table18[[#This Row],[Fecha]],TBL_CalcDarwin[],46,1)</f>
        <v>5.5E-2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5.5E-2</v>
      </c>
    </row>
    <row r="12" spans="1:12" x14ac:dyDescent="0.3">
      <c r="A12" s="103">
        <f t="shared" si="0"/>
        <v>45440.187500000022</v>
      </c>
      <c r="B12" s="51">
        <f t="shared" si="0"/>
        <v>0.1875</v>
      </c>
      <c r="C12" s="1">
        <f>'Plantilla Datos'!K18</f>
        <v>7.3</v>
      </c>
      <c r="F12" s="104">
        <f>(Table29[[#This Row],[Fecha]]+2)</f>
        <v>45442.187500000022</v>
      </c>
      <c r="G12" s="52">
        <f>Table29[[#This Row],[Hora]]</f>
        <v>0.1875</v>
      </c>
      <c r="H12" s="53">
        <f>VLOOKUP(Table18[[#This Row],[Fecha]],TBL_CalcDarwin[],46,1)</f>
        <v>5.5E-2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5.5E-2</v>
      </c>
    </row>
    <row r="13" spans="1:12" x14ac:dyDescent="0.3">
      <c r="A13" s="103">
        <f t="shared" si="0"/>
        <v>45440.208333333358</v>
      </c>
      <c r="B13" s="51">
        <f t="shared" si="0"/>
        <v>0.20833333333333334</v>
      </c>
      <c r="C13" s="1">
        <f>'Plantilla Datos'!K19</f>
        <v>6.7</v>
      </c>
      <c r="F13" s="104">
        <f>(Table29[[#This Row],[Fecha]]+2)</f>
        <v>45442.208333333358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3">
      <c r="A14" s="103">
        <f t="shared" si="0"/>
        <v>45440.229166666693</v>
      </c>
      <c r="B14" s="51">
        <f t="shared" si="0"/>
        <v>0.22916666666666669</v>
      </c>
      <c r="C14" s="1">
        <f>'Plantilla Datos'!K20</f>
        <v>6.6</v>
      </c>
      <c r="F14" s="104">
        <f>(Table29[[#This Row],[Fecha]]+2)</f>
        <v>45442.229166666693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3">
      <c r="A15" s="103">
        <f t="shared" si="0"/>
        <v>45440.250000000029</v>
      </c>
      <c r="B15" s="51">
        <f t="shared" si="0"/>
        <v>0.25</v>
      </c>
      <c r="C15" s="1">
        <f>'Plantilla Datos'!K21</f>
        <v>3.4</v>
      </c>
      <c r="F15" s="104">
        <f>(Table29[[#This Row],[Fecha]]+2)</f>
        <v>45442.250000000029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3">
      <c r="A16" s="103">
        <f t="shared" si="0"/>
        <v>45440.270833333365</v>
      </c>
      <c r="B16" s="51">
        <f t="shared" si="0"/>
        <v>0.27083333333333331</v>
      </c>
      <c r="C16" s="1">
        <f>'Plantilla Datos'!K22</f>
        <v>3.3</v>
      </c>
      <c r="F16" s="104">
        <f>(Table29[[#This Row],[Fecha]]+2)</f>
        <v>45442.270833333365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3">
      <c r="A17" s="103">
        <f t="shared" si="0"/>
        <v>45440.291666666701</v>
      </c>
      <c r="B17" s="51">
        <f t="shared" si="0"/>
        <v>0.29166666666666663</v>
      </c>
      <c r="C17" s="1">
        <f>'Plantilla Datos'!K23</f>
        <v>1.6</v>
      </c>
      <c r="F17" s="104">
        <f>(Table29[[#This Row],[Fecha]]+2)</f>
        <v>45442.291666666701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3">
      <c r="A18" s="103">
        <f t="shared" si="0"/>
        <v>45440.312500000036</v>
      </c>
      <c r="B18" s="51">
        <f t="shared" si="0"/>
        <v>0.31249999999999994</v>
      </c>
      <c r="C18" s="1">
        <f>'Plantilla Datos'!K24</f>
        <v>0.2</v>
      </c>
      <c r="F18" s="104">
        <f>(Table29[[#This Row],[Fecha]]+2)</f>
        <v>45442.312500000036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3">
      <c r="A19" s="103">
        <f t="shared" si="0"/>
        <v>45440.333333333372</v>
      </c>
      <c r="B19" s="51">
        <f t="shared" si="0"/>
        <v>0.33333333333333326</v>
      </c>
      <c r="C19" s="1">
        <f>'Plantilla Datos'!K25</f>
        <v>0.9</v>
      </c>
      <c r="F19" s="104">
        <f>(Table29[[#This Row],[Fecha]]+2)</f>
        <v>45442.333333333372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3">
      <c r="A20" s="103">
        <f t="shared" si="0"/>
        <v>45440.354166666708</v>
      </c>
      <c r="B20" s="51">
        <f t="shared" si="0"/>
        <v>0.35416666666666657</v>
      </c>
      <c r="C20" s="1">
        <f>'Plantilla Datos'!K26</f>
        <v>0.6</v>
      </c>
      <c r="F20" s="104">
        <f>(Table29[[#This Row],[Fecha]]+2)</f>
        <v>45442.354166666708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3">
      <c r="A21" s="103">
        <f t="shared" ref="A21:B36" si="1">A20+TIME(0,30,0)</f>
        <v>45440.375000000044</v>
      </c>
      <c r="B21" s="51">
        <f t="shared" si="1"/>
        <v>0.37499999999999989</v>
      </c>
      <c r="C21" s="1">
        <f>'Plantilla Datos'!K27</f>
        <v>2.7</v>
      </c>
      <c r="F21" s="104">
        <f>(Table29[[#This Row],[Fecha]]+2)</f>
        <v>45442.375000000044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</v>
      </c>
    </row>
    <row r="22" spans="1:12" x14ac:dyDescent="0.3">
      <c r="A22" s="103">
        <f t="shared" si="1"/>
        <v>45440.395833333379</v>
      </c>
      <c r="B22" s="51">
        <f t="shared" si="1"/>
        <v>0.3958333333333332</v>
      </c>
      <c r="C22" s="1">
        <f>'Plantilla Datos'!K28</f>
        <v>2.1</v>
      </c>
      <c r="F22" s="104">
        <f>(Table29[[#This Row],[Fecha]]+2)</f>
        <v>45442.395833333379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</v>
      </c>
    </row>
    <row r="23" spans="1:12" x14ac:dyDescent="0.3">
      <c r="A23" s="103">
        <f t="shared" si="1"/>
        <v>45440.416666666715</v>
      </c>
      <c r="B23" s="51">
        <f t="shared" si="1"/>
        <v>0.41666666666666652</v>
      </c>
      <c r="C23" s="1">
        <f>'Plantilla Datos'!K29</f>
        <v>2.4</v>
      </c>
      <c r="F23" s="104">
        <f>(Table29[[#This Row],[Fecha]]+2)</f>
        <v>45442.416666666715</v>
      </c>
      <c r="G23" s="52">
        <f>Table29[[#This Row],[Hora]]</f>
        <v>0.41666666666666652</v>
      </c>
      <c r="H23" s="53">
        <f>VLOOKUP(Table18[[#This Row],[Fecha]],TBL_CalcDarwin[],46,1)</f>
        <v>0</v>
      </c>
      <c r="I23" s="53">
        <f>VLOOKUP(Table18[[#This Row],[Fecha]],TBL_CalcDarwin[],47,1)</f>
        <v>0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</v>
      </c>
    </row>
    <row r="24" spans="1:12" x14ac:dyDescent="0.3">
      <c r="A24" s="103">
        <f t="shared" si="1"/>
        <v>45440.437500000051</v>
      </c>
      <c r="B24" s="51">
        <f t="shared" si="1"/>
        <v>0.43749999999999983</v>
      </c>
      <c r="C24" s="1">
        <f>'Plantilla Datos'!K30</f>
        <v>4.2</v>
      </c>
      <c r="F24" s="104">
        <f>(Table29[[#This Row],[Fecha]]+2)</f>
        <v>45442.437500000051</v>
      </c>
      <c r="G24" s="52">
        <f>Table29[[#This Row],[Hora]]</f>
        <v>0.43749999999999983</v>
      </c>
      <c r="H24" s="53">
        <f>VLOOKUP(Table18[[#This Row],[Fecha]],TBL_CalcDarwin[],46,1)</f>
        <v>0</v>
      </c>
      <c r="I24" s="53">
        <f>VLOOKUP(Table18[[#This Row],[Fecha]],TBL_CalcDarwin[],47,1)</f>
        <v>0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</v>
      </c>
    </row>
    <row r="25" spans="1:12" x14ac:dyDescent="0.3">
      <c r="A25" s="103">
        <f t="shared" si="1"/>
        <v>45440.458333333387</v>
      </c>
      <c r="B25" s="51">
        <f t="shared" si="1"/>
        <v>0.45833333333333315</v>
      </c>
      <c r="C25" s="1">
        <f>'Plantilla Datos'!K31</f>
        <v>6.4</v>
      </c>
      <c r="F25" s="104">
        <f>(Table29[[#This Row],[Fecha]]+2)</f>
        <v>45442.458333333387</v>
      </c>
      <c r="G25" s="52">
        <f>Table29[[#This Row],[Hora]]</f>
        <v>0.45833333333333315</v>
      </c>
      <c r="H25" s="53">
        <f>VLOOKUP(Table18[[#This Row],[Fecha]],TBL_CalcDarwin[],46,1)</f>
        <v>0</v>
      </c>
      <c r="I25" s="53">
        <f>VLOOKUP(Table18[[#This Row],[Fecha]],TBL_CalcDarwin[],47,1)</f>
        <v>0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</v>
      </c>
    </row>
    <row r="26" spans="1:12" x14ac:dyDescent="0.3">
      <c r="A26" s="103">
        <f t="shared" si="1"/>
        <v>45440.479166666722</v>
      </c>
      <c r="B26" s="51">
        <f t="shared" si="1"/>
        <v>0.47916666666666646</v>
      </c>
      <c r="C26" s="1">
        <f>'Plantilla Datos'!K32</f>
        <v>8.4</v>
      </c>
      <c r="F26" s="104">
        <f>(Table29[[#This Row],[Fecha]]+2)</f>
        <v>45442.479166666722</v>
      </c>
      <c r="G26" s="52">
        <f>Table29[[#This Row],[Hora]]</f>
        <v>0.47916666666666646</v>
      </c>
      <c r="H26" s="53">
        <f>VLOOKUP(Table18[[#This Row],[Fecha]],TBL_CalcDarwin[],46,1)</f>
        <v>0</v>
      </c>
      <c r="I26" s="53">
        <f>VLOOKUP(Table18[[#This Row],[Fecha]],TBL_CalcDarwin[],47,1)</f>
        <v>0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</v>
      </c>
    </row>
    <row r="27" spans="1:12" x14ac:dyDescent="0.3">
      <c r="A27" s="103">
        <f t="shared" si="1"/>
        <v>45440.500000000058</v>
      </c>
      <c r="B27" s="51">
        <f t="shared" si="1"/>
        <v>0.49999999999999978</v>
      </c>
      <c r="C27" s="1">
        <f>'Plantilla Datos'!K33</f>
        <v>7.4</v>
      </c>
      <c r="F27" s="104">
        <f>(Table29[[#This Row],[Fecha]]+2)</f>
        <v>45442.500000000058</v>
      </c>
      <c r="G27" s="52">
        <f>Table29[[#This Row],[Hora]]</f>
        <v>0.49999999999999978</v>
      </c>
      <c r="H27" s="53">
        <f>VLOOKUP(Table18[[#This Row],[Fecha]],TBL_CalcDarwin[],46,1)</f>
        <v>0</v>
      </c>
      <c r="I27" s="53">
        <f>VLOOKUP(Table18[[#This Row],[Fecha]],TBL_CalcDarwin[],47,1)</f>
        <v>0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0</v>
      </c>
    </row>
    <row r="28" spans="1:12" x14ac:dyDescent="0.3">
      <c r="A28" s="103">
        <f t="shared" si="1"/>
        <v>45440.520833333394</v>
      </c>
      <c r="B28" s="51">
        <f t="shared" si="1"/>
        <v>0.52083333333333315</v>
      </c>
      <c r="C28" s="1">
        <f>'Plantilla Datos'!K34</f>
        <v>10.7</v>
      </c>
      <c r="F28" s="104">
        <f>(Table29[[#This Row],[Fecha]]+2)</f>
        <v>45442.520833333394</v>
      </c>
      <c r="G28" s="52">
        <f>Table29[[#This Row],[Hora]]</f>
        <v>0.52083333333333315</v>
      </c>
      <c r="H28" s="53">
        <f>VLOOKUP(Table18[[#This Row],[Fecha]],TBL_CalcDarwin[],46,1)</f>
        <v>0</v>
      </c>
      <c r="I28" s="53">
        <f>VLOOKUP(Table18[[#This Row],[Fecha]],TBL_CalcDarwin[],47,1)</f>
        <v>0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0</v>
      </c>
    </row>
    <row r="29" spans="1:12" x14ac:dyDescent="0.3">
      <c r="A29" s="103">
        <f t="shared" si="1"/>
        <v>45440.54166666673</v>
      </c>
      <c r="B29" s="51">
        <f t="shared" si="1"/>
        <v>0.54166666666666652</v>
      </c>
      <c r="C29" s="1">
        <f>'Plantilla Datos'!K35</f>
        <v>8.4</v>
      </c>
      <c r="F29" s="104">
        <f>(Table29[[#This Row],[Fecha]]+2)</f>
        <v>45442.54166666673</v>
      </c>
      <c r="G29" s="52">
        <f>Table29[[#This Row],[Hora]]</f>
        <v>0.54166666666666652</v>
      </c>
      <c r="H29" s="53">
        <f>VLOOKUP(Table18[[#This Row],[Fecha]],TBL_CalcDarwin[],46,1)</f>
        <v>5.5E-2</v>
      </c>
      <c r="I29" s="53">
        <f>VLOOKUP(Table18[[#This Row],[Fecha]],TBL_CalcDarwin[],47,1)</f>
        <v>0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5.5E-2</v>
      </c>
    </row>
    <row r="30" spans="1:12" x14ac:dyDescent="0.3">
      <c r="A30" s="103">
        <f t="shared" si="1"/>
        <v>45440.562500000065</v>
      </c>
      <c r="B30" s="51">
        <f t="shared" si="1"/>
        <v>0.56249999999999989</v>
      </c>
      <c r="C30" s="1">
        <f>'Plantilla Datos'!K36</f>
        <v>6.2</v>
      </c>
      <c r="F30" s="104">
        <f>(Table29[[#This Row],[Fecha]]+2)</f>
        <v>45442.562500000065</v>
      </c>
      <c r="G30" s="52">
        <f>Table29[[#This Row],[Hora]]</f>
        <v>0.56249999999999989</v>
      </c>
      <c r="H30" s="53">
        <f>VLOOKUP(Table18[[#This Row],[Fecha]],TBL_CalcDarwin[],46,1)</f>
        <v>5.5E-2</v>
      </c>
      <c r="I30" s="53">
        <f>VLOOKUP(Table18[[#This Row],[Fecha]],TBL_CalcDarwin[],47,1)</f>
        <v>0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5.5E-2</v>
      </c>
    </row>
    <row r="31" spans="1:12" x14ac:dyDescent="0.3">
      <c r="A31" s="103">
        <f t="shared" si="1"/>
        <v>45440.583333333401</v>
      </c>
      <c r="B31" s="51">
        <f t="shared" si="1"/>
        <v>0.58333333333333326</v>
      </c>
      <c r="C31" s="1">
        <f>'Plantilla Datos'!K37</f>
        <v>8.6999999999999993</v>
      </c>
      <c r="F31" s="104">
        <f>(Table29[[#This Row],[Fecha]]+2)</f>
        <v>45442.583333333401</v>
      </c>
      <c r="G31" s="52">
        <f>Table29[[#This Row],[Hora]]</f>
        <v>0.58333333333333326</v>
      </c>
      <c r="H31" s="53">
        <f>VLOOKUP(Table18[[#This Row],[Fecha]],TBL_CalcDarwin[],46,1)</f>
        <v>0.24</v>
      </c>
      <c r="I31" s="53">
        <f>VLOOKUP(Table18[[#This Row],[Fecha]],TBL_CalcDarwin[],47,1)</f>
        <v>0.16500000000000001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0.40500000000000003</v>
      </c>
    </row>
    <row r="32" spans="1:12" x14ac:dyDescent="0.3">
      <c r="A32" s="103">
        <f t="shared" si="1"/>
        <v>45440.604166666737</v>
      </c>
      <c r="B32" s="51">
        <f t="shared" si="1"/>
        <v>0.60416666666666663</v>
      </c>
      <c r="C32" s="1">
        <f>'Plantilla Datos'!K38</f>
        <v>9.3000000000000007</v>
      </c>
      <c r="F32" s="104">
        <f>(Table29[[#This Row],[Fecha]]+2)</f>
        <v>45442.604166666737</v>
      </c>
      <c r="G32" s="52">
        <f>Table29[[#This Row],[Hora]]</f>
        <v>0.60416666666666663</v>
      </c>
      <c r="H32" s="53">
        <f>VLOOKUP(Table18[[#This Row],[Fecha]],TBL_CalcDarwin[],46,1)</f>
        <v>0.24</v>
      </c>
      <c r="I32" s="53">
        <f>VLOOKUP(Table18[[#This Row],[Fecha]],TBL_CalcDarwin[],47,1)</f>
        <v>0.16500000000000001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0.40500000000000003</v>
      </c>
    </row>
    <row r="33" spans="1:12" x14ac:dyDescent="0.3">
      <c r="A33" s="103">
        <f t="shared" si="1"/>
        <v>45440.625000000073</v>
      </c>
      <c r="B33" s="51">
        <f t="shared" si="1"/>
        <v>0.625</v>
      </c>
      <c r="C33" s="1">
        <f>'Plantilla Datos'!K39</f>
        <v>8.6999999999999993</v>
      </c>
      <c r="F33" s="104">
        <f>(Table29[[#This Row],[Fecha]]+2)</f>
        <v>45442.625000000073</v>
      </c>
      <c r="G33" s="52">
        <f>Table29[[#This Row],[Hora]]</f>
        <v>0.625</v>
      </c>
      <c r="H33" s="53">
        <f>VLOOKUP(Table18[[#This Row],[Fecha]],TBL_CalcDarwin[],46,1)</f>
        <v>0.504</v>
      </c>
      <c r="I33" s="53">
        <f>VLOOKUP(Table18[[#This Row],[Fecha]],TBL_CalcDarwin[],47,1)</f>
        <v>0.39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0.89400000000000002</v>
      </c>
    </row>
    <row r="34" spans="1:12" x14ac:dyDescent="0.3">
      <c r="A34" s="103">
        <f t="shared" si="1"/>
        <v>45440.645833333409</v>
      </c>
      <c r="B34" s="51">
        <f t="shared" si="1"/>
        <v>0.64583333333333337</v>
      </c>
      <c r="C34" s="1">
        <f>'Plantilla Datos'!K40</f>
        <v>9.3000000000000007</v>
      </c>
      <c r="F34" s="104">
        <f>(Table29[[#This Row],[Fecha]]+2)</f>
        <v>45442.645833333409</v>
      </c>
      <c r="G34" s="52">
        <f>Table29[[#This Row],[Hora]]</f>
        <v>0.64583333333333337</v>
      </c>
      <c r="H34" s="53">
        <f>VLOOKUP(Table18[[#This Row],[Fecha]],TBL_CalcDarwin[],46,1)</f>
        <v>0.504</v>
      </c>
      <c r="I34" s="53">
        <f>VLOOKUP(Table18[[#This Row],[Fecha]],TBL_CalcDarwin[],47,1)</f>
        <v>0.39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0.89400000000000002</v>
      </c>
    </row>
    <row r="35" spans="1:12" x14ac:dyDescent="0.3">
      <c r="A35" s="103">
        <f t="shared" si="1"/>
        <v>45440.666666666744</v>
      </c>
      <c r="B35" s="51">
        <f t="shared" si="1"/>
        <v>0.66666666666666674</v>
      </c>
      <c r="C35" s="1">
        <f>'Plantilla Datos'!K41</f>
        <v>8.8000000000000007</v>
      </c>
      <c r="F35" s="104">
        <f>(Table29[[#This Row],[Fecha]]+2)</f>
        <v>45442.666666666744</v>
      </c>
      <c r="G35" s="52">
        <f>Table29[[#This Row],[Hora]]</f>
        <v>0.66666666666666674</v>
      </c>
      <c r="H35" s="53">
        <f>VLOOKUP(Table18[[#This Row],[Fecha]],TBL_CalcDarwin[],46,1)</f>
        <v>1.0350000000000001</v>
      </c>
      <c r="I35" s="53">
        <f>VLOOKUP(Table18[[#This Row],[Fecha]],TBL_CalcDarwin[],47,1)</f>
        <v>0.73199999999999998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1.7670000000000001</v>
      </c>
    </row>
    <row r="36" spans="1:12" x14ac:dyDescent="0.3">
      <c r="A36" s="103">
        <f t="shared" si="1"/>
        <v>45440.68750000008</v>
      </c>
      <c r="B36" s="51">
        <f t="shared" si="1"/>
        <v>0.68750000000000011</v>
      </c>
      <c r="C36" s="1">
        <f>'Plantilla Datos'!K42</f>
        <v>7.5</v>
      </c>
      <c r="F36" s="104">
        <f>(Table29[[#This Row],[Fecha]]+2)</f>
        <v>45442.68750000008</v>
      </c>
      <c r="G36" s="52">
        <f>Table29[[#This Row],[Hora]]</f>
        <v>0.68750000000000011</v>
      </c>
      <c r="H36" s="53">
        <f>VLOOKUP(Table18[[#This Row],[Fecha]],TBL_CalcDarwin[],46,1)</f>
        <v>1.0350000000000001</v>
      </c>
      <c r="I36" s="53">
        <f>VLOOKUP(Table18[[#This Row],[Fecha]],TBL_CalcDarwin[],47,1)</f>
        <v>0.73199999999999998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1.7670000000000001</v>
      </c>
    </row>
    <row r="37" spans="1:12" x14ac:dyDescent="0.3">
      <c r="A37" s="103">
        <f t="shared" ref="A37:B50" si="2">A36+TIME(0,30,0)</f>
        <v>45440.708333333416</v>
      </c>
      <c r="B37" s="51">
        <f t="shared" si="2"/>
        <v>0.70833333333333348</v>
      </c>
      <c r="C37" s="1">
        <f>'Plantilla Datos'!K43</f>
        <v>9.4</v>
      </c>
      <c r="F37" s="104">
        <f>(Table29[[#This Row],[Fecha]]+2)</f>
        <v>45442.708333333416</v>
      </c>
      <c r="G37" s="52">
        <f>Table29[[#This Row],[Hora]]</f>
        <v>0.70833333333333348</v>
      </c>
      <c r="H37" s="53">
        <f>VLOOKUP(Table18[[#This Row],[Fecha]],TBL_CalcDarwin[],46,1)</f>
        <v>1.839</v>
      </c>
      <c r="I37" s="53">
        <f>VLOOKUP(Table18[[#This Row],[Fecha]],TBL_CalcDarwin[],47,1)</f>
        <v>1.641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3.48</v>
      </c>
    </row>
    <row r="38" spans="1:12" x14ac:dyDescent="0.3">
      <c r="A38" s="103">
        <f t="shared" si="2"/>
        <v>45440.729166666752</v>
      </c>
      <c r="B38" s="51">
        <f t="shared" si="2"/>
        <v>0.72916666666666685</v>
      </c>
      <c r="C38" s="1">
        <f>'Plantilla Datos'!K44</f>
        <v>9.5</v>
      </c>
      <c r="F38" s="104">
        <f>(Table29[[#This Row],[Fecha]]+2)</f>
        <v>45442.729166666752</v>
      </c>
      <c r="G38" s="52">
        <f>Table29[[#This Row],[Hora]]</f>
        <v>0.72916666666666685</v>
      </c>
      <c r="H38" s="53">
        <f>VLOOKUP(Table18[[#This Row],[Fecha]],TBL_CalcDarwin[],46,1)</f>
        <v>1.839</v>
      </c>
      <c r="I38" s="53">
        <f>VLOOKUP(Table18[[#This Row],[Fecha]],TBL_CalcDarwin[],47,1)</f>
        <v>1.641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3.48</v>
      </c>
    </row>
    <row r="39" spans="1:12" x14ac:dyDescent="0.3">
      <c r="A39" s="103">
        <f t="shared" si="2"/>
        <v>45440.750000000087</v>
      </c>
      <c r="B39" s="51">
        <f t="shared" si="2"/>
        <v>0.75000000000000022</v>
      </c>
      <c r="C39" s="1">
        <f>'Plantilla Datos'!K45</f>
        <v>10.6</v>
      </c>
      <c r="F39" s="104">
        <f>(Table29[[#This Row],[Fecha]]+2)</f>
        <v>45442.750000000087</v>
      </c>
      <c r="G39" s="52">
        <f>Table29[[#This Row],[Hora]]</f>
        <v>0.75000000000000022</v>
      </c>
      <c r="H39" s="53">
        <f>VLOOKUP(Table18[[#This Row],[Fecha]],TBL_CalcDarwin[],46,1)</f>
        <v>2.7560000000000002</v>
      </c>
      <c r="I39" s="53">
        <f>VLOOKUP(Table18[[#This Row],[Fecha]],TBL_CalcDarwin[],47,1)</f>
        <v>2.2349999999999999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4.9909999999999997</v>
      </c>
    </row>
    <row r="40" spans="1:12" x14ac:dyDescent="0.3">
      <c r="A40" s="103">
        <f t="shared" si="2"/>
        <v>45440.770833333423</v>
      </c>
      <c r="B40" s="51">
        <f t="shared" si="2"/>
        <v>0.77083333333333359</v>
      </c>
      <c r="C40" s="1">
        <f>'Plantilla Datos'!K46</f>
        <v>11.2</v>
      </c>
      <c r="F40" s="104">
        <f>(Table29[[#This Row],[Fecha]]+2)</f>
        <v>45442.770833333423</v>
      </c>
      <c r="G40" s="52">
        <f>Table29[[#This Row],[Hora]]</f>
        <v>0.77083333333333359</v>
      </c>
      <c r="H40" s="53">
        <f>VLOOKUP(Table18[[#This Row],[Fecha]],TBL_CalcDarwin[],46,1)</f>
        <v>2.7560000000000002</v>
      </c>
      <c r="I40" s="53">
        <f>VLOOKUP(Table18[[#This Row],[Fecha]],TBL_CalcDarwin[],47,1)</f>
        <v>2.2349999999999999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4.9909999999999997</v>
      </c>
    </row>
    <row r="41" spans="1:12" x14ac:dyDescent="0.3">
      <c r="A41" s="103">
        <f t="shared" si="2"/>
        <v>45440.791666666759</v>
      </c>
      <c r="B41" s="51">
        <f t="shared" si="2"/>
        <v>0.79166666666666696</v>
      </c>
      <c r="C41" s="1">
        <f>'Plantilla Datos'!K47</f>
        <v>12</v>
      </c>
      <c r="F41" s="104">
        <f>(Table29[[#This Row],[Fecha]]+2)</f>
        <v>45442.791666666759</v>
      </c>
      <c r="G41" s="52">
        <f>Table29[[#This Row],[Hora]]</f>
        <v>0.79166666666666696</v>
      </c>
      <c r="H41" s="53">
        <f>VLOOKUP(Table18[[#This Row],[Fecha]],TBL_CalcDarwin[],46,1)</f>
        <v>3.5629999999999997</v>
      </c>
      <c r="I41" s="53">
        <f>VLOOKUP(Table18[[#This Row],[Fecha]],TBL_CalcDarwin[],47,1)</f>
        <v>2.9489999999999998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6.5119999999999996</v>
      </c>
    </row>
    <row r="42" spans="1:12" x14ac:dyDescent="0.3">
      <c r="A42" s="103">
        <f t="shared" si="2"/>
        <v>45440.812500000095</v>
      </c>
      <c r="B42" s="51">
        <f t="shared" si="2"/>
        <v>0.81250000000000033</v>
      </c>
      <c r="C42" s="1">
        <f>'Plantilla Datos'!K48</f>
        <v>11</v>
      </c>
      <c r="F42" s="104">
        <f>(Table29[[#This Row],[Fecha]]+2)</f>
        <v>45442.812500000095</v>
      </c>
      <c r="G42" s="52">
        <f>Table29[[#This Row],[Hora]]</f>
        <v>0.81250000000000033</v>
      </c>
      <c r="H42" s="53">
        <f>VLOOKUP(Table18[[#This Row],[Fecha]],TBL_CalcDarwin[],46,1)</f>
        <v>3.5629999999999997</v>
      </c>
      <c r="I42" s="53">
        <f>VLOOKUP(Table18[[#This Row],[Fecha]],TBL_CalcDarwin[],47,1)</f>
        <v>2.9489999999999998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6.5119999999999996</v>
      </c>
    </row>
    <row r="43" spans="1:12" x14ac:dyDescent="0.3">
      <c r="A43" s="103">
        <f t="shared" si="2"/>
        <v>45440.83333333343</v>
      </c>
      <c r="B43" s="51">
        <f t="shared" si="2"/>
        <v>0.8333333333333337</v>
      </c>
      <c r="C43" s="1">
        <f>'Plantilla Datos'!K49</f>
        <v>10.8</v>
      </c>
      <c r="F43" s="104">
        <f>(Table29[[#This Row],[Fecha]]+2)</f>
        <v>45442.83333333343</v>
      </c>
      <c r="G43" s="52">
        <f>Table29[[#This Row],[Hora]]</f>
        <v>0.8333333333333337</v>
      </c>
      <c r="H43" s="53">
        <f>VLOOKUP(Table18[[#This Row],[Fecha]],TBL_CalcDarwin[],46,1)</f>
        <v>2.7560000000000002</v>
      </c>
      <c r="I43" s="53">
        <f>VLOOKUP(Table18[[#This Row],[Fecha]],TBL_CalcDarwin[],47,1)</f>
        <v>2.2349999999999999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4.9909999999999997</v>
      </c>
    </row>
    <row r="44" spans="1:12" x14ac:dyDescent="0.3">
      <c r="A44" s="103">
        <f t="shared" si="2"/>
        <v>45440.854166666766</v>
      </c>
      <c r="B44" s="51">
        <f t="shared" si="2"/>
        <v>0.85416666666666707</v>
      </c>
      <c r="C44" s="1">
        <f>'Plantilla Datos'!K50</f>
        <v>9</v>
      </c>
      <c r="F44" s="104">
        <f>(Table29[[#This Row],[Fecha]]+2)</f>
        <v>45442.854166666766</v>
      </c>
      <c r="G44" s="52">
        <f>Table29[[#This Row],[Hora]]</f>
        <v>0.85416666666666707</v>
      </c>
      <c r="H44" s="53">
        <f>VLOOKUP(Table18[[#This Row],[Fecha]],TBL_CalcDarwin[],46,1)</f>
        <v>2.7560000000000002</v>
      </c>
      <c r="I44" s="53">
        <f>VLOOKUP(Table18[[#This Row],[Fecha]],TBL_CalcDarwin[],47,1)</f>
        <v>2.2349999999999999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4.9909999999999997</v>
      </c>
    </row>
    <row r="45" spans="1:12" x14ac:dyDescent="0.3">
      <c r="A45" s="103">
        <f t="shared" si="2"/>
        <v>45440.875000000102</v>
      </c>
      <c r="B45" s="51">
        <f t="shared" si="2"/>
        <v>0.87500000000000044</v>
      </c>
      <c r="C45" s="1">
        <f>'Plantilla Datos'!K51</f>
        <v>12.9</v>
      </c>
      <c r="F45" s="104">
        <f>(Table29[[#This Row],[Fecha]]+2)</f>
        <v>45442.875000000102</v>
      </c>
      <c r="G45" s="52">
        <f>Table29[[#This Row],[Hora]]</f>
        <v>0.87500000000000044</v>
      </c>
      <c r="H45" s="53">
        <f>VLOOKUP(Table18[[#This Row],[Fecha]],TBL_CalcDarwin[],46,1)</f>
        <v>2.077</v>
      </c>
      <c r="I45" s="53">
        <f>VLOOKUP(Table18[[#This Row],[Fecha]],TBL_CalcDarwin[],47,1)</f>
        <v>1.641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3.718</v>
      </c>
    </row>
    <row r="46" spans="1:12" x14ac:dyDescent="0.3">
      <c r="A46" s="103">
        <f t="shared" si="2"/>
        <v>45440.895833333438</v>
      </c>
      <c r="B46" s="51">
        <f t="shared" si="2"/>
        <v>0.89583333333333381</v>
      </c>
      <c r="C46" s="1">
        <f>'Plantilla Datos'!K52</f>
        <v>10.6</v>
      </c>
      <c r="F46" s="104">
        <f>(Table29[[#This Row],[Fecha]]+2)</f>
        <v>45442.895833333438</v>
      </c>
      <c r="G46" s="52">
        <f>Table29[[#This Row],[Hora]]</f>
        <v>0.89583333333333381</v>
      </c>
      <c r="H46" s="53">
        <f>VLOOKUP(Table18[[#This Row],[Fecha]],TBL_CalcDarwin[],46,1)</f>
        <v>2.077</v>
      </c>
      <c r="I46" s="53">
        <f>VLOOKUP(Table18[[#This Row],[Fecha]],TBL_CalcDarwin[],47,1)</f>
        <v>1.641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3.718</v>
      </c>
    </row>
    <row r="47" spans="1:12" x14ac:dyDescent="0.3">
      <c r="A47" s="103">
        <f t="shared" si="2"/>
        <v>45440.916666666773</v>
      </c>
      <c r="B47" s="51">
        <f t="shared" si="2"/>
        <v>0.91666666666666718</v>
      </c>
      <c r="C47" s="1">
        <f>'Plantilla Datos'!K53</f>
        <v>12.4</v>
      </c>
      <c r="F47" s="104">
        <f>(Table29[[#This Row],[Fecha]]+2)</f>
        <v>45442.916666666773</v>
      </c>
      <c r="G47" s="52">
        <f>Table29[[#This Row],[Hora]]</f>
        <v>0.91666666666666718</v>
      </c>
      <c r="H47" s="53">
        <f>VLOOKUP(Table18[[#This Row],[Fecha]],TBL_CalcDarwin[],46,1)</f>
        <v>1.839</v>
      </c>
      <c r="I47" s="53">
        <f>VLOOKUP(Table18[[#This Row],[Fecha]],TBL_CalcDarwin[],47,1)</f>
        <v>1.641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3.48</v>
      </c>
    </row>
    <row r="48" spans="1:12" x14ac:dyDescent="0.3">
      <c r="A48" s="103">
        <f t="shared" si="2"/>
        <v>45440.937500000109</v>
      </c>
      <c r="B48" s="51">
        <f t="shared" si="2"/>
        <v>0.93750000000000056</v>
      </c>
      <c r="C48" s="1">
        <f>'Plantilla Datos'!K54</f>
        <v>11.1</v>
      </c>
      <c r="F48" s="104">
        <f>(Table29[[#This Row],[Fecha]]+2)</f>
        <v>45442.937500000109</v>
      </c>
      <c r="G48" s="52">
        <f>Table29[[#This Row],[Hora]]</f>
        <v>0.93750000000000056</v>
      </c>
      <c r="H48" s="53">
        <f>VLOOKUP(Table18[[#This Row],[Fecha]],TBL_CalcDarwin[],46,1)</f>
        <v>1.839</v>
      </c>
      <c r="I48" s="53">
        <f>VLOOKUP(Table18[[#This Row],[Fecha]],TBL_CalcDarwin[],47,1)</f>
        <v>1.641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3.48</v>
      </c>
    </row>
    <row r="49" spans="1:12" x14ac:dyDescent="0.3">
      <c r="A49" s="103">
        <f t="shared" si="2"/>
        <v>45440.958333333445</v>
      </c>
      <c r="B49" s="51">
        <f t="shared" si="2"/>
        <v>0.95833333333333393</v>
      </c>
      <c r="C49" s="1">
        <f>'Plantilla Datos'!K55</f>
        <v>12.9</v>
      </c>
      <c r="F49" s="104">
        <f>(Table29[[#This Row],[Fecha]]+2)</f>
        <v>45442.958333333445</v>
      </c>
      <c r="G49" s="52">
        <f>Table29[[#This Row],[Hora]]</f>
        <v>0.95833333333333393</v>
      </c>
      <c r="H49" s="53">
        <f>VLOOKUP(Table18[[#This Row],[Fecha]],TBL_CalcDarwin[],46,1)</f>
        <v>2.077</v>
      </c>
      <c r="I49" s="53">
        <f>VLOOKUP(Table18[[#This Row],[Fecha]],TBL_CalcDarwin[],47,1)</f>
        <v>1.641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3.718</v>
      </c>
    </row>
    <row r="50" spans="1:12" x14ac:dyDescent="0.3">
      <c r="A50" s="103">
        <f t="shared" si="2"/>
        <v>45440.979166666781</v>
      </c>
      <c r="B50" s="51">
        <f t="shared" si="2"/>
        <v>0.9791666666666673</v>
      </c>
      <c r="C50" s="1">
        <f>'Plantilla Datos'!K56</f>
        <v>8.3000000000000007</v>
      </c>
      <c r="F50" s="104">
        <f>(Table29[[#This Row],[Fecha]]+2)</f>
        <v>45442.979166666781</v>
      </c>
      <c r="G50" s="52">
        <f>Table29[[#This Row],[Hora]]</f>
        <v>0.9791666666666673</v>
      </c>
      <c r="H50" s="53">
        <f>VLOOKUP(Table18[[#This Row],[Fecha]],TBL_CalcDarwin[],46,1)</f>
        <v>2.077</v>
      </c>
      <c r="I50" s="53">
        <f>VLOOKUP(Table18[[#This Row],[Fecha]],TBL_CalcDarwin[],47,1)</f>
        <v>1.641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3.718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28 May - 06 Jun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45440.083333333336</v>
      </c>
      <c r="C3" s="52">
        <f>'Plantilla Datos'!E4</f>
        <v>8.3333333333333329E-2</v>
      </c>
      <c r="D3" s="91">
        <f>Table110[[#This Row],[Fecha]]</f>
        <v>45440.083333333336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45440.125</v>
      </c>
      <c r="C4" s="52">
        <f>C3+TIME(1,0,0)</f>
        <v>0.125</v>
      </c>
      <c r="D4" s="91">
        <f>Table110[[#This Row],[Fecha]]</f>
        <v>45440.125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45440.166666666664</v>
      </c>
      <c r="C5" s="52">
        <f t="shared" ref="C5:C68" si="2">C4+TIME(1,0,0)</f>
        <v>0.16666666666666666</v>
      </c>
      <c r="D5" s="91">
        <f>Table110[[#This Row],[Fecha]]</f>
        <v>45440.166666666664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45440.208333333328</v>
      </c>
      <c r="C6" s="52">
        <f t="shared" si="2"/>
        <v>0.20833333333333331</v>
      </c>
      <c r="D6" s="91">
        <f>Table110[[#This Row],[Fecha]]</f>
        <v>45440.208333333328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45440.249999999993</v>
      </c>
      <c r="C7" s="52">
        <f t="shared" si="2"/>
        <v>0.24999999999999997</v>
      </c>
      <c r="D7" s="91">
        <f>Table110[[#This Row],[Fecha]]</f>
        <v>45440.249999999993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45440.291666666657</v>
      </c>
      <c r="C8" s="52">
        <f t="shared" si="2"/>
        <v>0.29166666666666663</v>
      </c>
      <c r="D8" s="91">
        <f>Table110[[#This Row],[Fecha]]</f>
        <v>45440.291666666657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45440.333333333321</v>
      </c>
      <c r="C9" s="52">
        <f t="shared" si="2"/>
        <v>0.33333333333333331</v>
      </c>
      <c r="D9" s="91">
        <f>Table110[[#This Row],[Fecha]]</f>
        <v>45440.333333333321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45440.374999999985</v>
      </c>
      <c r="C10" s="52">
        <f t="shared" si="2"/>
        <v>0.375</v>
      </c>
      <c r="D10" s="91">
        <f>Table110[[#This Row],[Fecha]]</f>
        <v>45440.374999999985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45440.41666666665</v>
      </c>
      <c r="C11" s="52">
        <f t="shared" si="2"/>
        <v>0.41666666666666669</v>
      </c>
      <c r="D11" s="91">
        <f>Table110[[#This Row],[Fecha]]</f>
        <v>45440.41666666665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45440.458333333314</v>
      </c>
      <c r="C12" s="52">
        <f t="shared" si="2"/>
        <v>0.45833333333333337</v>
      </c>
      <c r="D12" s="91">
        <f>Table110[[#This Row],[Fecha]]</f>
        <v>45440.458333333314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45440.499999999978</v>
      </c>
      <c r="C13" s="52">
        <f t="shared" si="2"/>
        <v>0.5</v>
      </c>
      <c r="D13" s="91">
        <f>Table110[[#This Row],[Fecha]]</f>
        <v>45440.499999999978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45440.541666666642</v>
      </c>
      <c r="C14" s="52">
        <f t="shared" si="2"/>
        <v>0.54166666666666663</v>
      </c>
      <c r="D14" s="91">
        <f>Table110[[#This Row],[Fecha]]</f>
        <v>45440.541666666642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45440.583333333307</v>
      </c>
      <c r="C15" s="52">
        <f t="shared" si="2"/>
        <v>0.58333333333333326</v>
      </c>
      <c r="D15" s="91">
        <f>Table110[[#This Row],[Fecha]]</f>
        <v>45440.583333333307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45440.624999999971</v>
      </c>
      <c r="C16" s="52">
        <f t="shared" si="2"/>
        <v>0.62499999999999989</v>
      </c>
      <c r="D16" s="91">
        <f>Table110[[#This Row],[Fecha]]</f>
        <v>45440.624999999971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45440.666666666635</v>
      </c>
      <c r="C17" s="52">
        <f t="shared" si="2"/>
        <v>0.66666666666666652</v>
      </c>
      <c r="D17" s="91">
        <f>Table110[[#This Row],[Fecha]]</f>
        <v>45440.666666666635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45440.708333333299</v>
      </c>
      <c r="C18" s="52">
        <f t="shared" si="2"/>
        <v>0.70833333333333315</v>
      </c>
      <c r="D18" s="91">
        <f>Table110[[#This Row],[Fecha]]</f>
        <v>45440.708333333299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45440.749999999964</v>
      </c>
      <c r="C19" s="52">
        <f t="shared" si="2"/>
        <v>0.74999999999999978</v>
      </c>
      <c r="D19" s="91">
        <f>Table110[[#This Row],[Fecha]]</f>
        <v>45440.749999999964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45440.791666666628</v>
      </c>
      <c r="C20" s="52">
        <f t="shared" si="2"/>
        <v>0.79166666666666641</v>
      </c>
      <c r="D20" s="91">
        <f>Table110[[#This Row],[Fecha]]</f>
        <v>45440.791666666628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45440.833333333292</v>
      </c>
      <c r="C21" s="52">
        <f t="shared" si="2"/>
        <v>0.83333333333333304</v>
      </c>
      <c r="D21" s="91">
        <f>Table110[[#This Row],[Fecha]]</f>
        <v>45440.833333333292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45440.874999999956</v>
      </c>
      <c r="C22" s="52">
        <f t="shared" si="2"/>
        <v>0.87499999999999967</v>
      </c>
      <c r="D22" s="91">
        <f>Table110[[#This Row],[Fecha]]</f>
        <v>45440.874999999956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45440.916666666621</v>
      </c>
      <c r="C23" s="52">
        <f t="shared" si="2"/>
        <v>0.9166666666666663</v>
      </c>
      <c r="D23" s="91">
        <f>Table110[[#This Row],[Fecha]]</f>
        <v>45440.916666666621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45440.958333333285</v>
      </c>
      <c r="C24" s="52">
        <f t="shared" si="2"/>
        <v>0.95833333333333293</v>
      </c>
      <c r="D24" s="91">
        <f>Table110[[#This Row],[Fecha]]</f>
        <v>45440.958333333285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45440.999999999949</v>
      </c>
      <c r="C25" s="52">
        <f t="shared" si="2"/>
        <v>0.99999999999999956</v>
      </c>
      <c r="D25" s="91">
        <f>Table110[[#This Row],[Fecha]]</f>
        <v>45440.999999999949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45441.041666666613</v>
      </c>
      <c r="C26" s="52">
        <f t="shared" si="2"/>
        <v>1.0416666666666663</v>
      </c>
      <c r="D26" s="91">
        <f>Table110[[#This Row],[Fecha]]</f>
        <v>45441.041666666613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45441.083333333278</v>
      </c>
      <c r="C27" s="52">
        <f t="shared" si="2"/>
        <v>1.083333333333333</v>
      </c>
      <c r="D27" s="91">
        <f>Table110[[#This Row],[Fecha]]</f>
        <v>45441.083333333278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45441.124999999942</v>
      </c>
      <c r="C28" s="52">
        <f t="shared" si="2"/>
        <v>1.1249999999999998</v>
      </c>
      <c r="D28" s="91">
        <f>Table110[[#This Row],[Fecha]]</f>
        <v>45441.124999999942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45441.166666666606</v>
      </c>
      <c r="C29" s="52">
        <f t="shared" si="2"/>
        <v>1.1666666666666665</v>
      </c>
      <c r="D29" s="91">
        <f>Table110[[#This Row],[Fecha]]</f>
        <v>45441.166666666606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45441.20833333327</v>
      </c>
      <c r="C30" s="52">
        <f t="shared" si="2"/>
        <v>1.2083333333333333</v>
      </c>
      <c r="D30" s="91">
        <f>Table110[[#This Row],[Fecha]]</f>
        <v>45441.20833333327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45441.249999999935</v>
      </c>
      <c r="C31" s="52">
        <f t="shared" si="2"/>
        <v>1.25</v>
      </c>
      <c r="D31" s="91">
        <f>Table110[[#This Row],[Fecha]]</f>
        <v>45441.249999999935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45441.291666666599</v>
      </c>
      <c r="C32" s="52">
        <f t="shared" si="2"/>
        <v>1.2916666666666667</v>
      </c>
      <c r="D32" s="91">
        <f>Table110[[#This Row],[Fecha]]</f>
        <v>45441.291666666599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45441.333333333263</v>
      </c>
      <c r="C33" s="52">
        <f t="shared" si="2"/>
        <v>1.3333333333333335</v>
      </c>
      <c r="D33" s="91">
        <f>Table110[[#This Row],[Fecha]]</f>
        <v>45441.333333333263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45441.374999999927</v>
      </c>
      <c r="C34" s="52">
        <f t="shared" si="2"/>
        <v>1.3750000000000002</v>
      </c>
      <c r="D34" s="91">
        <f>Table110[[#This Row],[Fecha]]</f>
        <v>45441.374999999927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45441.416666666591</v>
      </c>
      <c r="C35" s="52">
        <f t="shared" si="2"/>
        <v>1.416666666666667</v>
      </c>
      <c r="D35" s="91">
        <f>Table110[[#This Row],[Fecha]]</f>
        <v>45441.416666666591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45441.458333333256</v>
      </c>
      <c r="C36" s="52">
        <f t="shared" si="2"/>
        <v>1.4583333333333337</v>
      </c>
      <c r="D36" s="91">
        <f>Table110[[#This Row],[Fecha]]</f>
        <v>45441.458333333256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45441.49999999992</v>
      </c>
      <c r="C37" s="52">
        <f t="shared" si="2"/>
        <v>1.5000000000000004</v>
      </c>
      <c r="D37" s="91">
        <f>Table110[[#This Row],[Fecha]]</f>
        <v>45441.49999999992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45441.541666666584</v>
      </c>
      <c r="C38" s="52">
        <f t="shared" si="2"/>
        <v>1.5416666666666672</v>
      </c>
      <c r="D38" s="91">
        <f>Table110[[#This Row],[Fecha]]</f>
        <v>45441.541666666584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45441.583333333248</v>
      </c>
      <c r="C39" s="52">
        <f t="shared" si="2"/>
        <v>1.5833333333333339</v>
      </c>
      <c r="D39" s="91">
        <f>Table110[[#This Row],[Fecha]]</f>
        <v>45441.583333333248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45441.624999999913</v>
      </c>
      <c r="C40" s="52">
        <f t="shared" si="2"/>
        <v>1.6250000000000007</v>
      </c>
      <c r="D40" s="91">
        <f>Table110[[#This Row],[Fecha]]</f>
        <v>45441.624999999913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45441.666666666577</v>
      </c>
      <c r="C41" s="52">
        <f t="shared" si="2"/>
        <v>1.6666666666666674</v>
      </c>
      <c r="D41" s="91">
        <f>Table110[[#This Row],[Fecha]]</f>
        <v>45441.666666666577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45441.708333333241</v>
      </c>
      <c r="C42" s="52">
        <f t="shared" si="2"/>
        <v>1.7083333333333341</v>
      </c>
      <c r="D42" s="91">
        <f>Table110[[#This Row],[Fecha]]</f>
        <v>45441.708333333241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45441.749999999905</v>
      </c>
      <c r="C43" s="52">
        <f t="shared" si="2"/>
        <v>1.7500000000000009</v>
      </c>
      <c r="D43" s="91">
        <f>Table110[[#This Row],[Fecha]]</f>
        <v>45441.749999999905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45441.79166666657</v>
      </c>
      <c r="C44" s="52">
        <f t="shared" si="2"/>
        <v>1.7916666666666676</v>
      </c>
      <c r="D44" s="91">
        <f>Table110[[#This Row],[Fecha]]</f>
        <v>45441.79166666657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45441.833333333234</v>
      </c>
      <c r="C45" s="52">
        <f t="shared" si="2"/>
        <v>1.8333333333333344</v>
      </c>
      <c r="D45" s="91">
        <f>Table110[[#This Row],[Fecha]]</f>
        <v>45441.833333333234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45441.874999999898</v>
      </c>
      <c r="C46" s="52">
        <f t="shared" si="2"/>
        <v>1.8750000000000011</v>
      </c>
      <c r="D46" s="91">
        <f>Table110[[#This Row],[Fecha]]</f>
        <v>45441.874999999898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45441.916666666562</v>
      </c>
      <c r="C47" s="52">
        <f t="shared" si="2"/>
        <v>1.9166666666666679</v>
      </c>
      <c r="D47" s="91">
        <f>Table110[[#This Row],[Fecha]]</f>
        <v>45441.916666666562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45441.958333333227</v>
      </c>
      <c r="C48" s="52">
        <f t="shared" si="2"/>
        <v>1.9583333333333346</v>
      </c>
      <c r="D48" s="91">
        <f>Table110[[#This Row],[Fecha]]</f>
        <v>45441.958333333227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45441.999999999891</v>
      </c>
      <c r="C49" s="52">
        <f t="shared" si="2"/>
        <v>2.0000000000000013</v>
      </c>
      <c r="D49" s="91">
        <f>Table110[[#This Row],[Fecha]]</f>
        <v>45441.999999999891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45442.041666666555</v>
      </c>
      <c r="C50" s="52">
        <f t="shared" si="2"/>
        <v>2.0416666666666679</v>
      </c>
      <c r="D50" s="91">
        <f>Table110[[#This Row],[Fecha]]</f>
        <v>45442.041666666555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45442.083333333219</v>
      </c>
      <c r="C51" s="52">
        <f t="shared" si="2"/>
        <v>2.0833333333333344</v>
      </c>
      <c r="D51" s="91">
        <f>Table110[[#This Row],[Fecha]]</f>
        <v>45442.083333333219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45442.124999999884</v>
      </c>
      <c r="C52" s="52">
        <f t="shared" si="2"/>
        <v>2.1250000000000009</v>
      </c>
      <c r="D52" s="91">
        <f>Table110[[#This Row],[Fecha]]</f>
        <v>45442.124999999884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45442.166666666548</v>
      </c>
      <c r="C53" s="52">
        <f t="shared" si="2"/>
        <v>2.1666666666666674</v>
      </c>
      <c r="D53" s="91">
        <f>Table110[[#This Row],[Fecha]]</f>
        <v>45442.166666666548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45442.208333333212</v>
      </c>
      <c r="C54" s="52">
        <f t="shared" si="2"/>
        <v>2.2083333333333339</v>
      </c>
      <c r="D54" s="91">
        <f>Table110[[#This Row],[Fecha]]</f>
        <v>45442.208333333212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45442.249999999876</v>
      </c>
      <c r="C55" s="52">
        <f t="shared" si="2"/>
        <v>2.2500000000000004</v>
      </c>
      <c r="D55" s="91">
        <f>Table110[[#This Row],[Fecha]]</f>
        <v>45442.249999999876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45442.291666666541</v>
      </c>
      <c r="C56" s="52">
        <f t="shared" si="2"/>
        <v>2.291666666666667</v>
      </c>
      <c r="D56" s="91">
        <f>Table110[[#This Row],[Fecha]]</f>
        <v>45442.291666666541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45442.333333333205</v>
      </c>
      <c r="C57" s="52">
        <f t="shared" si="2"/>
        <v>2.3333333333333335</v>
      </c>
      <c r="D57" s="91">
        <f>Table110[[#This Row],[Fecha]]</f>
        <v>45442.333333333205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45442.374999999869</v>
      </c>
      <c r="C58" s="52">
        <f t="shared" si="2"/>
        <v>2.375</v>
      </c>
      <c r="D58" s="91">
        <f>Table110[[#This Row],[Fecha]]</f>
        <v>45442.374999999869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45442.416666666533</v>
      </c>
      <c r="C59" s="52">
        <f t="shared" si="2"/>
        <v>2.4166666666666665</v>
      </c>
      <c r="D59" s="91">
        <f>Table110[[#This Row],[Fecha]]</f>
        <v>45442.416666666533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45442.458333333198</v>
      </c>
      <c r="C60" s="52">
        <f t="shared" si="2"/>
        <v>2.458333333333333</v>
      </c>
      <c r="D60" s="91">
        <f>Table110[[#This Row],[Fecha]]</f>
        <v>45442.458333333198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45442.499999999862</v>
      </c>
      <c r="C61" s="52">
        <f t="shared" si="2"/>
        <v>2.4999999999999996</v>
      </c>
      <c r="D61" s="91">
        <f>Table110[[#This Row],[Fecha]]</f>
        <v>45442.499999999862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45442.541666666526</v>
      </c>
      <c r="C62" s="52">
        <f t="shared" si="2"/>
        <v>2.5416666666666661</v>
      </c>
      <c r="D62" s="91">
        <f>Table110[[#This Row],[Fecha]]</f>
        <v>45442.541666666526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45442.58333333319</v>
      </c>
      <c r="C63" s="52">
        <f t="shared" si="2"/>
        <v>2.5833333333333326</v>
      </c>
      <c r="D63" s="91">
        <f>Table110[[#This Row],[Fecha]]</f>
        <v>45442.58333333319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45442.624999999854</v>
      </c>
      <c r="C64" s="52">
        <f t="shared" si="2"/>
        <v>2.6249999999999991</v>
      </c>
      <c r="D64" s="91">
        <f>Table110[[#This Row],[Fecha]]</f>
        <v>45442.624999999854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45442.666666666519</v>
      </c>
      <c r="C65" s="52">
        <f t="shared" si="2"/>
        <v>2.6666666666666656</v>
      </c>
      <c r="D65" s="91">
        <f>Table110[[#This Row],[Fecha]]</f>
        <v>45442.666666666519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45442.708333333183</v>
      </c>
      <c r="C66" s="52">
        <f t="shared" si="2"/>
        <v>2.7083333333333321</v>
      </c>
      <c r="D66" s="91">
        <f>Table110[[#This Row],[Fecha]]</f>
        <v>45442.708333333183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45442.749999999847</v>
      </c>
      <c r="C67" s="52">
        <f t="shared" si="2"/>
        <v>2.7499999999999987</v>
      </c>
      <c r="D67" s="91">
        <f>Table110[[#This Row],[Fecha]]</f>
        <v>45442.749999999847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45442.791666666511</v>
      </c>
      <c r="C68" s="52">
        <f t="shared" si="2"/>
        <v>2.7916666666666652</v>
      </c>
      <c r="D68" s="91">
        <f>Table110[[#This Row],[Fecha]]</f>
        <v>45442.791666666511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45442.833333333176</v>
      </c>
      <c r="C69" s="52">
        <f t="shared" ref="C69:C132" si="5">C68+TIME(1,0,0)</f>
        <v>2.8333333333333317</v>
      </c>
      <c r="D69" s="91">
        <f>Table110[[#This Row],[Fecha]]</f>
        <v>45442.833333333176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45442.87499999984</v>
      </c>
      <c r="C70" s="52">
        <f t="shared" si="5"/>
        <v>2.8749999999999982</v>
      </c>
      <c r="D70" s="91">
        <f>Table110[[#This Row],[Fecha]]</f>
        <v>45442.87499999984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45442.916666666504</v>
      </c>
      <c r="C71" s="52">
        <f t="shared" si="5"/>
        <v>2.9166666666666647</v>
      </c>
      <c r="D71" s="91">
        <f>Table110[[#This Row],[Fecha]]</f>
        <v>45442.916666666504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45442.958333333168</v>
      </c>
      <c r="C72" s="52">
        <f t="shared" si="5"/>
        <v>2.9583333333333313</v>
      </c>
      <c r="D72" s="91">
        <f>Table110[[#This Row],[Fecha]]</f>
        <v>45442.958333333168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45442.999999999833</v>
      </c>
      <c r="C73" s="52">
        <f t="shared" si="5"/>
        <v>2.9999999999999978</v>
      </c>
      <c r="D73" s="91">
        <f>Table110[[#This Row],[Fecha]]</f>
        <v>45442.999999999833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45443.041666666497</v>
      </c>
      <c r="C74" s="52">
        <f t="shared" si="5"/>
        <v>3.0416666666666643</v>
      </c>
      <c r="D74" s="91">
        <f>Table110[[#This Row],[Fecha]]</f>
        <v>45443.041666666497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45443.083333333161</v>
      </c>
      <c r="C75" s="52">
        <f t="shared" si="5"/>
        <v>3.0833333333333308</v>
      </c>
      <c r="D75" s="91">
        <f>Table110[[#This Row],[Fecha]]</f>
        <v>45443.083333333161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45443.124999999825</v>
      </c>
      <c r="C76" s="52">
        <f t="shared" si="5"/>
        <v>3.1249999999999973</v>
      </c>
      <c r="D76" s="91">
        <f>Table110[[#This Row],[Fecha]]</f>
        <v>45443.124999999825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45443.16666666649</v>
      </c>
      <c r="C77" s="52">
        <f t="shared" si="5"/>
        <v>3.1666666666666639</v>
      </c>
      <c r="D77" s="91">
        <f>Table110[[#This Row],[Fecha]]</f>
        <v>45443.16666666649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45443.208333333154</v>
      </c>
      <c r="C78" s="52">
        <f t="shared" si="5"/>
        <v>3.2083333333333304</v>
      </c>
      <c r="D78" s="91">
        <f>Table110[[#This Row],[Fecha]]</f>
        <v>45443.208333333154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45443.249999999818</v>
      </c>
      <c r="C79" s="52">
        <f t="shared" si="5"/>
        <v>3.2499999999999969</v>
      </c>
      <c r="D79" s="91">
        <f>Table110[[#This Row],[Fecha]]</f>
        <v>45443.249999999818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45443.291666666482</v>
      </c>
      <c r="C80" s="52">
        <f t="shared" si="5"/>
        <v>3.2916666666666634</v>
      </c>
      <c r="D80" s="91">
        <f>Table110[[#This Row],[Fecha]]</f>
        <v>45443.291666666482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45443.333333333147</v>
      </c>
      <c r="C81" s="52">
        <f t="shared" si="5"/>
        <v>3.3333333333333299</v>
      </c>
      <c r="D81" s="91">
        <f>Table110[[#This Row],[Fecha]]</f>
        <v>45443.333333333147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45443.374999999811</v>
      </c>
      <c r="C82" s="52">
        <f t="shared" si="5"/>
        <v>3.3749999999999964</v>
      </c>
      <c r="D82" s="91">
        <f>Table110[[#This Row],[Fecha]]</f>
        <v>45443.374999999811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45443.416666666475</v>
      </c>
      <c r="C83" s="52">
        <f t="shared" si="5"/>
        <v>3.416666666666663</v>
      </c>
      <c r="D83" s="91">
        <f>Table110[[#This Row],[Fecha]]</f>
        <v>45443.416666666475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45443.458333333139</v>
      </c>
      <c r="C84" s="52">
        <f t="shared" si="5"/>
        <v>3.4583333333333295</v>
      </c>
      <c r="D84" s="91">
        <f>Table110[[#This Row],[Fecha]]</f>
        <v>45443.458333333139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45443.499999999804</v>
      </c>
      <c r="C85" s="52">
        <f t="shared" si="5"/>
        <v>3.499999999999996</v>
      </c>
      <c r="D85" s="91">
        <f>Table110[[#This Row],[Fecha]]</f>
        <v>45443.499999999804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45443.541666666468</v>
      </c>
      <c r="C86" s="52">
        <f t="shared" si="5"/>
        <v>3.5416666666666625</v>
      </c>
      <c r="D86" s="91">
        <f>Table110[[#This Row],[Fecha]]</f>
        <v>45443.541666666468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45443.583333333132</v>
      </c>
      <c r="C87" s="52">
        <f t="shared" si="5"/>
        <v>3.583333333333329</v>
      </c>
      <c r="D87" s="91">
        <f>Table110[[#This Row],[Fecha]]</f>
        <v>45443.583333333132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45443.624999999796</v>
      </c>
      <c r="C88" s="52">
        <f t="shared" si="5"/>
        <v>3.6249999999999956</v>
      </c>
      <c r="D88" s="91">
        <f>Table110[[#This Row],[Fecha]]</f>
        <v>45443.624999999796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45443.666666666461</v>
      </c>
      <c r="C89" s="52">
        <f t="shared" si="5"/>
        <v>3.6666666666666621</v>
      </c>
      <c r="D89" s="91">
        <f>Table110[[#This Row],[Fecha]]</f>
        <v>45443.666666666461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45443.708333333125</v>
      </c>
      <c r="C90" s="52">
        <f t="shared" si="5"/>
        <v>3.7083333333333286</v>
      </c>
      <c r="D90" s="91">
        <f>Table110[[#This Row],[Fecha]]</f>
        <v>45443.708333333125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45443.749999999789</v>
      </c>
      <c r="C91" s="52">
        <f t="shared" si="5"/>
        <v>3.7499999999999951</v>
      </c>
      <c r="D91" s="91">
        <f>Table110[[#This Row],[Fecha]]</f>
        <v>45443.749999999789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45443.791666666453</v>
      </c>
      <c r="C92" s="52">
        <f t="shared" si="5"/>
        <v>3.7916666666666616</v>
      </c>
      <c r="D92" s="91">
        <f>Table110[[#This Row],[Fecha]]</f>
        <v>45443.791666666453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45443.833333333117</v>
      </c>
      <c r="C93" s="52">
        <f t="shared" si="5"/>
        <v>3.8333333333333282</v>
      </c>
      <c r="D93" s="91">
        <f>Table110[[#This Row],[Fecha]]</f>
        <v>45443.833333333117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45443.874999999782</v>
      </c>
      <c r="C94" s="52">
        <f t="shared" si="5"/>
        <v>3.8749999999999947</v>
      </c>
      <c r="D94" s="91">
        <f>Table110[[#This Row],[Fecha]]</f>
        <v>45443.874999999782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45443.916666666446</v>
      </c>
      <c r="C95" s="52">
        <f t="shared" si="5"/>
        <v>3.9166666666666612</v>
      </c>
      <c r="D95" s="91">
        <f>Table110[[#This Row],[Fecha]]</f>
        <v>45443.916666666446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45443.95833333311</v>
      </c>
      <c r="C96" s="52">
        <f t="shared" si="5"/>
        <v>3.9583333333333277</v>
      </c>
      <c r="D96" s="91">
        <f>Table110[[#This Row],[Fecha]]</f>
        <v>45443.95833333311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45443.999999999774</v>
      </c>
      <c r="C97" s="52">
        <f t="shared" si="5"/>
        <v>3.9999999999999942</v>
      </c>
      <c r="D97" s="91">
        <f>Table110[[#This Row],[Fecha]]</f>
        <v>45443.999999999774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45444.041666666439</v>
      </c>
      <c r="C98" s="52">
        <f t="shared" si="5"/>
        <v>4.0416666666666607</v>
      </c>
      <c r="D98" s="91">
        <f>Table110[[#This Row],[Fecha]]</f>
        <v>45444.041666666439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45444.083333333103</v>
      </c>
      <c r="C99" s="52">
        <f t="shared" si="5"/>
        <v>4.0833333333333277</v>
      </c>
      <c r="D99" s="91">
        <f>Table110[[#This Row],[Fecha]]</f>
        <v>45444.083333333103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45444.124999999767</v>
      </c>
      <c r="C100" s="52">
        <f t="shared" si="5"/>
        <v>4.1249999999999947</v>
      </c>
      <c r="D100" s="91">
        <f>Table110[[#This Row],[Fecha]]</f>
        <v>45444.124999999767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45444.166666666431</v>
      </c>
      <c r="C101" s="52">
        <f t="shared" si="5"/>
        <v>4.1666666666666616</v>
      </c>
      <c r="D101" s="91">
        <f>Table110[[#This Row],[Fecha]]</f>
        <v>45444.166666666431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45444.208333333096</v>
      </c>
      <c r="C102" s="52">
        <f t="shared" si="5"/>
        <v>4.2083333333333286</v>
      </c>
      <c r="D102" s="91">
        <f>Table110[[#This Row],[Fecha]]</f>
        <v>45444.208333333096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45444.24999999976</v>
      </c>
      <c r="C103" s="52">
        <f t="shared" si="5"/>
        <v>4.2499999999999956</v>
      </c>
      <c r="D103" s="91">
        <f>Table110[[#This Row],[Fecha]]</f>
        <v>45444.24999999976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45444.291666666424</v>
      </c>
      <c r="C104" s="52">
        <f t="shared" si="5"/>
        <v>4.2916666666666625</v>
      </c>
      <c r="D104" s="91">
        <f>Table110[[#This Row],[Fecha]]</f>
        <v>45444.291666666424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45444.333333333088</v>
      </c>
      <c r="C105" s="52">
        <f t="shared" si="5"/>
        <v>4.3333333333333295</v>
      </c>
      <c r="D105" s="91">
        <f>Table110[[#This Row],[Fecha]]</f>
        <v>45444.333333333088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45444.374999999753</v>
      </c>
      <c r="C106" s="52">
        <f t="shared" si="5"/>
        <v>4.3749999999999964</v>
      </c>
      <c r="D106" s="91">
        <f>Table110[[#This Row],[Fecha]]</f>
        <v>45444.374999999753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45444.416666666417</v>
      </c>
      <c r="C107" s="52">
        <f t="shared" si="5"/>
        <v>4.4166666666666634</v>
      </c>
      <c r="D107" s="91">
        <f>Table110[[#This Row],[Fecha]]</f>
        <v>45444.416666666417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45444.458333333081</v>
      </c>
      <c r="C108" s="52">
        <f t="shared" si="5"/>
        <v>4.4583333333333304</v>
      </c>
      <c r="D108" s="91">
        <f>Table110[[#This Row],[Fecha]]</f>
        <v>45444.458333333081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45444.499999999745</v>
      </c>
      <c r="C109" s="52">
        <f t="shared" si="5"/>
        <v>4.4999999999999973</v>
      </c>
      <c r="D109" s="91">
        <f>Table110[[#This Row],[Fecha]]</f>
        <v>45444.499999999745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45444.54166666641</v>
      </c>
      <c r="C110" s="52">
        <f t="shared" si="5"/>
        <v>4.5416666666666643</v>
      </c>
      <c r="D110" s="91">
        <f>Table110[[#This Row],[Fecha]]</f>
        <v>45444.54166666641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45444.583333333074</v>
      </c>
      <c r="C111" s="52">
        <f t="shared" si="5"/>
        <v>4.5833333333333313</v>
      </c>
      <c r="D111" s="91">
        <f>Table110[[#This Row],[Fecha]]</f>
        <v>45444.583333333074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45444.624999999738</v>
      </c>
      <c r="C112" s="52">
        <f t="shared" si="5"/>
        <v>4.6249999999999982</v>
      </c>
      <c r="D112" s="91">
        <f>Table110[[#This Row],[Fecha]]</f>
        <v>45444.624999999738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45444.666666666402</v>
      </c>
      <c r="C113" s="52">
        <f t="shared" si="5"/>
        <v>4.6666666666666652</v>
      </c>
      <c r="D113" s="91">
        <f>Table110[[#This Row],[Fecha]]</f>
        <v>45444.666666666402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45444.708333333067</v>
      </c>
      <c r="C114" s="52">
        <f t="shared" si="5"/>
        <v>4.7083333333333321</v>
      </c>
      <c r="D114" s="91">
        <f>Table110[[#This Row],[Fecha]]</f>
        <v>45444.708333333067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45444.749999999731</v>
      </c>
      <c r="C115" s="52">
        <f t="shared" si="5"/>
        <v>4.7499999999999991</v>
      </c>
      <c r="D115" s="91">
        <f>Table110[[#This Row],[Fecha]]</f>
        <v>45444.749999999731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45444.791666666395</v>
      </c>
      <c r="C116" s="52">
        <f t="shared" si="5"/>
        <v>4.7916666666666661</v>
      </c>
      <c r="D116" s="91">
        <f>Table110[[#This Row],[Fecha]]</f>
        <v>45444.791666666395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45444.833333333059</v>
      </c>
      <c r="C117" s="52">
        <f t="shared" si="5"/>
        <v>4.833333333333333</v>
      </c>
      <c r="D117" s="91">
        <f>Table110[[#This Row],[Fecha]]</f>
        <v>45444.833333333059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45444.874999999724</v>
      </c>
      <c r="C118" s="52">
        <f t="shared" si="5"/>
        <v>4.875</v>
      </c>
      <c r="D118" s="91">
        <f>Table110[[#This Row],[Fecha]]</f>
        <v>45444.874999999724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45444.916666666388</v>
      </c>
      <c r="C119" s="52">
        <f t="shared" si="5"/>
        <v>4.916666666666667</v>
      </c>
      <c r="D119" s="91">
        <f>Table110[[#This Row],[Fecha]]</f>
        <v>45444.916666666388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45444.958333333052</v>
      </c>
      <c r="C120" s="52">
        <f t="shared" si="5"/>
        <v>4.9583333333333339</v>
      </c>
      <c r="D120" s="91">
        <f>Table110[[#This Row],[Fecha]]</f>
        <v>45444.958333333052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45444.999999999716</v>
      </c>
      <c r="C121" s="52">
        <f t="shared" si="5"/>
        <v>5.0000000000000009</v>
      </c>
      <c r="D121" s="91">
        <f>Table110[[#This Row],[Fecha]]</f>
        <v>45444.999999999716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45445.04166666638</v>
      </c>
      <c r="C122" s="52">
        <f t="shared" si="5"/>
        <v>5.0416666666666679</v>
      </c>
      <c r="D122" s="91">
        <f>Table110[[#This Row],[Fecha]]</f>
        <v>45445.04166666638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45445.083333333045</v>
      </c>
      <c r="C123" s="52">
        <f t="shared" si="5"/>
        <v>5.0833333333333348</v>
      </c>
      <c r="D123" s="91">
        <f>Table110[[#This Row],[Fecha]]</f>
        <v>45445.083333333045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45445.124999999709</v>
      </c>
      <c r="C124" s="52">
        <f t="shared" si="5"/>
        <v>5.1250000000000018</v>
      </c>
      <c r="D124" s="91">
        <f>Table110[[#This Row],[Fecha]]</f>
        <v>45445.124999999709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45445.166666666373</v>
      </c>
      <c r="C125" s="52">
        <f t="shared" si="5"/>
        <v>5.1666666666666687</v>
      </c>
      <c r="D125" s="91">
        <f>Table110[[#This Row],[Fecha]]</f>
        <v>45445.166666666373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45445.208333333037</v>
      </c>
      <c r="C126" s="52">
        <f t="shared" si="5"/>
        <v>5.2083333333333357</v>
      </c>
      <c r="D126" s="91">
        <f>Table110[[#This Row],[Fecha]]</f>
        <v>45445.208333333037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45445.249999999702</v>
      </c>
      <c r="C127" s="52">
        <f t="shared" si="5"/>
        <v>5.2500000000000027</v>
      </c>
      <c r="D127" s="91">
        <f>Table110[[#This Row],[Fecha]]</f>
        <v>45445.249999999702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45445.291666666366</v>
      </c>
      <c r="C128" s="52">
        <f t="shared" si="5"/>
        <v>5.2916666666666696</v>
      </c>
      <c r="D128" s="91">
        <f>Table110[[#This Row],[Fecha]]</f>
        <v>45445.291666666366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45445.33333333303</v>
      </c>
      <c r="C129" s="52">
        <f t="shared" si="5"/>
        <v>5.3333333333333366</v>
      </c>
      <c r="D129" s="91">
        <f>Table110[[#This Row],[Fecha]]</f>
        <v>45445.33333333303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45445.374999999694</v>
      </c>
      <c r="C130" s="52">
        <f t="shared" si="5"/>
        <v>5.3750000000000036</v>
      </c>
      <c r="D130" s="91">
        <f>Table110[[#This Row],[Fecha]]</f>
        <v>45445.374999999694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45445.416666666359</v>
      </c>
      <c r="C131" s="52">
        <f t="shared" si="5"/>
        <v>5.4166666666666705</v>
      </c>
      <c r="D131" s="91">
        <f>Table110[[#This Row],[Fecha]]</f>
        <v>45445.416666666359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45445.458333333023</v>
      </c>
      <c r="C132" s="52">
        <f t="shared" si="5"/>
        <v>5.4583333333333375</v>
      </c>
      <c r="D132" s="91">
        <f>Table110[[#This Row],[Fecha]]</f>
        <v>45445.458333333023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45445.499999999687</v>
      </c>
      <c r="C133" s="52">
        <f t="shared" ref="C133:C196" si="8">C132+TIME(1,0,0)</f>
        <v>5.5000000000000044</v>
      </c>
      <c r="D133" s="91">
        <f>Table110[[#This Row],[Fecha]]</f>
        <v>45445.499999999687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45445.541666666351</v>
      </c>
      <c r="C134" s="52">
        <f t="shared" si="8"/>
        <v>5.5416666666666714</v>
      </c>
      <c r="D134" s="91">
        <f>Table110[[#This Row],[Fecha]]</f>
        <v>45445.541666666351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45445.583333333016</v>
      </c>
      <c r="C135" s="52">
        <f t="shared" si="8"/>
        <v>5.5833333333333384</v>
      </c>
      <c r="D135" s="91">
        <f>Table110[[#This Row],[Fecha]]</f>
        <v>45445.583333333016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45445.62499999968</v>
      </c>
      <c r="C136" s="52">
        <f t="shared" si="8"/>
        <v>5.6250000000000053</v>
      </c>
      <c r="D136" s="91">
        <f>Table110[[#This Row],[Fecha]]</f>
        <v>45445.62499999968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45445.666666666344</v>
      </c>
      <c r="C137" s="52">
        <f t="shared" si="8"/>
        <v>5.6666666666666723</v>
      </c>
      <c r="D137" s="91">
        <f>Table110[[#This Row],[Fecha]]</f>
        <v>45445.666666666344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45445.708333333008</v>
      </c>
      <c r="C138" s="52">
        <f t="shared" si="8"/>
        <v>5.7083333333333393</v>
      </c>
      <c r="D138" s="91">
        <f>Table110[[#This Row],[Fecha]]</f>
        <v>45445.708333333008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45445.749999999673</v>
      </c>
      <c r="C139" s="52">
        <f t="shared" si="8"/>
        <v>5.7500000000000062</v>
      </c>
      <c r="D139" s="91">
        <f>Table110[[#This Row],[Fecha]]</f>
        <v>45445.749999999673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45445.791666666337</v>
      </c>
      <c r="C140" s="52">
        <f t="shared" si="8"/>
        <v>5.7916666666666732</v>
      </c>
      <c r="D140" s="91">
        <f>Table110[[#This Row],[Fecha]]</f>
        <v>45445.791666666337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45445.833333333001</v>
      </c>
      <c r="C141" s="52">
        <f t="shared" si="8"/>
        <v>5.8333333333333401</v>
      </c>
      <c r="D141" s="91">
        <f>Table110[[#This Row],[Fecha]]</f>
        <v>45445.833333333001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45445.874999999665</v>
      </c>
      <c r="C142" s="52">
        <f t="shared" si="8"/>
        <v>5.8750000000000071</v>
      </c>
      <c r="D142" s="91">
        <f>Table110[[#This Row],[Fecha]]</f>
        <v>45445.874999999665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45445.91666666633</v>
      </c>
      <c r="C143" s="52">
        <f t="shared" si="8"/>
        <v>5.9166666666666741</v>
      </c>
      <c r="D143" s="91">
        <f>Table110[[#This Row],[Fecha]]</f>
        <v>45445.91666666633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45445.958333332994</v>
      </c>
      <c r="C144" s="52">
        <f t="shared" si="8"/>
        <v>5.958333333333341</v>
      </c>
      <c r="D144" s="91">
        <f>Table110[[#This Row],[Fecha]]</f>
        <v>45445.958333332994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45445.999999999658</v>
      </c>
      <c r="C145" s="52">
        <f t="shared" si="8"/>
        <v>6.000000000000008</v>
      </c>
      <c r="D145" s="91">
        <f>Table110[[#This Row],[Fecha]]</f>
        <v>45445.999999999658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45446.041666666322</v>
      </c>
      <c r="C146" s="52">
        <f t="shared" si="8"/>
        <v>6.041666666666675</v>
      </c>
      <c r="D146" s="91">
        <f>Table110[[#This Row],[Fecha]]</f>
        <v>45446.041666666322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45446.083333332987</v>
      </c>
      <c r="C147" s="52">
        <f t="shared" si="8"/>
        <v>6.0833333333333419</v>
      </c>
      <c r="D147" s="91">
        <f>Table110[[#This Row],[Fecha]]</f>
        <v>45446.083333332987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45446.124999999651</v>
      </c>
      <c r="C148" s="52">
        <f t="shared" si="8"/>
        <v>6.1250000000000089</v>
      </c>
      <c r="D148" s="91">
        <f>Table110[[#This Row],[Fecha]]</f>
        <v>45446.124999999651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45446.166666666315</v>
      </c>
      <c r="C149" s="52">
        <f t="shared" si="8"/>
        <v>6.1666666666666758</v>
      </c>
      <c r="D149" s="91">
        <f>Table110[[#This Row],[Fecha]]</f>
        <v>45446.166666666315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45446.208333332979</v>
      </c>
      <c r="C150" s="52">
        <f t="shared" si="8"/>
        <v>6.2083333333333428</v>
      </c>
      <c r="D150" s="91">
        <f>Table110[[#This Row],[Fecha]]</f>
        <v>45446.208333332979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45446.249999999643</v>
      </c>
      <c r="C151" s="52">
        <f t="shared" si="8"/>
        <v>6.2500000000000098</v>
      </c>
      <c r="D151" s="91">
        <f>Table110[[#This Row],[Fecha]]</f>
        <v>45446.249999999643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45446.291666666308</v>
      </c>
      <c r="C152" s="52">
        <f t="shared" si="8"/>
        <v>6.2916666666666767</v>
      </c>
      <c r="D152" s="91">
        <f>Table110[[#This Row],[Fecha]]</f>
        <v>45446.291666666308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45446.333333332972</v>
      </c>
      <c r="C153" s="52">
        <f t="shared" si="8"/>
        <v>6.3333333333333437</v>
      </c>
      <c r="D153" s="91">
        <f>Table110[[#This Row],[Fecha]]</f>
        <v>45446.333333332972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45446.374999999636</v>
      </c>
      <c r="C154" s="52">
        <f t="shared" si="8"/>
        <v>6.3750000000000107</v>
      </c>
      <c r="D154" s="91">
        <f>Table110[[#This Row],[Fecha]]</f>
        <v>45446.374999999636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45446.4166666663</v>
      </c>
      <c r="C155" s="52">
        <f t="shared" si="8"/>
        <v>6.4166666666666776</v>
      </c>
      <c r="D155" s="91">
        <f>Table110[[#This Row],[Fecha]]</f>
        <v>45446.4166666663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45446.458333332965</v>
      </c>
      <c r="C156" s="52">
        <f t="shared" si="8"/>
        <v>6.4583333333333446</v>
      </c>
      <c r="D156" s="91">
        <f>Table110[[#This Row],[Fecha]]</f>
        <v>45446.458333332965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45446.499999999629</v>
      </c>
      <c r="C157" s="52">
        <f t="shared" si="8"/>
        <v>6.5000000000000115</v>
      </c>
      <c r="D157" s="91">
        <f>Table110[[#This Row],[Fecha]]</f>
        <v>45446.499999999629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45446.541666666293</v>
      </c>
      <c r="C158" s="52">
        <f t="shared" si="8"/>
        <v>6.5416666666666785</v>
      </c>
      <c r="D158" s="91">
        <f>Table110[[#This Row],[Fecha]]</f>
        <v>45446.541666666293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45446.583333332957</v>
      </c>
      <c r="C159" s="52">
        <f t="shared" si="8"/>
        <v>6.5833333333333455</v>
      </c>
      <c r="D159" s="91">
        <f>Table110[[#This Row],[Fecha]]</f>
        <v>45446.583333332957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45446.624999999622</v>
      </c>
      <c r="C160" s="52">
        <f t="shared" si="8"/>
        <v>6.6250000000000124</v>
      </c>
      <c r="D160" s="91">
        <f>Table110[[#This Row],[Fecha]]</f>
        <v>45446.624999999622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45446.666666666286</v>
      </c>
      <c r="C161" s="52">
        <f t="shared" si="8"/>
        <v>6.6666666666666794</v>
      </c>
      <c r="D161" s="91">
        <f>Table110[[#This Row],[Fecha]]</f>
        <v>45446.666666666286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45446.70833333295</v>
      </c>
      <c r="C162" s="52">
        <f t="shared" si="8"/>
        <v>6.7083333333333464</v>
      </c>
      <c r="D162" s="91">
        <f>Table110[[#This Row],[Fecha]]</f>
        <v>45446.70833333295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45446.749999999614</v>
      </c>
      <c r="C163" s="52">
        <f t="shared" si="8"/>
        <v>6.7500000000000133</v>
      </c>
      <c r="D163" s="91">
        <f>Table110[[#This Row],[Fecha]]</f>
        <v>45446.749999999614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45446.791666666279</v>
      </c>
      <c r="C164" s="52">
        <f t="shared" si="8"/>
        <v>6.7916666666666803</v>
      </c>
      <c r="D164" s="91">
        <f>Table110[[#This Row],[Fecha]]</f>
        <v>45446.791666666279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45446.833333332943</v>
      </c>
      <c r="C165" s="52">
        <f t="shared" si="8"/>
        <v>6.8333333333333472</v>
      </c>
      <c r="D165" s="91">
        <f>Table110[[#This Row],[Fecha]]</f>
        <v>45446.833333332943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45446.874999999607</v>
      </c>
      <c r="C166" s="52">
        <f t="shared" si="8"/>
        <v>6.8750000000000142</v>
      </c>
      <c r="D166" s="91">
        <f>Table110[[#This Row],[Fecha]]</f>
        <v>45446.874999999607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45446.916666666271</v>
      </c>
      <c r="C167" s="52">
        <f t="shared" si="8"/>
        <v>6.9166666666666812</v>
      </c>
      <c r="D167" s="91">
        <f>Table110[[#This Row],[Fecha]]</f>
        <v>45446.916666666271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45446.958333332936</v>
      </c>
      <c r="C168" s="52">
        <f t="shared" si="8"/>
        <v>6.9583333333333481</v>
      </c>
      <c r="D168" s="91">
        <f>Table110[[#This Row],[Fecha]]</f>
        <v>45446.958333332936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45446.9999999996</v>
      </c>
      <c r="C169" s="52">
        <f t="shared" si="8"/>
        <v>7.0000000000000151</v>
      </c>
      <c r="D169" s="91">
        <f>Table110[[#This Row],[Fecha]]</f>
        <v>45446.9999999996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45447.041666666264</v>
      </c>
      <c r="C170" s="52">
        <f t="shared" si="8"/>
        <v>7.0416666666666821</v>
      </c>
      <c r="D170" s="91">
        <f>Table110[[#This Row],[Fecha]]</f>
        <v>45447.041666666264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45447.083333332928</v>
      </c>
      <c r="C171" s="52">
        <f t="shared" si="8"/>
        <v>7.083333333333349</v>
      </c>
      <c r="D171" s="91">
        <f>Table110[[#This Row],[Fecha]]</f>
        <v>45447.083333332928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45447.124999999593</v>
      </c>
      <c r="C172" s="52">
        <f t="shared" si="8"/>
        <v>7.125000000000016</v>
      </c>
      <c r="D172" s="91">
        <f>Table110[[#This Row],[Fecha]]</f>
        <v>45447.124999999593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45447.166666666257</v>
      </c>
      <c r="C173" s="52">
        <f t="shared" si="8"/>
        <v>7.1666666666666829</v>
      </c>
      <c r="D173" s="91">
        <f>Table110[[#This Row],[Fecha]]</f>
        <v>45447.166666666257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45447.208333332921</v>
      </c>
      <c r="C174" s="52">
        <f t="shared" si="8"/>
        <v>7.2083333333333499</v>
      </c>
      <c r="D174" s="91">
        <f>Table110[[#This Row],[Fecha]]</f>
        <v>45447.208333332921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45447.249999999585</v>
      </c>
      <c r="C175" s="52">
        <f t="shared" si="8"/>
        <v>7.2500000000000169</v>
      </c>
      <c r="D175" s="91">
        <f>Table110[[#This Row],[Fecha]]</f>
        <v>45447.249999999585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45447.29166666625</v>
      </c>
      <c r="C176" s="52">
        <f t="shared" si="8"/>
        <v>7.2916666666666838</v>
      </c>
      <c r="D176" s="91">
        <f>Table110[[#This Row],[Fecha]]</f>
        <v>45447.29166666625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45447.333333332914</v>
      </c>
      <c r="C177" s="52">
        <f t="shared" si="8"/>
        <v>7.3333333333333508</v>
      </c>
      <c r="D177" s="91">
        <f>Table110[[#This Row],[Fecha]]</f>
        <v>45447.333333332914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45447.374999999578</v>
      </c>
      <c r="C178" s="52">
        <f t="shared" si="8"/>
        <v>7.3750000000000178</v>
      </c>
      <c r="D178" s="91">
        <f>Table110[[#This Row],[Fecha]]</f>
        <v>45447.374999999578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45447.416666666242</v>
      </c>
      <c r="C179" s="52">
        <f t="shared" si="8"/>
        <v>7.4166666666666847</v>
      </c>
      <c r="D179" s="91">
        <f>Table110[[#This Row],[Fecha]]</f>
        <v>45447.416666666242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45447.458333332906</v>
      </c>
      <c r="C180" s="52">
        <f t="shared" si="8"/>
        <v>7.4583333333333517</v>
      </c>
      <c r="D180" s="91">
        <f>Table110[[#This Row],[Fecha]]</f>
        <v>45447.458333332906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45447.499999999571</v>
      </c>
      <c r="C181" s="52">
        <f t="shared" si="8"/>
        <v>7.5000000000000187</v>
      </c>
      <c r="D181" s="91">
        <f>Table110[[#This Row],[Fecha]]</f>
        <v>45447.499999999571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45447.541666666235</v>
      </c>
      <c r="C182" s="52">
        <f t="shared" si="8"/>
        <v>7.5416666666666856</v>
      </c>
      <c r="D182" s="91">
        <f>Table110[[#This Row],[Fecha]]</f>
        <v>45447.541666666235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45447.583333332899</v>
      </c>
      <c r="C183" s="52">
        <f t="shared" si="8"/>
        <v>7.5833333333333526</v>
      </c>
      <c r="D183" s="91">
        <f>Table110[[#This Row],[Fecha]]</f>
        <v>45447.583333332899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45447.624999999563</v>
      </c>
      <c r="C184" s="52">
        <f t="shared" si="8"/>
        <v>7.6250000000000195</v>
      </c>
      <c r="D184" s="91">
        <f>Table110[[#This Row],[Fecha]]</f>
        <v>45447.624999999563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45447.666666666228</v>
      </c>
      <c r="C185" s="52">
        <f t="shared" si="8"/>
        <v>7.6666666666666865</v>
      </c>
      <c r="D185" s="91">
        <f>Table110[[#This Row],[Fecha]]</f>
        <v>45447.666666666228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45447.708333332892</v>
      </c>
      <c r="C186" s="52">
        <f t="shared" si="8"/>
        <v>7.7083333333333535</v>
      </c>
      <c r="D186" s="91">
        <f>Table110[[#This Row],[Fecha]]</f>
        <v>45447.708333332892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45447.749999999556</v>
      </c>
      <c r="C187" s="52">
        <f t="shared" si="8"/>
        <v>7.7500000000000204</v>
      </c>
      <c r="D187" s="91">
        <f>Table110[[#This Row],[Fecha]]</f>
        <v>45447.749999999556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45447.79166666622</v>
      </c>
      <c r="C188" s="52">
        <f t="shared" si="8"/>
        <v>7.7916666666666874</v>
      </c>
      <c r="D188" s="91">
        <f>Table110[[#This Row],[Fecha]]</f>
        <v>45447.79166666622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45447.833333332885</v>
      </c>
      <c r="C189" s="52">
        <f t="shared" si="8"/>
        <v>7.8333333333333544</v>
      </c>
      <c r="D189" s="91">
        <f>Table110[[#This Row],[Fecha]]</f>
        <v>45447.833333332885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45447.874999999549</v>
      </c>
      <c r="C190" s="52">
        <f t="shared" si="8"/>
        <v>7.8750000000000213</v>
      </c>
      <c r="D190" s="91">
        <f>Table110[[#This Row],[Fecha]]</f>
        <v>45447.874999999549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45447.916666666213</v>
      </c>
      <c r="C191" s="52">
        <f t="shared" si="8"/>
        <v>7.9166666666666883</v>
      </c>
      <c r="D191" s="91">
        <f>Table110[[#This Row],[Fecha]]</f>
        <v>45447.916666666213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45447.958333332877</v>
      </c>
      <c r="C192" s="52">
        <f t="shared" si="8"/>
        <v>7.9583333333333552</v>
      </c>
      <c r="D192" s="91">
        <f>Table110[[#This Row],[Fecha]]</f>
        <v>45447.958333332877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45447.999999999542</v>
      </c>
      <c r="C193" s="52">
        <f t="shared" si="8"/>
        <v>8.0000000000000213</v>
      </c>
      <c r="D193" s="91">
        <f>Table110[[#This Row],[Fecha]]</f>
        <v>45447.999999999542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45448.041666666206</v>
      </c>
      <c r="C194" s="52">
        <f t="shared" si="8"/>
        <v>8.0416666666666874</v>
      </c>
      <c r="D194" s="91">
        <f>Table110[[#This Row],[Fecha]]</f>
        <v>45448.041666666206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45448.08333333287</v>
      </c>
      <c r="C195" s="52">
        <f t="shared" si="8"/>
        <v>8.0833333333333535</v>
      </c>
      <c r="D195" s="91">
        <f>Table110[[#This Row],[Fecha]]</f>
        <v>45448.08333333287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45448.124999999534</v>
      </c>
      <c r="C196" s="52">
        <f t="shared" si="8"/>
        <v>8.1250000000000195</v>
      </c>
      <c r="D196" s="91">
        <f>Table110[[#This Row],[Fecha]]</f>
        <v>45448.124999999534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45448.166666666199</v>
      </c>
      <c r="C197" s="52">
        <f t="shared" ref="C197:C228" si="11">C196+TIME(1,0,0)</f>
        <v>8.1666666666666856</v>
      </c>
      <c r="D197" s="91">
        <f>Table110[[#This Row],[Fecha]]</f>
        <v>45448.166666666199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45448.208333332863</v>
      </c>
      <c r="C198" s="52">
        <f t="shared" si="11"/>
        <v>8.2083333333333517</v>
      </c>
      <c r="D198" s="91">
        <f>Table110[[#This Row],[Fecha]]</f>
        <v>45448.208333332863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45448.249999999527</v>
      </c>
      <c r="C199" s="52">
        <f t="shared" si="11"/>
        <v>8.2500000000000178</v>
      </c>
      <c r="D199" s="91">
        <f>Table110[[#This Row],[Fecha]]</f>
        <v>45448.249999999527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45448.291666666191</v>
      </c>
      <c r="C200" s="52">
        <f t="shared" si="11"/>
        <v>8.2916666666666838</v>
      </c>
      <c r="D200" s="91">
        <f>Table110[[#This Row],[Fecha]]</f>
        <v>45448.291666666191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45448.333333332856</v>
      </c>
      <c r="C201" s="52">
        <f t="shared" si="11"/>
        <v>8.3333333333333499</v>
      </c>
      <c r="D201" s="91">
        <f>Table110[[#This Row],[Fecha]]</f>
        <v>45448.333333332856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45448.37499999952</v>
      </c>
      <c r="C202" s="52">
        <f t="shared" si="11"/>
        <v>8.375000000000016</v>
      </c>
      <c r="D202" s="91">
        <f>Table110[[#This Row],[Fecha]]</f>
        <v>45448.37499999952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45448.416666666184</v>
      </c>
      <c r="C203" s="52">
        <f t="shared" si="11"/>
        <v>8.4166666666666821</v>
      </c>
      <c r="D203" s="91">
        <f>Table110[[#This Row],[Fecha]]</f>
        <v>45448.416666666184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45448.458333332848</v>
      </c>
      <c r="C204" s="52">
        <f t="shared" si="11"/>
        <v>8.4583333333333481</v>
      </c>
      <c r="D204" s="91">
        <f>Table110[[#This Row],[Fecha]]</f>
        <v>45448.458333332848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45448.499999999513</v>
      </c>
      <c r="C205" s="52">
        <f t="shared" si="11"/>
        <v>8.5000000000000142</v>
      </c>
      <c r="D205" s="91">
        <f>Table110[[#This Row],[Fecha]]</f>
        <v>45448.499999999513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45448.541666666177</v>
      </c>
      <c r="C206" s="52">
        <f t="shared" si="11"/>
        <v>8.5416666666666803</v>
      </c>
      <c r="D206" s="91">
        <f>Table110[[#This Row],[Fecha]]</f>
        <v>45448.541666666177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45448.583333332841</v>
      </c>
      <c r="C207" s="52">
        <f t="shared" si="11"/>
        <v>8.5833333333333464</v>
      </c>
      <c r="D207" s="91">
        <f>Table110[[#This Row],[Fecha]]</f>
        <v>45448.583333332841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45448.624999999505</v>
      </c>
      <c r="C208" s="52">
        <f t="shared" si="11"/>
        <v>8.6250000000000124</v>
      </c>
      <c r="D208" s="91">
        <f>Table110[[#This Row],[Fecha]]</f>
        <v>45448.624999999505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45448.666666666169</v>
      </c>
      <c r="C209" s="52">
        <f t="shared" si="11"/>
        <v>8.6666666666666785</v>
      </c>
      <c r="D209" s="91">
        <f>Table110[[#This Row],[Fecha]]</f>
        <v>45448.666666666169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45448.708333332834</v>
      </c>
      <c r="C210" s="52">
        <f t="shared" si="11"/>
        <v>8.7083333333333446</v>
      </c>
      <c r="D210" s="91">
        <f>Table110[[#This Row],[Fecha]]</f>
        <v>45448.708333332834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45448.749999999498</v>
      </c>
      <c r="C211" s="52">
        <f t="shared" si="11"/>
        <v>8.7500000000000107</v>
      </c>
      <c r="D211" s="91">
        <f>Table110[[#This Row],[Fecha]]</f>
        <v>45448.749999999498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45448.791666666162</v>
      </c>
      <c r="C212" s="52">
        <f t="shared" si="11"/>
        <v>8.7916666666666767</v>
      </c>
      <c r="D212" s="91">
        <f>Table110[[#This Row],[Fecha]]</f>
        <v>45448.791666666162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45448.833333332826</v>
      </c>
      <c r="C213" s="52">
        <f t="shared" si="11"/>
        <v>8.8333333333333428</v>
      </c>
      <c r="D213" s="91">
        <f>Table110[[#This Row],[Fecha]]</f>
        <v>45448.833333332826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45448.874999999491</v>
      </c>
      <c r="C214" s="52">
        <f t="shared" si="11"/>
        <v>8.8750000000000089</v>
      </c>
      <c r="D214" s="91">
        <f>Table110[[#This Row],[Fecha]]</f>
        <v>45448.874999999491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45448.916666666155</v>
      </c>
      <c r="C215" s="52">
        <f t="shared" si="11"/>
        <v>8.916666666666675</v>
      </c>
      <c r="D215" s="91">
        <f>Table110[[#This Row],[Fecha]]</f>
        <v>45448.916666666155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45448.958333332819</v>
      </c>
      <c r="C216" s="52">
        <f t="shared" si="11"/>
        <v>8.958333333333341</v>
      </c>
      <c r="D216" s="91">
        <f>Table110[[#This Row],[Fecha]]</f>
        <v>45448.958333332819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45448.999999999483</v>
      </c>
      <c r="C217" s="52">
        <f t="shared" si="11"/>
        <v>9.0000000000000071</v>
      </c>
      <c r="D217" s="91">
        <f>Table110[[#This Row],[Fecha]]</f>
        <v>45448.999999999483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45449.041666666148</v>
      </c>
      <c r="C218" s="52">
        <f t="shared" si="11"/>
        <v>9.0416666666666732</v>
      </c>
      <c r="D218" s="91">
        <f>Table110[[#This Row],[Fecha]]</f>
        <v>45449.041666666148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45449.083333332812</v>
      </c>
      <c r="C219" s="52">
        <f t="shared" si="11"/>
        <v>9.0833333333333393</v>
      </c>
      <c r="D219" s="91">
        <f>Table110[[#This Row],[Fecha]]</f>
        <v>45449.083333332812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45449.124999999476</v>
      </c>
      <c r="C220" s="52">
        <f t="shared" si="11"/>
        <v>9.1250000000000053</v>
      </c>
      <c r="D220" s="91">
        <f>Table110[[#This Row],[Fecha]]</f>
        <v>45449.124999999476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45449.16666666614</v>
      </c>
      <c r="C221" s="52">
        <f t="shared" si="11"/>
        <v>9.1666666666666714</v>
      </c>
      <c r="D221" s="91">
        <f>Table110[[#This Row],[Fecha]]</f>
        <v>45449.16666666614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45449.208333332805</v>
      </c>
      <c r="C222" s="52">
        <f t="shared" si="11"/>
        <v>9.2083333333333375</v>
      </c>
      <c r="D222" s="91">
        <f>Table110[[#This Row],[Fecha]]</f>
        <v>45449.208333332805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45449.249999999469</v>
      </c>
      <c r="C223" s="52">
        <f t="shared" si="11"/>
        <v>9.2500000000000036</v>
      </c>
      <c r="D223" s="91">
        <f>Table110[[#This Row],[Fecha]]</f>
        <v>45449.249999999469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45449.291666666133</v>
      </c>
      <c r="C224" s="52">
        <f t="shared" si="11"/>
        <v>9.2916666666666696</v>
      </c>
      <c r="D224" s="91">
        <f>Table110[[#This Row],[Fecha]]</f>
        <v>45449.291666666133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45449.333333332797</v>
      </c>
      <c r="C225" s="52">
        <f t="shared" si="11"/>
        <v>9.3333333333333357</v>
      </c>
      <c r="D225" s="91">
        <f>Table110[[#This Row],[Fecha]]</f>
        <v>45449.333333332797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45449.374999999462</v>
      </c>
      <c r="C226" s="52">
        <f t="shared" si="11"/>
        <v>9.3750000000000018</v>
      </c>
      <c r="D226" s="91">
        <f>Table110[[#This Row],[Fecha]]</f>
        <v>45449.374999999462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45449.416666666126</v>
      </c>
      <c r="C227" s="52">
        <f t="shared" si="11"/>
        <v>9.4166666666666679</v>
      </c>
      <c r="D227" s="91">
        <f>Table110[[#This Row],[Fecha]]</f>
        <v>45449.416666666126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45449.45833333279</v>
      </c>
      <c r="C228" s="52">
        <f t="shared" si="11"/>
        <v>9.4583333333333339</v>
      </c>
      <c r="D228" s="91">
        <f>Table110[[#This Row],[Fecha]]</f>
        <v>45449.45833333279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28 May - 06 Jun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45440.083333333336</v>
      </c>
      <c r="C3" s="52">
        <f>Table110[[#This Row],[Hora]]</f>
        <v>8.3333333333333329E-2</v>
      </c>
      <c r="D3" s="91">
        <f>Table14[[#This Row],[Fecha]]</f>
        <v>45440.083333333336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45440.125</v>
      </c>
      <c r="C4" s="52">
        <f>Table110[[#This Row],[Hora]]</f>
        <v>0.125</v>
      </c>
      <c r="D4" s="91">
        <f>Table14[[#This Row],[Fecha]]</f>
        <v>45440.125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45440.166666666664</v>
      </c>
      <c r="C5" s="52">
        <f>Table110[[#This Row],[Hora]]</f>
        <v>0.16666666666666666</v>
      </c>
      <c r="D5" s="91">
        <f>Table14[[#This Row],[Fecha]]</f>
        <v>45440.166666666664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45440.208333333328</v>
      </c>
      <c r="C6" s="52">
        <f>Table110[[#This Row],[Hora]]</f>
        <v>0.20833333333333331</v>
      </c>
      <c r="D6" s="91">
        <f>Table14[[#This Row],[Fecha]]</f>
        <v>45440.208333333328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45440.249999999993</v>
      </c>
      <c r="C7" s="52">
        <f>Table110[[#This Row],[Hora]]</f>
        <v>0.24999999999999997</v>
      </c>
      <c r="D7" s="91">
        <f>Table14[[#This Row],[Fecha]]</f>
        <v>45440.249999999993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45440.291666666657</v>
      </c>
      <c r="C8" s="52">
        <f>Table110[[#This Row],[Hora]]</f>
        <v>0.29166666666666663</v>
      </c>
      <c r="D8" s="91">
        <f>Table14[[#This Row],[Fecha]]</f>
        <v>45440.291666666657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45440.333333333321</v>
      </c>
      <c r="C9" s="52">
        <f>Table110[[#This Row],[Hora]]</f>
        <v>0.33333333333333331</v>
      </c>
      <c r="D9" s="91">
        <f>Table14[[#This Row],[Fecha]]</f>
        <v>45440.333333333321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45440.374999999985</v>
      </c>
      <c r="C10" s="52">
        <f>Table110[[#This Row],[Hora]]</f>
        <v>0.375</v>
      </c>
      <c r="D10" s="91">
        <f>Table14[[#This Row],[Fecha]]</f>
        <v>45440.374999999985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45440.41666666665</v>
      </c>
      <c r="C11" s="52">
        <f>Table110[[#This Row],[Hora]]</f>
        <v>0.41666666666666669</v>
      </c>
      <c r="D11" s="91">
        <f>Table14[[#This Row],[Fecha]]</f>
        <v>45440.41666666665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45440.458333333314</v>
      </c>
      <c r="C12" s="52">
        <f>Table110[[#This Row],[Hora]]</f>
        <v>0.45833333333333337</v>
      </c>
      <c r="D12" s="91">
        <f>Table14[[#This Row],[Fecha]]</f>
        <v>45440.458333333314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45440.499999999978</v>
      </c>
      <c r="C13" s="52">
        <f>Table110[[#This Row],[Hora]]</f>
        <v>0.5</v>
      </c>
      <c r="D13" s="91">
        <f>Table14[[#This Row],[Fecha]]</f>
        <v>45440.499999999978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45440.541666666642</v>
      </c>
      <c r="C14" s="52">
        <f>Table110[[#This Row],[Hora]]</f>
        <v>0.54166666666666663</v>
      </c>
      <c r="D14" s="91">
        <f>Table14[[#This Row],[Fecha]]</f>
        <v>45440.541666666642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45440.583333333307</v>
      </c>
      <c r="C15" s="52">
        <f>Table110[[#This Row],[Hora]]</f>
        <v>0.58333333333333326</v>
      </c>
      <c r="D15" s="91">
        <f>Table14[[#This Row],[Fecha]]</f>
        <v>45440.583333333307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45440.624999999971</v>
      </c>
      <c r="C16" s="52">
        <f>Table110[[#This Row],[Hora]]</f>
        <v>0.62499999999999989</v>
      </c>
      <c r="D16" s="91">
        <f>Table14[[#This Row],[Fecha]]</f>
        <v>45440.624999999971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45440.666666666635</v>
      </c>
      <c r="C17" s="52">
        <f>Table110[[#This Row],[Hora]]</f>
        <v>0.66666666666666652</v>
      </c>
      <c r="D17" s="91">
        <f>Table14[[#This Row],[Fecha]]</f>
        <v>45440.666666666635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45440.708333333299</v>
      </c>
      <c r="C18" s="52">
        <f>Table110[[#This Row],[Hora]]</f>
        <v>0.70833333333333315</v>
      </c>
      <c r="D18" s="91">
        <f>Table14[[#This Row],[Fecha]]</f>
        <v>45440.708333333299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45440.749999999964</v>
      </c>
      <c r="C19" s="52">
        <f>Table110[[#This Row],[Hora]]</f>
        <v>0.74999999999999978</v>
      </c>
      <c r="D19" s="91">
        <f>Table14[[#This Row],[Fecha]]</f>
        <v>45440.749999999964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45440.791666666628</v>
      </c>
      <c r="C20" s="52">
        <f>Table110[[#This Row],[Hora]]</f>
        <v>0.79166666666666641</v>
      </c>
      <c r="D20" s="91">
        <f>Table14[[#This Row],[Fecha]]</f>
        <v>45440.791666666628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45440.833333333292</v>
      </c>
      <c r="C21" s="52">
        <f>Table110[[#This Row],[Hora]]</f>
        <v>0.83333333333333304</v>
      </c>
      <c r="D21" s="91">
        <f>Table14[[#This Row],[Fecha]]</f>
        <v>45440.833333333292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45440.874999999956</v>
      </c>
      <c r="C22" s="52">
        <f>Table110[[#This Row],[Hora]]</f>
        <v>0.87499999999999967</v>
      </c>
      <c r="D22" s="91">
        <f>Table14[[#This Row],[Fecha]]</f>
        <v>45440.874999999956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45440.916666666621</v>
      </c>
      <c r="C23" s="52">
        <f>Table110[[#This Row],[Hora]]</f>
        <v>0.9166666666666663</v>
      </c>
      <c r="D23" s="91">
        <f>Table14[[#This Row],[Fecha]]</f>
        <v>45440.916666666621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45440.958333333285</v>
      </c>
      <c r="C24" s="52">
        <f>Table110[[#This Row],[Hora]]</f>
        <v>0.95833333333333293</v>
      </c>
      <c r="D24" s="91">
        <f>Table14[[#This Row],[Fecha]]</f>
        <v>45440.958333333285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45440.999999999949</v>
      </c>
      <c r="C25" s="52">
        <f>Table110[[#This Row],[Hora]]</f>
        <v>0.99999999999999956</v>
      </c>
      <c r="D25" s="91">
        <f>Table14[[#This Row],[Fecha]]</f>
        <v>45440.999999999949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45441.041666666613</v>
      </c>
      <c r="C26" s="52">
        <f>Table110[[#This Row],[Hora]]</f>
        <v>1.0416666666666663</v>
      </c>
      <c r="D26" s="91">
        <f>Table14[[#This Row],[Fecha]]</f>
        <v>45441.041666666613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45441.083333333278</v>
      </c>
      <c r="C27" s="52">
        <f>Table110[[#This Row],[Hora]]</f>
        <v>1.083333333333333</v>
      </c>
      <c r="D27" s="91">
        <f>Table14[[#This Row],[Fecha]]</f>
        <v>45441.083333333278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45441.124999999942</v>
      </c>
      <c r="C28" s="52">
        <f>Table110[[#This Row],[Hora]]</f>
        <v>1.1249999999999998</v>
      </c>
      <c r="D28" s="91">
        <f>Table14[[#This Row],[Fecha]]</f>
        <v>45441.124999999942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45441.166666666606</v>
      </c>
      <c r="C29" s="52">
        <f>Table110[[#This Row],[Hora]]</f>
        <v>1.1666666666666665</v>
      </c>
      <c r="D29" s="91">
        <f>Table14[[#This Row],[Fecha]]</f>
        <v>45441.166666666606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45441.20833333327</v>
      </c>
      <c r="C30" s="52">
        <f>Table110[[#This Row],[Hora]]</f>
        <v>1.2083333333333333</v>
      </c>
      <c r="D30" s="91">
        <f>Table14[[#This Row],[Fecha]]</f>
        <v>45441.20833333327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45441.249999999935</v>
      </c>
      <c r="C31" s="52">
        <f>Table110[[#This Row],[Hora]]</f>
        <v>1.25</v>
      </c>
      <c r="D31" s="91">
        <f>Table14[[#This Row],[Fecha]]</f>
        <v>45441.249999999935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45441.291666666599</v>
      </c>
      <c r="C32" s="52">
        <f>Table110[[#This Row],[Hora]]</f>
        <v>1.2916666666666667</v>
      </c>
      <c r="D32" s="91">
        <f>Table14[[#This Row],[Fecha]]</f>
        <v>45441.291666666599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45441.333333333263</v>
      </c>
      <c r="C33" s="52">
        <f>Table110[[#This Row],[Hora]]</f>
        <v>1.3333333333333335</v>
      </c>
      <c r="D33" s="91">
        <f>Table14[[#This Row],[Fecha]]</f>
        <v>45441.333333333263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45441.374999999927</v>
      </c>
      <c r="C34" s="52">
        <f>Table110[[#This Row],[Hora]]</f>
        <v>1.3750000000000002</v>
      </c>
      <c r="D34" s="91">
        <f>Table14[[#This Row],[Fecha]]</f>
        <v>45441.374999999927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45441.416666666591</v>
      </c>
      <c r="C35" s="52">
        <f>Table110[[#This Row],[Hora]]</f>
        <v>1.416666666666667</v>
      </c>
      <c r="D35" s="91">
        <f>Table14[[#This Row],[Fecha]]</f>
        <v>45441.416666666591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45441.458333333256</v>
      </c>
      <c r="C36" s="52">
        <f>Table110[[#This Row],[Hora]]</f>
        <v>1.4583333333333337</v>
      </c>
      <c r="D36" s="91">
        <f>Table14[[#This Row],[Fecha]]</f>
        <v>45441.458333333256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45441.49999999992</v>
      </c>
      <c r="C37" s="52">
        <f>Table110[[#This Row],[Hora]]</f>
        <v>1.5000000000000004</v>
      </c>
      <c r="D37" s="91">
        <f>Table14[[#This Row],[Fecha]]</f>
        <v>45441.49999999992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45441.541666666584</v>
      </c>
      <c r="C38" s="52">
        <f>Table110[[#This Row],[Hora]]</f>
        <v>1.5416666666666672</v>
      </c>
      <c r="D38" s="91">
        <f>Table14[[#This Row],[Fecha]]</f>
        <v>45441.541666666584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45441.583333333248</v>
      </c>
      <c r="C39" s="52">
        <f>Table110[[#This Row],[Hora]]</f>
        <v>1.5833333333333339</v>
      </c>
      <c r="D39" s="91">
        <f>Table14[[#This Row],[Fecha]]</f>
        <v>45441.583333333248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45441.624999999913</v>
      </c>
      <c r="C40" s="52">
        <f>Table110[[#This Row],[Hora]]</f>
        <v>1.6250000000000007</v>
      </c>
      <c r="D40" s="91">
        <f>Table14[[#This Row],[Fecha]]</f>
        <v>45441.624999999913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45441.666666666577</v>
      </c>
      <c r="C41" s="52">
        <f>Table110[[#This Row],[Hora]]</f>
        <v>1.6666666666666674</v>
      </c>
      <c r="D41" s="91">
        <f>Table14[[#This Row],[Fecha]]</f>
        <v>45441.666666666577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45441.708333333241</v>
      </c>
      <c r="C42" s="52">
        <f>Table110[[#This Row],[Hora]]</f>
        <v>1.7083333333333341</v>
      </c>
      <c r="D42" s="91">
        <f>Table14[[#This Row],[Fecha]]</f>
        <v>45441.708333333241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45441.749999999905</v>
      </c>
      <c r="C43" s="52">
        <f>Table110[[#This Row],[Hora]]</f>
        <v>1.7500000000000009</v>
      </c>
      <c r="D43" s="91">
        <f>Table14[[#This Row],[Fecha]]</f>
        <v>45441.749999999905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45441.79166666657</v>
      </c>
      <c r="C44" s="52">
        <f>Table110[[#This Row],[Hora]]</f>
        <v>1.7916666666666676</v>
      </c>
      <c r="D44" s="91">
        <f>Table14[[#This Row],[Fecha]]</f>
        <v>45441.79166666657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45441.833333333234</v>
      </c>
      <c r="C45" s="52">
        <f>Table110[[#This Row],[Hora]]</f>
        <v>1.8333333333333344</v>
      </c>
      <c r="D45" s="91">
        <f>Table14[[#This Row],[Fecha]]</f>
        <v>45441.833333333234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45441.874999999898</v>
      </c>
      <c r="C46" s="52">
        <f>Table110[[#This Row],[Hora]]</f>
        <v>1.8750000000000011</v>
      </c>
      <c r="D46" s="91">
        <f>Table14[[#This Row],[Fecha]]</f>
        <v>45441.874999999898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45441.916666666562</v>
      </c>
      <c r="C47" s="52">
        <f>Table110[[#This Row],[Hora]]</f>
        <v>1.9166666666666679</v>
      </c>
      <c r="D47" s="91">
        <f>Table14[[#This Row],[Fecha]]</f>
        <v>45441.916666666562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45441.958333333227</v>
      </c>
      <c r="C48" s="52">
        <f>Table110[[#This Row],[Hora]]</f>
        <v>1.9583333333333346</v>
      </c>
      <c r="D48" s="91">
        <f>Table14[[#This Row],[Fecha]]</f>
        <v>45441.958333333227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45441.999999999891</v>
      </c>
      <c r="C49" s="52">
        <f>Table110[[#This Row],[Hora]]</f>
        <v>2.0000000000000013</v>
      </c>
      <c r="D49" s="91">
        <f>Table14[[#This Row],[Fecha]]</f>
        <v>45441.999999999891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45442.041666666555</v>
      </c>
      <c r="C50" s="52">
        <f>Table110[[#This Row],[Hora]]</f>
        <v>2.0416666666666679</v>
      </c>
      <c r="D50" s="91">
        <f>Table14[[#This Row],[Fecha]]</f>
        <v>45442.041666666555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45442.083333333219</v>
      </c>
      <c r="C51" s="52">
        <f>Table110[[#This Row],[Hora]]</f>
        <v>2.0833333333333344</v>
      </c>
      <c r="D51" s="91">
        <f>Table14[[#This Row],[Fecha]]</f>
        <v>45442.083333333219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45442.124999999884</v>
      </c>
      <c r="C52" s="52">
        <f>Table110[[#This Row],[Hora]]</f>
        <v>2.1250000000000009</v>
      </c>
      <c r="D52" s="91">
        <f>Table14[[#This Row],[Fecha]]</f>
        <v>45442.124999999884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45442.166666666548</v>
      </c>
      <c r="C53" s="52">
        <f>Table110[[#This Row],[Hora]]</f>
        <v>2.1666666666666674</v>
      </c>
      <c r="D53" s="91">
        <f>Table14[[#This Row],[Fecha]]</f>
        <v>45442.166666666548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45442.208333333212</v>
      </c>
      <c r="C54" s="52">
        <f>Table110[[#This Row],[Hora]]</f>
        <v>2.2083333333333339</v>
      </c>
      <c r="D54" s="91">
        <f>Table14[[#This Row],[Fecha]]</f>
        <v>45442.208333333212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45442.249999999876</v>
      </c>
      <c r="C55" s="52">
        <f>Table110[[#This Row],[Hora]]</f>
        <v>2.2500000000000004</v>
      </c>
      <c r="D55" s="91">
        <f>Table14[[#This Row],[Fecha]]</f>
        <v>45442.249999999876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45442.291666666541</v>
      </c>
      <c r="C56" s="52">
        <f>Table110[[#This Row],[Hora]]</f>
        <v>2.291666666666667</v>
      </c>
      <c r="D56" s="91">
        <f>Table14[[#This Row],[Fecha]]</f>
        <v>45442.291666666541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45442.333333333205</v>
      </c>
      <c r="C57" s="52">
        <f>Table110[[#This Row],[Hora]]</f>
        <v>2.3333333333333335</v>
      </c>
      <c r="D57" s="91">
        <f>Table14[[#This Row],[Fecha]]</f>
        <v>45442.333333333205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45442.374999999869</v>
      </c>
      <c r="C58" s="52">
        <f>Table110[[#This Row],[Hora]]</f>
        <v>2.375</v>
      </c>
      <c r="D58" s="91">
        <f>Table14[[#This Row],[Fecha]]</f>
        <v>45442.374999999869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45442.416666666533</v>
      </c>
      <c r="C59" s="52">
        <f>Table110[[#This Row],[Hora]]</f>
        <v>2.4166666666666665</v>
      </c>
      <c r="D59" s="91">
        <f>Table14[[#This Row],[Fecha]]</f>
        <v>45442.416666666533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45442.458333333198</v>
      </c>
      <c r="C60" s="52">
        <f>Table110[[#This Row],[Hora]]</f>
        <v>2.458333333333333</v>
      </c>
      <c r="D60" s="91">
        <f>Table14[[#This Row],[Fecha]]</f>
        <v>45442.458333333198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45442.499999999862</v>
      </c>
      <c r="C61" s="52">
        <f>Table110[[#This Row],[Hora]]</f>
        <v>2.4999999999999996</v>
      </c>
      <c r="D61" s="91">
        <f>Table14[[#This Row],[Fecha]]</f>
        <v>45442.499999999862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45442.541666666526</v>
      </c>
      <c r="C62" s="52">
        <f>Table110[[#This Row],[Hora]]</f>
        <v>2.5416666666666661</v>
      </c>
      <c r="D62" s="91">
        <f>Table14[[#This Row],[Fecha]]</f>
        <v>45442.541666666526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45442.58333333319</v>
      </c>
      <c r="C63" s="52">
        <f>Table110[[#This Row],[Hora]]</f>
        <v>2.5833333333333326</v>
      </c>
      <c r="D63" s="91">
        <f>Table14[[#This Row],[Fecha]]</f>
        <v>45442.58333333319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45442.624999999854</v>
      </c>
      <c r="C64" s="52">
        <f>Table110[[#This Row],[Hora]]</f>
        <v>2.6249999999999991</v>
      </c>
      <c r="D64" s="91">
        <f>Table14[[#This Row],[Fecha]]</f>
        <v>45442.624999999854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45442.666666666519</v>
      </c>
      <c r="C65" s="52">
        <f>Table110[[#This Row],[Hora]]</f>
        <v>2.6666666666666656</v>
      </c>
      <c r="D65" s="91">
        <f>Table14[[#This Row],[Fecha]]</f>
        <v>45442.666666666519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45442.708333333183</v>
      </c>
      <c r="C66" s="52">
        <f>Table110[[#This Row],[Hora]]</f>
        <v>2.7083333333333321</v>
      </c>
      <c r="D66" s="91">
        <f>Table14[[#This Row],[Fecha]]</f>
        <v>45442.708333333183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45442.749999999847</v>
      </c>
      <c r="C67" s="52">
        <f>Table110[[#This Row],[Hora]]</f>
        <v>2.7499999999999987</v>
      </c>
      <c r="D67" s="91">
        <f>Table14[[#This Row],[Fecha]]</f>
        <v>45442.749999999847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45442.791666666511</v>
      </c>
      <c r="C68" s="52">
        <f>Table110[[#This Row],[Hora]]</f>
        <v>2.7916666666666652</v>
      </c>
      <c r="D68" s="91">
        <f>Table14[[#This Row],[Fecha]]</f>
        <v>45442.791666666511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45442.833333333176</v>
      </c>
      <c r="C69" s="52">
        <f>Table110[[#This Row],[Hora]]</f>
        <v>2.8333333333333317</v>
      </c>
      <c r="D69" s="91">
        <f>Table14[[#This Row],[Fecha]]</f>
        <v>45442.833333333176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45442.87499999984</v>
      </c>
      <c r="C70" s="52">
        <f>Table110[[#This Row],[Hora]]</f>
        <v>2.8749999999999982</v>
      </c>
      <c r="D70" s="91">
        <f>Table14[[#This Row],[Fecha]]</f>
        <v>45442.87499999984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45442.916666666504</v>
      </c>
      <c r="C71" s="52">
        <f>Table110[[#This Row],[Hora]]</f>
        <v>2.9166666666666647</v>
      </c>
      <c r="D71" s="91">
        <f>Table14[[#This Row],[Fecha]]</f>
        <v>45442.916666666504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45442.958333333168</v>
      </c>
      <c r="C72" s="52">
        <f>Table110[[#This Row],[Hora]]</f>
        <v>2.9583333333333313</v>
      </c>
      <c r="D72" s="91">
        <f>Table14[[#This Row],[Fecha]]</f>
        <v>45442.958333333168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45442.999999999833</v>
      </c>
      <c r="C73" s="52">
        <f>Table110[[#This Row],[Hora]]</f>
        <v>2.9999999999999978</v>
      </c>
      <c r="D73" s="91">
        <f>Table14[[#This Row],[Fecha]]</f>
        <v>45442.999999999833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45443.041666666497</v>
      </c>
      <c r="C74" s="52">
        <f>Table110[[#This Row],[Hora]]</f>
        <v>3.0416666666666643</v>
      </c>
      <c r="D74" s="91">
        <f>Table14[[#This Row],[Fecha]]</f>
        <v>45443.041666666497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45443.083333333161</v>
      </c>
      <c r="C75" s="52">
        <f>Table110[[#This Row],[Hora]]</f>
        <v>3.0833333333333308</v>
      </c>
      <c r="D75" s="91">
        <f>Table14[[#This Row],[Fecha]]</f>
        <v>45443.083333333161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45443.124999999825</v>
      </c>
      <c r="C76" s="52">
        <f>Table110[[#This Row],[Hora]]</f>
        <v>3.1249999999999973</v>
      </c>
      <c r="D76" s="91">
        <f>Table14[[#This Row],[Fecha]]</f>
        <v>45443.124999999825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45443.16666666649</v>
      </c>
      <c r="C77" s="52">
        <f>Table110[[#This Row],[Hora]]</f>
        <v>3.1666666666666639</v>
      </c>
      <c r="D77" s="91">
        <f>Table14[[#This Row],[Fecha]]</f>
        <v>45443.16666666649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45443.208333333154</v>
      </c>
      <c r="C78" s="52">
        <f>Table110[[#This Row],[Hora]]</f>
        <v>3.2083333333333304</v>
      </c>
      <c r="D78" s="91">
        <f>Table14[[#This Row],[Fecha]]</f>
        <v>45443.208333333154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45443.249999999818</v>
      </c>
      <c r="C79" s="52">
        <f>Table110[[#This Row],[Hora]]</f>
        <v>3.2499999999999969</v>
      </c>
      <c r="D79" s="91">
        <f>Table14[[#This Row],[Fecha]]</f>
        <v>45443.249999999818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45443.291666666482</v>
      </c>
      <c r="C80" s="52">
        <f>Table110[[#This Row],[Hora]]</f>
        <v>3.2916666666666634</v>
      </c>
      <c r="D80" s="91">
        <f>Table14[[#This Row],[Fecha]]</f>
        <v>45443.291666666482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45443.333333333147</v>
      </c>
      <c r="C81" s="52">
        <f>Table110[[#This Row],[Hora]]</f>
        <v>3.3333333333333299</v>
      </c>
      <c r="D81" s="91">
        <f>Table14[[#This Row],[Fecha]]</f>
        <v>45443.333333333147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45443.374999999811</v>
      </c>
      <c r="C82" s="52">
        <f>Table110[[#This Row],[Hora]]</f>
        <v>3.3749999999999964</v>
      </c>
      <c r="D82" s="91">
        <f>Table14[[#This Row],[Fecha]]</f>
        <v>45443.374999999811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45443.416666666475</v>
      </c>
      <c r="C83" s="52">
        <f>Table110[[#This Row],[Hora]]</f>
        <v>3.416666666666663</v>
      </c>
      <c r="D83" s="91">
        <f>Table14[[#This Row],[Fecha]]</f>
        <v>45443.416666666475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45443.458333333139</v>
      </c>
      <c r="C84" s="52">
        <f>Table110[[#This Row],[Hora]]</f>
        <v>3.4583333333333295</v>
      </c>
      <c r="D84" s="91">
        <f>Table14[[#This Row],[Fecha]]</f>
        <v>45443.458333333139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45443.499999999804</v>
      </c>
      <c r="C85" s="52">
        <f>Table110[[#This Row],[Hora]]</f>
        <v>3.499999999999996</v>
      </c>
      <c r="D85" s="91">
        <f>Table14[[#This Row],[Fecha]]</f>
        <v>45443.499999999804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45443.541666666468</v>
      </c>
      <c r="C86" s="52">
        <f>Table110[[#This Row],[Hora]]</f>
        <v>3.5416666666666625</v>
      </c>
      <c r="D86" s="91">
        <f>Table14[[#This Row],[Fecha]]</f>
        <v>45443.541666666468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45443.583333333132</v>
      </c>
      <c r="C87" s="52">
        <f>Table110[[#This Row],[Hora]]</f>
        <v>3.583333333333329</v>
      </c>
      <c r="D87" s="91">
        <f>Table14[[#This Row],[Fecha]]</f>
        <v>45443.583333333132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45443.624999999796</v>
      </c>
      <c r="C88" s="52">
        <f>Table110[[#This Row],[Hora]]</f>
        <v>3.6249999999999956</v>
      </c>
      <c r="D88" s="91">
        <f>Table14[[#This Row],[Fecha]]</f>
        <v>45443.624999999796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45443.666666666461</v>
      </c>
      <c r="C89" s="52">
        <f>Table110[[#This Row],[Hora]]</f>
        <v>3.6666666666666621</v>
      </c>
      <c r="D89" s="91">
        <f>Table14[[#This Row],[Fecha]]</f>
        <v>45443.666666666461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45443.708333333125</v>
      </c>
      <c r="C90" s="52">
        <f>Table110[[#This Row],[Hora]]</f>
        <v>3.7083333333333286</v>
      </c>
      <c r="D90" s="91">
        <f>Table14[[#This Row],[Fecha]]</f>
        <v>45443.708333333125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45443.749999999789</v>
      </c>
      <c r="C91" s="52">
        <f>Table110[[#This Row],[Hora]]</f>
        <v>3.7499999999999951</v>
      </c>
      <c r="D91" s="91">
        <f>Table14[[#This Row],[Fecha]]</f>
        <v>45443.749999999789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45443.791666666453</v>
      </c>
      <c r="C92" s="52">
        <f>Table110[[#This Row],[Hora]]</f>
        <v>3.7916666666666616</v>
      </c>
      <c r="D92" s="91">
        <f>Table14[[#This Row],[Fecha]]</f>
        <v>45443.791666666453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45443.833333333117</v>
      </c>
      <c r="C93" s="52">
        <f>Table110[[#This Row],[Hora]]</f>
        <v>3.8333333333333282</v>
      </c>
      <c r="D93" s="91">
        <f>Table14[[#This Row],[Fecha]]</f>
        <v>45443.833333333117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45443.874999999782</v>
      </c>
      <c r="C94" s="52">
        <f>Table110[[#This Row],[Hora]]</f>
        <v>3.8749999999999947</v>
      </c>
      <c r="D94" s="91">
        <f>Table14[[#This Row],[Fecha]]</f>
        <v>45443.874999999782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45443.916666666446</v>
      </c>
      <c r="C95" s="52">
        <f>Table110[[#This Row],[Hora]]</f>
        <v>3.9166666666666612</v>
      </c>
      <c r="D95" s="91">
        <f>Table14[[#This Row],[Fecha]]</f>
        <v>45443.916666666446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45443.95833333311</v>
      </c>
      <c r="C96" s="52">
        <f>Table110[[#This Row],[Hora]]</f>
        <v>3.9583333333333277</v>
      </c>
      <c r="D96" s="91">
        <f>Table14[[#This Row],[Fecha]]</f>
        <v>45443.95833333311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45443.999999999774</v>
      </c>
      <c r="C97" s="52">
        <f>Table110[[#This Row],[Hora]]</f>
        <v>3.9999999999999942</v>
      </c>
      <c r="D97" s="91">
        <f>Table14[[#This Row],[Fecha]]</f>
        <v>45443.999999999774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45444.041666666439</v>
      </c>
      <c r="C98" s="52">
        <f>Table110[[#This Row],[Hora]]</f>
        <v>4.0416666666666607</v>
      </c>
      <c r="D98" s="91">
        <f>Table14[[#This Row],[Fecha]]</f>
        <v>45444.041666666439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45444.083333333103</v>
      </c>
      <c r="C99" s="52">
        <f>Table110[[#This Row],[Hora]]</f>
        <v>4.0833333333333277</v>
      </c>
      <c r="D99" s="91">
        <f>Table14[[#This Row],[Fecha]]</f>
        <v>45444.083333333103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45444.124999999767</v>
      </c>
      <c r="C100" s="52">
        <f>Table110[[#This Row],[Hora]]</f>
        <v>4.1249999999999947</v>
      </c>
      <c r="D100" s="91">
        <f>Table14[[#This Row],[Fecha]]</f>
        <v>45444.124999999767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45444.166666666431</v>
      </c>
      <c r="C101" s="52">
        <f>Table110[[#This Row],[Hora]]</f>
        <v>4.1666666666666616</v>
      </c>
      <c r="D101" s="91">
        <f>Table14[[#This Row],[Fecha]]</f>
        <v>45444.166666666431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45444.208333333096</v>
      </c>
      <c r="C102" s="52">
        <f>Table110[[#This Row],[Hora]]</f>
        <v>4.2083333333333286</v>
      </c>
      <c r="D102" s="91">
        <f>Table14[[#This Row],[Fecha]]</f>
        <v>45444.208333333096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45444.24999999976</v>
      </c>
      <c r="C103" s="52">
        <f>Table110[[#This Row],[Hora]]</f>
        <v>4.2499999999999956</v>
      </c>
      <c r="D103" s="91">
        <f>Table14[[#This Row],[Fecha]]</f>
        <v>45444.24999999976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45444.291666666424</v>
      </c>
      <c r="C104" s="52">
        <f>Table110[[#This Row],[Hora]]</f>
        <v>4.2916666666666625</v>
      </c>
      <c r="D104" s="91">
        <f>Table14[[#This Row],[Fecha]]</f>
        <v>45444.291666666424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45444.333333333088</v>
      </c>
      <c r="C105" s="52">
        <f>Table110[[#This Row],[Hora]]</f>
        <v>4.3333333333333295</v>
      </c>
      <c r="D105" s="91">
        <f>Table14[[#This Row],[Fecha]]</f>
        <v>45444.333333333088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45444.374999999753</v>
      </c>
      <c r="C106" s="52">
        <f>Table110[[#This Row],[Hora]]</f>
        <v>4.3749999999999964</v>
      </c>
      <c r="D106" s="91">
        <f>Table14[[#This Row],[Fecha]]</f>
        <v>45444.374999999753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45444.416666666417</v>
      </c>
      <c r="C107" s="52">
        <f>Table110[[#This Row],[Hora]]</f>
        <v>4.4166666666666634</v>
      </c>
      <c r="D107" s="91">
        <f>Table14[[#This Row],[Fecha]]</f>
        <v>45444.416666666417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45444.458333333081</v>
      </c>
      <c r="C108" s="52">
        <f>Table110[[#This Row],[Hora]]</f>
        <v>4.4583333333333304</v>
      </c>
      <c r="D108" s="91">
        <f>Table14[[#This Row],[Fecha]]</f>
        <v>45444.458333333081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45444.499999999745</v>
      </c>
      <c r="C109" s="52">
        <f>Table110[[#This Row],[Hora]]</f>
        <v>4.4999999999999973</v>
      </c>
      <c r="D109" s="91">
        <f>Table14[[#This Row],[Fecha]]</f>
        <v>45444.499999999745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45444.54166666641</v>
      </c>
      <c r="C110" s="52">
        <f>Table110[[#This Row],[Hora]]</f>
        <v>4.5416666666666643</v>
      </c>
      <c r="D110" s="91">
        <f>Table14[[#This Row],[Fecha]]</f>
        <v>45444.54166666641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45444.583333333074</v>
      </c>
      <c r="C111" s="52">
        <f>Table110[[#This Row],[Hora]]</f>
        <v>4.5833333333333313</v>
      </c>
      <c r="D111" s="91">
        <f>Table14[[#This Row],[Fecha]]</f>
        <v>45444.583333333074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45444.624999999738</v>
      </c>
      <c r="C112" s="52">
        <f>Table110[[#This Row],[Hora]]</f>
        <v>4.6249999999999982</v>
      </c>
      <c r="D112" s="91">
        <f>Table14[[#This Row],[Fecha]]</f>
        <v>45444.624999999738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45444.666666666402</v>
      </c>
      <c r="C113" s="52">
        <f>Table110[[#This Row],[Hora]]</f>
        <v>4.6666666666666652</v>
      </c>
      <c r="D113" s="91">
        <f>Table14[[#This Row],[Fecha]]</f>
        <v>45444.666666666402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45444.708333333067</v>
      </c>
      <c r="C114" s="52">
        <f>Table110[[#This Row],[Hora]]</f>
        <v>4.7083333333333321</v>
      </c>
      <c r="D114" s="91">
        <f>Table14[[#This Row],[Fecha]]</f>
        <v>45444.708333333067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45444.749999999731</v>
      </c>
      <c r="C115" s="52">
        <f>Table110[[#This Row],[Hora]]</f>
        <v>4.7499999999999991</v>
      </c>
      <c r="D115" s="91">
        <f>Table14[[#This Row],[Fecha]]</f>
        <v>45444.749999999731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45444.791666666395</v>
      </c>
      <c r="C116" s="52">
        <f>Table110[[#This Row],[Hora]]</f>
        <v>4.7916666666666661</v>
      </c>
      <c r="D116" s="91">
        <f>Table14[[#This Row],[Fecha]]</f>
        <v>45444.791666666395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45444.833333333059</v>
      </c>
      <c r="C117" s="52">
        <f>Table110[[#This Row],[Hora]]</f>
        <v>4.833333333333333</v>
      </c>
      <c r="D117" s="91">
        <f>Table14[[#This Row],[Fecha]]</f>
        <v>45444.833333333059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45444.874999999724</v>
      </c>
      <c r="C118" s="52">
        <f>Table110[[#This Row],[Hora]]</f>
        <v>4.875</v>
      </c>
      <c r="D118" s="91">
        <f>Table14[[#This Row],[Fecha]]</f>
        <v>45444.874999999724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45444.916666666388</v>
      </c>
      <c r="C119" s="52">
        <f>Table110[[#This Row],[Hora]]</f>
        <v>4.916666666666667</v>
      </c>
      <c r="D119" s="91">
        <f>Table14[[#This Row],[Fecha]]</f>
        <v>45444.916666666388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45444.958333333052</v>
      </c>
      <c r="C120" s="52">
        <f>Table110[[#This Row],[Hora]]</f>
        <v>4.9583333333333339</v>
      </c>
      <c r="D120" s="91">
        <f>Table14[[#This Row],[Fecha]]</f>
        <v>45444.958333333052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45444.999999999716</v>
      </c>
      <c r="C121" s="52">
        <f>Table110[[#This Row],[Hora]]</f>
        <v>5.0000000000000009</v>
      </c>
      <c r="D121" s="91">
        <f>Table14[[#This Row],[Fecha]]</f>
        <v>45444.999999999716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45445.04166666638</v>
      </c>
      <c r="C122" s="52">
        <f>Table110[[#This Row],[Hora]]</f>
        <v>5.0416666666666679</v>
      </c>
      <c r="D122" s="91">
        <f>Table14[[#This Row],[Fecha]]</f>
        <v>45445.04166666638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45445.083333333045</v>
      </c>
      <c r="C123" s="52">
        <f>Table110[[#This Row],[Hora]]</f>
        <v>5.0833333333333348</v>
      </c>
      <c r="D123" s="91">
        <f>Table14[[#This Row],[Fecha]]</f>
        <v>45445.083333333045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45445.124999999709</v>
      </c>
      <c r="C124" s="52">
        <f>Table110[[#This Row],[Hora]]</f>
        <v>5.1250000000000018</v>
      </c>
      <c r="D124" s="91">
        <f>Table14[[#This Row],[Fecha]]</f>
        <v>45445.124999999709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45445.166666666373</v>
      </c>
      <c r="C125" s="52">
        <f>Table110[[#This Row],[Hora]]</f>
        <v>5.1666666666666687</v>
      </c>
      <c r="D125" s="91">
        <f>Table14[[#This Row],[Fecha]]</f>
        <v>45445.166666666373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45445.208333333037</v>
      </c>
      <c r="C126" s="52">
        <f>Table110[[#This Row],[Hora]]</f>
        <v>5.2083333333333357</v>
      </c>
      <c r="D126" s="91">
        <f>Table14[[#This Row],[Fecha]]</f>
        <v>45445.208333333037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45445.249999999702</v>
      </c>
      <c r="C127" s="52">
        <f>Table110[[#This Row],[Hora]]</f>
        <v>5.2500000000000027</v>
      </c>
      <c r="D127" s="91">
        <f>Table14[[#This Row],[Fecha]]</f>
        <v>45445.249999999702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45445.291666666366</v>
      </c>
      <c r="C128" s="52">
        <f>Table110[[#This Row],[Hora]]</f>
        <v>5.2916666666666696</v>
      </c>
      <c r="D128" s="91">
        <f>Table14[[#This Row],[Fecha]]</f>
        <v>45445.291666666366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45445.33333333303</v>
      </c>
      <c r="C129" s="52">
        <f>Table110[[#This Row],[Hora]]</f>
        <v>5.3333333333333366</v>
      </c>
      <c r="D129" s="91">
        <f>Table14[[#This Row],[Fecha]]</f>
        <v>45445.33333333303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45445.374999999694</v>
      </c>
      <c r="C130" s="52">
        <f>Table110[[#This Row],[Hora]]</f>
        <v>5.3750000000000036</v>
      </c>
      <c r="D130" s="91">
        <f>Table14[[#This Row],[Fecha]]</f>
        <v>45445.374999999694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45445.416666666359</v>
      </c>
      <c r="C131" s="52">
        <f>Table110[[#This Row],[Hora]]</f>
        <v>5.4166666666666705</v>
      </c>
      <c r="D131" s="91">
        <f>Table14[[#This Row],[Fecha]]</f>
        <v>45445.416666666359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45445.458333333023</v>
      </c>
      <c r="C132" s="52">
        <f>Table110[[#This Row],[Hora]]</f>
        <v>5.4583333333333375</v>
      </c>
      <c r="D132" s="91">
        <f>Table14[[#This Row],[Fecha]]</f>
        <v>45445.458333333023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45445.499999999687</v>
      </c>
      <c r="C133" s="52">
        <f>Table110[[#This Row],[Hora]]</f>
        <v>5.5000000000000044</v>
      </c>
      <c r="D133" s="91">
        <f>Table14[[#This Row],[Fecha]]</f>
        <v>45445.499999999687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45445.541666666351</v>
      </c>
      <c r="C134" s="52">
        <f>Table110[[#This Row],[Hora]]</f>
        <v>5.5416666666666714</v>
      </c>
      <c r="D134" s="91">
        <f>Table14[[#This Row],[Fecha]]</f>
        <v>45445.541666666351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45445.583333333016</v>
      </c>
      <c r="C135" s="52">
        <f>Table110[[#This Row],[Hora]]</f>
        <v>5.5833333333333384</v>
      </c>
      <c r="D135" s="91">
        <f>Table14[[#This Row],[Fecha]]</f>
        <v>45445.583333333016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45445.62499999968</v>
      </c>
      <c r="C136" s="52">
        <f>Table110[[#This Row],[Hora]]</f>
        <v>5.6250000000000053</v>
      </c>
      <c r="D136" s="91">
        <f>Table14[[#This Row],[Fecha]]</f>
        <v>45445.62499999968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45445.666666666344</v>
      </c>
      <c r="C137" s="52">
        <f>Table110[[#This Row],[Hora]]</f>
        <v>5.6666666666666723</v>
      </c>
      <c r="D137" s="91">
        <f>Table14[[#This Row],[Fecha]]</f>
        <v>45445.666666666344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45445.708333333008</v>
      </c>
      <c r="C138" s="52">
        <f>Table110[[#This Row],[Hora]]</f>
        <v>5.7083333333333393</v>
      </c>
      <c r="D138" s="91">
        <f>Table14[[#This Row],[Fecha]]</f>
        <v>45445.708333333008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45445.749999999673</v>
      </c>
      <c r="C139" s="52">
        <f>Table110[[#This Row],[Hora]]</f>
        <v>5.7500000000000062</v>
      </c>
      <c r="D139" s="91">
        <f>Table14[[#This Row],[Fecha]]</f>
        <v>45445.749999999673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45445.791666666337</v>
      </c>
      <c r="C140" s="52">
        <f>Table110[[#This Row],[Hora]]</f>
        <v>5.7916666666666732</v>
      </c>
      <c r="D140" s="91">
        <f>Table14[[#This Row],[Fecha]]</f>
        <v>45445.791666666337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45445.833333333001</v>
      </c>
      <c r="C141" s="52">
        <f>Table110[[#This Row],[Hora]]</f>
        <v>5.8333333333333401</v>
      </c>
      <c r="D141" s="91">
        <f>Table14[[#This Row],[Fecha]]</f>
        <v>45445.833333333001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45445.874999999665</v>
      </c>
      <c r="C142" s="52">
        <f>Table110[[#This Row],[Hora]]</f>
        <v>5.8750000000000071</v>
      </c>
      <c r="D142" s="91">
        <f>Table14[[#This Row],[Fecha]]</f>
        <v>45445.874999999665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45445.91666666633</v>
      </c>
      <c r="C143" s="52">
        <f>Table110[[#This Row],[Hora]]</f>
        <v>5.9166666666666741</v>
      </c>
      <c r="D143" s="91">
        <f>Table14[[#This Row],[Fecha]]</f>
        <v>45445.91666666633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45445.958333332994</v>
      </c>
      <c r="C144" s="52">
        <f>Table110[[#This Row],[Hora]]</f>
        <v>5.958333333333341</v>
      </c>
      <c r="D144" s="91">
        <f>Table14[[#This Row],[Fecha]]</f>
        <v>45445.958333332994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45445.999999999658</v>
      </c>
      <c r="C145" s="52">
        <f>Table110[[#This Row],[Hora]]</f>
        <v>6.000000000000008</v>
      </c>
      <c r="D145" s="91">
        <f>Table14[[#This Row],[Fecha]]</f>
        <v>45445.999999999658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45446.041666666322</v>
      </c>
      <c r="C146" s="52">
        <f>Table110[[#This Row],[Hora]]</f>
        <v>6.041666666666675</v>
      </c>
      <c r="D146" s="91">
        <f>Table14[[#This Row],[Fecha]]</f>
        <v>45446.041666666322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45446.083333332987</v>
      </c>
      <c r="C147" s="52">
        <f>Table110[[#This Row],[Hora]]</f>
        <v>6.0833333333333419</v>
      </c>
      <c r="D147" s="91">
        <f>Table14[[#This Row],[Fecha]]</f>
        <v>45446.083333332987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45446.124999999651</v>
      </c>
      <c r="C148" s="52">
        <f>Table110[[#This Row],[Hora]]</f>
        <v>6.1250000000000089</v>
      </c>
      <c r="D148" s="91">
        <f>Table14[[#This Row],[Fecha]]</f>
        <v>45446.124999999651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45446.166666666315</v>
      </c>
      <c r="C149" s="52">
        <f>Table110[[#This Row],[Hora]]</f>
        <v>6.1666666666666758</v>
      </c>
      <c r="D149" s="91">
        <f>Table14[[#This Row],[Fecha]]</f>
        <v>45446.166666666315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45446.208333332979</v>
      </c>
      <c r="C150" s="52">
        <f>Table110[[#This Row],[Hora]]</f>
        <v>6.2083333333333428</v>
      </c>
      <c r="D150" s="91">
        <f>Table14[[#This Row],[Fecha]]</f>
        <v>45446.208333332979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45446.249999999643</v>
      </c>
      <c r="C151" s="52">
        <f>Table110[[#This Row],[Hora]]</f>
        <v>6.2500000000000098</v>
      </c>
      <c r="D151" s="91">
        <f>Table14[[#This Row],[Fecha]]</f>
        <v>45446.249999999643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45446.291666666308</v>
      </c>
      <c r="C152" s="52">
        <f>Table110[[#This Row],[Hora]]</f>
        <v>6.2916666666666767</v>
      </c>
      <c r="D152" s="91">
        <f>Table14[[#This Row],[Fecha]]</f>
        <v>45446.291666666308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45446.333333332972</v>
      </c>
      <c r="C153" s="52">
        <f>Table110[[#This Row],[Hora]]</f>
        <v>6.3333333333333437</v>
      </c>
      <c r="D153" s="91">
        <f>Table14[[#This Row],[Fecha]]</f>
        <v>45446.333333332972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45446.374999999636</v>
      </c>
      <c r="C154" s="52">
        <f>Table110[[#This Row],[Hora]]</f>
        <v>6.3750000000000107</v>
      </c>
      <c r="D154" s="91">
        <f>Table14[[#This Row],[Fecha]]</f>
        <v>45446.374999999636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45446.4166666663</v>
      </c>
      <c r="C155" s="52">
        <f>Table110[[#This Row],[Hora]]</f>
        <v>6.4166666666666776</v>
      </c>
      <c r="D155" s="91">
        <f>Table14[[#This Row],[Fecha]]</f>
        <v>45446.4166666663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45446.458333332965</v>
      </c>
      <c r="C156" s="52">
        <f>Table110[[#This Row],[Hora]]</f>
        <v>6.4583333333333446</v>
      </c>
      <c r="D156" s="91">
        <f>Table14[[#This Row],[Fecha]]</f>
        <v>45446.458333332965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45446.499999999629</v>
      </c>
      <c r="C157" s="52">
        <f>Table110[[#This Row],[Hora]]</f>
        <v>6.5000000000000115</v>
      </c>
      <c r="D157" s="91">
        <f>Table14[[#This Row],[Fecha]]</f>
        <v>45446.499999999629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45446.541666666293</v>
      </c>
      <c r="C158" s="52">
        <f>Table110[[#This Row],[Hora]]</f>
        <v>6.5416666666666785</v>
      </c>
      <c r="D158" s="91">
        <f>Table14[[#This Row],[Fecha]]</f>
        <v>45446.541666666293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45446.583333332957</v>
      </c>
      <c r="C159" s="52">
        <f>Table110[[#This Row],[Hora]]</f>
        <v>6.5833333333333455</v>
      </c>
      <c r="D159" s="91">
        <f>Table14[[#This Row],[Fecha]]</f>
        <v>45446.583333332957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45446.624999999622</v>
      </c>
      <c r="C160" s="52">
        <f>Table110[[#This Row],[Hora]]</f>
        <v>6.6250000000000124</v>
      </c>
      <c r="D160" s="91">
        <f>Table14[[#This Row],[Fecha]]</f>
        <v>45446.624999999622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45446.666666666286</v>
      </c>
      <c r="C161" s="52">
        <f>Table110[[#This Row],[Hora]]</f>
        <v>6.6666666666666794</v>
      </c>
      <c r="D161" s="91">
        <f>Table14[[#This Row],[Fecha]]</f>
        <v>45446.666666666286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45446.70833333295</v>
      </c>
      <c r="C162" s="52">
        <f>Table110[[#This Row],[Hora]]</f>
        <v>6.7083333333333464</v>
      </c>
      <c r="D162" s="91">
        <f>Table14[[#This Row],[Fecha]]</f>
        <v>45446.70833333295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45446.749999999614</v>
      </c>
      <c r="C163" s="52">
        <f>Table110[[#This Row],[Hora]]</f>
        <v>6.7500000000000133</v>
      </c>
      <c r="D163" s="91">
        <f>Table14[[#This Row],[Fecha]]</f>
        <v>45446.749999999614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45446.791666666279</v>
      </c>
      <c r="C164" s="52">
        <f>Table110[[#This Row],[Hora]]</f>
        <v>6.7916666666666803</v>
      </c>
      <c r="D164" s="91">
        <f>Table14[[#This Row],[Fecha]]</f>
        <v>45446.791666666279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45446.833333332943</v>
      </c>
      <c r="C165" s="52">
        <f>Table110[[#This Row],[Hora]]</f>
        <v>6.8333333333333472</v>
      </c>
      <c r="D165" s="91">
        <f>Table14[[#This Row],[Fecha]]</f>
        <v>45446.833333332943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45446.874999999607</v>
      </c>
      <c r="C166" s="52">
        <f>Table110[[#This Row],[Hora]]</f>
        <v>6.8750000000000142</v>
      </c>
      <c r="D166" s="91">
        <f>Table14[[#This Row],[Fecha]]</f>
        <v>45446.874999999607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45446.916666666271</v>
      </c>
      <c r="C167" s="52">
        <f>Table110[[#This Row],[Hora]]</f>
        <v>6.9166666666666812</v>
      </c>
      <c r="D167" s="91">
        <f>Table14[[#This Row],[Fecha]]</f>
        <v>45446.916666666271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45446.958333332936</v>
      </c>
      <c r="C168" s="52">
        <f>Table110[[#This Row],[Hora]]</f>
        <v>6.9583333333333481</v>
      </c>
      <c r="D168" s="91">
        <f>Table14[[#This Row],[Fecha]]</f>
        <v>45446.958333332936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45446.9999999996</v>
      </c>
      <c r="C169" s="52">
        <f>Table110[[#This Row],[Hora]]</f>
        <v>7.0000000000000151</v>
      </c>
      <c r="D169" s="91">
        <f>Table14[[#This Row],[Fecha]]</f>
        <v>45446.9999999996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45447.041666666264</v>
      </c>
      <c r="C170" s="52">
        <f>Table110[[#This Row],[Hora]]</f>
        <v>7.0416666666666821</v>
      </c>
      <c r="D170" s="91">
        <f>Table14[[#This Row],[Fecha]]</f>
        <v>45447.041666666264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45447.083333332928</v>
      </c>
      <c r="C171" s="52">
        <f>Table110[[#This Row],[Hora]]</f>
        <v>7.083333333333349</v>
      </c>
      <c r="D171" s="91">
        <f>Table14[[#This Row],[Fecha]]</f>
        <v>45447.083333332928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45447.124999999593</v>
      </c>
      <c r="C172" s="52">
        <f>Table110[[#This Row],[Hora]]</f>
        <v>7.125000000000016</v>
      </c>
      <c r="D172" s="91">
        <f>Table14[[#This Row],[Fecha]]</f>
        <v>45447.124999999593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45447.166666666257</v>
      </c>
      <c r="C173" s="52">
        <f>Table110[[#This Row],[Hora]]</f>
        <v>7.1666666666666829</v>
      </c>
      <c r="D173" s="91">
        <f>Table14[[#This Row],[Fecha]]</f>
        <v>45447.166666666257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45447.208333332921</v>
      </c>
      <c r="C174" s="52">
        <f>Table110[[#This Row],[Hora]]</f>
        <v>7.2083333333333499</v>
      </c>
      <c r="D174" s="91">
        <f>Table14[[#This Row],[Fecha]]</f>
        <v>45447.208333332921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45447.249999999585</v>
      </c>
      <c r="C175" s="52">
        <f>Table110[[#This Row],[Hora]]</f>
        <v>7.2500000000000169</v>
      </c>
      <c r="D175" s="91">
        <f>Table14[[#This Row],[Fecha]]</f>
        <v>45447.249999999585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45447.29166666625</v>
      </c>
      <c r="C176" s="52">
        <f>Table110[[#This Row],[Hora]]</f>
        <v>7.2916666666666838</v>
      </c>
      <c r="D176" s="91">
        <f>Table14[[#This Row],[Fecha]]</f>
        <v>45447.29166666625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45447.333333332914</v>
      </c>
      <c r="C177" s="52">
        <f>Table110[[#This Row],[Hora]]</f>
        <v>7.3333333333333508</v>
      </c>
      <c r="D177" s="91">
        <f>Table14[[#This Row],[Fecha]]</f>
        <v>45447.333333332914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45447.374999999578</v>
      </c>
      <c r="C178" s="52">
        <f>Table110[[#This Row],[Hora]]</f>
        <v>7.3750000000000178</v>
      </c>
      <c r="D178" s="91">
        <f>Table14[[#This Row],[Fecha]]</f>
        <v>45447.374999999578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45447.416666666242</v>
      </c>
      <c r="C179" s="52">
        <f>Table110[[#This Row],[Hora]]</f>
        <v>7.4166666666666847</v>
      </c>
      <c r="D179" s="91">
        <f>Table14[[#This Row],[Fecha]]</f>
        <v>45447.416666666242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45447.458333332906</v>
      </c>
      <c r="C180" s="52">
        <f>Table110[[#This Row],[Hora]]</f>
        <v>7.4583333333333517</v>
      </c>
      <c r="D180" s="91">
        <f>Table14[[#This Row],[Fecha]]</f>
        <v>45447.458333332906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45447.499999999571</v>
      </c>
      <c r="C181" s="52">
        <f>Table110[[#This Row],[Hora]]</f>
        <v>7.5000000000000187</v>
      </c>
      <c r="D181" s="91">
        <f>Table14[[#This Row],[Fecha]]</f>
        <v>45447.499999999571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45447.541666666235</v>
      </c>
      <c r="C182" s="52">
        <f>Table110[[#This Row],[Hora]]</f>
        <v>7.5416666666666856</v>
      </c>
      <c r="D182" s="91">
        <f>Table14[[#This Row],[Fecha]]</f>
        <v>45447.541666666235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45447.583333332899</v>
      </c>
      <c r="C183" s="52">
        <f>Table110[[#This Row],[Hora]]</f>
        <v>7.5833333333333526</v>
      </c>
      <c r="D183" s="91">
        <f>Table14[[#This Row],[Fecha]]</f>
        <v>45447.583333332899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45447.624999999563</v>
      </c>
      <c r="C184" s="52">
        <f>Table110[[#This Row],[Hora]]</f>
        <v>7.6250000000000195</v>
      </c>
      <c r="D184" s="91">
        <f>Table14[[#This Row],[Fecha]]</f>
        <v>45447.624999999563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45447.666666666228</v>
      </c>
      <c r="C185" s="52">
        <f>Table110[[#This Row],[Hora]]</f>
        <v>7.6666666666666865</v>
      </c>
      <c r="D185" s="91">
        <f>Table14[[#This Row],[Fecha]]</f>
        <v>45447.666666666228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45447.708333332892</v>
      </c>
      <c r="C186" s="52">
        <f>Table110[[#This Row],[Hora]]</f>
        <v>7.7083333333333535</v>
      </c>
      <c r="D186" s="91">
        <f>Table14[[#This Row],[Fecha]]</f>
        <v>45447.708333332892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45447.749999999556</v>
      </c>
      <c r="C187" s="52">
        <f>Table110[[#This Row],[Hora]]</f>
        <v>7.7500000000000204</v>
      </c>
      <c r="D187" s="91">
        <f>Table14[[#This Row],[Fecha]]</f>
        <v>45447.749999999556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45447.79166666622</v>
      </c>
      <c r="C188" s="52">
        <f>Table110[[#This Row],[Hora]]</f>
        <v>7.7916666666666874</v>
      </c>
      <c r="D188" s="91">
        <f>Table14[[#This Row],[Fecha]]</f>
        <v>45447.79166666622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45447.833333332885</v>
      </c>
      <c r="C189" s="52">
        <f>Table110[[#This Row],[Hora]]</f>
        <v>7.8333333333333544</v>
      </c>
      <c r="D189" s="91">
        <f>Table14[[#This Row],[Fecha]]</f>
        <v>45447.833333332885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45447.874999999549</v>
      </c>
      <c r="C190" s="52">
        <f>Table110[[#This Row],[Hora]]</f>
        <v>7.8750000000000213</v>
      </c>
      <c r="D190" s="91">
        <f>Table14[[#This Row],[Fecha]]</f>
        <v>45447.874999999549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45447.916666666213</v>
      </c>
      <c r="C191" s="52">
        <f>Table110[[#This Row],[Hora]]</f>
        <v>7.9166666666666883</v>
      </c>
      <c r="D191" s="91">
        <f>Table14[[#This Row],[Fecha]]</f>
        <v>45447.916666666213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45447.958333332877</v>
      </c>
      <c r="C192" s="52">
        <f>Table110[[#This Row],[Hora]]</f>
        <v>7.9583333333333552</v>
      </c>
      <c r="D192" s="91">
        <f>Table14[[#This Row],[Fecha]]</f>
        <v>45447.958333332877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45447.999999999542</v>
      </c>
      <c r="C193" s="52">
        <f>Table110[[#This Row],[Hora]]</f>
        <v>8.0000000000000213</v>
      </c>
      <c r="D193" s="91">
        <f>Table14[[#This Row],[Fecha]]</f>
        <v>45447.999999999542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45448.041666666206</v>
      </c>
      <c r="C194" s="52">
        <f>Table110[[#This Row],[Hora]]</f>
        <v>8.0416666666666874</v>
      </c>
      <c r="D194" s="91">
        <f>Table14[[#This Row],[Fecha]]</f>
        <v>45448.041666666206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45448.08333333287</v>
      </c>
      <c r="C195" s="52">
        <f>Table110[[#This Row],[Hora]]</f>
        <v>8.0833333333333535</v>
      </c>
      <c r="D195" s="91">
        <f>Table14[[#This Row],[Fecha]]</f>
        <v>45448.08333333287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45448.124999999534</v>
      </c>
      <c r="C196" s="52">
        <f>Table110[[#This Row],[Hora]]</f>
        <v>8.1250000000000195</v>
      </c>
      <c r="D196" s="91">
        <f>Table14[[#This Row],[Fecha]]</f>
        <v>45448.124999999534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45448.166666666199</v>
      </c>
      <c r="C197" s="52">
        <f>Table110[[#This Row],[Hora]]</f>
        <v>8.1666666666666856</v>
      </c>
      <c r="D197" s="91">
        <f>Table14[[#This Row],[Fecha]]</f>
        <v>45448.166666666199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45448.208333332863</v>
      </c>
      <c r="C198" s="52">
        <f>Table110[[#This Row],[Hora]]</f>
        <v>8.2083333333333517</v>
      </c>
      <c r="D198" s="91">
        <f>Table14[[#This Row],[Fecha]]</f>
        <v>45448.208333332863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45448.249999999527</v>
      </c>
      <c r="C199" s="52">
        <f>Table110[[#This Row],[Hora]]</f>
        <v>8.2500000000000178</v>
      </c>
      <c r="D199" s="91">
        <f>Table14[[#This Row],[Fecha]]</f>
        <v>45448.249999999527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45448.291666666191</v>
      </c>
      <c r="C200" s="52">
        <f>Table110[[#This Row],[Hora]]</f>
        <v>8.2916666666666838</v>
      </c>
      <c r="D200" s="91">
        <f>Table14[[#This Row],[Fecha]]</f>
        <v>45448.291666666191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45448.333333332856</v>
      </c>
      <c r="C201" s="52">
        <f>Table110[[#This Row],[Hora]]</f>
        <v>8.3333333333333499</v>
      </c>
      <c r="D201" s="91">
        <f>Table14[[#This Row],[Fecha]]</f>
        <v>45448.333333332856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45448.37499999952</v>
      </c>
      <c r="C202" s="52">
        <f>Table110[[#This Row],[Hora]]</f>
        <v>8.375000000000016</v>
      </c>
      <c r="D202" s="91">
        <f>Table14[[#This Row],[Fecha]]</f>
        <v>45448.37499999952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45448.416666666184</v>
      </c>
      <c r="C203" s="52">
        <f>Table110[[#This Row],[Hora]]</f>
        <v>8.4166666666666821</v>
      </c>
      <c r="D203" s="91">
        <f>Table14[[#This Row],[Fecha]]</f>
        <v>45448.416666666184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45448.458333332848</v>
      </c>
      <c r="C204" s="52">
        <f>Table110[[#This Row],[Hora]]</f>
        <v>8.4583333333333481</v>
      </c>
      <c r="D204" s="91">
        <f>Table14[[#This Row],[Fecha]]</f>
        <v>45448.458333332848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45448.499999999513</v>
      </c>
      <c r="C205" s="52">
        <f>Table110[[#This Row],[Hora]]</f>
        <v>8.5000000000000142</v>
      </c>
      <c r="D205" s="91">
        <f>Table14[[#This Row],[Fecha]]</f>
        <v>45448.499999999513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45448.541666666177</v>
      </c>
      <c r="C206" s="52">
        <f>Table110[[#This Row],[Hora]]</f>
        <v>8.5416666666666803</v>
      </c>
      <c r="D206" s="91">
        <f>Table14[[#This Row],[Fecha]]</f>
        <v>45448.541666666177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45448.583333332841</v>
      </c>
      <c r="C207" s="52">
        <f>Table110[[#This Row],[Hora]]</f>
        <v>8.5833333333333464</v>
      </c>
      <c r="D207" s="91">
        <f>Table14[[#This Row],[Fecha]]</f>
        <v>45448.583333332841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45448.624999999505</v>
      </c>
      <c r="C208" s="52">
        <f>Table110[[#This Row],[Hora]]</f>
        <v>8.6250000000000124</v>
      </c>
      <c r="D208" s="91">
        <f>Table14[[#This Row],[Fecha]]</f>
        <v>45448.624999999505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45448.666666666169</v>
      </c>
      <c r="C209" s="52">
        <f>Table110[[#This Row],[Hora]]</f>
        <v>8.6666666666666785</v>
      </c>
      <c r="D209" s="91">
        <f>Table14[[#This Row],[Fecha]]</f>
        <v>45448.666666666169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45448.708333332834</v>
      </c>
      <c r="C210" s="52">
        <f>Table110[[#This Row],[Hora]]</f>
        <v>8.7083333333333446</v>
      </c>
      <c r="D210" s="91">
        <f>Table14[[#This Row],[Fecha]]</f>
        <v>45448.708333332834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45448.749999999498</v>
      </c>
      <c r="C211" s="52">
        <f>Table110[[#This Row],[Hora]]</f>
        <v>8.7500000000000107</v>
      </c>
      <c r="D211" s="91">
        <f>Table14[[#This Row],[Fecha]]</f>
        <v>45448.749999999498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45448.791666666162</v>
      </c>
      <c r="C212" s="52">
        <f>Table110[[#This Row],[Hora]]</f>
        <v>8.7916666666666767</v>
      </c>
      <c r="D212" s="91">
        <f>Table14[[#This Row],[Fecha]]</f>
        <v>45448.791666666162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45448.833333332826</v>
      </c>
      <c r="C213" s="52">
        <f>Table110[[#This Row],[Hora]]</f>
        <v>8.8333333333333428</v>
      </c>
      <c r="D213" s="91">
        <f>Table14[[#This Row],[Fecha]]</f>
        <v>45448.833333332826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45448.874999999491</v>
      </c>
      <c r="C214" s="52">
        <f>Table110[[#This Row],[Hora]]</f>
        <v>8.8750000000000089</v>
      </c>
      <c r="D214" s="91">
        <f>Table14[[#This Row],[Fecha]]</f>
        <v>45448.874999999491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45448.916666666155</v>
      </c>
      <c r="C215" s="52">
        <f>Table110[[#This Row],[Hora]]</f>
        <v>8.916666666666675</v>
      </c>
      <c r="D215" s="91">
        <f>Table14[[#This Row],[Fecha]]</f>
        <v>45448.916666666155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45448.958333332819</v>
      </c>
      <c r="C216" s="52">
        <f>Table110[[#This Row],[Hora]]</f>
        <v>8.958333333333341</v>
      </c>
      <c r="D216" s="91">
        <f>Table14[[#This Row],[Fecha]]</f>
        <v>45448.958333332819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45448.999999999483</v>
      </c>
      <c r="C217" s="52">
        <f>Table110[[#This Row],[Hora]]</f>
        <v>9.0000000000000071</v>
      </c>
      <c r="D217" s="91">
        <f>Table14[[#This Row],[Fecha]]</f>
        <v>45448.999999999483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45449.041666666148</v>
      </c>
      <c r="C218" s="52">
        <f>Table110[[#This Row],[Hora]]</f>
        <v>9.0416666666666732</v>
      </c>
      <c r="D218" s="91">
        <f>Table14[[#This Row],[Fecha]]</f>
        <v>45449.041666666148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45449.083333332812</v>
      </c>
      <c r="C219" s="52">
        <f>Table110[[#This Row],[Hora]]</f>
        <v>9.0833333333333393</v>
      </c>
      <c r="D219" s="91">
        <f>Table14[[#This Row],[Fecha]]</f>
        <v>45449.083333332812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45449.124999999476</v>
      </c>
      <c r="C220" s="52">
        <f>Table110[[#This Row],[Hora]]</f>
        <v>9.1250000000000053</v>
      </c>
      <c r="D220" s="91">
        <f>Table14[[#This Row],[Fecha]]</f>
        <v>45449.124999999476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45449.16666666614</v>
      </c>
      <c r="C221" s="52">
        <f>Table110[[#This Row],[Hora]]</f>
        <v>9.1666666666666714</v>
      </c>
      <c r="D221" s="91">
        <f>Table14[[#This Row],[Fecha]]</f>
        <v>45449.16666666614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45449.208333332805</v>
      </c>
      <c r="C222" s="52">
        <f>Table110[[#This Row],[Hora]]</f>
        <v>9.2083333333333375</v>
      </c>
      <c r="D222" s="91">
        <f>Table14[[#This Row],[Fecha]]</f>
        <v>45449.208333332805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45449.249999999469</v>
      </c>
      <c r="C223" s="52">
        <f>Table110[[#This Row],[Hora]]</f>
        <v>9.2500000000000036</v>
      </c>
      <c r="D223" s="91">
        <f>Table14[[#This Row],[Fecha]]</f>
        <v>45449.249999999469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45449.291666666133</v>
      </c>
      <c r="C224" s="52">
        <f>Table110[[#This Row],[Hora]]</f>
        <v>9.2916666666666696</v>
      </c>
      <c r="D224" s="91">
        <f>Table14[[#This Row],[Fecha]]</f>
        <v>45449.291666666133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45449.333333332797</v>
      </c>
      <c r="C225" s="52">
        <f>Table110[[#This Row],[Hora]]</f>
        <v>9.3333333333333357</v>
      </c>
      <c r="D225" s="91">
        <f>Table14[[#This Row],[Fecha]]</f>
        <v>45449.333333332797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45449.374999999462</v>
      </c>
      <c r="C226" s="52">
        <f>Table110[[#This Row],[Hora]]</f>
        <v>9.3750000000000018</v>
      </c>
      <c r="D226" s="91">
        <f>Table14[[#This Row],[Fecha]]</f>
        <v>45449.374999999462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45449.416666666126</v>
      </c>
      <c r="C227" s="52">
        <f>Table110[[#This Row],[Hora]]</f>
        <v>9.4166666666666679</v>
      </c>
      <c r="D227" s="91">
        <f>Table14[[#This Row],[Fecha]]</f>
        <v>45449.416666666126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45449.45833333279</v>
      </c>
      <c r="C228" s="52">
        <f>Table110[[#This Row],[Hora]]</f>
        <v>9.4583333333333339</v>
      </c>
      <c r="D228" s="91">
        <f>Table14[[#This Row],[Fecha]]</f>
        <v>45449.45833333279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2024-05-29T05:09:53Z</dcterms:modified>
</cp:coreProperties>
</file>