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2\"/>
    </mc:Choice>
  </mc:AlternateContent>
  <xr:revisionPtr revIDLastSave="0" documentId="13_ncr:1_{2657336A-BEDD-44B3-B4E7-31EB8A7190A2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externalReferences>
    <externalReference r:id="rId10"/>
  </externalReference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2" l="1"/>
  <c r="K50" i="12"/>
  <c r="J50" i="12"/>
  <c r="I50" i="12"/>
  <c r="H50" i="12"/>
  <c r="G50" i="12"/>
  <c r="F50" i="12"/>
  <c r="C50" i="12"/>
  <c r="L49" i="12"/>
  <c r="K49" i="12"/>
  <c r="J49" i="12"/>
  <c r="I49" i="12"/>
  <c r="H49" i="12"/>
  <c r="G49" i="12"/>
  <c r="F49" i="12"/>
  <c r="C49" i="12"/>
  <c r="L48" i="12"/>
  <c r="K48" i="12"/>
  <c r="J48" i="12"/>
  <c r="I48" i="12"/>
  <c r="H48" i="12"/>
  <c r="G48" i="12"/>
  <c r="F48" i="12"/>
  <c r="C48" i="12"/>
  <c r="L47" i="12"/>
  <c r="K47" i="12"/>
  <c r="J47" i="12"/>
  <c r="I47" i="12"/>
  <c r="H47" i="12"/>
  <c r="G47" i="12"/>
  <c r="F47" i="12"/>
  <c r="C47" i="12"/>
  <c r="L46" i="12"/>
  <c r="K46" i="12"/>
  <c r="J46" i="12"/>
  <c r="I46" i="12"/>
  <c r="H46" i="12"/>
  <c r="G46" i="12"/>
  <c r="F46" i="12"/>
  <c r="C46" i="12"/>
  <c r="L45" i="12"/>
  <c r="K45" i="12"/>
  <c r="J45" i="12"/>
  <c r="I45" i="12"/>
  <c r="H45" i="12"/>
  <c r="G45" i="12"/>
  <c r="F45" i="12"/>
  <c r="C45" i="12"/>
  <c r="L44" i="12"/>
  <c r="K44" i="12"/>
  <c r="J44" i="12"/>
  <c r="I44" i="12"/>
  <c r="H44" i="12"/>
  <c r="G44" i="12"/>
  <c r="F44" i="12"/>
  <c r="C44" i="12"/>
  <c r="L43" i="12"/>
  <c r="K43" i="12"/>
  <c r="J43" i="12"/>
  <c r="I43" i="12"/>
  <c r="H43" i="12"/>
  <c r="G43" i="12"/>
  <c r="F43" i="12"/>
  <c r="C43" i="12"/>
  <c r="L42" i="12"/>
  <c r="K42" i="12"/>
  <c r="J42" i="12"/>
  <c r="I42" i="12"/>
  <c r="H42" i="12"/>
  <c r="G42" i="12"/>
  <c r="F42" i="12"/>
  <c r="C42" i="12"/>
  <c r="L41" i="12"/>
  <c r="K41" i="12"/>
  <c r="J41" i="12"/>
  <c r="I41" i="12"/>
  <c r="H41" i="12"/>
  <c r="G41" i="12"/>
  <c r="F41" i="12"/>
  <c r="C41" i="12"/>
  <c r="L40" i="12"/>
  <c r="K40" i="12"/>
  <c r="J40" i="12"/>
  <c r="I40" i="12"/>
  <c r="H40" i="12"/>
  <c r="G40" i="12"/>
  <c r="F40" i="12"/>
  <c r="C40" i="12"/>
  <c r="L39" i="12"/>
  <c r="K39" i="12"/>
  <c r="J39" i="12"/>
  <c r="I39" i="12"/>
  <c r="H39" i="12"/>
  <c r="G39" i="12"/>
  <c r="F39" i="12"/>
  <c r="C39" i="12"/>
  <c r="L38" i="12"/>
  <c r="K38" i="12"/>
  <c r="J38" i="12"/>
  <c r="I38" i="12"/>
  <c r="H38" i="12"/>
  <c r="G38" i="12"/>
  <c r="F38" i="12"/>
  <c r="C38" i="12"/>
  <c r="L37" i="12"/>
  <c r="K37" i="12"/>
  <c r="J37" i="12"/>
  <c r="I37" i="12"/>
  <c r="H37" i="12"/>
  <c r="G37" i="12"/>
  <c r="F37" i="12"/>
  <c r="C37" i="12"/>
  <c r="L36" i="12"/>
  <c r="K36" i="12"/>
  <c r="J36" i="12"/>
  <c r="I36" i="12"/>
  <c r="H36" i="12"/>
  <c r="G36" i="12"/>
  <c r="F36" i="12"/>
  <c r="C36" i="12"/>
  <c r="L35" i="12"/>
  <c r="K35" i="12"/>
  <c r="J35" i="12"/>
  <c r="I35" i="12"/>
  <c r="H35" i="12"/>
  <c r="G35" i="12"/>
  <c r="F35" i="12"/>
  <c r="C35" i="12"/>
  <c r="L34" i="12"/>
  <c r="K34" i="12"/>
  <c r="J34" i="12"/>
  <c r="I34" i="12"/>
  <c r="H34" i="12"/>
  <c r="G34" i="12"/>
  <c r="F34" i="12"/>
  <c r="C34" i="12"/>
  <c r="L33" i="12"/>
  <c r="K33" i="12"/>
  <c r="J33" i="12"/>
  <c r="I33" i="12"/>
  <c r="H33" i="12"/>
  <c r="G33" i="12"/>
  <c r="F33" i="12"/>
  <c r="C33" i="12"/>
  <c r="L32" i="12"/>
  <c r="K32" i="12"/>
  <c r="J32" i="12"/>
  <c r="I32" i="12"/>
  <c r="H32" i="12"/>
  <c r="G32" i="12"/>
  <c r="F32" i="12"/>
  <c r="C32" i="12"/>
  <c r="L31" i="12"/>
  <c r="K31" i="12"/>
  <c r="J31" i="12"/>
  <c r="I31" i="12"/>
  <c r="H31" i="12"/>
  <c r="G31" i="12"/>
  <c r="F31" i="12"/>
  <c r="C31" i="12"/>
  <c r="L30" i="12"/>
  <c r="K30" i="12"/>
  <c r="J30" i="12"/>
  <c r="I30" i="12"/>
  <c r="H30" i="12"/>
  <c r="G30" i="12"/>
  <c r="F30" i="12"/>
  <c r="C30" i="12"/>
  <c r="L29" i="12"/>
  <c r="K29" i="12"/>
  <c r="J29" i="12"/>
  <c r="I29" i="12"/>
  <c r="H29" i="12"/>
  <c r="G29" i="12"/>
  <c r="F29" i="12"/>
  <c r="C29" i="12"/>
  <c r="L28" i="12"/>
  <c r="K28" i="12"/>
  <c r="J28" i="12"/>
  <c r="I28" i="12"/>
  <c r="H28" i="12"/>
  <c r="G28" i="12"/>
  <c r="F28" i="12"/>
  <c r="C28" i="12"/>
  <c r="L27" i="12"/>
  <c r="K27" i="12"/>
  <c r="J27" i="12"/>
  <c r="I27" i="12"/>
  <c r="H27" i="12"/>
  <c r="G27" i="12"/>
  <c r="F27" i="12"/>
  <c r="C27" i="12"/>
  <c r="L26" i="12"/>
  <c r="K26" i="12"/>
  <c r="J26" i="12"/>
  <c r="I26" i="12"/>
  <c r="H26" i="12"/>
  <c r="G26" i="12"/>
  <c r="F26" i="12"/>
  <c r="C26" i="12"/>
  <c r="L25" i="12"/>
  <c r="K25" i="12"/>
  <c r="J25" i="12"/>
  <c r="I25" i="12"/>
  <c r="H25" i="12"/>
  <c r="G25" i="12"/>
  <c r="F25" i="12"/>
  <c r="C25" i="12"/>
  <c r="L24" i="12"/>
  <c r="K24" i="12"/>
  <c r="J24" i="12"/>
  <c r="I24" i="12"/>
  <c r="H24" i="12"/>
  <c r="G24" i="12"/>
  <c r="F24" i="12"/>
  <c r="C24" i="12"/>
  <c r="L23" i="12"/>
  <c r="K23" i="12"/>
  <c r="J23" i="12"/>
  <c r="I23" i="12"/>
  <c r="H23" i="12"/>
  <c r="G23" i="12"/>
  <c r="F23" i="12"/>
  <c r="C23" i="12"/>
  <c r="L22" i="12"/>
  <c r="K22" i="12"/>
  <c r="J22" i="12"/>
  <c r="I22" i="12"/>
  <c r="H22" i="12"/>
  <c r="G22" i="12"/>
  <c r="F22" i="12"/>
  <c r="C22" i="12"/>
  <c r="L21" i="12"/>
  <c r="K21" i="12"/>
  <c r="J21" i="12"/>
  <c r="I21" i="12"/>
  <c r="H21" i="12"/>
  <c r="G21" i="12"/>
  <c r="F21" i="12"/>
  <c r="C21" i="12"/>
  <c r="L20" i="12"/>
  <c r="K20" i="12"/>
  <c r="J20" i="12"/>
  <c r="I20" i="12"/>
  <c r="H20" i="12"/>
  <c r="G20" i="12"/>
  <c r="F20" i="12"/>
  <c r="C20" i="12"/>
  <c r="L19" i="12"/>
  <c r="K19" i="12"/>
  <c r="J19" i="12"/>
  <c r="I19" i="12"/>
  <c r="H19" i="12"/>
  <c r="G19" i="12"/>
  <c r="F19" i="12"/>
  <c r="C19" i="12"/>
  <c r="L18" i="12"/>
  <c r="K18" i="12"/>
  <c r="J18" i="12"/>
  <c r="I18" i="12"/>
  <c r="H18" i="12"/>
  <c r="G18" i="12"/>
  <c r="F18" i="12"/>
  <c r="C18" i="12"/>
  <c r="L17" i="12"/>
  <c r="K17" i="12"/>
  <c r="J17" i="12"/>
  <c r="I17" i="12"/>
  <c r="H17" i="12"/>
  <c r="G17" i="12"/>
  <c r="F17" i="12"/>
  <c r="C17" i="12"/>
  <c r="L16" i="12"/>
  <c r="K16" i="12"/>
  <c r="J16" i="12"/>
  <c r="I16" i="12"/>
  <c r="H16" i="12"/>
  <c r="G16" i="12"/>
  <c r="F16" i="12"/>
  <c r="C16" i="12"/>
  <c r="L15" i="12"/>
  <c r="K15" i="12"/>
  <c r="J15" i="12"/>
  <c r="I15" i="12"/>
  <c r="H15" i="12"/>
  <c r="G15" i="12"/>
  <c r="F15" i="12"/>
  <c r="C15" i="12"/>
  <c r="L14" i="12"/>
  <c r="K14" i="12"/>
  <c r="J14" i="12"/>
  <c r="I14" i="12"/>
  <c r="H14" i="12"/>
  <c r="G14" i="12"/>
  <c r="F14" i="12"/>
  <c r="C14" i="12"/>
  <c r="L13" i="12"/>
  <c r="K13" i="12"/>
  <c r="J13" i="12"/>
  <c r="I13" i="12"/>
  <c r="H13" i="12"/>
  <c r="G13" i="12"/>
  <c r="F13" i="12"/>
  <c r="C13" i="12"/>
  <c r="L12" i="12"/>
  <c r="K12" i="12"/>
  <c r="J12" i="12"/>
  <c r="I12" i="12"/>
  <c r="H12" i="12"/>
  <c r="G12" i="12"/>
  <c r="F12" i="12"/>
  <c r="C12" i="12"/>
  <c r="L11" i="12"/>
  <c r="K11" i="12"/>
  <c r="J11" i="12"/>
  <c r="I11" i="12"/>
  <c r="H11" i="12"/>
  <c r="G11" i="12"/>
  <c r="F11" i="12"/>
  <c r="C11" i="12"/>
  <c r="L10" i="12"/>
  <c r="K10" i="12"/>
  <c r="J10" i="12"/>
  <c r="I10" i="12"/>
  <c r="H10" i="12"/>
  <c r="G10" i="12"/>
  <c r="F10" i="12"/>
  <c r="C10" i="12"/>
  <c r="L9" i="12"/>
  <c r="K9" i="12"/>
  <c r="J9" i="12"/>
  <c r="I9" i="12"/>
  <c r="H9" i="12"/>
  <c r="G9" i="12"/>
  <c r="F9" i="12"/>
  <c r="C9" i="12"/>
  <c r="L8" i="12"/>
  <c r="K8" i="12"/>
  <c r="J8" i="12"/>
  <c r="I8" i="12"/>
  <c r="H8" i="12"/>
  <c r="G8" i="12"/>
  <c r="F8" i="12"/>
  <c r="C8" i="12"/>
  <c r="L7" i="12"/>
  <c r="K7" i="12"/>
  <c r="J7" i="12"/>
  <c r="I7" i="12"/>
  <c r="H7" i="12"/>
  <c r="G7" i="12"/>
  <c r="F7" i="12"/>
  <c r="C7" i="12"/>
  <c r="L6" i="12"/>
  <c r="K6" i="12"/>
  <c r="J6" i="12"/>
  <c r="I6" i="12"/>
  <c r="H6" i="12"/>
  <c r="G6" i="12"/>
  <c r="F6" i="12"/>
  <c r="C6" i="12"/>
  <c r="L5" i="12"/>
  <c r="K5" i="12"/>
  <c r="J5" i="12"/>
  <c r="I5" i="12"/>
  <c r="H5" i="12"/>
  <c r="G5" i="12"/>
  <c r="F5" i="12"/>
  <c r="C5" i="12"/>
  <c r="L4" i="12"/>
  <c r="K4" i="12"/>
  <c r="J4" i="12"/>
  <c r="I4" i="12"/>
  <c r="H4" i="12"/>
  <c r="G4" i="12"/>
  <c r="F4" i="12"/>
  <c r="C4" i="12"/>
  <c r="B4" i="12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L3" i="12"/>
  <c r="K3" i="12"/>
  <c r="J3" i="12"/>
  <c r="I3" i="12"/>
  <c r="H3" i="12"/>
  <c r="G3" i="12"/>
  <c r="F3" i="12"/>
  <c r="C3" i="12"/>
  <c r="A3" i="12"/>
  <c r="A1" i="12" s="1"/>
  <c r="L50" i="10"/>
  <c r="K50" i="10"/>
  <c r="J50" i="10"/>
  <c r="I50" i="10"/>
  <c r="H50" i="10"/>
  <c r="G50" i="10"/>
  <c r="F50" i="10"/>
  <c r="C50" i="10"/>
  <c r="L49" i="10"/>
  <c r="K49" i="10"/>
  <c r="J49" i="10"/>
  <c r="I49" i="10"/>
  <c r="H49" i="10"/>
  <c r="G49" i="10"/>
  <c r="F49" i="10"/>
  <c r="C49" i="10"/>
  <c r="L48" i="10"/>
  <c r="K48" i="10"/>
  <c r="J48" i="10"/>
  <c r="I48" i="10"/>
  <c r="H48" i="10"/>
  <c r="G48" i="10"/>
  <c r="F48" i="10"/>
  <c r="C48" i="10"/>
  <c r="L47" i="10"/>
  <c r="K47" i="10"/>
  <c r="J47" i="10"/>
  <c r="I47" i="10"/>
  <c r="H47" i="10"/>
  <c r="G47" i="10"/>
  <c r="F47" i="10"/>
  <c r="C47" i="10"/>
  <c r="L46" i="10"/>
  <c r="K46" i="10"/>
  <c r="J46" i="10"/>
  <c r="I46" i="10"/>
  <c r="H46" i="10"/>
  <c r="G46" i="10"/>
  <c r="F46" i="10"/>
  <c r="C46" i="10"/>
  <c r="L45" i="10"/>
  <c r="K45" i="10"/>
  <c r="J45" i="10"/>
  <c r="I45" i="10"/>
  <c r="H45" i="10"/>
  <c r="G45" i="10"/>
  <c r="F45" i="10"/>
  <c r="C45" i="10"/>
  <c r="L44" i="10"/>
  <c r="K44" i="10"/>
  <c r="J44" i="10"/>
  <c r="I44" i="10"/>
  <c r="H44" i="10"/>
  <c r="G44" i="10"/>
  <c r="F44" i="10"/>
  <c r="C44" i="10"/>
  <c r="L43" i="10"/>
  <c r="K43" i="10"/>
  <c r="J43" i="10"/>
  <c r="I43" i="10"/>
  <c r="H43" i="10"/>
  <c r="G43" i="10"/>
  <c r="F43" i="10"/>
  <c r="C43" i="10"/>
  <c r="L42" i="10"/>
  <c r="K42" i="10"/>
  <c r="J42" i="10"/>
  <c r="I42" i="10"/>
  <c r="H42" i="10"/>
  <c r="G42" i="10"/>
  <c r="F42" i="10"/>
  <c r="C42" i="10"/>
  <c r="L41" i="10"/>
  <c r="K41" i="10"/>
  <c r="J41" i="10"/>
  <c r="I41" i="10"/>
  <c r="H41" i="10"/>
  <c r="G41" i="10"/>
  <c r="F41" i="10"/>
  <c r="C41" i="10"/>
  <c r="L40" i="10"/>
  <c r="K40" i="10"/>
  <c r="J40" i="10"/>
  <c r="I40" i="10"/>
  <c r="H40" i="10"/>
  <c r="G40" i="10"/>
  <c r="F40" i="10"/>
  <c r="C40" i="10"/>
  <c r="L39" i="10"/>
  <c r="K39" i="10"/>
  <c r="J39" i="10"/>
  <c r="I39" i="10"/>
  <c r="H39" i="10"/>
  <c r="G39" i="10"/>
  <c r="F39" i="10"/>
  <c r="C39" i="10"/>
  <c r="L38" i="10"/>
  <c r="K38" i="10"/>
  <c r="J38" i="10"/>
  <c r="I38" i="10"/>
  <c r="H38" i="10"/>
  <c r="G38" i="10"/>
  <c r="F38" i="10"/>
  <c r="C38" i="10"/>
  <c r="L37" i="10"/>
  <c r="K37" i="10"/>
  <c r="J37" i="10"/>
  <c r="I37" i="10"/>
  <c r="H37" i="10"/>
  <c r="G37" i="10"/>
  <c r="F37" i="10"/>
  <c r="C37" i="10"/>
  <c r="L36" i="10"/>
  <c r="K36" i="10"/>
  <c r="J36" i="10"/>
  <c r="I36" i="10"/>
  <c r="H36" i="10"/>
  <c r="G36" i="10"/>
  <c r="F36" i="10"/>
  <c r="C36" i="10"/>
  <c r="L35" i="10"/>
  <c r="K35" i="10"/>
  <c r="J35" i="10"/>
  <c r="I35" i="10"/>
  <c r="H35" i="10"/>
  <c r="G35" i="10"/>
  <c r="F35" i="10"/>
  <c r="C35" i="10"/>
  <c r="L34" i="10"/>
  <c r="K34" i="10"/>
  <c r="J34" i="10"/>
  <c r="I34" i="10"/>
  <c r="H34" i="10"/>
  <c r="G34" i="10"/>
  <c r="F34" i="10"/>
  <c r="C34" i="10"/>
  <c r="L33" i="10"/>
  <c r="K33" i="10"/>
  <c r="J33" i="10"/>
  <c r="I33" i="10"/>
  <c r="H33" i="10"/>
  <c r="G33" i="10"/>
  <c r="F33" i="10"/>
  <c r="C33" i="10"/>
  <c r="L32" i="10"/>
  <c r="K32" i="10"/>
  <c r="J32" i="10"/>
  <c r="I32" i="10"/>
  <c r="H32" i="10"/>
  <c r="G32" i="10"/>
  <c r="F32" i="10"/>
  <c r="C32" i="10"/>
  <c r="L31" i="10"/>
  <c r="K31" i="10"/>
  <c r="J31" i="10"/>
  <c r="I31" i="10"/>
  <c r="H31" i="10"/>
  <c r="G31" i="10"/>
  <c r="F31" i="10"/>
  <c r="C31" i="10"/>
  <c r="L30" i="10"/>
  <c r="K30" i="10"/>
  <c r="J30" i="10"/>
  <c r="I30" i="10"/>
  <c r="H30" i="10"/>
  <c r="G30" i="10"/>
  <c r="F30" i="10"/>
  <c r="C30" i="10"/>
  <c r="L29" i="10"/>
  <c r="K29" i="10"/>
  <c r="J29" i="10"/>
  <c r="I29" i="10"/>
  <c r="H29" i="10"/>
  <c r="G29" i="10"/>
  <c r="F29" i="10"/>
  <c r="C29" i="10"/>
  <c r="L28" i="10"/>
  <c r="K28" i="10"/>
  <c r="J28" i="10"/>
  <c r="I28" i="10"/>
  <c r="H28" i="10"/>
  <c r="G28" i="10"/>
  <c r="F28" i="10"/>
  <c r="C28" i="10"/>
  <c r="L27" i="10"/>
  <c r="K27" i="10"/>
  <c r="J27" i="10"/>
  <c r="I27" i="10"/>
  <c r="H27" i="10"/>
  <c r="G27" i="10"/>
  <c r="F27" i="10"/>
  <c r="C27" i="10"/>
  <c r="L26" i="10"/>
  <c r="K26" i="10"/>
  <c r="J26" i="10"/>
  <c r="I26" i="10"/>
  <c r="H26" i="10"/>
  <c r="G26" i="10"/>
  <c r="F26" i="10"/>
  <c r="C26" i="10"/>
  <c r="L25" i="10"/>
  <c r="K25" i="10"/>
  <c r="J25" i="10"/>
  <c r="I25" i="10"/>
  <c r="H25" i="10"/>
  <c r="G25" i="10"/>
  <c r="F25" i="10"/>
  <c r="C25" i="10"/>
  <c r="L24" i="10"/>
  <c r="K24" i="10"/>
  <c r="J24" i="10"/>
  <c r="I24" i="10"/>
  <c r="H24" i="10"/>
  <c r="G24" i="10"/>
  <c r="F24" i="10"/>
  <c r="C24" i="10"/>
  <c r="L23" i="10"/>
  <c r="K23" i="10"/>
  <c r="J23" i="10"/>
  <c r="I23" i="10"/>
  <c r="H23" i="10"/>
  <c r="G23" i="10"/>
  <c r="F23" i="10"/>
  <c r="C23" i="10"/>
  <c r="L22" i="10"/>
  <c r="K22" i="10"/>
  <c r="J22" i="10"/>
  <c r="I22" i="10"/>
  <c r="H22" i="10"/>
  <c r="G22" i="10"/>
  <c r="F22" i="10"/>
  <c r="C22" i="10"/>
  <c r="L21" i="10"/>
  <c r="K21" i="10"/>
  <c r="J21" i="10"/>
  <c r="I21" i="10"/>
  <c r="H21" i="10"/>
  <c r="G21" i="10"/>
  <c r="F21" i="10"/>
  <c r="C21" i="10"/>
  <c r="L20" i="10"/>
  <c r="K20" i="10"/>
  <c r="J20" i="10"/>
  <c r="I20" i="10"/>
  <c r="H20" i="10"/>
  <c r="G20" i="10"/>
  <c r="F20" i="10"/>
  <c r="C20" i="10"/>
  <c r="L19" i="10"/>
  <c r="K19" i="10"/>
  <c r="J19" i="10"/>
  <c r="I19" i="10"/>
  <c r="H19" i="10"/>
  <c r="G19" i="10"/>
  <c r="F19" i="10"/>
  <c r="C19" i="10"/>
  <c r="L18" i="10"/>
  <c r="K18" i="10"/>
  <c r="J18" i="10"/>
  <c r="I18" i="10"/>
  <c r="H18" i="10"/>
  <c r="G18" i="10"/>
  <c r="F18" i="10"/>
  <c r="C18" i="10"/>
  <c r="L17" i="10"/>
  <c r="K17" i="10"/>
  <c r="J17" i="10"/>
  <c r="I17" i="10"/>
  <c r="H17" i="10"/>
  <c r="G17" i="10"/>
  <c r="F17" i="10"/>
  <c r="C17" i="10"/>
  <c r="L16" i="10"/>
  <c r="K16" i="10"/>
  <c r="J16" i="10"/>
  <c r="I16" i="10"/>
  <c r="H16" i="10"/>
  <c r="G16" i="10"/>
  <c r="F16" i="10"/>
  <c r="C16" i="10"/>
  <c r="L15" i="10"/>
  <c r="K15" i="10"/>
  <c r="J15" i="10"/>
  <c r="I15" i="10"/>
  <c r="H15" i="10"/>
  <c r="G15" i="10"/>
  <c r="F15" i="10"/>
  <c r="C15" i="10"/>
  <c r="L14" i="10"/>
  <c r="K14" i="10"/>
  <c r="J14" i="10"/>
  <c r="I14" i="10"/>
  <c r="H14" i="10"/>
  <c r="G14" i="10"/>
  <c r="F14" i="10"/>
  <c r="C14" i="10"/>
  <c r="L13" i="10"/>
  <c r="K13" i="10"/>
  <c r="J13" i="10"/>
  <c r="I13" i="10"/>
  <c r="H13" i="10"/>
  <c r="G13" i="10"/>
  <c r="F13" i="10"/>
  <c r="C13" i="10"/>
  <c r="L12" i="10"/>
  <c r="K12" i="10"/>
  <c r="J12" i="10"/>
  <c r="I12" i="10"/>
  <c r="H12" i="10"/>
  <c r="G12" i="10"/>
  <c r="F12" i="10"/>
  <c r="C12" i="10"/>
  <c r="L11" i="10"/>
  <c r="K11" i="10"/>
  <c r="J11" i="10"/>
  <c r="I11" i="10"/>
  <c r="H11" i="10"/>
  <c r="G11" i="10"/>
  <c r="F11" i="10"/>
  <c r="C11" i="10"/>
  <c r="L10" i="10"/>
  <c r="K10" i="10"/>
  <c r="J10" i="10"/>
  <c r="I10" i="10"/>
  <c r="H10" i="10"/>
  <c r="G10" i="10"/>
  <c r="F10" i="10"/>
  <c r="C10" i="10"/>
  <c r="L9" i="10"/>
  <c r="K9" i="10"/>
  <c r="J9" i="10"/>
  <c r="I9" i="10"/>
  <c r="H9" i="10"/>
  <c r="G9" i="10"/>
  <c r="F9" i="10"/>
  <c r="C9" i="10"/>
  <c r="L8" i="10"/>
  <c r="K8" i="10"/>
  <c r="J8" i="10"/>
  <c r="I8" i="10"/>
  <c r="H8" i="10"/>
  <c r="G8" i="10"/>
  <c r="F8" i="10"/>
  <c r="C8" i="10"/>
  <c r="L7" i="10"/>
  <c r="K7" i="10"/>
  <c r="J7" i="10"/>
  <c r="I7" i="10"/>
  <c r="H7" i="10"/>
  <c r="G7" i="10"/>
  <c r="F7" i="10"/>
  <c r="C7" i="10"/>
  <c r="L6" i="10"/>
  <c r="K6" i="10"/>
  <c r="J6" i="10"/>
  <c r="I6" i="10"/>
  <c r="H6" i="10"/>
  <c r="G6" i="10"/>
  <c r="F6" i="10"/>
  <c r="C6" i="10"/>
  <c r="L5" i="10"/>
  <c r="K5" i="10"/>
  <c r="J5" i="10"/>
  <c r="I5" i="10"/>
  <c r="H5" i="10"/>
  <c r="G5" i="10"/>
  <c r="F5" i="10"/>
  <c r="C5" i="10"/>
  <c r="L4" i="10"/>
  <c r="K4" i="10"/>
  <c r="J4" i="10"/>
  <c r="I4" i="10"/>
  <c r="H4" i="10"/>
  <c r="G4" i="10"/>
  <c r="F4" i="10"/>
  <c r="C4" i="10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L3" i="10"/>
  <c r="K3" i="10"/>
  <c r="J3" i="10"/>
  <c r="I3" i="10"/>
  <c r="H3" i="10"/>
  <c r="G3" i="10"/>
  <c r="F3" i="10"/>
  <c r="F1" i="10" s="1"/>
  <c r="C3" i="10"/>
  <c r="A3" i="10"/>
  <c r="F1" i="12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<sst xmlns="http://schemas.openxmlformats.org/spreadsheetml/2006/main" count="397" uniqueCount="117">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</sst>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Z:\Sala%20de%20Control%20ILO2\29%20Planta%20Punta%20Lomitas\Reporte%20para%20COES%20PLOM\01%20Ejecutado%20y%20Predicci&#243;n%20diario%20Viento%20y%20Potencia\2024\11%20Noviembre\20241112\Plantilla%20Ejecutado%20Diario%20y%20Predicci&#243;n%20Potencia%20Viento%20CCE_11122024.xlsx" TargetMode="External"/><Relationship Id="rId2" Type="http://schemas.microsoft.com/office/2019/04/relationships/externalLinkLongPath" Target="Plantilla%20Ejecutado%20Diario%20y%20Predicci&#243;n%20Potencia%20Viento%20CCE_11122024.xlsx?4E82C7AC" TargetMode="External"/><Relationship Id="rId1" Type="http://schemas.openxmlformats.org/officeDocument/2006/relationships/externalLinkPath" Target="file:///\\4E82C7AC\Plantilla%20Ejecutado%20Diario%20y%20Predicci&#243;n%20Potencia%20Viento%20CCE_1112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C"/>
      <sheetName val="Plantilla Datos"/>
      <sheetName val="Plantilla AEG ES"/>
      <sheetName val="Windy_web"/>
      <sheetName val="Wyndy Procesada"/>
      <sheetName val="Darwin Procesada"/>
      <sheetName val="CCE PLOM Diario"/>
      <sheetName val="CCE PLOME Diario"/>
      <sheetName val="CCE PLOM 10d"/>
      <sheetName val="CCE PLOME 10d"/>
      <sheetName val="DIAGRAMA PE Punta Lomitas"/>
      <sheetName val="DIAGRAMA PLOME 10d"/>
    </sheetNames>
    <sheetDataSet>
      <sheetData sheetId="0"/>
      <sheetData sheetId="1">
        <row r="3">
          <cell r="E3">
            <v>45608</v>
          </cell>
        </row>
        <row r="9">
          <cell r="K9">
            <v>5.9</v>
          </cell>
        </row>
        <row r="10">
          <cell r="K10">
            <v>8</v>
          </cell>
        </row>
        <row r="11">
          <cell r="K11">
            <v>6.2</v>
          </cell>
        </row>
        <row r="12">
          <cell r="K12">
            <v>7.2</v>
          </cell>
        </row>
        <row r="13">
          <cell r="K13">
            <v>5.8</v>
          </cell>
        </row>
        <row r="14">
          <cell r="K14">
            <v>6</v>
          </cell>
        </row>
        <row r="15">
          <cell r="K15">
            <v>7.4</v>
          </cell>
        </row>
        <row r="16">
          <cell r="K16">
            <v>7</v>
          </cell>
        </row>
        <row r="17">
          <cell r="K17">
            <v>5</v>
          </cell>
        </row>
        <row r="18">
          <cell r="K18">
            <v>6</v>
          </cell>
        </row>
        <row r="19">
          <cell r="K19">
            <v>7.3</v>
          </cell>
        </row>
        <row r="20">
          <cell r="K20">
            <v>6.4</v>
          </cell>
        </row>
        <row r="21">
          <cell r="K21">
            <v>8.6</v>
          </cell>
        </row>
        <row r="22">
          <cell r="K22">
            <v>6.7</v>
          </cell>
        </row>
        <row r="23">
          <cell r="K23">
            <v>7.3</v>
          </cell>
        </row>
        <row r="24">
          <cell r="K24">
            <v>7.1</v>
          </cell>
        </row>
        <row r="25">
          <cell r="K25">
            <v>7.2</v>
          </cell>
        </row>
        <row r="26">
          <cell r="K26">
            <v>6.5</v>
          </cell>
        </row>
        <row r="27">
          <cell r="K27">
            <v>8.1999999999999993</v>
          </cell>
        </row>
        <row r="28">
          <cell r="K28">
            <v>9.4</v>
          </cell>
        </row>
        <row r="29">
          <cell r="K29">
            <v>6.6</v>
          </cell>
        </row>
        <row r="30">
          <cell r="K30">
            <v>7.9</v>
          </cell>
        </row>
        <row r="31">
          <cell r="K31">
            <v>9.1999999999999993</v>
          </cell>
        </row>
        <row r="32">
          <cell r="K32">
            <v>9.6999999999999993</v>
          </cell>
        </row>
        <row r="33">
          <cell r="K33">
            <v>7.8</v>
          </cell>
        </row>
        <row r="34">
          <cell r="K34">
            <v>9</v>
          </cell>
        </row>
        <row r="35">
          <cell r="K35">
            <v>8</v>
          </cell>
        </row>
        <row r="36">
          <cell r="K36">
            <v>7.4</v>
          </cell>
        </row>
        <row r="37">
          <cell r="K37">
            <v>9.1999999999999993</v>
          </cell>
        </row>
        <row r="38">
          <cell r="K38">
            <v>8.6999999999999993</v>
          </cell>
        </row>
        <row r="39">
          <cell r="K39">
            <v>8.1999999999999993</v>
          </cell>
        </row>
        <row r="40">
          <cell r="K40">
            <v>6.7</v>
          </cell>
        </row>
        <row r="41">
          <cell r="K41">
            <v>6</v>
          </cell>
        </row>
        <row r="42">
          <cell r="K42">
            <v>7.1</v>
          </cell>
        </row>
        <row r="43">
          <cell r="K43">
            <v>5.3</v>
          </cell>
        </row>
        <row r="44">
          <cell r="K44">
            <v>6.1</v>
          </cell>
        </row>
        <row r="45">
          <cell r="K45">
            <v>5.2</v>
          </cell>
        </row>
        <row r="46">
          <cell r="K46">
            <v>7.4</v>
          </cell>
        </row>
        <row r="47">
          <cell r="K47">
            <v>5.2</v>
          </cell>
        </row>
        <row r="48">
          <cell r="K48">
            <v>7.4</v>
          </cell>
        </row>
        <row r="49">
          <cell r="K49">
            <v>6.2</v>
          </cell>
        </row>
        <row r="50">
          <cell r="K50">
            <v>6.6</v>
          </cell>
        </row>
        <row r="51">
          <cell r="K51">
            <v>5.0999999999999996</v>
          </cell>
        </row>
        <row r="52">
          <cell r="K52">
            <v>5.3</v>
          </cell>
        </row>
        <row r="53">
          <cell r="K53">
            <v>4.0999999999999996</v>
          </cell>
        </row>
        <row r="54">
          <cell r="K54">
            <v>5.3</v>
          </cell>
        </row>
        <row r="55">
          <cell r="K55">
            <v>4.3</v>
          </cell>
        </row>
        <row r="56">
          <cell r="K56">
            <v>4.8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47" dataDxfId="11">
  <autoFilter ref="F2:L50" xr:uid="{0C225D5E-3755-4A56-91E0-CE0E9599B0CC}"/>
  <tableColumns count="7">
    <tableColumn id="1" xr3:uid="{8C7CAF4F-F5C0-4FC6-B87E-A76C9BAFF015}" name="Fecha" dataDxfId="18">
      <calculatedColumnFormula>([1]!Table2[[#This Row],[Fecha]]+2)</calculatedColumnFormula>
    </tableColumn>
    <tableColumn id="2" xr3:uid="{89D29E16-6D88-4A37-AD8F-1AFDF7AB3311}" name="Hora" dataDxfId="17">
      <calculatedColumnFormula>[1]!Table2[[#This Row],[Hora]]</calculatedColumnFormula>
    </tableColumn>
    <tableColumn id="3" xr3:uid="{BD587D58-988D-4D63-98C9-D9DC5AE1F446}" name="MW Proyectada (Barra A)" dataDxfId="16">
      <calculatedColumnFormula>VLOOKUP([1]!Table1[[#This Row],[Fecha]],[1]!TBL_CalcDarwin[#Data],42,1)</calculatedColumnFormula>
    </tableColumn>
    <tableColumn id="4" xr3:uid="{84F2C928-0EBA-4D30-8285-C95F39BAFA6E}" name="MW Proyectada (Barra B)" dataDxfId="15">
      <calculatedColumnFormula>VLOOKUP([1]!Table1[[#This Row],[Fecha]],[1]!TBL_CalcDarwin[#Data],43,1)</calculatedColumnFormula>
    </tableColumn>
    <tableColumn id="5" xr3:uid="{1BBC0BEE-671C-4D18-B382-BD65C02128CA}" name="AEG DISPONIBLES BARRA A" dataDxfId="14">
      <calculatedColumnFormula>VLOOKUP([1]!Table1[[#This Row],[Fecha]],[1]!TBL_CalcDarwin[#Data],40,1)</calculatedColumnFormula>
    </tableColumn>
    <tableColumn id="6" xr3:uid="{7994B953-5421-47C0-9AAB-DD0190CFF458}" name="AEG DISPONIBLES BARRA B" dataDxfId="13">
      <calculatedColumnFormula>VLOOKUP([1]!Table1[[#This Row],[Fecha]],[1]!TBL_CalcDarwin[#Data],41,1)</calculatedColumnFormula>
    </tableColumn>
    <tableColumn id="9" xr3:uid="{DD5BCD40-7156-4520-8CAD-31E4D87C5809}" name="TOTAL MW" dataDxfId="12">
      <calculatedColumnFormula>[1]!Table1[[#This Row],[MW Proyectada (Barra A)]]+[1]!Table1[[#This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46">
  <autoFilter ref="A2:C50" xr:uid="{EDF25144-FEAB-4BC2-90DF-2A6E47A2CF37}"/>
  <tableColumns count="3">
    <tableColumn id="1" xr3:uid="{C7DE26C8-F0CE-4D91-AEC2-7A570368032C}" name="Fecha" dataDxfId="21"/>
    <tableColumn id="2" xr3:uid="{E770A2F2-41B8-4DFD-B7F7-449C351C208C}" name="Hora" dataDxfId="20"/>
    <tableColumn id="3" xr3:uid="{8B6EAAFD-CEB9-48AA-AC11-E90733CB483E}" name="Viento m/s" dataDxfId="19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45" dataDxfId="0">
  <autoFilter ref="F2:L50" xr:uid="{3EBB6E37-61EF-467C-AB62-2053E40F230F}"/>
  <tableColumns count="7">
    <tableColumn id="1" xr3:uid="{D8897FF3-160C-43E9-B9CB-C3F7688BCA89}" name="Fecha" dataDxfId="7">
      <calculatedColumnFormula>([1]!Table29[[#This Row],[Fecha]]+2)</calculatedColumnFormula>
    </tableColumn>
    <tableColumn id="2" xr3:uid="{C689047F-C591-403E-83E7-59785920085A}" name="Hora" dataDxfId="6">
      <calculatedColumnFormula>[1]!Table29[[#This Row],[Hora]]</calculatedColumnFormula>
    </tableColumn>
    <tableColumn id="3" xr3:uid="{D1EB6106-1F1C-41C9-B177-6AC602B57148}" name="MW Proyectada (Barra A)" dataDxfId="5">
      <calculatedColumnFormula>VLOOKUP([1]!Table18[[#This Row],[Fecha]],[1]!TBL_CalcDarwin[#Data],46,1)</calculatedColumnFormula>
    </tableColumn>
    <tableColumn id="4" xr3:uid="{14F58995-50FE-4B72-8730-60EC3E51CD04}" name="MW Proyectada (Barra B)" dataDxfId="4">
      <calculatedColumnFormula>VLOOKUP([1]!Table18[[#This Row],[Fecha]],[1]!TBL_CalcDarwin[#Data],47,1)</calculatedColumnFormula>
    </tableColumn>
    <tableColumn id="5" xr3:uid="{067B352B-D997-4A43-A109-0F0955171B48}" name="AEG DISPONIBLES BARRA A" dataDxfId="3">
      <calculatedColumnFormula>VLOOKUP([1]!Table18[[#This Row],[Fecha]],[1]!TBL_CalcDarwin[#Data],44,1)</calculatedColumnFormula>
    </tableColumn>
    <tableColumn id="6" xr3:uid="{6AF99482-2A0F-427F-BBC1-D2259704DE17}" name="AEG DISPONIBLES BARRA B" dataDxfId="2">
      <calculatedColumnFormula>VLOOKUP([1]!Table18[[#This Row],[Fecha]],[1]!TBL_CalcDarwin[#Data],45,1)</calculatedColumnFormula>
    </tableColumn>
    <tableColumn id="9" xr3:uid="{F6765AB0-18FC-454B-ABC1-1CCF9947CCD0}" name="TOTAL MW" dataDxfId="1">
      <calculatedColumnFormula>[1]!Table18[[#This Row],[MW Proyectada (Barra A)]]+[1]!Table18[[#This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44">
  <autoFilter ref="A2:C50" xr:uid="{07F6A616-D85E-430E-8B20-E4F979BE1D7D}"/>
  <tableColumns count="3">
    <tableColumn id="1" xr3:uid="{4AAC715B-178B-4EB9-922D-232AEA372164}" name="Fecha" dataDxfId="10"/>
    <tableColumn id="2" xr3:uid="{D327F2D4-CC74-48D1-9FD3-392C8F0DE1A2}" name="Hora" dataDxfId="9"/>
    <tableColumn id="3" xr3:uid="{753D9FBD-34D0-4C2B-BF21-CFD50173940B}" name="Viento m/s" dataDxfId="8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3" dataDxfId="42">
  <autoFilter ref="B2:J228" xr:uid="{0DDE3FFE-CE37-43E6-AB5E-1AE401BF4D09}"/>
  <tableColumns count="9">
    <tableColumn id="1" xr3:uid="{695A6E46-5F8C-40D1-B8A9-81E6A270058E}" name="Fecha" dataDxfId="41"/>
    <tableColumn id="2" xr3:uid="{1165508D-0EF0-486E-8929-3B78648CE145}" name="Hora" dataDxfId="40"/>
    <tableColumn id="7" xr3:uid="{FC1D9EAD-2AC0-4645-96B0-6E29F60F7E30}" name="FECHA /HORA" dataDxfId="39">
      <calculatedColumnFormula>Table110[[#This Row],[Fecha]]</calculatedColumnFormula>
    </tableColumn>
    <tableColumn id="8" xr3:uid="{9231B63A-E0B5-4076-9615-965C8869D1F9}" name="Viento m/s" dataDxfId="38">
      <calculatedColumnFormula>VLOOKUP(Table110[[#This Row],[FECHA /HORA]],TBL_CalcDarwin[],7,0)</calculatedColumnFormula>
    </tableColumn>
    <tableColumn id="3" xr3:uid="{2B6F53CC-28AE-44B0-BB36-612D711C7400}" name="MW Proyectada (Barra A)" dataDxfId="37">
      <calculatedColumnFormula>VLOOKUP(Table110[[#This Row],[FECHA /HORA]],TBL_CalcDarwin[],42,0)</calculatedColumnFormula>
    </tableColumn>
    <tableColumn id="4" xr3:uid="{053EF2E1-3F04-49BA-A60D-F8BB50D8212E}" name="MW Proyectada (Barra B)" dataDxfId="36">
      <calculatedColumnFormula>VLOOKUP(Table110[[#This Row],[FECHA /HORA]],TBL_CalcDarwin[],43,0)</calculatedColumnFormula>
    </tableColumn>
    <tableColumn id="5" xr3:uid="{D9D4015E-C639-4B76-8A7E-09298B191760}" name="AEG DISPONIBLES BARRA A" dataDxfId="35">
      <calculatedColumnFormula>VLOOKUP(Table110[[#This Row],[FECHA /HORA]],TBL_CalcDarwin[],40,0)</calculatedColumnFormula>
    </tableColumn>
    <tableColumn id="6" xr3:uid="{56043B52-7F63-45BE-A142-6B95E77F7C35}" name="AEG DISPONIBLES BARRA B" dataDxfId="34">
      <calculatedColumnFormula>VLOOKUP(Table110[[#This Row],[FECHA /HORA]],TBL_CalcDarwin[],41,0)</calculatedColumnFormula>
    </tableColumn>
    <tableColumn id="9" xr3:uid="{14474769-3C4F-43A2-84C0-9566285CC65C}" name="TOTAL MW" dataDxfId="33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2" dataDxfId="31">
  <autoFilter ref="B2:J228" xr:uid="{84981A0D-CAD3-4F79-9A5E-64939F0D2C62}"/>
  <tableColumns count="9">
    <tableColumn id="1" xr3:uid="{384188B8-FA96-4082-AEB8-AE5DEA3202F6}" name="Fecha" dataDxfId="30">
      <calculatedColumnFormula>Table110[[#This Row],[Fecha]]</calculatedColumnFormula>
    </tableColumn>
    <tableColumn id="2" xr3:uid="{3F0641FD-0947-4789-9A1C-77ABFF3EEEE5}" name="Hora" dataDxfId="29">
      <calculatedColumnFormula>Table110[[#This Row],[Hora]]</calculatedColumnFormula>
    </tableColumn>
    <tableColumn id="8" xr3:uid="{0B3128DB-A004-4E2E-9864-FCDC4ACDB9F7}" name="FECHA /HORA" dataDxfId="28">
      <calculatedColumnFormula>Table14[[#This Row],[Fecha]]</calculatedColumnFormula>
    </tableColumn>
    <tableColumn id="7" xr3:uid="{94ED7C6B-B287-4351-831E-9B0F30EB587A}" name="Viento m/s" dataDxfId="27">
      <calculatedColumnFormula>Table110[[#This Row],[Viento m/s]]</calculatedColumnFormula>
    </tableColumn>
    <tableColumn id="3" xr3:uid="{83044B53-7247-4EC9-8DFC-101495A34E48}" name="MW Proyectada (Barra A)" dataDxfId="26">
      <calculatedColumnFormula>VLOOKUP(Table14[[#This Row],[FECHA /HORA]],TBL_CalcDarwin[],46,0)</calculatedColumnFormula>
    </tableColumn>
    <tableColumn id="4" xr3:uid="{E822FAF5-B6D6-4B7B-A881-BF9308F90E2F}" name="MW Proyectada (Barra B)" dataDxfId="25">
      <calculatedColumnFormula>VLOOKUP(Table14[[#This Row],[FECHA /HORA]],TBL_CalcDarwin[],47,0)</calculatedColumnFormula>
    </tableColumn>
    <tableColumn id="5" xr3:uid="{1BF1E1A4-1BFD-445A-A5D5-D679FD664683}" name="AEG DISPONIBLES BARRA A" dataDxfId="24">
      <calculatedColumnFormula>VLOOKUP(Table14[[#This Row],[FECHA /HORA]],TBL_CalcDarwin[],44,0)</calculatedColumnFormula>
    </tableColumn>
    <tableColumn id="6" xr3:uid="{7C22D775-FACA-4B3F-87E6-10C75663A27F}" name="AEG DISPONIBLES BARRA B" dataDxfId="23">
      <calculatedColumnFormula>VLOOKUP(Table14[[#This Row],[FECHA /HORA]],TBL_CalcDarwin[],45,0)</calculatedColumnFormula>
    </tableColumn>
    <tableColumn id="9" xr3:uid="{6C0471D3-A4DD-40F8-A5DC-B563DD28899B}" name="TOTAL MW" dataDxfId="22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1" sqref="U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TUESDAY 12 NOVEMBER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THURSDAY 14 NOVEMBER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45608</v>
      </c>
      <c r="B3" s="48">
        <v>0</v>
      </c>
      <c r="C3" s="1">
        <f>'[1]Plantilla Datos'!K9</f>
        <v>5.9</v>
      </c>
      <c r="F3" s="67">
        <f>([1]!Table2[[#This Row],[Fecha]]+2)</f>
        <v>45610</v>
      </c>
      <c r="G3" s="49">
        <f>[1]!Table2[[#This Row],[Hora]]</f>
        <v>0</v>
      </c>
      <c r="H3" s="50">
        <f>VLOOKUP([1]!Table1[[#This Row],[Fecha]],[1]!TBL_CalcDarwin[#Data],42,1)</f>
        <v>13.791</v>
      </c>
      <c r="I3" s="50">
        <f>VLOOKUP([1]!Table1[[#This Row],[Fecha]],[1]!TBL_CalcDarwin[#Data],43,1)</f>
        <v>13.036999999999999</v>
      </c>
      <c r="J3" s="53">
        <f>VLOOKUP([1]!Table1[[#This Row],[Fecha]],[1]!TBL_CalcDarwin[#Data],40,1)</f>
        <v>24</v>
      </c>
      <c r="K3" s="53">
        <f>VLOOKUP([1]!Table1[[#This Row],[Fecha]],[1]!TBL_CalcDarwin[#Data],41,1)</f>
        <v>19</v>
      </c>
      <c r="L3" s="50">
        <f>[1]!Table1[[#This Row],[MW Proyectada (Barra A)]]+[1]!Table1[[#This Row],[MW Proyectada (Barra B)]]</f>
        <v>26.827999999999999</v>
      </c>
    </row>
    <row r="4" spans="1:12" x14ac:dyDescent="0.25">
      <c r="A4" s="66">
        <f>A3+TIME(0,30,0)</f>
        <v>45608.020833333336</v>
      </c>
      <c r="B4" s="48">
        <f>B3+TIME(0,30,0)</f>
        <v>2.0833333333333332E-2</v>
      </c>
      <c r="C4" s="1">
        <f>'[1]Plantilla Datos'!K10</f>
        <v>8</v>
      </c>
      <c r="F4" s="67">
        <f>([1]!Table2[[#This Row],[Fecha]]+2)</f>
        <v>45610.020833333336</v>
      </c>
      <c r="G4" s="49">
        <f>[1]!Table2[[#This Row],[Hora]]</f>
        <v>2.0833333333333332E-2</v>
      </c>
      <c r="H4" s="50">
        <f>VLOOKUP([1]!Table1[[#This Row],[Fecha]],[1]!TBL_CalcDarwin[#Data],42,1)</f>
        <v>13.791</v>
      </c>
      <c r="I4" s="50">
        <f>VLOOKUP([1]!Table1[[#This Row],[Fecha]],[1]!TBL_CalcDarwin[#Data],43,1)</f>
        <v>13.036999999999999</v>
      </c>
      <c r="J4" s="53">
        <f>VLOOKUP([1]!Table1[[#This Row],[Fecha]],[1]!TBL_CalcDarwin[#Data],40,1)</f>
        <v>24</v>
      </c>
      <c r="K4" s="53">
        <f>VLOOKUP([1]!Table1[[#This Row],[Fecha]],[1]!TBL_CalcDarwin[#Data],41,1)</f>
        <v>19</v>
      </c>
      <c r="L4" s="50">
        <f>[1]!Table1[[#This Row],[MW Proyectada (Barra A)]]+[1]!Table1[[#This Row],[MW Proyectada (Barra B)]]</f>
        <v>26.827999999999999</v>
      </c>
    </row>
    <row r="5" spans="1:12" x14ac:dyDescent="0.25">
      <c r="A5" s="66">
        <f t="shared" ref="A5:B20" si="0">A4+TIME(0,30,0)</f>
        <v>45608.041666666672</v>
      </c>
      <c r="B5" s="48">
        <f t="shared" si="0"/>
        <v>4.1666666666666664E-2</v>
      </c>
      <c r="C5" s="1">
        <f>'[1]Plantilla Datos'!K11</f>
        <v>6.2</v>
      </c>
      <c r="F5" s="67">
        <f>([1]!Table2[[#This Row],[Fecha]]+2)</f>
        <v>45610.041666666672</v>
      </c>
      <c r="G5" s="49">
        <f>[1]!Table2[[#This Row],[Hora]]</f>
        <v>4.1666666666666664E-2</v>
      </c>
      <c r="H5" s="50">
        <f>VLOOKUP([1]!Table1[[#This Row],[Fecha]],[1]!TBL_CalcDarwin[#Data],42,1)</f>
        <v>12.471</v>
      </c>
      <c r="I5" s="50">
        <f>VLOOKUP([1]!Table1[[#This Row],[Fecha]],[1]!TBL_CalcDarwin[#Data],43,1)</f>
        <v>12.541999999999998</v>
      </c>
      <c r="J5" s="53">
        <f>VLOOKUP([1]!Table1[[#This Row],[Fecha]],[1]!TBL_CalcDarwin[#Data],40,1)</f>
        <v>24</v>
      </c>
      <c r="K5" s="53">
        <f>VLOOKUP([1]!Table1[[#This Row],[Fecha]],[1]!TBL_CalcDarwin[#Data],41,1)</f>
        <v>19</v>
      </c>
      <c r="L5" s="50">
        <f>[1]!Table1[[#This Row],[MW Proyectada (Barra A)]]+[1]!Table1[[#This Row],[MW Proyectada (Barra B)]]</f>
        <v>25.012999999999998</v>
      </c>
    </row>
    <row r="6" spans="1:12" x14ac:dyDescent="0.25">
      <c r="A6" s="66">
        <f t="shared" si="0"/>
        <v>45608.062500000007</v>
      </c>
      <c r="B6" s="48">
        <f t="shared" si="0"/>
        <v>6.25E-2</v>
      </c>
      <c r="C6" s="1">
        <f>'[1]Plantilla Datos'!K12</f>
        <v>7.2</v>
      </c>
      <c r="F6" s="67">
        <f>([1]!Table2[[#This Row],[Fecha]]+2)</f>
        <v>45610.062500000007</v>
      </c>
      <c r="G6" s="49">
        <f>[1]!Table2[[#This Row],[Hora]]</f>
        <v>6.25E-2</v>
      </c>
      <c r="H6" s="50">
        <f>VLOOKUP([1]!Table1[[#This Row],[Fecha]],[1]!TBL_CalcDarwin[#Data],42,1)</f>
        <v>12.471</v>
      </c>
      <c r="I6" s="50">
        <f>VLOOKUP([1]!Table1[[#This Row],[Fecha]],[1]!TBL_CalcDarwin[#Data],43,1)</f>
        <v>12.541999999999998</v>
      </c>
      <c r="J6" s="53">
        <f>VLOOKUP([1]!Table1[[#This Row],[Fecha]],[1]!TBL_CalcDarwin[#Data],40,1)</f>
        <v>24</v>
      </c>
      <c r="K6" s="53">
        <f>VLOOKUP([1]!Table1[[#This Row],[Fecha]],[1]!TBL_CalcDarwin[#Data],41,1)</f>
        <v>19</v>
      </c>
      <c r="L6" s="50">
        <f>[1]!Table1[[#This Row],[MW Proyectada (Barra A)]]+[1]!Table1[[#This Row],[MW Proyectada (Barra B)]]</f>
        <v>25.012999999999998</v>
      </c>
    </row>
    <row r="7" spans="1:12" x14ac:dyDescent="0.25">
      <c r="A7" s="66">
        <f t="shared" si="0"/>
        <v>45608.083333333343</v>
      </c>
      <c r="B7" s="48">
        <f t="shared" si="0"/>
        <v>8.3333333333333329E-2</v>
      </c>
      <c r="C7" s="1">
        <f>'[1]Plantilla Datos'!K13</f>
        <v>5.8</v>
      </c>
      <c r="F7" s="67">
        <f>([1]!Table2[[#This Row],[Fecha]]+2)</f>
        <v>45610.083333333343</v>
      </c>
      <c r="G7" s="49">
        <f>[1]!Table2[[#This Row],[Hora]]</f>
        <v>8.3333333333333329E-2</v>
      </c>
      <c r="H7" s="50">
        <f>VLOOKUP([1]!Table1[[#This Row],[Fecha]],[1]!TBL_CalcDarwin[#Data],42,1)</f>
        <v>12.471</v>
      </c>
      <c r="I7" s="50">
        <f>VLOOKUP([1]!Table1[[#This Row],[Fecha]],[1]!TBL_CalcDarwin[#Data],43,1)</f>
        <v>12.541999999999998</v>
      </c>
      <c r="J7" s="53">
        <f>VLOOKUP([1]!Table1[[#This Row],[Fecha]],[1]!TBL_CalcDarwin[#Data],40,1)</f>
        <v>24</v>
      </c>
      <c r="K7" s="53">
        <f>VLOOKUP([1]!Table1[[#This Row],[Fecha]],[1]!TBL_CalcDarwin[#Data],41,1)</f>
        <v>19</v>
      </c>
      <c r="L7" s="50">
        <f>[1]!Table1[[#This Row],[MW Proyectada (Barra A)]]+[1]!Table1[[#This Row],[MW Proyectada (Barra B)]]</f>
        <v>25.012999999999998</v>
      </c>
    </row>
    <row r="8" spans="1:12" x14ac:dyDescent="0.25">
      <c r="A8" s="66">
        <f t="shared" si="0"/>
        <v>45608.104166666679</v>
      </c>
      <c r="B8" s="48">
        <f t="shared" si="0"/>
        <v>0.10416666666666666</v>
      </c>
      <c r="C8" s="1">
        <f>'[1]Plantilla Datos'!K14</f>
        <v>6</v>
      </c>
      <c r="F8" s="67">
        <f>([1]!Table2[[#This Row],[Fecha]]+2)</f>
        <v>45610.104166666679</v>
      </c>
      <c r="G8" s="49">
        <f>[1]!Table2[[#This Row],[Hora]]</f>
        <v>0.10416666666666666</v>
      </c>
      <c r="H8" s="50">
        <f>VLOOKUP([1]!Table1[[#This Row],[Fecha]],[1]!TBL_CalcDarwin[#Data],42,1)</f>
        <v>12.471</v>
      </c>
      <c r="I8" s="50">
        <f>VLOOKUP([1]!Table1[[#This Row],[Fecha]],[1]!TBL_CalcDarwin[#Data],43,1)</f>
        <v>12.541999999999998</v>
      </c>
      <c r="J8" s="53">
        <f>VLOOKUP([1]!Table1[[#This Row],[Fecha]],[1]!TBL_CalcDarwin[#Data],40,1)</f>
        <v>24</v>
      </c>
      <c r="K8" s="53">
        <f>VLOOKUP([1]!Table1[[#This Row],[Fecha]],[1]!TBL_CalcDarwin[#Data],41,1)</f>
        <v>19</v>
      </c>
      <c r="L8" s="50">
        <f>[1]!Table1[[#This Row],[MW Proyectada (Barra A)]]+[1]!Table1[[#This Row],[MW Proyectada (Barra B)]]</f>
        <v>25.012999999999998</v>
      </c>
    </row>
    <row r="9" spans="1:12" x14ac:dyDescent="0.25">
      <c r="A9" s="66">
        <f t="shared" si="0"/>
        <v>45608.125000000015</v>
      </c>
      <c r="B9" s="48">
        <f t="shared" si="0"/>
        <v>0.12499999999999999</v>
      </c>
      <c r="C9" s="1">
        <f>'[1]Plantilla Datos'!K15</f>
        <v>7.4</v>
      </c>
      <c r="F9" s="67">
        <f>([1]!Table2[[#This Row],[Fecha]]+2)</f>
        <v>45610.125000000015</v>
      </c>
      <c r="G9" s="49">
        <f>[1]!Table2[[#This Row],[Hora]]</f>
        <v>0.12499999999999999</v>
      </c>
      <c r="H9" s="50">
        <f>VLOOKUP([1]!Table1[[#This Row],[Fecha]],[1]!TBL_CalcDarwin[#Data],42,1)</f>
        <v>10.292999999999999</v>
      </c>
      <c r="I9" s="50">
        <f>VLOOKUP([1]!Table1[[#This Row],[Fecha]],[1]!TBL_CalcDarwin[#Data],43,1)</f>
        <v>9.5599999999999987</v>
      </c>
      <c r="J9" s="53">
        <f>VLOOKUP([1]!Table1[[#This Row],[Fecha]],[1]!TBL_CalcDarwin[#Data],40,1)</f>
        <v>24</v>
      </c>
      <c r="K9" s="53">
        <f>VLOOKUP([1]!Table1[[#This Row],[Fecha]],[1]!TBL_CalcDarwin[#Data],41,1)</f>
        <v>19</v>
      </c>
      <c r="L9" s="50">
        <f>[1]!Table1[[#This Row],[MW Proyectada (Barra A)]]+[1]!Table1[[#This Row],[MW Proyectada (Barra B)]]</f>
        <v>19.852999999999998</v>
      </c>
    </row>
    <row r="10" spans="1:12" x14ac:dyDescent="0.25">
      <c r="A10" s="66">
        <f t="shared" si="0"/>
        <v>45608.14583333335</v>
      </c>
      <c r="B10" s="48">
        <f t="shared" si="0"/>
        <v>0.14583333333333331</v>
      </c>
      <c r="C10" s="1">
        <f>'[1]Plantilla Datos'!K16</f>
        <v>7</v>
      </c>
      <c r="F10" s="67">
        <f>([1]!Table2[[#This Row],[Fecha]]+2)</f>
        <v>45610.14583333335</v>
      </c>
      <c r="G10" s="49">
        <f>[1]!Table2[[#This Row],[Hora]]</f>
        <v>0.14583333333333331</v>
      </c>
      <c r="H10" s="50">
        <f>VLOOKUP([1]!Table1[[#This Row],[Fecha]],[1]!TBL_CalcDarwin[#Data],42,1)</f>
        <v>10.292999999999999</v>
      </c>
      <c r="I10" s="50">
        <f>VLOOKUP([1]!Table1[[#This Row],[Fecha]],[1]!TBL_CalcDarwin[#Data],43,1)</f>
        <v>9.5599999999999987</v>
      </c>
      <c r="J10" s="53">
        <f>VLOOKUP([1]!Table1[[#This Row],[Fecha]],[1]!TBL_CalcDarwin[#Data],40,1)</f>
        <v>24</v>
      </c>
      <c r="K10" s="53">
        <f>VLOOKUP([1]!Table1[[#This Row],[Fecha]],[1]!TBL_CalcDarwin[#Data],41,1)</f>
        <v>19</v>
      </c>
      <c r="L10" s="50">
        <f>[1]!Table1[[#This Row],[MW Proyectada (Barra A)]]+[1]!Table1[[#This Row],[MW Proyectada (Barra B)]]</f>
        <v>19.852999999999998</v>
      </c>
    </row>
    <row r="11" spans="1:12" x14ac:dyDescent="0.25">
      <c r="A11" s="66">
        <f t="shared" si="0"/>
        <v>45608.166666666686</v>
      </c>
      <c r="B11" s="48">
        <f t="shared" si="0"/>
        <v>0.16666666666666666</v>
      </c>
      <c r="C11" s="1">
        <f>'[1]Plantilla Datos'!K17</f>
        <v>5</v>
      </c>
      <c r="F11" s="67">
        <f>([1]!Table2[[#This Row],[Fecha]]+2)</f>
        <v>45610.166666666686</v>
      </c>
      <c r="G11" s="49">
        <f>[1]!Table2[[#This Row],[Hora]]</f>
        <v>0.16666666666666666</v>
      </c>
      <c r="H11" s="50">
        <f>VLOOKUP([1]!Table1[[#This Row],[Fecha]],[1]!TBL_CalcDarwin[#Data],42,1)</f>
        <v>9.7230000000000008</v>
      </c>
      <c r="I11" s="50">
        <f>VLOOKUP([1]!Table1[[#This Row],[Fecha]],[1]!TBL_CalcDarwin[#Data],43,1)</f>
        <v>9.452</v>
      </c>
      <c r="J11" s="53">
        <f>VLOOKUP([1]!Table1[[#This Row],[Fecha]],[1]!TBL_CalcDarwin[#Data],40,1)</f>
        <v>24</v>
      </c>
      <c r="K11" s="53">
        <f>VLOOKUP([1]!Table1[[#This Row],[Fecha]],[1]!TBL_CalcDarwin[#Data],41,1)</f>
        <v>19</v>
      </c>
      <c r="L11" s="50">
        <f>[1]!Table1[[#This Row],[MW Proyectada (Barra A)]]+[1]!Table1[[#This Row],[MW Proyectada (Barra B)]]</f>
        <v>19.175000000000001</v>
      </c>
    </row>
    <row r="12" spans="1:12" x14ac:dyDescent="0.25">
      <c r="A12" s="66">
        <f t="shared" si="0"/>
        <v>45608.187500000022</v>
      </c>
      <c r="B12" s="48">
        <f t="shared" si="0"/>
        <v>0.1875</v>
      </c>
      <c r="C12" s="1">
        <f>'[1]Plantilla Datos'!K18</f>
        <v>6</v>
      </c>
      <c r="F12" s="67">
        <f>([1]!Table2[[#This Row],[Fecha]]+2)</f>
        <v>45610.187500000022</v>
      </c>
      <c r="G12" s="49">
        <f>[1]!Table2[[#This Row],[Hora]]</f>
        <v>0.1875</v>
      </c>
      <c r="H12" s="50">
        <f>VLOOKUP([1]!Table1[[#This Row],[Fecha]],[1]!TBL_CalcDarwin[#Data],42,1)</f>
        <v>9.7230000000000008</v>
      </c>
      <c r="I12" s="50">
        <f>VLOOKUP([1]!Table1[[#This Row],[Fecha]],[1]!TBL_CalcDarwin[#Data],43,1)</f>
        <v>9.452</v>
      </c>
      <c r="J12" s="53">
        <f>VLOOKUP([1]!Table1[[#This Row],[Fecha]],[1]!TBL_CalcDarwin[#Data],40,1)</f>
        <v>24</v>
      </c>
      <c r="K12" s="53">
        <f>VLOOKUP([1]!Table1[[#This Row],[Fecha]],[1]!TBL_CalcDarwin[#Data],41,1)</f>
        <v>19</v>
      </c>
      <c r="L12" s="50">
        <f>[1]!Table1[[#This Row],[MW Proyectada (Barra A)]]+[1]!Table1[[#This Row],[MW Proyectada (Barra B)]]</f>
        <v>19.175000000000001</v>
      </c>
    </row>
    <row r="13" spans="1:12" x14ac:dyDescent="0.25">
      <c r="A13" s="66">
        <f t="shared" si="0"/>
        <v>45608.208333333358</v>
      </c>
      <c r="B13" s="48">
        <f t="shared" si="0"/>
        <v>0.20833333333333334</v>
      </c>
      <c r="C13" s="1">
        <f>'[1]Plantilla Datos'!K19</f>
        <v>7.3</v>
      </c>
      <c r="F13" s="67">
        <f>([1]!Table2[[#This Row],[Fecha]]+2)</f>
        <v>45610.208333333358</v>
      </c>
      <c r="G13" s="49">
        <f>[1]!Table2[[#This Row],[Hora]]</f>
        <v>0.20833333333333334</v>
      </c>
      <c r="H13" s="50">
        <f>VLOOKUP([1]!Table1[[#This Row],[Fecha]],[1]!TBL_CalcDarwin[#Data],42,1)</f>
        <v>12.471</v>
      </c>
      <c r="I13" s="50">
        <f>VLOOKUP([1]!Table1[[#This Row],[Fecha]],[1]!TBL_CalcDarwin[#Data],43,1)</f>
        <v>12.541999999999998</v>
      </c>
      <c r="J13" s="53">
        <f>VLOOKUP([1]!Table1[[#This Row],[Fecha]],[1]!TBL_CalcDarwin[#Data],40,1)</f>
        <v>24</v>
      </c>
      <c r="K13" s="53">
        <f>VLOOKUP([1]!Table1[[#This Row],[Fecha]],[1]!TBL_CalcDarwin[#Data],41,1)</f>
        <v>19</v>
      </c>
      <c r="L13" s="50">
        <f>[1]!Table1[[#This Row],[MW Proyectada (Barra A)]]+[1]!Table1[[#This Row],[MW Proyectada (Barra B)]]</f>
        <v>25.012999999999998</v>
      </c>
    </row>
    <row r="14" spans="1:12" x14ac:dyDescent="0.25">
      <c r="A14" s="66">
        <f t="shared" si="0"/>
        <v>45608.229166666693</v>
      </c>
      <c r="B14" s="48">
        <f t="shared" si="0"/>
        <v>0.22916666666666669</v>
      </c>
      <c r="C14" s="1">
        <f>'[1]Plantilla Datos'!K20</f>
        <v>6.4</v>
      </c>
      <c r="F14" s="67">
        <f>([1]!Table2[[#This Row],[Fecha]]+2)</f>
        <v>45610.229166666693</v>
      </c>
      <c r="G14" s="49">
        <f>[1]!Table2[[#This Row],[Hora]]</f>
        <v>0.22916666666666669</v>
      </c>
      <c r="H14" s="50">
        <f>VLOOKUP([1]!Table1[[#This Row],[Fecha]],[1]!TBL_CalcDarwin[#Data],42,1)</f>
        <v>12.471</v>
      </c>
      <c r="I14" s="50">
        <f>VLOOKUP([1]!Table1[[#This Row],[Fecha]],[1]!TBL_CalcDarwin[#Data],43,1)</f>
        <v>12.541999999999998</v>
      </c>
      <c r="J14" s="53">
        <f>VLOOKUP([1]!Table1[[#This Row],[Fecha]],[1]!TBL_CalcDarwin[#Data],40,1)</f>
        <v>24</v>
      </c>
      <c r="K14" s="53">
        <f>VLOOKUP([1]!Table1[[#This Row],[Fecha]],[1]!TBL_CalcDarwin[#Data],41,1)</f>
        <v>19</v>
      </c>
      <c r="L14" s="50">
        <f>[1]!Table1[[#This Row],[MW Proyectada (Barra A)]]+[1]!Table1[[#This Row],[MW Proyectada (Barra B)]]</f>
        <v>25.012999999999998</v>
      </c>
    </row>
    <row r="15" spans="1:12" x14ac:dyDescent="0.25">
      <c r="A15" s="66">
        <f t="shared" si="0"/>
        <v>45608.250000000029</v>
      </c>
      <c r="B15" s="48">
        <f t="shared" si="0"/>
        <v>0.25</v>
      </c>
      <c r="C15" s="1">
        <f>'[1]Plantilla Datos'!K21</f>
        <v>8.6</v>
      </c>
      <c r="F15" s="67">
        <f>([1]!Table2[[#This Row],[Fecha]]+2)</f>
        <v>45610.250000000029</v>
      </c>
      <c r="G15" s="49">
        <f>[1]!Table2[[#This Row],[Hora]]</f>
        <v>0.25</v>
      </c>
      <c r="H15" s="50">
        <f>VLOOKUP([1]!Table1[[#This Row],[Fecha]],[1]!TBL_CalcDarwin[#Data],42,1)</f>
        <v>17.099</v>
      </c>
      <c r="I15" s="50">
        <f>VLOOKUP([1]!Table1[[#This Row],[Fecha]],[1]!TBL_CalcDarwin[#Data],43,1)</f>
        <v>16.753999999999998</v>
      </c>
      <c r="J15" s="53">
        <f>VLOOKUP([1]!Table1[[#This Row],[Fecha]],[1]!TBL_CalcDarwin[#Data],40,1)</f>
        <v>24</v>
      </c>
      <c r="K15" s="53">
        <f>VLOOKUP([1]!Table1[[#This Row],[Fecha]],[1]!TBL_CalcDarwin[#Data],41,1)</f>
        <v>19</v>
      </c>
      <c r="L15" s="50">
        <f>[1]!Table1[[#This Row],[MW Proyectada (Barra A)]]+[1]!Table1[[#This Row],[MW Proyectada (Barra B)]]</f>
        <v>33.852999999999994</v>
      </c>
    </row>
    <row r="16" spans="1:12" x14ac:dyDescent="0.25">
      <c r="A16" s="66">
        <f t="shared" si="0"/>
        <v>45608.270833333365</v>
      </c>
      <c r="B16" s="48">
        <f t="shared" si="0"/>
        <v>0.27083333333333331</v>
      </c>
      <c r="C16" s="1">
        <f>'[1]Plantilla Datos'!K22</f>
        <v>6.7</v>
      </c>
      <c r="F16" s="67">
        <f>([1]!Table2[[#This Row],[Fecha]]+2)</f>
        <v>45610.270833333365</v>
      </c>
      <c r="G16" s="49">
        <f>[1]!Table2[[#This Row],[Hora]]</f>
        <v>0.27083333333333331</v>
      </c>
      <c r="H16" s="50">
        <f>VLOOKUP([1]!Table1[[#This Row],[Fecha]],[1]!TBL_CalcDarwin[#Data],42,1)</f>
        <v>17.099</v>
      </c>
      <c r="I16" s="50">
        <f>VLOOKUP([1]!Table1[[#This Row],[Fecha]],[1]!TBL_CalcDarwin[#Data],43,1)</f>
        <v>16.753999999999998</v>
      </c>
      <c r="J16" s="53">
        <f>VLOOKUP([1]!Table1[[#This Row],[Fecha]],[1]!TBL_CalcDarwin[#Data],40,1)</f>
        <v>24</v>
      </c>
      <c r="K16" s="53">
        <f>VLOOKUP([1]!Table1[[#This Row],[Fecha]],[1]!TBL_CalcDarwin[#Data],41,1)</f>
        <v>19</v>
      </c>
      <c r="L16" s="50">
        <f>[1]!Table1[[#This Row],[MW Proyectada (Barra A)]]+[1]!Table1[[#This Row],[MW Proyectada (Barra B)]]</f>
        <v>33.852999999999994</v>
      </c>
    </row>
    <row r="17" spans="1:12" x14ac:dyDescent="0.25">
      <c r="A17" s="66">
        <f t="shared" si="0"/>
        <v>45608.291666666701</v>
      </c>
      <c r="B17" s="48">
        <f t="shared" si="0"/>
        <v>0.29166666666666663</v>
      </c>
      <c r="C17" s="1">
        <f>'[1]Plantilla Datos'!K23</f>
        <v>7.3</v>
      </c>
      <c r="F17" s="67">
        <f>([1]!Table2[[#This Row],[Fecha]]+2)</f>
        <v>45610.291666666701</v>
      </c>
      <c r="G17" s="49">
        <f>[1]!Table2[[#This Row],[Hora]]</f>
        <v>0.29166666666666663</v>
      </c>
      <c r="H17" s="50">
        <f>VLOOKUP([1]!Table1[[#This Row],[Fecha]],[1]!TBL_CalcDarwin[#Data],42,1)</f>
        <v>18.683</v>
      </c>
      <c r="I17" s="50">
        <f>VLOOKUP([1]!Table1[[#This Row],[Fecha]],[1]!TBL_CalcDarwin[#Data],43,1)</f>
        <v>17.347999999999999</v>
      </c>
      <c r="J17" s="53">
        <f>VLOOKUP([1]!Table1[[#This Row],[Fecha]],[1]!TBL_CalcDarwin[#Data],40,1)</f>
        <v>24</v>
      </c>
      <c r="K17" s="53">
        <f>VLOOKUP([1]!Table1[[#This Row],[Fecha]],[1]!TBL_CalcDarwin[#Data],41,1)</f>
        <v>19</v>
      </c>
      <c r="L17" s="50">
        <f>[1]!Table1[[#This Row],[MW Proyectada (Barra A)]]+[1]!Table1[[#This Row],[MW Proyectada (Barra B)]]</f>
        <v>36.030999999999999</v>
      </c>
    </row>
    <row r="18" spans="1:12" x14ac:dyDescent="0.25">
      <c r="A18" s="66">
        <f t="shared" si="0"/>
        <v>45608.312500000036</v>
      </c>
      <c r="B18" s="48">
        <f t="shared" si="0"/>
        <v>0.31249999999999994</v>
      </c>
      <c r="C18" s="1">
        <f>'[1]Plantilla Datos'!K24</f>
        <v>7.1</v>
      </c>
      <c r="F18" s="67">
        <f>([1]!Table2[[#This Row],[Fecha]]+2)</f>
        <v>45610.312500000036</v>
      </c>
      <c r="G18" s="49">
        <f>[1]!Table2[[#This Row],[Hora]]</f>
        <v>0.31249999999999994</v>
      </c>
      <c r="H18" s="50">
        <f>VLOOKUP([1]!Table1[[#This Row],[Fecha]],[1]!TBL_CalcDarwin[#Data],42,1)</f>
        <v>18.683</v>
      </c>
      <c r="I18" s="50">
        <f>VLOOKUP([1]!Table1[[#This Row],[Fecha]],[1]!TBL_CalcDarwin[#Data],43,1)</f>
        <v>17.347999999999999</v>
      </c>
      <c r="J18" s="53">
        <f>VLOOKUP([1]!Table1[[#This Row],[Fecha]],[1]!TBL_CalcDarwin[#Data],40,1)</f>
        <v>24</v>
      </c>
      <c r="K18" s="53">
        <f>VLOOKUP([1]!Table1[[#This Row],[Fecha]],[1]!TBL_CalcDarwin[#Data],41,1)</f>
        <v>19</v>
      </c>
      <c r="L18" s="50">
        <f>[1]!Table1[[#This Row],[MW Proyectada (Barra A)]]+[1]!Table1[[#This Row],[MW Proyectada (Barra B)]]</f>
        <v>36.030999999999999</v>
      </c>
    </row>
    <row r="19" spans="1:12" x14ac:dyDescent="0.25">
      <c r="A19" s="66">
        <f t="shared" si="0"/>
        <v>45608.333333333372</v>
      </c>
      <c r="B19" s="48">
        <f t="shared" si="0"/>
        <v>0.33333333333333326</v>
      </c>
      <c r="C19" s="1">
        <f>'[1]Plantilla Datos'!K25</f>
        <v>7.2</v>
      </c>
      <c r="F19" s="67">
        <f>([1]!Table2[[#This Row],[Fecha]]+2)</f>
        <v>45610.333333333372</v>
      </c>
      <c r="G19" s="49">
        <f>[1]!Table2[[#This Row],[Hora]]</f>
        <v>0.33333333333333326</v>
      </c>
      <c r="H19" s="50">
        <f>VLOOKUP([1]!Table1[[#This Row],[Fecha]],[1]!TBL_CalcDarwin[#Data],42,1)</f>
        <v>21.795999999999999</v>
      </c>
      <c r="I19" s="50">
        <f>VLOOKUP([1]!Table1[[#This Row],[Fecha]],[1]!TBL_CalcDarwin[#Data],43,1)</f>
        <v>21.592999999999996</v>
      </c>
      <c r="J19" s="53">
        <f>VLOOKUP([1]!Table1[[#This Row],[Fecha]],[1]!TBL_CalcDarwin[#Data],40,1)</f>
        <v>24</v>
      </c>
      <c r="K19" s="53">
        <f>VLOOKUP([1]!Table1[[#This Row],[Fecha]],[1]!TBL_CalcDarwin[#Data],41,1)</f>
        <v>19</v>
      </c>
      <c r="L19" s="50">
        <f>[1]!Table1[[#This Row],[MW Proyectada (Barra A)]]+[1]!Table1[[#This Row],[MW Proyectada (Barra B)]]</f>
        <v>43.388999999999996</v>
      </c>
    </row>
    <row r="20" spans="1:12" x14ac:dyDescent="0.25">
      <c r="A20" s="66">
        <f t="shared" si="0"/>
        <v>45608.354166666708</v>
      </c>
      <c r="B20" s="48">
        <f t="shared" si="0"/>
        <v>0.35416666666666657</v>
      </c>
      <c r="C20" s="1">
        <f>'[1]Plantilla Datos'!K26</f>
        <v>6.5</v>
      </c>
      <c r="F20" s="67">
        <f>([1]!Table2[[#This Row],[Fecha]]+2)</f>
        <v>45610.354166666708</v>
      </c>
      <c r="G20" s="49">
        <f>[1]!Table2[[#This Row],[Hora]]</f>
        <v>0.35416666666666657</v>
      </c>
      <c r="H20" s="50">
        <f>VLOOKUP([1]!Table1[[#This Row],[Fecha]],[1]!TBL_CalcDarwin[#Data],42,1)</f>
        <v>21.795999999999999</v>
      </c>
      <c r="I20" s="50">
        <f>VLOOKUP([1]!Table1[[#This Row],[Fecha]],[1]!TBL_CalcDarwin[#Data],43,1)</f>
        <v>21.592999999999996</v>
      </c>
      <c r="J20" s="53">
        <f>VLOOKUP([1]!Table1[[#This Row],[Fecha]],[1]!TBL_CalcDarwin[#Data],40,1)</f>
        <v>24</v>
      </c>
      <c r="K20" s="53">
        <f>VLOOKUP([1]!Table1[[#This Row],[Fecha]],[1]!TBL_CalcDarwin[#Data],41,1)</f>
        <v>19</v>
      </c>
      <c r="L20" s="50">
        <f>[1]!Table1[[#This Row],[MW Proyectada (Barra A)]]+[1]!Table1[[#This Row],[MW Proyectada (Barra B)]]</f>
        <v>43.388999999999996</v>
      </c>
    </row>
    <row r="21" spans="1:12" x14ac:dyDescent="0.25">
      <c r="A21" s="66">
        <f t="shared" ref="A21:B36" si="1">A20+TIME(0,30,0)</f>
        <v>45608.375000000044</v>
      </c>
      <c r="B21" s="48">
        <f t="shared" si="1"/>
        <v>0.37499999999999989</v>
      </c>
      <c r="C21" s="1">
        <f>'[1]Plantilla Datos'!K27</f>
        <v>8.1999999999999993</v>
      </c>
      <c r="F21" s="67">
        <f>([1]!Table2[[#This Row],[Fecha]]+2)</f>
        <v>45610.375000000044</v>
      </c>
      <c r="G21" s="49">
        <f>[1]!Table2[[#This Row],[Hora]]</f>
        <v>0.37499999999999989</v>
      </c>
      <c r="H21" s="50">
        <f>VLOOKUP([1]!Table1[[#This Row],[Fecha]],[1]!TBL_CalcDarwin[#Data],42,1)</f>
        <v>22.621000000000002</v>
      </c>
      <c r="I21" s="50">
        <f>VLOOKUP([1]!Table1[[#This Row],[Fecha]],[1]!TBL_CalcDarwin[#Data],43,1)</f>
        <v>21.761000000000003</v>
      </c>
      <c r="J21" s="53">
        <f>VLOOKUP([1]!Table1[[#This Row],[Fecha]],[1]!TBL_CalcDarwin[#Data],40,1)</f>
        <v>24</v>
      </c>
      <c r="K21" s="53">
        <f>VLOOKUP([1]!Table1[[#This Row],[Fecha]],[1]!TBL_CalcDarwin[#Data],41,1)</f>
        <v>19</v>
      </c>
      <c r="L21" s="50">
        <f>[1]!Table1[[#This Row],[MW Proyectada (Barra A)]]+[1]!Table1[[#This Row],[MW Proyectada (Barra B)]]</f>
        <v>44.382000000000005</v>
      </c>
    </row>
    <row r="22" spans="1:12" x14ac:dyDescent="0.25">
      <c r="A22" s="66">
        <f t="shared" si="1"/>
        <v>45608.395833333379</v>
      </c>
      <c r="B22" s="48">
        <f t="shared" si="1"/>
        <v>0.3958333333333332</v>
      </c>
      <c r="C22" s="1">
        <f>'[1]Plantilla Datos'!K28</f>
        <v>9.4</v>
      </c>
      <c r="F22" s="67">
        <f>([1]!Table2[[#This Row],[Fecha]]+2)</f>
        <v>45610.395833333379</v>
      </c>
      <c r="G22" s="49">
        <f>[1]!Table2[[#This Row],[Hora]]</f>
        <v>0.3958333333333332</v>
      </c>
      <c r="H22" s="50">
        <f>VLOOKUP([1]!Table1[[#This Row],[Fecha]],[1]!TBL_CalcDarwin[#Data],42,1)</f>
        <v>22.621000000000002</v>
      </c>
      <c r="I22" s="50">
        <f>VLOOKUP([1]!Table1[[#This Row],[Fecha]],[1]!TBL_CalcDarwin[#Data],43,1)</f>
        <v>21.761000000000003</v>
      </c>
      <c r="J22" s="53">
        <f>VLOOKUP([1]!Table1[[#This Row],[Fecha]],[1]!TBL_CalcDarwin[#Data],40,1)</f>
        <v>24</v>
      </c>
      <c r="K22" s="53">
        <f>VLOOKUP([1]!Table1[[#This Row],[Fecha]],[1]!TBL_CalcDarwin[#Data],41,1)</f>
        <v>19</v>
      </c>
      <c r="L22" s="50">
        <f>[1]!Table1[[#This Row],[MW Proyectada (Barra A)]]+[1]!Table1[[#This Row],[MW Proyectada (Barra B)]]</f>
        <v>44.382000000000005</v>
      </c>
    </row>
    <row r="23" spans="1:12" x14ac:dyDescent="0.25">
      <c r="A23" s="66">
        <f t="shared" si="1"/>
        <v>45608.416666666715</v>
      </c>
      <c r="B23" s="48">
        <f t="shared" si="1"/>
        <v>0.41666666666666652</v>
      </c>
      <c r="C23" s="1">
        <f>'[1]Plantilla Datos'!K29</f>
        <v>6.6</v>
      </c>
      <c r="F23" s="67">
        <f>([1]!Table2[[#This Row],[Fecha]]+2)</f>
        <v>45610.416666666715</v>
      </c>
      <c r="G23" s="49">
        <f>[1]!Table2[[#This Row],[Hora]]</f>
        <v>0.41666666666666652</v>
      </c>
      <c r="H23" s="50">
        <f>VLOOKUP([1]!Table1[[#This Row],[Fecha]],[1]!TBL_CalcDarwin[#Data],42,1)</f>
        <v>24.524999999999999</v>
      </c>
      <c r="I23" s="50">
        <f>VLOOKUP([1]!Table1[[#This Row],[Fecha]],[1]!TBL_CalcDarwin[#Data],43,1)</f>
        <v>22.475000000000001</v>
      </c>
      <c r="J23" s="53">
        <f>VLOOKUP([1]!Table1[[#This Row],[Fecha]],[1]!TBL_CalcDarwin[#Data],40,1)</f>
        <v>24</v>
      </c>
      <c r="K23" s="53">
        <f>VLOOKUP([1]!Table1[[#This Row],[Fecha]],[1]!TBL_CalcDarwin[#Data],41,1)</f>
        <v>19</v>
      </c>
      <c r="L23" s="50">
        <f>[1]!Table1[[#This Row],[MW Proyectada (Barra A)]]+[1]!Table1[[#This Row],[MW Proyectada (Barra B)]]</f>
        <v>47</v>
      </c>
    </row>
    <row r="24" spans="1:12" x14ac:dyDescent="0.25">
      <c r="A24" s="66">
        <f t="shared" si="1"/>
        <v>45608.437500000051</v>
      </c>
      <c r="B24" s="48">
        <f t="shared" si="1"/>
        <v>0.43749999999999983</v>
      </c>
      <c r="C24" s="1">
        <f>'[1]Plantilla Datos'!K30</f>
        <v>7.9</v>
      </c>
      <c r="F24" s="67">
        <f>([1]!Table2[[#This Row],[Fecha]]+2)</f>
        <v>45610.437500000051</v>
      </c>
      <c r="G24" s="49">
        <f>[1]!Table2[[#This Row],[Hora]]</f>
        <v>0.43749999999999983</v>
      </c>
      <c r="H24" s="50">
        <f>VLOOKUP([1]!Table1[[#This Row],[Fecha]],[1]!TBL_CalcDarwin[#Data],42,1)</f>
        <v>24.524999999999999</v>
      </c>
      <c r="I24" s="50">
        <f>VLOOKUP([1]!Table1[[#This Row],[Fecha]],[1]!TBL_CalcDarwin[#Data],43,1)</f>
        <v>22.475000000000001</v>
      </c>
      <c r="J24" s="53">
        <f>VLOOKUP([1]!Table1[[#This Row],[Fecha]],[1]!TBL_CalcDarwin[#Data],40,1)</f>
        <v>24</v>
      </c>
      <c r="K24" s="53">
        <f>VLOOKUP([1]!Table1[[#This Row],[Fecha]],[1]!TBL_CalcDarwin[#Data],41,1)</f>
        <v>19</v>
      </c>
      <c r="L24" s="50">
        <f>[1]!Table1[[#This Row],[MW Proyectada (Barra A)]]+[1]!Table1[[#This Row],[MW Proyectada (Barra B)]]</f>
        <v>47</v>
      </c>
    </row>
    <row r="25" spans="1:12" x14ac:dyDescent="0.25">
      <c r="A25" s="66">
        <f t="shared" si="1"/>
        <v>45608.458333333387</v>
      </c>
      <c r="B25" s="48">
        <f t="shared" si="1"/>
        <v>0.45833333333333315</v>
      </c>
      <c r="C25" s="1">
        <f>'[1]Plantilla Datos'!K31</f>
        <v>9.1999999999999993</v>
      </c>
      <c r="F25" s="67">
        <f>([1]!Table2[[#This Row],[Fecha]]+2)</f>
        <v>45610.458333333387</v>
      </c>
      <c r="G25" s="49">
        <f>[1]!Table2[[#This Row],[Hora]]</f>
        <v>0.45833333333333315</v>
      </c>
      <c r="H25" s="50">
        <f>VLOOKUP([1]!Table1[[#This Row],[Fecha]],[1]!TBL_CalcDarwin[#Data],42,1)</f>
        <v>28.166</v>
      </c>
      <c r="I25" s="50">
        <f>VLOOKUP([1]!Table1[[#This Row],[Fecha]],[1]!TBL_CalcDarwin[#Data],43,1)</f>
        <v>27.437000000000001</v>
      </c>
      <c r="J25" s="53">
        <f>VLOOKUP([1]!Table1[[#This Row],[Fecha]],[1]!TBL_CalcDarwin[#Data],40,1)</f>
        <v>24</v>
      </c>
      <c r="K25" s="53">
        <f>VLOOKUP([1]!Table1[[#This Row],[Fecha]],[1]!TBL_CalcDarwin[#Data],41,1)</f>
        <v>19</v>
      </c>
      <c r="L25" s="50">
        <f>[1]!Table1[[#This Row],[MW Proyectada (Barra A)]]+[1]!Table1[[#This Row],[MW Proyectada (Barra B)]]</f>
        <v>55.603000000000002</v>
      </c>
    </row>
    <row r="26" spans="1:12" x14ac:dyDescent="0.25">
      <c r="A26" s="66">
        <f t="shared" si="1"/>
        <v>45608.479166666722</v>
      </c>
      <c r="B26" s="48">
        <f t="shared" si="1"/>
        <v>0.47916666666666646</v>
      </c>
      <c r="C26" s="1">
        <f>'[1]Plantilla Datos'!K32</f>
        <v>9.6999999999999993</v>
      </c>
      <c r="F26" s="67">
        <f>([1]!Table2[[#This Row],[Fecha]]+2)</f>
        <v>45610.479166666722</v>
      </c>
      <c r="G26" s="49">
        <f>[1]!Table2[[#This Row],[Hora]]</f>
        <v>0.47916666666666646</v>
      </c>
      <c r="H26" s="50">
        <f>VLOOKUP([1]!Table1[[#This Row],[Fecha]],[1]!TBL_CalcDarwin[#Data],42,1)</f>
        <v>28.166</v>
      </c>
      <c r="I26" s="50">
        <f>VLOOKUP([1]!Table1[[#This Row],[Fecha]],[1]!TBL_CalcDarwin[#Data],43,1)</f>
        <v>27.437000000000001</v>
      </c>
      <c r="J26" s="53">
        <f>VLOOKUP([1]!Table1[[#This Row],[Fecha]],[1]!TBL_CalcDarwin[#Data],40,1)</f>
        <v>24</v>
      </c>
      <c r="K26" s="53">
        <f>VLOOKUP([1]!Table1[[#This Row],[Fecha]],[1]!TBL_CalcDarwin[#Data],41,1)</f>
        <v>19</v>
      </c>
      <c r="L26" s="50">
        <f>[1]!Table1[[#This Row],[MW Proyectada (Barra A)]]+[1]!Table1[[#This Row],[MW Proyectada (Barra B)]]</f>
        <v>55.603000000000002</v>
      </c>
    </row>
    <row r="27" spans="1:12" x14ac:dyDescent="0.25">
      <c r="A27" s="66">
        <f t="shared" si="1"/>
        <v>45608.500000000058</v>
      </c>
      <c r="B27" s="48">
        <f t="shared" si="1"/>
        <v>0.49999999999999978</v>
      </c>
      <c r="C27" s="1">
        <f>'[1]Plantilla Datos'!K33</f>
        <v>7.8</v>
      </c>
      <c r="F27" s="67">
        <f>([1]!Table2[[#This Row],[Fecha]]+2)</f>
        <v>45610.500000000058</v>
      </c>
      <c r="G27" s="49">
        <f>[1]!Table2[[#This Row],[Hora]]</f>
        <v>0.49999999999999978</v>
      </c>
      <c r="H27" s="50">
        <f>VLOOKUP([1]!Table1[[#This Row],[Fecha]],[1]!TBL_CalcDarwin[#Data],42,1)</f>
        <v>35.610999999999997</v>
      </c>
      <c r="I27" s="50">
        <f>VLOOKUP([1]!Table1[[#This Row],[Fecha]],[1]!TBL_CalcDarwin[#Data],43,1)</f>
        <v>34.194000000000003</v>
      </c>
      <c r="J27" s="53">
        <f>VLOOKUP([1]!Table1[[#This Row],[Fecha]],[1]!TBL_CalcDarwin[#Data],40,1)</f>
        <v>24</v>
      </c>
      <c r="K27" s="53">
        <f>VLOOKUP([1]!Table1[[#This Row],[Fecha]],[1]!TBL_CalcDarwin[#Data],41,1)</f>
        <v>19</v>
      </c>
      <c r="L27" s="50">
        <f>[1]!Table1[[#This Row],[MW Proyectada (Barra A)]]+[1]!Table1[[#This Row],[MW Proyectada (Barra B)]]</f>
        <v>69.805000000000007</v>
      </c>
    </row>
    <row r="28" spans="1:12" x14ac:dyDescent="0.25">
      <c r="A28" s="66">
        <f t="shared" si="1"/>
        <v>45608.520833333394</v>
      </c>
      <c r="B28" s="48">
        <f t="shared" si="1"/>
        <v>0.52083333333333315</v>
      </c>
      <c r="C28" s="1">
        <f>'[1]Plantilla Datos'!K34</f>
        <v>9</v>
      </c>
      <c r="F28" s="67">
        <f>([1]!Table2[[#This Row],[Fecha]]+2)</f>
        <v>45610.520833333394</v>
      </c>
      <c r="G28" s="49">
        <f>[1]!Table2[[#This Row],[Hora]]</f>
        <v>0.52083333333333315</v>
      </c>
      <c r="H28" s="50">
        <f>VLOOKUP([1]!Table1[[#This Row],[Fecha]],[1]!TBL_CalcDarwin[#Data],42,1)</f>
        <v>35.610999999999997</v>
      </c>
      <c r="I28" s="50">
        <f>VLOOKUP([1]!Table1[[#This Row],[Fecha]],[1]!TBL_CalcDarwin[#Data],43,1)</f>
        <v>34.194000000000003</v>
      </c>
      <c r="J28" s="53">
        <f>VLOOKUP([1]!Table1[[#This Row],[Fecha]],[1]!TBL_CalcDarwin[#Data],40,1)</f>
        <v>24</v>
      </c>
      <c r="K28" s="53">
        <f>VLOOKUP([1]!Table1[[#This Row],[Fecha]],[1]!TBL_CalcDarwin[#Data],41,1)</f>
        <v>19</v>
      </c>
      <c r="L28" s="50">
        <f>[1]!Table1[[#This Row],[MW Proyectada (Barra A)]]+[1]!Table1[[#This Row],[MW Proyectada (Barra B)]]</f>
        <v>69.805000000000007</v>
      </c>
    </row>
    <row r="29" spans="1:12" x14ac:dyDescent="0.25">
      <c r="A29" s="66">
        <f t="shared" si="1"/>
        <v>45608.54166666673</v>
      </c>
      <c r="B29" s="48">
        <f t="shared" si="1"/>
        <v>0.54166666666666652</v>
      </c>
      <c r="C29" s="1">
        <f>'[1]Plantilla Datos'!K35</f>
        <v>8</v>
      </c>
      <c r="F29" s="67">
        <f>([1]!Table2[[#This Row],[Fecha]]+2)</f>
        <v>45610.54166666673</v>
      </c>
      <c r="G29" s="49">
        <f>[1]!Table2[[#This Row],[Hora]]</f>
        <v>0.54166666666666652</v>
      </c>
      <c r="H29" s="50">
        <f>VLOOKUP([1]!Table1[[#This Row],[Fecha]],[1]!TBL_CalcDarwin[#Data],42,1)</f>
        <v>44.19</v>
      </c>
      <c r="I29" s="50">
        <f>VLOOKUP([1]!Table1[[#This Row],[Fecha]],[1]!TBL_CalcDarwin[#Data],43,1)</f>
        <v>41.875</v>
      </c>
      <c r="J29" s="53">
        <f>VLOOKUP([1]!Table1[[#This Row],[Fecha]],[1]!TBL_CalcDarwin[#Data],40,1)</f>
        <v>24</v>
      </c>
      <c r="K29" s="53">
        <f>VLOOKUP([1]!Table1[[#This Row],[Fecha]],[1]!TBL_CalcDarwin[#Data],41,1)</f>
        <v>19</v>
      </c>
      <c r="L29" s="50">
        <f>[1]!Table1[[#This Row],[MW Proyectada (Barra A)]]+[1]!Table1[[#This Row],[MW Proyectada (Barra B)]]</f>
        <v>86.064999999999998</v>
      </c>
    </row>
    <row r="30" spans="1:12" x14ac:dyDescent="0.25">
      <c r="A30" s="66">
        <f t="shared" si="1"/>
        <v>45608.562500000065</v>
      </c>
      <c r="B30" s="48">
        <f t="shared" si="1"/>
        <v>0.56249999999999989</v>
      </c>
      <c r="C30" s="1">
        <f>'[1]Plantilla Datos'!K36</f>
        <v>7.4</v>
      </c>
      <c r="F30" s="67">
        <f>([1]!Table2[[#This Row],[Fecha]]+2)</f>
        <v>45610.562500000065</v>
      </c>
      <c r="G30" s="49">
        <f>[1]!Table2[[#This Row],[Hora]]</f>
        <v>0.56249999999999989</v>
      </c>
      <c r="H30" s="50">
        <f>VLOOKUP([1]!Table1[[#This Row],[Fecha]],[1]!TBL_CalcDarwin[#Data],42,1)</f>
        <v>44.19</v>
      </c>
      <c r="I30" s="50">
        <f>VLOOKUP([1]!Table1[[#This Row],[Fecha]],[1]!TBL_CalcDarwin[#Data],43,1)</f>
        <v>41.875</v>
      </c>
      <c r="J30" s="53">
        <f>VLOOKUP([1]!Table1[[#This Row],[Fecha]],[1]!TBL_CalcDarwin[#Data],40,1)</f>
        <v>24</v>
      </c>
      <c r="K30" s="53">
        <f>VLOOKUP([1]!Table1[[#This Row],[Fecha]],[1]!TBL_CalcDarwin[#Data],41,1)</f>
        <v>19</v>
      </c>
      <c r="L30" s="50">
        <f>[1]!Table1[[#This Row],[MW Proyectada (Barra A)]]+[1]!Table1[[#This Row],[MW Proyectada (Barra B)]]</f>
        <v>86.064999999999998</v>
      </c>
    </row>
    <row r="31" spans="1:12" x14ac:dyDescent="0.25">
      <c r="A31" s="66">
        <f t="shared" si="1"/>
        <v>45608.583333333401</v>
      </c>
      <c r="B31" s="48">
        <f t="shared" si="1"/>
        <v>0.58333333333333326</v>
      </c>
      <c r="C31" s="1">
        <f>'[1]Plantilla Datos'!K37</f>
        <v>9.1999999999999993</v>
      </c>
      <c r="F31" s="67">
        <f>([1]!Table2[[#This Row],[Fecha]]+2)</f>
        <v>45610.583333333401</v>
      </c>
      <c r="G31" s="49">
        <f>[1]!Table2[[#This Row],[Hora]]</f>
        <v>0.58333333333333326</v>
      </c>
      <c r="H31" s="50">
        <f>VLOOKUP([1]!Table1[[#This Row],[Fecha]],[1]!TBL_CalcDarwin[#Data],42,1)</f>
        <v>40.351999999999997</v>
      </c>
      <c r="I31" s="50">
        <f>VLOOKUP([1]!Table1[[#This Row],[Fecha]],[1]!TBL_CalcDarwin[#Data],43,1)</f>
        <v>40.640999999999998</v>
      </c>
      <c r="J31" s="53">
        <f>VLOOKUP([1]!Table1[[#This Row],[Fecha]],[1]!TBL_CalcDarwin[#Data],40,1)</f>
        <v>24</v>
      </c>
      <c r="K31" s="53">
        <f>VLOOKUP([1]!Table1[[#This Row],[Fecha]],[1]!TBL_CalcDarwin[#Data],41,1)</f>
        <v>19</v>
      </c>
      <c r="L31" s="50">
        <f>[1]!Table1[[#This Row],[MW Proyectada (Barra A)]]+[1]!Table1[[#This Row],[MW Proyectada (Barra B)]]</f>
        <v>80.992999999999995</v>
      </c>
    </row>
    <row r="32" spans="1:12" x14ac:dyDescent="0.25">
      <c r="A32" s="66">
        <f t="shared" si="1"/>
        <v>45608.604166666737</v>
      </c>
      <c r="B32" s="48">
        <f t="shared" si="1"/>
        <v>0.60416666666666663</v>
      </c>
      <c r="C32" s="1">
        <f>'[1]Plantilla Datos'!K38</f>
        <v>8.6999999999999993</v>
      </c>
      <c r="F32" s="67">
        <f>([1]!Table2[[#This Row],[Fecha]]+2)</f>
        <v>45610.604166666737</v>
      </c>
      <c r="G32" s="49">
        <f>[1]!Table2[[#This Row],[Hora]]</f>
        <v>0.60416666666666663</v>
      </c>
      <c r="H32" s="50">
        <f>VLOOKUP([1]!Table1[[#This Row],[Fecha]],[1]!TBL_CalcDarwin[#Data],42,1)</f>
        <v>40.351999999999997</v>
      </c>
      <c r="I32" s="50">
        <f>VLOOKUP([1]!Table1[[#This Row],[Fecha]],[1]!TBL_CalcDarwin[#Data],43,1)</f>
        <v>40.640999999999998</v>
      </c>
      <c r="J32" s="53">
        <f>VLOOKUP([1]!Table1[[#This Row],[Fecha]],[1]!TBL_CalcDarwin[#Data],40,1)</f>
        <v>24</v>
      </c>
      <c r="K32" s="53">
        <f>VLOOKUP([1]!Table1[[#This Row],[Fecha]],[1]!TBL_CalcDarwin[#Data],41,1)</f>
        <v>19</v>
      </c>
      <c r="L32" s="50">
        <f>[1]!Table1[[#This Row],[MW Proyectada (Barra A)]]+[1]!Table1[[#This Row],[MW Proyectada (Barra B)]]</f>
        <v>80.992999999999995</v>
      </c>
    </row>
    <row r="33" spans="1:12" x14ac:dyDescent="0.25">
      <c r="A33" s="66">
        <f t="shared" si="1"/>
        <v>45608.625000000073</v>
      </c>
      <c r="B33" s="48">
        <f t="shared" si="1"/>
        <v>0.625</v>
      </c>
      <c r="C33" s="1">
        <f>'[1]Plantilla Datos'!K39</f>
        <v>8.1999999999999993</v>
      </c>
      <c r="F33" s="67">
        <f>([1]!Table2[[#This Row],[Fecha]]+2)</f>
        <v>45610.625000000073</v>
      </c>
      <c r="G33" s="49">
        <f>[1]!Table2[[#This Row],[Hora]]</f>
        <v>0.625</v>
      </c>
      <c r="H33" s="50">
        <f>VLOOKUP([1]!Table1[[#This Row],[Fecha]],[1]!TBL_CalcDarwin[#Data],42,1)</f>
        <v>35.610999999999997</v>
      </c>
      <c r="I33" s="50">
        <f>VLOOKUP([1]!Table1[[#This Row],[Fecha]],[1]!TBL_CalcDarwin[#Data],43,1)</f>
        <v>34.194000000000003</v>
      </c>
      <c r="J33" s="53">
        <f>VLOOKUP([1]!Table1[[#This Row],[Fecha]],[1]!TBL_CalcDarwin[#Data],40,1)</f>
        <v>24</v>
      </c>
      <c r="K33" s="53">
        <f>VLOOKUP([1]!Table1[[#This Row],[Fecha]],[1]!TBL_CalcDarwin[#Data],41,1)</f>
        <v>19</v>
      </c>
      <c r="L33" s="50">
        <f>[1]!Table1[[#This Row],[MW Proyectada (Barra A)]]+[1]!Table1[[#This Row],[MW Proyectada (Barra B)]]</f>
        <v>69.805000000000007</v>
      </c>
    </row>
    <row r="34" spans="1:12" x14ac:dyDescent="0.25">
      <c r="A34" s="66">
        <f t="shared" si="1"/>
        <v>45608.645833333409</v>
      </c>
      <c r="B34" s="48">
        <f t="shared" si="1"/>
        <v>0.64583333333333337</v>
      </c>
      <c r="C34" s="1">
        <f>'[1]Plantilla Datos'!K40</f>
        <v>6.7</v>
      </c>
      <c r="F34" s="67">
        <f>([1]!Table2[[#This Row],[Fecha]]+2)</f>
        <v>45610.645833333409</v>
      </c>
      <c r="G34" s="49">
        <f>[1]!Table2[[#This Row],[Hora]]</f>
        <v>0.64583333333333337</v>
      </c>
      <c r="H34" s="50">
        <f>VLOOKUP([1]!Table1[[#This Row],[Fecha]],[1]!TBL_CalcDarwin[#Data],42,1)</f>
        <v>35.610999999999997</v>
      </c>
      <c r="I34" s="50">
        <f>VLOOKUP([1]!Table1[[#This Row],[Fecha]],[1]!TBL_CalcDarwin[#Data],43,1)</f>
        <v>34.194000000000003</v>
      </c>
      <c r="J34" s="53">
        <f>VLOOKUP([1]!Table1[[#This Row],[Fecha]],[1]!TBL_CalcDarwin[#Data],40,1)</f>
        <v>24</v>
      </c>
      <c r="K34" s="53">
        <f>VLOOKUP([1]!Table1[[#This Row],[Fecha]],[1]!TBL_CalcDarwin[#Data],41,1)</f>
        <v>19</v>
      </c>
      <c r="L34" s="50">
        <f>[1]!Table1[[#This Row],[MW Proyectada (Barra A)]]+[1]!Table1[[#This Row],[MW Proyectada (Barra B)]]</f>
        <v>69.805000000000007</v>
      </c>
    </row>
    <row r="35" spans="1:12" x14ac:dyDescent="0.25">
      <c r="A35" s="66">
        <f t="shared" si="1"/>
        <v>45608.666666666744</v>
      </c>
      <c r="B35" s="48">
        <f t="shared" si="1"/>
        <v>0.66666666666666674</v>
      </c>
      <c r="C35" s="1">
        <f>'[1]Plantilla Datos'!K41</f>
        <v>6</v>
      </c>
      <c r="F35" s="67">
        <f>([1]!Table2[[#This Row],[Fecha]]+2)</f>
        <v>45610.666666666744</v>
      </c>
      <c r="G35" s="49">
        <f>[1]!Table2[[#This Row],[Hora]]</f>
        <v>0.66666666666666674</v>
      </c>
      <c r="H35" s="50">
        <f>VLOOKUP([1]!Table1[[#This Row],[Fecha]],[1]!TBL_CalcDarwin[#Data],42,1)</f>
        <v>35.610999999999997</v>
      </c>
      <c r="I35" s="50">
        <f>VLOOKUP([1]!Table1[[#This Row],[Fecha]],[1]!TBL_CalcDarwin[#Data],43,1)</f>
        <v>34.194000000000003</v>
      </c>
      <c r="J35" s="53">
        <f>VLOOKUP([1]!Table1[[#This Row],[Fecha]],[1]!TBL_CalcDarwin[#Data],40,1)</f>
        <v>24</v>
      </c>
      <c r="K35" s="53">
        <f>VLOOKUP([1]!Table1[[#This Row],[Fecha]],[1]!TBL_CalcDarwin[#Data],41,1)</f>
        <v>19</v>
      </c>
      <c r="L35" s="50">
        <f>[1]!Table1[[#This Row],[MW Proyectada (Barra A)]]+[1]!Table1[[#This Row],[MW Proyectada (Barra B)]]</f>
        <v>69.805000000000007</v>
      </c>
    </row>
    <row r="36" spans="1:12" x14ac:dyDescent="0.25">
      <c r="A36" s="66">
        <f t="shared" si="1"/>
        <v>45608.68750000008</v>
      </c>
      <c r="B36" s="48">
        <f t="shared" si="1"/>
        <v>0.68750000000000011</v>
      </c>
      <c r="C36" s="1">
        <f>'[1]Plantilla Datos'!K42</f>
        <v>7.1</v>
      </c>
      <c r="F36" s="67">
        <f>([1]!Table2[[#This Row],[Fecha]]+2)</f>
        <v>45610.68750000008</v>
      </c>
      <c r="G36" s="49">
        <f>[1]!Table2[[#This Row],[Hora]]</f>
        <v>0.68750000000000011</v>
      </c>
      <c r="H36" s="50">
        <f>VLOOKUP([1]!Table1[[#This Row],[Fecha]],[1]!TBL_CalcDarwin[#Data],42,1)</f>
        <v>35.610999999999997</v>
      </c>
      <c r="I36" s="50">
        <f>VLOOKUP([1]!Table1[[#This Row],[Fecha]],[1]!TBL_CalcDarwin[#Data],43,1)</f>
        <v>34.194000000000003</v>
      </c>
      <c r="J36" s="53">
        <f>VLOOKUP([1]!Table1[[#This Row],[Fecha]],[1]!TBL_CalcDarwin[#Data],40,1)</f>
        <v>24</v>
      </c>
      <c r="K36" s="53">
        <f>VLOOKUP([1]!Table1[[#This Row],[Fecha]],[1]!TBL_CalcDarwin[#Data],41,1)</f>
        <v>19</v>
      </c>
      <c r="L36" s="50">
        <f>[1]!Table1[[#This Row],[MW Proyectada (Barra A)]]+[1]!Table1[[#This Row],[MW Proyectada (Barra B)]]</f>
        <v>69.805000000000007</v>
      </c>
    </row>
    <row r="37" spans="1:12" x14ac:dyDescent="0.25">
      <c r="A37" s="66">
        <f t="shared" ref="A37:B50" si="2">A36+TIME(0,30,0)</f>
        <v>45608.708333333416</v>
      </c>
      <c r="B37" s="48">
        <f t="shared" si="2"/>
        <v>0.70833333333333348</v>
      </c>
      <c r="C37" s="1">
        <f>'[1]Plantilla Datos'!K43</f>
        <v>5.3</v>
      </c>
      <c r="F37" s="67">
        <f>([1]!Table2[[#This Row],[Fecha]]+2)</f>
        <v>45610.708333333416</v>
      </c>
      <c r="G37" s="49">
        <f>[1]!Table2[[#This Row],[Hora]]</f>
        <v>0.70833333333333348</v>
      </c>
      <c r="H37" s="50">
        <f>VLOOKUP([1]!Table1[[#This Row],[Fecha]],[1]!TBL_CalcDarwin[#Data],42,1)</f>
        <v>28.166</v>
      </c>
      <c r="I37" s="50">
        <f>VLOOKUP([1]!Table1[[#This Row],[Fecha]],[1]!TBL_CalcDarwin[#Data],43,1)</f>
        <v>27.437000000000001</v>
      </c>
      <c r="J37" s="53">
        <f>VLOOKUP([1]!Table1[[#This Row],[Fecha]],[1]!TBL_CalcDarwin[#Data],40,1)</f>
        <v>24</v>
      </c>
      <c r="K37" s="53">
        <f>VLOOKUP([1]!Table1[[#This Row],[Fecha]],[1]!TBL_CalcDarwin[#Data],41,1)</f>
        <v>19</v>
      </c>
      <c r="L37" s="50">
        <f>[1]!Table1[[#This Row],[MW Proyectada (Barra A)]]+[1]!Table1[[#This Row],[MW Proyectada (Barra B)]]</f>
        <v>55.603000000000002</v>
      </c>
    </row>
    <row r="38" spans="1:12" x14ac:dyDescent="0.25">
      <c r="A38" s="66">
        <f t="shared" si="2"/>
        <v>45608.729166666752</v>
      </c>
      <c r="B38" s="48">
        <f t="shared" si="2"/>
        <v>0.72916666666666685</v>
      </c>
      <c r="C38" s="1">
        <f>'[1]Plantilla Datos'!K44</f>
        <v>6.1</v>
      </c>
      <c r="F38" s="67">
        <f>([1]!Table2[[#This Row],[Fecha]]+2)</f>
        <v>45610.729166666752</v>
      </c>
      <c r="G38" s="49">
        <f>[1]!Table2[[#This Row],[Hora]]</f>
        <v>0.72916666666666685</v>
      </c>
      <c r="H38" s="50">
        <f>VLOOKUP([1]!Table1[[#This Row],[Fecha]],[1]!TBL_CalcDarwin[#Data],42,1)</f>
        <v>28.166</v>
      </c>
      <c r="I38" s="50">
        <f>VLOOKUP([1]!Table1[[#This Row],[Fecha]],[1]!TBL_CalcDarwin[#Data],43,1)</f>
        <v>27.437000000000001</v>
      </c>
      <c r="J38" s="53">
        <f>VLOOKUP([1]!Table1[[#This Row],[Fecha]],[1]!TBL_CalcDarwin[#Data],40,1)</f>
        <v>24</v>
      </c>
      <c r="K38" s="53">
        <f>VLOOKUP([1]!Table1[[#This Row],[Fecha]],[1]!TBL_CalcDarwin[#Data],41,1)</f>
        <v>19</v>
      </c>
      <c r="L38" s="50">
        <f>[1]!Table1[[#This Row],[MW Proyectada (Barra A)]]+[1]!Table1[[#This Row],[MW Proyectada (Barra B)]]</f>
        <v>55.603000000000002</v>
      </c>
    </row>
    <row r="39" spans="1:12" x14ac:dyDescent="0.25">
      <c r="A39" s="66">
        <f t="shared" si="2"/>
        <v>45608.750000000087</v>
      </c>
      <c r="B39" s="48">
        <f t="shared" si="2"/>
        <v>0.75000000000000022</v>
      </c>
      <c r="C39" s="1">
        <f>'[1]Plantilla Datos'!K45</f>
        <v>5.2</v>
      </c>
      <c r="F39" s="67">
        <f>([1]!Table2[[#This Row],[Fecha]]+2)</f>
        <v>45610.750000000087</v>
      </c>
      <c r="G39" s="49">
        <f>[1]!Table2[[#This Row],[Hora]]</f>
        <v>0.75000000000000022</v>
      </c>
      <c r="H39" s="50">
        <f>VLOOKUP([1]!Table1[[#This Row],[Fecha]],[1]!TBL_CalcDarwin[#Data],42,1)</f>
        <v>24.524999999999999</v>
      </c>
      <c r="I39" s="50">
        <f>VLOOKUP([1]!Table1[[#This Row],[Fecha]],[1]!TBL_CalcDarwin[#Data],43,1)</f>
        <v>22.475000000000001</v>
      </c>
      <c r="J39" s="53">
        <f>VLOOKUP([1]!Table1[[#This Row],[Fecha]],[1]!TBL_CalcDarwin[#Data],40,1)</f>
        <v>24</v>
      </c>
      <c r="K39" s="53">
        <f>VLOOKUP([1]!Table1[[#This Row],[Fecha]],[1]!TBL_CalcDarwin[#Data],41,1)</f>
        <v>19</v>
      </c>
      <c r="L39" s="50">
        <f>[1]!Table1[[#This Row],[MW Proyectada (Barra A)]]+[1]!Table1[[#This Row],[MW Proyectada (Barra B)]]</f>
        <v>47</v>
      </c>
    </row>
    <row r="40" spans="1:12" x14ac:dyDescent="0.25">
      <c r="A40" s="66">
        <f t="shared" si="2"/>
        <v>45608.770833333423</v>
      </c>
      <c r="B40" s="48">
        <f t="shared" si="2"/>
        <v>0.77083333333333359</v>
      </c>
      <c r="C40" s="1">
        <f>'[1]Plantilla Datos'!K46</f>
        <v>7.4</v>
      </c>
      <c r="F40" s="67">
        <f>([1]!Table2[[#This Row],[Fecha]]+2)</f>
        <v>45610.770833333423</v>
      </c>
      <c r="G40" s="49">
        <f>[1]!Table2[[#This Row],[Hora]]</f>
        <v>0.77083333333333359</v>
      </c>
      <c r="H40" s="50">
        <f>VLOOKUP([1]!Table1[[#This Row],[Fecha]],[1]!TBL_CalcDarwin[#Data],42,1)</f>
        <v>24.524999999999999</v>
      </c>
      <c r="I40" s="50">
        <f>VLOOKUP([1]!Table1[[#This Row],[Fecha]],[1]!TBL_CalcDarwin[#Data],43,1)</f>
        <v>22.475000000000001</v>
      </c>
      <c r="J40" s="53">
        <f>VLOOKUP([1]!Table1[[#This Row],[Fecha]],[1]!TBL_CalcDarwin[#Data],40,1)</f>
        <v>24</v>
      </c>
      <c r="K40" s="53">
        <f>VLOOKUP([1]!Table1[[#This Row],[Fecha]],[1]!TBL_CalcDarwin[#Data],41,1)</f>
        <v>19</v>
      </c>
      <c r="L40" s="50">
        <f>[1]!Table1[[#This Row],[MW Proyectada (Barra A)]]+[1]!Table1[[#This Row],[MW Proyectada (Barra B)]]</f>
        <v>47</v>
      </c>
    </row>
    <row r="41" spans="1:12" x14ac:dyDescent="0.25">
      <c r="A41" s="66">
        <f t="shared" si="2"/>
        <v>45608.791666666759</v>
      </c>
      <c r="B41" s="48">
        <f t="shared" si="2"/>
        <v>0.79166666666666696</v>
      </c>
      <c r="C41" s="1">
        <f>'[1]Plantilla Datos'!K47</f>
        <v>5.2</v>
      </c>
      <c r="F41" s="67">
        <f>([1]!Table2[[#This Row],[Fecha]]+2)</f>
        <v>45610.791666666759</v>
      </c>
      <c r="G41" s="49">
        <f>[1]!Table2[[#This Row],[Hora]]</f>
        <v>0.79166666666666696</v>
      </c>
      <c r="H41" s="50">
        <f>VLOOKUP([1]!Table1[[#This Row],[Fecha]],[1]!TBL_CalcDarwin[#Data],42,1)</f>
        <v>21.795999999999999</v>
      </c>
      <c r="I41" s="50">
        <f>VLOOKUP([1]!Table1[[#This Row],[Fecha]],[1]!TBL_CalcDarwin[#Data],43,1)</f>
        <v>21.592999999999996</v>
      </c>
      <c r="J41" s="53">
        <f>VLOOKUP([1]!Table1[[#This Row],[Fecha]],[1]!TBL_CalcDarwin[#Data],40,1)</f>
        <v>24</v>
      </c>
      <c r="K41" s="53">
        <f>VLOOKUP([1]!Table1[[#This Row],[Fecha]],[1]!TBL_CalcDarwin[#Data],41,1)</f>
        <v>19</v>
      </c>
      <c r="L41" s="50">
        <f>[1]!Table1[[#This Row],[MW Proyectada (Barra A)]]+[1]!Table1[[#This Row],[MW Proyectada (Barra B)]]</f>
        <v>43.388999999999996</v>
      </c>
    </row>
    <row r="42" spans="1:12" x14ac:dyDescent="0.25">
      <c r="A42" s="66">
        <f t="shared" si="2"/>
        <v>45608.812500000095</v>
      </c>
      <c r="B42" s="48">
        <f t="shared" si="2"/>
        <v>0.81250000000000033</v>
      </c>
      <c r="C42" s="1">
        <f>'[1]Plantilla Datos'!K48</f>
        <v>7.4</v>
      </c>
      <c r="F42" s="67">
        <f>([1]!Table2[[#This Row],[Fecha]]+2)</f>
        <v>45610.812500000095</v>
      </c>
      <c r="G42" s="49">
        <f>[1]!Table2[[#This Row],[Hora]]</f>
        <v>0.81250000000000033</v>
      </c>
      <c r="H42" s="50">
        <f>VLOOKUP([1]!Table1[[#This Row],[Fecha]],[1]!TBL_CalcDarwin[#Data],42,1)</f>
        <v>21.795999999999999</v>
      </c>
      <c r="I42" s="50">
        <f>VLOOKUP([1]!Table1[[#This Row],[Fecha]],[1]!TBL_CalcDarwin[#Data],43,1)</f>
        <v>21.592999999999996</v>
      </c>
      <c r="J42" s="53">
        <f>VLOOKUP([1]!Table1[[#This Row],[Fecha]],[1]!TBL_CalcDarwin[#Data],40,1)</f>
        <v>24</v>
      </c>
      <c r="K42" s="53">
        <f>VLOOKUP([1]!Table1[[#This Row],[Fecha]],[1]!TBL_CalcDarwin[#Data],41,1)</f>
        <v>19</v>
      </c>
      <c r="L42" s="50">
        <f>[1]!Table1[[#This Row],[MW Proyectada (Barra A)]]+[1]!Table1[[#This Row],[MW Proyectada (Barra B)]]</f>
        <v>43.388999999999996</v>
      </c>
    </row>
    <row r="43" spans="1:12" x14ac:dyDescent="0.25">
      <c r="A43" s="66">
        <f t="shared" si="2"/>
        <v>45608.83333333343</v>
      </c>
      <c r="B43" s="48">
        <f t="shared" si="2"/>
        <v>0.8333333333333337</v>
      </c>
      <c r="C43" s="1">
        <f>'[1]Plantilla Datos'!K49</f>
        <v>6.2</v>
      </c>
      <c r="F43" s="67">
        <f>([1]!Table2[[#This Row],[Fecha]]+2)</f>
        <v>45610.83333333343</v>
      </c>
      <c r="G43" s="49">
        <f>[1]!Table2[[#This Row],[Hora]]</f>
        <v>0.8333333333333337</v>
      </c>
      <c r="H43" s="50">
        <f>VLOOKUP([1]!Table1[[#This Row],[Fecha]],[1]!TBL_CalcDarwin[#Data],42,1)</f>
        <v>22.621000000000002</v>
      </c>
      <c r="I43" s="50">
        <f>VLOOKUP([1]!Table1[[#This Row],[Fecha]],[1]!TBL_CalcDarwin[#Data],43,1)</f>
        <v>21.761000000000003</v>
      </c>
      <c r="J43" s="53">
        <f>VLOOKUP([1]!Table1[[#This Row],[Fecha]],[1]!TBL_CalcDarwin[#Data],40,1)</f>
        <v>24</v>
      </c>
      <c r="K43" s="53">
        <f>VLOOKUP([1]!Table1[[#This Row],[Fecha]],[1]!TBL_CalcDarwin[#Data],41,1)</f>
        <v>19</v>
      </c>
      <c r="L43" s="50">
        <f>[1]!Table1[[#This Row],[MW Proyectada (Barra A)]]+[1]!Table1[[#This Row],[MW Proyectada (Barra B)]]</f>
        <v>44.382000000000005</v>
      </c>
    </row>
    <row r="44" spans="1:12" x14ac:dyDescent="0.25">
      <c r="A44" s="66">
        <f t="shared" si="2"/>
        <v>45608.854166666766</v>
      </c>
      <c r="B44" s="48">
        <f t="shared" si="2"/>
        <v>0.85416666666666707</v>
      </c>
      <c r="C44" s="1">
        <f>'[1]Plantilla Datos'!K50</f>
        <v>6.6</v>
      </c>
      <c r="F44" s="67">
        <f>([1]!Table2[[#This Row],[Fecha]]+2)</f>
        <v>45610.854166666766</v>
      </c>
      <c r="G44" s="49">
        <f>[1]!Table2[[#This Row],[Hora]]</f>
        <v>0.85416666666666707</v>
      </c>
      <c r="H44" s="50">
        <f>VLOOKUP([1]!Table1[[#This Row],[Fecha]],[1]!TBL_CalcDarwin[#Data],42,1)</f>
        <v>22.621000000000002</v>
      </c>
      <c r="I44" s="50">
        <f>VLOOKUP([1]!Table1[[#This Row],[Fecha]],[1]!TBL_CalcDarwin[#Data],43,1)</f>
        <v>21.761000000000003</v>
      </c>
      <c r="J44" s="53">
        <f>VLOOKUP([1]!Table1[[#This Row],[Fecha]],[1]!TBL_CalcDarwin[#Data],40,1)</f>
        <v>24</v>
      </c>
      <c r="K44" s="53">
        <f>VLOOKUP([1]!Table1[[#This Row],[Fecha]],[1]!TBL_CalcDarwin[#Data],41,1)</f>
        <v>19</v>
      </c>
      <c r="L44" s="50">
        <f>[1]!Table1[[#This Row],[MW Proyectada (Barra A)]]+[1]!Table1[[#This Row],[MW Proyectada (Barra B)]]</f>
        <v>44.382000000000005</v>
      </c>
    </row>
    <row r="45" spans="1:12" x14ac:dyDescent="0.25">
      <c r="A45" s="66">
        <f t="shared" si="2"/>
        <v>45608.875000000102</v>
      </c>
      <c r="B45" s="48">
        <f t="shared" si="2"/>
        <v>0.87500000000000044</v>
      </c>
      <c r="C45" s="1">
        <f>'[1]Plantilla Datos'!K51</f>
        <v>5.0999999999999996</v>
      </c>
      <c r="F45" s="67">
        <f>([1]!Table2[[#This Row],[Fecha]]+2)</f>
        <v>45610.875000000102</v>
      </c>
      <c r="G45" s="49">
        <f>[1]!Table2[[#This Row],[Hora]]</f>
        <v>0.87500000000000044</v>
      </c>
      <c r="H45" s="50">
        <f>VLOOKUP([1]!Table1[[#This Row],[Fecha]],[1]!TBL_CalcDarwin[#Data],42,1)</f>
        <v>22.621000000000002</v>
      </c>
      <c r="I45" s="50">
        <f>VLOOKUP([1]!Table1[[#This Row],[Fecha]],[1]!TBL_CalcDarwin[#Data],43,1)</f>
        <v>21.761000000000003</v>
      </c>
      <c r="J45" s="53">
        <f>VLOOKUP([1]!Table1[[#This Row],[Fecha]],[1]!TBL_CalcDarwin[#Data],40,1)</f>
        <v>24</v>
      </c>
      <c r="K45" s="53">
        <f>VLOOKUP([1]!Table1[[#This Row],[Fecha]],[1]!TBL_CalcDarwin[#Data],41,1)</f>
        <v>19</v>
      </c>
      <c r="L45" s="50">
        <f>[1]!Table1[[#This Row],[MW Proyectada (Barra A)]]+[1]!Table1[[#This Row],[MW Proyectada (Barra B)]]</f>
        <v>44.382000000000005</v>
      </c>
    </row>
    <row r="46" spans="1:12" x14ac:dyDescent="0.25">
      <c r="A46" s="66">
        <f t="shared" si="2"/>
        <v>45608.895833333438</v>
      </c>
      <c r="B46" s="48">
        <f t="shared" si="2"/>
        <v>0.89583333333333381</v>
      </c>
      <c r="C46" s="1">
        <f>'[1]Plantilla Datos'!K52</f>
        <v>5.3</v>
      </c>
      <c r="F46" s="67">
        <f>([1]!Table2[[#This Row],[Fecha]]+2)</f>
        <v>45610.895833333438</v>
      </c>
      <c r="G46" s="49">
        <f>[1]!Table2[[#This Row],[Hora]]</f>
        <v>0.89583333333333381</v>
      </c>
      <c r="H46" s="50">
        <f>VLOOKUP([1]!Table1[[#This Row],[Fecha]],[1]!TBL_CalcDarwin[#Data],42,1)</f>
        <v>22.621000000000002</v>
      </c>
      <c r="I46" s="50">
        <f>VLOOKUP([1]!Table1[[#This Row],[Fecha]],[1]!TBL_CalcDarwin[#Data],43,1)</f>
        <v>21.761000000000003</v>
      </c>
      <c r="J46" s="53">
        <f>VLOOKUP([1]!Table1[[#This Row],[Fecha]],[1]!TBL_CalcDarwin[#Data],40,1)</f>
        <v>24</v>
      </c>
      <c r="K46" s="53">
        <f>VLOOKUP([1]!Table1[[#This Row],[Fecha]],[1]!TBL_CalcDarwin[#Data],41,1)</f>
        <v>19</v>
      </c>
      <c r="L46" s="50">
        <f>[1]!Table1[[#This Row],[MW Proyectada (Barra A)]]+[1]!Table1[[#This Row],[MW Proyectada (Barra B)]]</f>
        <v>44.382000000000005</v>
      </c>
    </row>
    <row r="47" spans="1:12" x14ac:dyDescent="0.25">
      <c r="A47" s="66">
        <f t="shared" si="2"/>
        <v>45608.916666666773</v>
      </c>
      <c r="B47" s="48">
        <f t="shared" si="2"/>
        <v>0.91666666666666718</v>
      </c>
      <c r="C47" s="1">
        <f>'[1]Plantilla Datos'!K53</f>
        <v>4.0999999999999996</v>
      </c>
      <c r="F47" s="67">
        <f>([1]!Table2[[#This Row],[Fecha]]+2)</f>
        <v>45610.916666666773</v>
      </c>
      <c r="G47" s="49">
        <f>[1]!Table2[[#This Row],[Hora]]</f>
        <v>0.91666666666666718</v>
      </c>
      <c r="H47" s="50">
        <f>VLOOKUP([1]!Table1[[#This Row],[Fecha]],[1]!TBL_CalcDarwin[#Data],42,1)</f>
        <v>22.621000000000002</v>
      </c>
      <c r="I47" s="50">
        <f>VLOOKUP([1]!Table1[[#This Row],[Fecha]],[1]!TBL_CalcDarwin[#Data],43,1)</f>
        <v>21.761000000000003</v>
      </c>
      <c r="J47" s="53">
        <f>VLOOKUP([1]!Table1[[#This Row],[Fecha]],[1]!TBL_CalcDarwin[#Data],40,1)</f>
        <v>24</v>
      </c>
      <c r="K47" s="53">
        <f>VLOOKUP([1]!Table1[[#This Row],[Fecha]],[1]!TBL_CalcDarwin[#Data],41,1)</f>
        <v>19</v>
      </c>
      <c r="L47" s="50">
        <f>[1]!Table1[[#This Row],[MW Proyectada (Barra A)]]+[1]!Table1[[#This Row],[MW Proyectada (Barra B)]]</f>
        <v>44.382000000000005</v>
      </c>
    </row>
    <row r="48" spans="1:12" x14ac:dyDescent="0.25">
      <c r="A48" s="66">
        <f t="shared" si="2"/>
        <v>45608.937500000109</v>
      </c>
      <c r="B48" s="48">
        <f t="shared" si="2"/>
        <v>0.93750000000000056</v>
      </c>
      <c r="C48" s="1">
        <f>'[1]Plantilla Datos'!K54</f>
        <v>5.3</v>
      </c>
      <c r="F48" s="67">
        <f>([1]!Table2[[#This Row],[Fecha]]+2)</f>
        <v>45610.937500000109</v>
      </c>
      <c r="G48" s="49">
        <f>[1]!Table2[[#This Row],[Hora]]</f>
        <v>0.93750000000000056</v>
      </c>
      <c r="H48" s="50">
        <f>VLOOKUP([1]!Table1[[#This Row],[Fecha]],[1]!TBL_CalcDarwin[#Data],42,1)</f>
        <v>22.621000000000002</v>
      </c>
      <c r="I48" s="50">
        <f>VLOOKUP([1]!Table1[[#This Row],[Fecha]],[1]!TBL_CalcDarwin[#Data],43,1)</f>
        <v>21.761000000000003</v>
      </c>
      <c r="J48" s="53">
        <f>VLOOKUP([1]!Table1[[#This Row],[Fecha]],[1]!TBL_CalcDarwin[#Data],40,1)</f>
        <v>24</v>
      </c>
      <c r="K48" s="53">
        <f>VLOOKUP([1]!Table1[[#This Row],[Fecha]],[1]!TBL_CalcDarwin[#Data],41,1)</f>
        <v>19</v>
      </c>
      <c r="L48" s="50">
        <f>[1]!Table1[[#This Row],[MW Proyectada (Barra A)]]+[1]!Table1[[#This Row],[MW Proyectada (Barra B)]]</f>
        <v>44.382000000000005</v>
      </c>
    </row>
    <row r="49" spans="1:12" x14ac:dyDescent="0.25">
      <c r="A49" s="66">
        <f t="shared" si="2"/>
        <v>45608.958333333445</v>
      </c>
      <c r="B49" s="48">
        <f t="shared" si="2"/>
        <v>0.95833333333333393</v>
      </c>
      <c r="C49" s="1">
        <f>'[1]Plantilla Datos'!K55</f>
        <v>4.3</v>
      </c>
      <c r="F49" s="67">
        <f>([1]!Table2[[#This Row],[Fecha]]+2)</f>
        <v>45610.958333333445</v>
      </c>
      <c r="G49" s="49">
        <f>[1]!Table2[[#This Row],[Hora]]</f>
        <v>0.95833333333333393</v>
      </c>
      <c r="H49" s="50">
        <f>VLOOKUP([1]!Table1[[#This Row],[Fecha]],[1]!TBL_CalcDarwin[#Data],42,1)</f>
        <v>17.099</v>
      </c>
      <c r="I49" s="50">
        <f>VLOOKUP([1]!Table1[[#This Row],[Fecha]],[1]!TBL_CalcDarwin[#Data],43,1)</f>
        <v>16.753999999999998</v>
      </c>
      <c r="J49" s="53">
        <f>VLOOKUP([1]!Table1[[#This Row],[Fecha]],[1]!TBL_CalcDarwin[#Data],40,1)</f>
        <v>24</v>
      </c>
      <c r="K49" s="53">
        <f>VLOOKUP([1]!Table1[[#This Row],[Fecha]],[1]!TBL_CalcDarwin[#Data],41,1)</f>
        <v>19</v>
      </c>
      <c r="L49" s="50">
        <f>[1]!Table1[[#This Row],[MW Proyectada (Barra A)]]+[1]!Table1[[#This Row],[MW Proyectada (Barra B)]]</f>
        <v>33.852999999999994</v>
      </c>
    </row>
    <row r="50" spans="1:12" x14ac:dyDescent="0.25">
      <c r="A50" s="66">
        <f t="shared" si="2"/>
        <v>45608.979166666781</v>
      </c>
      <c r="B50" s="48">
        <f t="shared" si="2"/>
        <v>0.9791666666666673</v>
      </c>
      <c r="C50" s="1">
        <f>'[1]Plantilla Datos'!K56</f>
        <v>4.8</v>
      </c>
      <c r="F50" s="67">
        <f>([1]!Table2[[#This Row],[Fecha]]+2)</f>
        <v>45610.979166666781</v>
      </c>
      <c r="G50" s="49">
        <f>[1]!Table2[[#This Row],[Hora]]</f>
        <v>0.9791666666666673</v>
      </c>
      <c r="H50" s="50">
        <f>VLOOKUP([1]!Table1[[#This Row],[Fecha]],[1]!TBL_CalcDarwin[#Data],42,1)</f>
        <v>17.099</v>
      </c>
      <c r="I50" s="50">
        <f>VLOOKUP([1]!Table1[[#This Row],[Fecha]],[1]!TBL_CalcDarwin[#Data],43,1)</f>
        <v>16.753999999999998</v>
      </c>
      <c r="J50" s="53">
        <f>VLOOKUP([1]!Table1[[#This Row],[Fecha]],[1]!TBL_CalcDarwin[#Data],40,1)</f>
        <v>24</v>
      </c>
      <c r="K50" s="53">
        <f>VLOOKUP([1]!Table1[[#This Row],[Fecha]],[1]!TBL_CalcDarwin[#Data],41,1)</f>
        <v>19</v>
      </c>
      <c r="L50" s="50">
        <f>[1]!Table1[[#This Row],[MW Proyectada (Barra A)]]+[1]!Table1[[#This Row],[MW Proyectada (Barra B)]]</f>
        <v>33.852999999999994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2" sqref="Q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TUESDAY 12 NOVEMBER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THURSDAY 14 NOVEMBER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45608</v>
      </c>
      <c r="B3" s="48">
        <v>0</v>
      </c>
      <c r="C3" s="1">
        <f>'[1]Plantilla Datos'!K9</f>
        <v>5.9</v>
      </c>
      <c r="F3" s="67">
        <f>([1]!Table29[[#This Row],[Fecha]]+2)</f>
        <v>45610</v>
      </c>
      <c r="G3" s="49">
        <f>[1]!Table29[[#This Row],[Hora]]</f>
        <v>0</v>
      </c>
      <c r="H3" s="50">
        <f>VLOOKUP([1]!Table18[[#This Row],[Fecha]],[1]!TBL_CalcDarwin[#Data],46,1)</f>
        <v>1.0350000000000001</v>
      </c>
      <c r="I3" s="50">
        <f>VLOOKUP([1]!Table18[[#This Row],[Fecha]],[1]!TBL_CalcDarwin[#Data],47,1)</f>
        <v>0.73199999999999998</v>
      </c>
      <c r="J3" s="53">
        <f>VLOOKUP([1]!Table18[[#This Row],[Fecha]],[1]!TBL_CalcDarwin[#Data],44,1)</f>
        <v>3</v>
      </c>
      <c r="K3" s="53">
        <f>VLOOKUP([1]!Table18[[#This Row],[Fecha]],[1]!TBL_CalcDarwin[#Data],45,1)</f>
        <v>3</v>
      </c>
      <c r="L3" s="50">
        <f>[1]!Table18[[#This Row],[MW Proyectada (Barra A)]]+[1]!Table18[[#This Row],[MW Proyectada (Barra B)]]</f>
        <v>1.7670000000000001</v>
      </c>
    </row>
    <row r="4" spans="1:12" x14ac:dyDescent="0.25">
      <c r="A4" s="66">
        <f>A3+TIME(0,30,0)</f>
        <v>45608.020833333336</v>
      </c>
      <c r="B4" s="48">
        <f>B3+TIME(0,30,0)</f>
        <v>2.0833333333333332E-2</v>
      </c>
      <c r="C4" s="1">
        <f>'[1]Plantilla Datos'!K10</f>
        <v>8</v>
      </c>
      <c r="F4" s="67">
        <f>([1]!Table29[[#This Row],[Fecha]]+2)</f>
        <v>45610.020833333336</v>
      </c>
      <c r="G4" s="49">
        <f>[1]!Table29[[#This Row],[Hora]]</f>
        <v>2.0833333333333332E-2</v>
      </c>
      <c r="H4" s="50">
        <f>VLOOKUP([1]!Table18[[#This Row],[Fecha]],[1]!TBL_CalcDarwin[#Data],46,1)</f>
        <v>1.0350000000000001</v>
      </c>
      <c r="I4" s="50">
        <f>VLOOKUP([1]!Table18[[#This Row],[Fecha]],[1]!TBL_CalcDarwin[#Data],47,1)</f>
        <v>0.73199999999999998</v>
      </c>
      <c r="J4" s="53">
        <f>VLOOKUP([1]!Table18[[#This Row],[Fecha]],[1]!TBL_CalcDarwin[#Data],44,1)</f>
        <v>3</v>
      </c>
      <c r="K4" s="53">
        <f>VLOOKUP([1]!Table18[[#This Row],[Fecha]],[1]!TBL_CalcDarwin[#Data],45,1)</f>
        <v>3</v>
      </c>
      <c r="L4" s="50">
        <f>[1]!Table18[[#This Row],[MW Proyectada (Barra A)]]+[1]!Table18[[#This Row],[MW Proyectada (Barra B)]]</f>
        <v>1.7670000000000001</v>
      </c>
    </row>
    <row r="5" spans="1:12" x14ac:dyDescent="0.25">
      <c r="A5" s="66">
        <f t="shared" ref="A5:B20" si="0">A4+TIME(0,30,0)</f>
        <v>45608.041666666672</v>
      </c>
      <c r="B5" s="48">
        <f t="shared" si="0"/>
        <v>4.1666666666666664E-2</v>
      </c>
      <c r="C5" s="1">
        <f>'[1]Plantilla Datos'!K11</f>
        <v>6.2</v>
      </c>
      <c r="F5" s="67">
        <f>([1]!Table29[[#This Row],[Fecha]]+2)</f>
        <v>45610.041666666672</v>
      </c>
      <c r="G5" s="49">
        <f>[1]!Table29[[#This Row],[Hora]]</f>
        <v>4.1666666666666664E-2</v>
      </c>
      <c r="H5" s="50">
        <f>VLOOKUP([1]!Table18[[#This Row],[Fecha]],[1]!TBL_CalcDarwin[#Data],46,1)</f>
        <v>0.87</v>
      </c>
      <c r="I5" s="50">
        <f>VLOOKUP([1]!Table18[[#This Row],[Fecha]],[1]!TBL_CalcDarwin[#Data],47,1)</f>
        <v>0.73199999999999998</v>
      </c>
      <c r="J5" s="53">
        <f>VLOOKUP([1]!Table18[[#This Row],[Fecha]],[1]!TBL_CalcDarwin[#Data],44,1)</f>
        <v>3</v>
      </c>
      <c r="K5" s="53">
        <f>VLOOKUP([1]!Table18[[#This Row],[Fecha]],[1]!TBL_CalcDarwin[#Data],45,1)</f>
        <v>3</v>
      </c>
      <c r="L5" s="50">
        <f>[1]!Table18[[#This Row],[MW Proyectada (Barra A)]]+[1]!Table18[[#This Row],[MW Proyectada (Barra B)]]</f>
        <v>1.6019999999999999</v>
      </c>
    </row>
    <row r="6" spans="1:12" x14ac:dyDescent="0.25">
      <c r="A6" s="66">
        <f t="shared" si="0"/>
        <v>45608.062500000007</v>
      </c>
      <c r="B6" s="48">
        <f t="shared" si="0"/>
        <v>6.25E-2</v>
      </c>
      <c r="C6" s="1">
        <f>'[1]Plantilla Datos'!K12</f>
        <v>7.2</v>
      </c>
      <c r="F6" s="67">
        <f>([1]!Table29[[#This Row],[Fecha]]+2)</f>
        <v>45610.062500000007</v>
      </c>
      <c r="G6" s="49">
        <f>[1]!Table29[[#This Row],[Hora]]</f>
        <v>6.25E-2</v>
      </c>
      <c r="H6" s="50">
        <f>VLOOKUP([1]!Table18[[#This Row],[Fecha]],[1]!TBL_CalcDarwin[#Data],46,1)</f>
        <v>0.87</v>
      </c>
      <c r="I6" s="50">
        <f>VLOOKUP([1]!Table18[[#This Row],[Fecha]],[1]!TBL_CalcDarwin[#Data],47,1)</f>
        <v>0.73199999999999998</v>
      </c>
      <c r="J6" s="53">
        <f>VLOOKUP([1]!Table18[[#This Row],[Fecha]],[1]!TBL_CalcDarwin[#Data],44,1)</f>
        <v>3</v>
      </c>
      <c r="K6" s="53">
        <f>VLOOKUP([1]!Table18[[#This Row],[Fecha]],[1]!TBL_CalcDarwin[#Data],45,1)</f>
        <v>3</v>
      </c>
      <c r="L6" s="50">
        <f>[1]!Table18[[#This Row],[MW Proyectada (Barra A)]]+[1]!Table18[[#This Row],[MW Proyectada (Barra B)]]</f>
        <v>1.6019999999999999</v>
      </c>
    </row>
    <row r="7" spans="1:12" x14ac:dyDescent="0.25">
      <c r="A7" s="66">
        <f t="shared" si="0"/>
        <v>45608.083333333343</v>
      </c>
      <c r="B7" s="48">
        <f t="shared" si="0"/>
        <v>8.3333333333333329E-2</v>
      </c>
      <c r="C7" s="1">
        <f>'[1]Plantilla Datos'!K13</f>
        <v>5.8</v>
      </c>
      <c r="F7" s="67">
        <f>([1]!Table29[[#This Row],[Fecha]]+2)</f>
        <v>45610.083333333343</v>
      </c>
      <c r="G7" s="49">
        <f>[1]!Table29[[#This Row],[Hora]]</f>
        <v>8.3333333333333329E-2</v>
      </c>
      <c r="H7" s="50">
        <f>VLOOKUP([1]!Table18[[#This Row],[Fecha]],[1]!TBL_CalcDarwin[#Data],46,1)</f>
        <v>0.87</v>
      </c>
      <c r="I7" s="50">
        <f>VLOOKUP([1]!Table18[[#This Row],[Fecha]],[1]!TBL_CalcDarwin[#Data],47,1)</f>
        <v>0.73199999999999998</v>
      </c>
      <c r="J7" s="53">
        <f>VLOOKUP([1]!Table18[[#This Row],[Fecha]],[1]!TBL_CalcDarwin[#Data],44,1)</f>
        <v>3</v>
      </c>
      <c r="K7" s="53">
        <f>VLOOKUP([1]!Table18[[#This Row],[Fecha]],[1]!TBL_CalcDarwin[#Data],45,1)</f>
        <v>3</v>
      </c>
      <c r="L7" s="50">
        <f>[1]!Table18[[#This Row],[MW Proyectada (Barra A)]]+[1]!Table18[[#This Row],[MW Proyectada (Barra B)]]</f>
        <v>1.6019999999999999</v>
      </c>
    </row>
    <row r="8" spans="1:12" x14ac:dyDescent="0.25">
      <c r="A8" s="66">
        <f t="shared" si="0"/>
        <v>45608.104166666679</v>
      </c>
      <c r="B8" s="48">
        <f t="shared" si="0"/>
        <v>0.10416666666666666</v>
      </c>
      <c r="C8" s="1">
        <f>'[1]Plantilla Datos'!K14</f>
        <v>6</v>
      </c>
      <c r="F8" s="67">
        <f>([1]!Table29[[#This Row],[Fecha]]+2)</f>
        <v>45610.104166666679</v>
      </c>
      <c r="G8" s="49">
        <f>[1]!Table29[[#This Row],[Hora]]</f>
        <v>0.10416666666666666</v>
      </c>
      <c r="H8" s="50">
        <f>VLOOKUP([1]!Table18[[#This Row],[Fecha]],[1]!TBL_CalcDarwin[#Data],46,1)</f>
        <v>0.87</v>
      </c>
      <c r="I8" s="50">
        <f>VLOOKUP([1]!Table18[[#This Row],[Fecha]],[1]!TBL_CalcDarwin[#Data],47,1)</f>
        <v>0.73199999999999998</v>
      </c>
      <c r="J8" s="53">
        <f>VLOOKUP([1]!Table18[[#This Row],[Fecha]],[1]!TBL_CalcDarwin[#Data],44,1)</f>
        <v>3</v>
      </c>
      <c r="K8" s="53">
        <f>VLOOKUP([1]!Table18[[#This Row],[Fecha]],[1]!TBL_CalcDarwin[#Data],45,1)</f>
        <v>3</v>
      </c>
      <c r="L8" s="50">
        <f>[1]!Table18[[#This Row],[MW Proyectada (Barra A)]]+[1]!Table18[[#This Row],[MW Proyectada (Barra B)]]</f>
        <v>1.6019999999999999</v>
      </c>
    </row>
    <row r="9" spans="1:12" x14ac:dyDescent="0.25">
      <c r="A9" s="66">
        <f t="shared" si="0"/>
        <v>45608.125000000015</v>
      </c>
      <c r="B9" s="48">
        <f t="shared" si="0"/>
        <v>0.12499999999999999</v>
      </c>
      <c r="C9" s="1">
        <f>'[1]Plantilla Datos'!K15</f>
        <v>7.4</v>
      </c>
      <c r="F9" s="67">
        <f>([1]!Table29[[#This Row],[Fecha]]+2)</f>
        <v>45610.125000000015</v>
      </c>
      <c r="G9" s="49">
        <f>[1]!Table29[[#This Row],[Hora]]</f>
        <v>0.12499999999999999</v>
      </c>
      <c r="H9" s="50">
        <f>VLOOKUP([1]!Table18[[#This Row],[Fecha]],[1]!TBL_CalcDarwin[#Data],46,1)</f>
        <v>0.87</v>
      </c>
      <c r="I9" s="50">
        <f>VLOOKUP([1]!Table18[[#This Row],[Fecha]],[1]!TBL_CalcDarwin[#Data],47,1)</f>
        <v>0.73199999999999998</v>
      </c>
      <c r="J9" s="53">
        <f>VLOOKUP([1]!Table18[[#This Row],[Fecha]],[1]!TBL_CalcDarwin[#Data],44,1)</f>
        <v>3</v>
      </c>
      <c r="K9" s="53">
        <f>VLOOKUP([1]!Table18[[#This Row],[Fecha]],[1]!TBL_CalcDarwin[#Data],45,1)</f>
        <v>3</v>
      </c>
      <c r="L9" s="50">
        <f>[1]!Table18[[#This Row],[MW Proyectada (Barra A)]]+[1]!Table18[[#This Row],[MW Proyectada (Barra B)]]</f>
        <v>1.6019999999999999</v>
      </c>
    </row>
    <row r="10" spans="1:12" x14ac:dyDescent="0.25">
      <c r="A10" s="66">
        <f t="shared" si="0"/>
        <v>45608.14583333335</v>
      </c>
      <c r="B10" s="48">
        <f t="shared" si="0"/>
        <v>0.14583333333333331</v>
      </c>
      <c r="C10" s="1">
        <f>'[1]Plantilla Datos'!K16</f>
        <v>7</v>
      </c>
      <c r="F10" s="67">
        <f>([1]!Table29[[#This Row],[Fecha]]+2)</f>
        <v>45610.14583333335</v>
      </c>
      <c r="G10" s="49">
        <f>[1]!Table29[[#This Row],[Hora]]</f>
        <v>0.14583333333333331</v>
      </c>
      <c r="H10" s="50">
        <f>VLOOKUP([1]!Table18[[#This Row],[Fecha]],[1]!TBL_CalcDarwin[#Data],46,1)</f>
        <v>0.87</v>
      </c>
      <c r="I10" s="50">
        <f>VLOOKUP([1]!Table18[[#This Row],[Fecha]],[1]!TBL_CalcDarwin[#Data],47,1)</f>
        <v>0.73199999999999998</v>
      </c>
      <c r="J10" s="53">
        <f>VLOOKUP([1]!Table18[[#This Row],[Fecha]],[1]!TBL_CalcDarwin[#Data],44,1)</f>
        <v>3</v>
      </c>
      <c r="K10" s="53">
        <f>VLOOKUP([1]!Table18[[#This Row],[Fecha]],[1]!TBL_CalcDarwin[#Data],45,1)</f>
        <v>3</v>
      </c>
      <c r="L10" s="50">
        <f>[1]!Table18[[#This Row],[MW Proyectada (Barra A)]]+[1]!Table18[[#This Row],[MW Proyectada (Barra B)]]</f>
        <v>1.6019999999999999</v>
      </c>
    </row>
    <row r="11" spans="1:12" x14ac:dyDescent="0.25">
      <c r="A11" s="66">
        <f t="shared" si="0"/>
        <v>45608.166666666686</v>
      </c>
      <c r="B11" s="48">
        <f t="shared" si="0"/>
        <v>0.16666666666666666</v>
      </c>
      <c r="C11" s="1">
        <f>'[1]Plantilla Datos'!K17</f>
        <v>5</v>
      </c>
      <c r="F11" s="67">
        <f>([1]!Table29[[#This Row],[Fecha]]+2)</f>
        <v>45610.166666666686</v>
      </c>
      <c r="G11" s="49">
        <f>[1]!Table29[[#This Row],[Hora]]</f>
        <v>0.16666666666666666</v>
      </c>
      <c r="H11" s="50">
        <f>VLOOKUP([1]!Table18[[#This Row],[Fecha]],[1]!TBL_CalcDarwin[#Data],46,1)</f>
        <v>0.64200000000000002</v>
      </c>
      <c r="I11" s="50">
        <f>VLOOKUP([1]!Table18[[#This Row],[Fecha]],[1]!TBL_CalcDarwin[#Data],47,1)</f>
        <v>0.39</v>
      </c>
      <c r="J11" s="53">
        <f>VLOOKUP([1]!Table18[[#This Row],[Fecha]],[1]!TBL_CalcDarwin[#Data],44,1)</f>
        <v>3</v>
      </c>
      <c r="K11" s="53">
        <f>VLOOKUP([1]!Table18[[#This Row],[Fecha]],[1]!TBL_CalcDarwin[#Data],45,1)</f>
        <v>3</v>
      </c>
      <c r="L11" s="50">
        <f>[1]!Table18[[#This Row],[MW Proyectada (Barra A)]]+[1]!Table18[[#This Row],[MW Proyectada (Barra B)]]</f>
        <v>1.032</v>
      </c>
    </row>
    <row r="12" spans="1:12" x14ac:dyDescent="0.25">
      <c r="A12" s="66">
        <f t="shared" si="0"/>
        <v>45608.187500000022</v>
      </c>
      <c r="B12" s="48">
        <f t="shared" si="0"/>
        <v>0.1875</v>
      </c>
      <c r="C12" s="1">
        <f>'[1]Plantilla Datos'!K18</f>
        <v>6</v>
      </c>
      <c r="F12" s="67">
        <f>([1]!Table29[[#This Row],[Fecha]]+2)</f>
        <v>45610.187500000022</v>
      </c>
      <c r="G12" s="49">
        <f>[1]!Table29[[#This Row],[Hora]]</f>
        <v>0.1875</v>
      </c>
      <c r="H12" s="50">
        <f>VLOOKUP([1]!Table18[[#This Row],[Fecha]],[1]!TBL_CalcDarwin[#Data],46,1)</f>
        <v>0.64200000000000002</v>
      </c>
      <c r="I12" s="50">
        <f>VLOOKUP([1]!Table18[[#This Row],[Fecha]],[1]!TBL_CalcDarwin[#Data],47,1)</f>
        <v>0.39</v>
      </c>
      <c r="J12" s="53">
        <f>VLOOKUP([1]!Table18[[#This Row],[Fecha]],[1]!TBL_CalcDarwin[#Data],44,1)</f>
        <v>3</v>
      </c>
      <c r="K12" s="53">
        <f>VLOOKUP([1]!Table18[[#This Row],[Fecha]],[1]!TBL_CalcDarwin[#Data],45,1)</f>
        <v>3</v>
      </c>
      <c r="L12" s="50">
        <f>[1]!Table18[[#This Row],[MW Proyectada (Barra A)]]+[1]!Table18[[#This Row],[MW Proyectada (Barra B)]]</f>
        <v>1.032</v>
      </c>
    </row>
    <row r="13" spans="1:12" x14ac:dyDescent="0.25">
      <c r="A13" s="66">
        <f t="shared" si="0"/>
        <v>45608.208333333358</v>
      </c>
      <c r="B13" s="48">
        <f t="shared" si="0"/>
        <v>0.20833333333333334</v>
      </c>
      <c r="C13" s="1">
        <f>'[1]Plantilla Datos'!K19</f>
        <v>7.3</v>
      </c>
      <c r="F13" s="67">
        <f>([1]!Table29[[#This Row],[Fecha]]+2)</f>
        <v>45610.208333333358</v>
      </c>
      <c r="G13" s="49">
        <f>[1]!Table29[[#This Row],[Hora]]</f>
        <v>0.20833333333333334</v>
      </c>
      <c r="H13" s="50">
        <f>VLOOKUP([1]!Table18[[#This Row],[Fecha]],[1]!TBL_CalcDarwin[#Data],46,1)</f>
        <v>0.87</v>
      </c>
      <c r="I13" s="50">
        <f>VLOOKUP([1]!Table18[[#This Row],[Fecha]],[1]!TBL_CalcDarwin[#Data],47,1)</f>
        <v>0.73199999999999998</v>
      </c>
      <c r="J13" s="53">
        <f>VLOOKUP([1]!Table18[[#This Row],[Fecha]],[1]!TBL_CalcDarwin[#Data],44,1)</f>
        <v>3</v>
      </c>
      <c r="K13" s="53">
        <f>VLOOKUP([1]!Table18[[#This Row],[Fecha]],[1]!TBL_CalcDarwin[#Data],45,1)</f>
        <v>3</v>
      </c>
      <c r="L13" s="50">
        <f>[1]!Table18[[#This Row],[MW Proyectada (Barra A)]]+[1]!Table18[[#This Row],[MW Proyectada (Barra B)]]</f>
        <v>1.6019999999999999</v>
      </c>
    </row>
    <row r="14" spans="1:12" x14ac:dyDescent="0.25">
      <c r="A14" s="66">
        <f t="shared" si="0"/>
        <v>45608.229166666693</v>
      </c>
      <c r="B14" s="48">
        <f t="shared" si="0"/>
        <v>0.22916666666666669</v>
      </c>
      <c r="C14" s="1">
        <f>'[1]Plantilla Datos'!K20</f>
        <v>6.4</v>
      </c>
      <c r="F14" s="67">
        <f>([1]!Table29[[#This Row],[Fecha]]+2)</f>
        <v>45610.229166666693</v>
      </c>
      <c r="G14" s="49">
        <f>[1]!Table29[[#This Row],[Hora]]</f>
        <v>0.22916666666666669</v>
      </c>
      <c r="H14" s="50">
        <f>VLOOKUP([1]!Table18[[#This Row],[Fecha]],[1]!TBL_CalcDarwin[#Data],46,1)</f>
        <v>0.87</v>
      </c>
      <c r="I14" s="50">
        <f>VLOOKUP([1]!Table18[[#This Row],[Fecha]],[1]!TBL_CalcDarwin[#Data],47,1)</f>
        <v>0.73199999999999998</v>
      </c>
      <c r="J14" s="53">
        <f>VLOOKUP([1]!Table18[[#This Row],[Fecha]],[1]!TBL_CalcDarwin[#Data],44,1)</f>
        <v>3</v>
      </c>
      <c r="K14" s="53">
        <f>VLOOKUP([1]!Table18[[#This Row],[Fecha]],[1]!TBL_CalcDarwin[#Data],45,1)</f>
        <v>3</v>
      </c>
      <c r="L14" s="50">
        <f>[1]!Table18[[#This Row],[MW Proyectada (Barra A)]]+[1]!Table18[[#This Row],[MW Proyectada (Barra B)]]</f>
        <v>1.6019999999999999</v>
      </c>
    </row>
    <row r="15" spans="1:12" x14ac:dyDescent="0.25">
      <c r="A15" s="66">
        <f t="shared" si="0"/>
        <v>45608.250000000029</v>
      </c>
      <c r="B15" s="48">
        <f t="shared" si="0"/>
        <v>0.25</v>
      </c>
      <c r="C15" s="1">
        <f>'[1]Plantilla Datos'!K21</f>
        <v>8.6</v>
      </c>
      <c r="F15" s="67">
        <f>([1]!Table29[[#This Row],[Fecha]]+2)</f>
        <v>45610.250000000029</v>
      </c>
      <c r="G15" s="49">
        <f>[1]!Table29[[#This Row],[Hora]]</f>
        <v>0.25</v>
      </c>
      <c r="H15" s="50">
        <f>VLOOKUP([1]!Table18[[#This Row],[Fecha]],[1]!TBL_CalcDarwin[#Data],46,1)</f>
        <v>1.3109999999999999</v>
      </c>
      <c r="I15" s="50">
        <f>VLOOKUP([1]!Table18[[#This Row],[Fecha]],[1]!TBL_CalcDarwin[#Data],47,1)</f>
        <v>1.1459999999999999</v>
      </c>
      <c r="J15" s="53">
        <f>VLOOKUP([1]!Table18[[#This Row],[Fecha]],[1]!TBL_CalcDarwin[#Data],44,1)</f>
        <v>3</v>
      </c>
      <c r="K15" s="53">
        <f>VLOOKUP([1]!Table18[[#This Row],[Fecha]],[1]!TBL_CalcDarwin[#Data],45,1)</f>
        <v>3</v>
      </c>
      <c r="L15" s="50">
        <f>[1]!Table18[[#This Row],[MW Proyectada (Barra A)]]+[1]!Table18[[#This Row],[MW Proyectada (Barra B)]]</f>
        <v>2.4569999999999999</v>
      </c>
    </row>
    <row r="16" spans="1:12" x14ac:dyDescent="0.25">
      <c r="A16" s="66">
        <f t="shared" si="0"/>
        <v>45608.270833333365</v>
      </c>
      <c r="B16" s="48">
        <f t="shared" si="0"/>
        <v>0.27083333333333331</v>
      </c>
      <c r="C16" s="1">
        <f>'[1]Plantilla Datos'!K22</f>
        <v>6.7</v>
      </c>
      <c r="F16" s="67">
        <f>([1]!Table29[[#This Row],[Fecha]]+2)</f>
        <v>45610.270833333365</v>
      </c>
      <c r="G16" s="49">
        <f>[1]!Table29[[#This Row],[Hora]]</f>
        <v>0.27083333333333331</v>
      </c>
      <c r="H16" s="50">
        <f>VLOOKUP([1]!Table18[[#This Row],[Fecha]],[1]!TBL_CalcDarwin[#Data],46,1)</f>
        <v>1.3109999999999999</v>
      </c>
      <c r="I16" s="50">
        <f>VLOOKUP([1]!Table18[[#This Row],[Fecha]],[1]!TBL_CalcDarwin[#Data],47,1)</f>
        <v>1.1459999999999999</v>
      </c>
      <c r="J16" s="53">
        <f>VLOOKUP([1]!Table18[[#This Row],[Fecha]],[1]!TBL_CalcDarwin[#Data],44,1)</f>
        <v>3</v>
      </c>
      <c r="K16" s="53">
        <f>VLOOKUP([1]!Table18[[#This Row],[Fecha]],[1]!TBL_CalcDarwin[#Data],45,1)</f>
        <v>3</v>
      </c>
      <c r="L16" s="50">
        <f>[1]!Table18[[#This Row],[MW Proyectada (Barra A)]]+[1]!Table18[[#This Row],[MW Proyectada (Barra B)]]</f>
        <v>2.4569999999999999</v>
      </c>
    </row>
    <row r="17" spans="1:12" x14ac:dyDescent="0.25">
      <c r="A17" s="66">
        <f t="shared" si="0"/>
        <v>45608.291666666701</v>
      </c>
      <c r="B17" s="48">
        <f t="shared" si="0"/>
        <v>0.29166666666666663</v>
      </c>
      <c r="C17" s="1">
        <f>'[1]Plantilla Datos'!K23</f>
        <v>7.3</v>
      </c>
      <c r="F17" s="67">
        <f>([1]!Table29[[#This Row],[Fecha]]+2)</f>
        <v>45610.291666666701</v>
      </c>
      <c r="G17" s="49">
        <f>[1]!Table29[[#This Row],[Hora]]</f>
        <v>0.29166666666666663</v>
      </c>
      <c r="H17" s="50">
        <f>VLOOKUP([1]!Table18[[#This Row],[Fecha]],[1]!TBL_CalcDarwin[#Data],46,1)</f>
        <v>1.5089999999999999</v>
      </c>
      <c r="I17" s="50">
        <f>VLOOKUP([1]!Table18[[#This Row],[Fecha]],[1]!TBL_CalcDarwin[#Data],47,1)</f>
        <v>1.1459999999999999</v>
      </c>
      <c r="J17" s="53">
        <f>VLOOKUP([1]!Table18[[#This Row],[Fecha]],[1]!TBL_CalcDarwin[#Data],44,1)</f>
        <v>3</v>
      </c>
      <c r="K17" s="53">
        <f>VLOOKUP([1]!Table18[[#This Row],[Fecha]],[1]!TBL_CalcDarwin[#Data],45,1)</f>
        <v>3</v>
      </c>
      <c r="L17" s="50">
        <f>[1]!Table18[[#This Row],[MW Proyectada (Barra A)]]+[1]!Table18[[#This Row],[MW Proyectada (Barra B)]]</f>
        <v>2.6549999999999998</v>
      </c>
    </row>
    <row r="18" spans="1:12" x14ac:dyDescent="0.25">
      <c r="A18" s="66">
        <f t="shared" si="0"/>
        <v>45608.312500000036</v>
      </c>
      <c r="B18" s="48">
        <f t="shared" si="0"/>
        <v>0.31249999999999994</v>
      </c>
      <c r="C18" s="1">
        <f>'[1]Plantilla Datos'!K24</f>
        <v>7.1</v>
      </c>
      <c r="F18" s="67">
        <f>([1]!Table29[[#This Row],[Fecha]]+2)</f>
        <v>45610.312500000036</v>
      </c>
      <c r="G18" s="49">
        <f>[1]!Table29[[#This Row],[Hora]]</f>
        <v>0.31249999999999994</v>
      </c>
      <c r="H18" s="50">
        <f>VLOOKUP([1]!Table18[[#This Row],[Fecha]],[1]!TBL_CalcDarwin[#Data],46,1)</f>
        <v>1.5089999999999999</v>
      </c>
      <c r="I18" s="50">
        <f>VLOOKUP([1]!Table18[[#This Row],[Fecha]],[1]!TBL_CalcDarwin[#Data],47,1)</f>
        <v>1.1459999999999999</v>
      </c>
      <c r="J18" s="53">
        <f>VLOOKUP([1]!Table18[[#This Row],[Fecha]],[1]!TBL_CalcDarwin[#Data],44,1)</f>
        <v>3</v>
      </c>
      <c r="K18" s="53">
        <f>VLOOKUP([1]!Table18[[#This Row],[Fecha]],[1]!TBL_CalcDarwin[#Data],45,1)</f>
        <v>3</v>
      </c>
      <c r="L18" s="50">
        <f>[1]!Table18[[#This Row],[MW Proyectada (Barra A)]]+[1]!Table18[[#This Row],[MW Proyectada (Barra B)]]</f>
        <v>2.6549999999999998</v>
      </c>
    </row>
    <row r="19" spans="1:12" x14ac:dyDescent="0.25">
      <c r="A19" s="66">
        <f t="shared" si="0"/>
        <v>45608.333333333372</v>
      </c>
      <c r="B19" s="48">
        <f t="shared" si="0"/>
        <v>0.33333333333333326</v>
      </c>
      <c r="C19" s="1">
        <f>'[1]Plantilla Datos'!K25</f>
        <v>7.2</v>
      </c>
      <c r="F19" s="67">
        <f>([1]!Table29[[#This Row],[Fecha]]+2)</f>
        <v>45610.333333333372</v>
      </c>
      <c r="G19" s="49">
        <f>[1]!Table29[[#This Row],[Hora]]</f>
        <v>0.33333333333333326</v>
      </c>
      <c r="H19" s="50">
        <f>VLOOKUP([1]!Table18[[#This Row],[Fecha]],[1]!TBL_CalcDarwin[#Data],46,1)</f>
        <v>1.5089999999999999</v>
      </c>
      <c r="I19" s="50">
        <f>VLOOKUP([1]!Table18[[#This Row],[Fecha]],[1]!TBL_CalcDarwin[#Data],47,1)</f>
        <v>1.1459999999999999</v>
      </c>
      <c r="J19" s="53">
        <f>VLOOKUP([1]!Table18[[#This Row],[Fecha]],[1]!TBL_CalcDarwin[#Data],44,1)</f>
        <v>3</v>
      </c>
      <c r="K19" s="53">
        <f>VLOOKUP([1]!Table18[[#This Row],[Fecha]],[1]!TBL_CalcDarwin[#Data],45,1)</f>
        <v>3</v>
      </c>
      <c r="L19" s="50">
        <f>[1]!Table18[[#This Row],[MW Proyectada (Barra A)]]+[1]!Table18[[#This Row],[MW Proyectada (Barra B)]]</f>
        <v>2.6549999999999998</v>
      </c>
    </row>
    <row r="20" spans="1:12" x14ac:dyDescent="0.25">
      <c r="A20" s="66">
        <f t="shared" si="0"/>
        <v>45608.354166666708</v>
      </c>
      <c r="B20" s="48">
        <f t="shared" si="0"/>
        <v>0.35416666666666657</v>
      </c>
      <c r="C20" s="1">
        <f>'[1]Plantilla Datos'!K26</f>
        <v>6.5</v>
      </c>
      <c r="F20" s="67">
        <f>([1]!Table29[[#This Row],[Fecha]]+2)</f>
        <v>45610.354166666708</v>
      </c>
      <c r="G20" s="49">
        <f>[1]!Table29[[#This Row],[Hora]]</f>
        <v>0.35416666666666657</v>
      </c>
      <c r="H20" s="50">
        <f>VLOOKUP([1]!Table18[[#This Row],[Fecha]],[1]!TBL_CalcDarwin[#Data],46,1)</f>
        <v>1.5089999999999999</v>
      </c>
      <c r="I20" s="50">
        <f>VLOOKUP([1]!Table18[[#This Row],[Fecha]],[1]!TBL_CalcDarwin[#Data],47,1)</f>
        <v>1.1459999999999999</v>
      </c>
      <c r="J20" s="53">
        <f>VLOOKUP([1]!Table18[[#This Row],[Fecha]],[1]!TBL_CalcDarwin[#Data],44,1)</f>
        <v>3</v>
      </c>
      <c r="K20" s="53">
        <f>VLOOKUP([1]!Table18[[#This Row],[Fecha]],[1]!TBL_CalcDarwin[#Data],45,1)</f>
        <v>3</v>
      </c>
      <c r="L20" s="50">
        <f>[1]!Table18[[#This Row],[MW Proyectada (Barra A)]]+[1]!Table18[[#This Row],[MW Proyectada (Barra B)]]</f>
        <v>2.6549999999999998</v>
      </c>
    </row>
    <row r="21" spans="1:12" x14ac:dyDescent="0.25">
      <c r="A21" s="66">
        <f t="shared" ref="A21:B36" si="1">A20+TIME(0,30,0)</f>
        <v>45608.375000000044</v>
      </c>
      <c r="B21" s="48">
        <f t="shared" si="1"/>
        <v>0.37499999999999989</v>
      </c>
      <c r="C21" s="1">
        <f>'[1]Plantilla Datos'!K27</f>
        <v>8.1999999999999993</v>
      </c>
      <c r="F21" s="67">
        <f>([1]!Table29[[#This Row],[Fecha]]+2)</f>
        <v>45610.375000000044</v>
      </c>
      <c r="G21" s="49">
        <f>[1]!Table29[[#This Row],[Hora]]</f>
        <v>0.37499999999999989</v>
      </c>
      <c r="H21" s="50">
        <f>VLOOKUP([1]!Table18[[#This Row],[Fecha]],[1]!TBL_CalcDarwin[#Data],46,1)</f>
        <v>1.839</v>
      </c>
      <c r="I21" s="50">
        <f>VLOOKUP([1]!Table18[[#This Row],[Fecha]],[1]!TBL_CalcDarwin[#Data],47,1)</f>
        <v>1.641</v>
      </c>
      <c r="J21" s="53">
        <f>VLOOKUP([1]!Table18[[#This Row],[Fecha]],[1]!TBL_CalcDarwin[#Data],44,1)</f>
        <v>3</v>
      </c>
      <c r="K21" s="53">
        <f>VLOOKUP([1]!Table18[[#This Row],[Fecha]],[1]!TBL_CalcDarwin[#Data],45,1)</f>
        <v>3</v>
      </c>
      <c r="L21" s="50">
        <f>[1]!Table18[[#This Row],[MW Proyectada (Barra A)]]+[1]!Table18[[#This Row],[MW Proyectada (Barra B)]]</f>
        <v>3.48</v>
      </c>
    </row>
    <row r="22" spans="1:12" x14ac:dyDescent="0.25">
      <c r="A22" s="66">
        <f t="shared" si="1"/>
        <v>45608.395833333379</v>
      </c>
      <c r="B22" s="48">
        <f t="shared" si="1"/>
        <v>0.3958333333333332</v>
      </c>
      <c r="C22" s="1">
        <f>'[1]Plantilla Datos'!K28</f>
        <v>9.4</v>
      </c>
      <c r="F22" s="67">
        <f>([1]!Table29[[#This Row],[Fecha]]+2)</f>
        <v>45610.395833333379</v>
      </c>
      <c r="G22" s="49">
        <f>[1]!Table29[[#This Row],[Hora]]</f>
        <v>0.3958333333333332</v>
      </c>
      <c r="H22" s="50">
        <f>VLOOKUP([1]!Table18[[#This Row],[Fecha]],[1]!TBL_CalcDarwin[#Data],46,1)</f>
        <v>1.839</v>
      </c>
      <c r="I22" s="50">
        <f>VLOOKUP([1]!Table18[[#This Row],[Fecha]],[1]!TBL_CalcDarwin[#Data],47,1)</f>
        <v>1.641</v>
      </c>
      <c r="J22" s="53">
        <f>VLOOKUP([1]!Table18[[#This Row],[Fecha]],[1]!TBL_CalcDarwin[#Data],44,1)</f>
        <v>3</v>
      </c>
      <c r="K22" s="53">
        <f>VLOOKUP([1]!Table18[[#This Row],[Fecha]],[1]!TBL_CalcDarwin[#Data],45,1)</f>
        <v>3</v>
      </c>
      <c r="L22" s="50">
        <f>[1]!Table18[[#This Row],[MW Proyectada (Barra A)]]+[1]!Table18[[#This Row],[MW Proyectada (Barra B)]]</f>
        <v>3.48</v>
      </c>
    </row>
    <row r="23" spans="1:12" x14ac:dyDescent="0.25">
      <c r="A23" s="66">
        <f t="shared" si="1"/>
        <v>45608.416666666715</v>
      </c>
      <c r="B23" s="48">
        <f t="shared" si="1"/>
        <v>0.41666666666666652</v>
      </c>
      <c r="C23" s="1">
        <f>'[1]Plantilla Datos'!K29</f>
        <v>6.6</v>
      </c>
      <c r="F23" s="67">
        <f>([1]!Table29[[#This Row],[Fecha]]+2)</f>
        <v>45610.416666666715</v>
      </c>
      <c r="G23" s="49">
        <f>[1]!Table29[[#This Row],[Hora]]</f>
        <v>0.41666666666666652</v>
      </c>
      <c r="H23" s="50">
        <f>VLOOKUP([1]!Table18[[#This Row],[Fecha]],[1]!TBL_CalcDarwin[#Data],46,1)</f>
        <v>2.077</v>
      </c>
      <c r="I23" s="50">
        <f>VLOOKUP([1]!Table18[[#This Row],[Fecha]],[1]!TBL_CalcDarwin[#Data],47,1)</f>
        <v>1.641</v>
      </c>
      <c r="J23" s="53">
        <f>VLOOKUP([1]!Table18[[#This Row],[Fecha]],[1]!TBL_CalcDarwin[#Data],44,1)</f>
        <v>3</v>
      </c>
      <c r="K23" s="53">
        <f>VLOOKUP([1]!Table18[[#This Row],[Fecha]],[1]!TBL_CalcDarwin[#Data],45,1)</f>
        <v>3</v>
      </c>
      <c r="L23" s="50">
        <f>[1]!Table18[[#This Row],[MW Proyectada (Barra A)]]+[1]!Table18[[#This Row],[MW Proyectada (Barra B)]]</f>
        <v>3.718</v>
      </c>
    </row>
    <row r="24" spans="1:12" x14ac:dyDescent="0.25">
      <c r="A24" s="66">
        <f t="shared" si="1"/>
        <v>45608.437500000051</v>
      </c>
      <c r="B24" s="48">
        <f t="shared" si="1"/>
        <v>0.43749999999999983</v>
      </c>
      <c r="C24" s="1">
        <f>'[1]Plantilla Datos'!K30</f>
        <v>7.9</v>
      </c>
      <c r="F24" s="67">
        <f>([1]!Table29[[#This Row],[Fecha]]+2)</f>
        <v>45610.437500000051</v>
      </c>
      <c r="G24" s="49">
        <f>[1]!Table29[[#This Row],[Hora]]</f>
        <v>0.43749999999999983</v>
      </c>
      <c r="H24" s="50">
        <f>VLOOKUP([1]!Table18[[#This Row],[Fecha]],[1]!TBL_CalcDarwin[#Data],46,1)</f>
        <v>2.077</v>
      </c>
      <c r="I24" s="50">
        <f>VLOOKUP([1]!Table18[[#This Row],[Fecha]],[1]!TBL_CalcDarwin[#Data],47,1)</f>
        <v>1.641</v>
      </c>
      <c r="J24" s="53">
        <f>VLOOKUP([1]!Table18[[#This Row],[Fecha]],[1]!TBL_CalcDarwin[#Data],44,1)</f>
        <v>3</v>
      </c>
      <c r="K24" s="53">
        <f>VLOOKUP([1]!Table18[[#This Row],[Fecha]],[1]!TBL_CalcDarwin[#Data],45,1)</f>
        <v>3</v>
      </c>
      <c r="L24" s="50">
        <f>[1]!Table18[[#This Row],[MW Proyectada (Barra A)]]+[1]!Table18[[#This Row],[MW Proyectada (Barra B)]]</f>
        <v>3.718</v>
      </c>
    </row>
    <row r="25" spans="1:12" x14ac:dyDescent="0.25">
      <c r="A25" s="66">
        <f t="shared" si="1"/>
        <v>45608.458333333387</v>
      </c>
      <c r="B25" s="48">
        <f t="shared" si="1"/>
        <v>0.45833333333333315</v>
      </c>
      <c r="C25" s="1">
        <f>'[1]Plantilla Datos'!K31</f>
        <v>9.1999999999999993</v>
      </c>
      <c r="F25" s="67">
        <f>([1]!Table29[[#This Row],[Fecha]]+2)</f>
        <v>45610.458333333387</v>
      </c>
      <c r="G25" s="49">
        <f>[1]!Table29[[#This Row],[Hora]]</f>
        <v>0.45833333333333315</v>
      </c>
      <c r="H25" s="50">
        <f>VLOOKUP([1]!Table18[[#This Row],[Fecha]],[1]!TBL_CalcDarwin[#Data],46,1)</f>
        <v>2.077</v>
      </c>
      <c r="I25" s="50">
        <f>VLOOKUP([1]!Table18[[#This Row],[Fecha]],[1]!TBL_CalcDarwin[#Data],47,1)</f>
        <v>1.641</v>
      </c>
      <c r="J25" s="53">
        <f>VLOOKUP([1]!Table18[[#This Row],[Fecha]],[1]!TBL_CalcDarwin[#Data],44,1)</f>
        <v>3</v>
      </c>
      <c r="K25" s="53">
        <f>VLOOKUP([1]!Table18[[#This Row],[Fecha]],[1]!TBL_CalcDarwin[#Data],45,1)</f>
        <v>3</v>
      </c>
      <c r="L25" s="50">
        <f>[1]!Table18[[#This Row],[MW Proyectada (Barra A)]]+[1]!Table18[[#This Row],[MW Proyectada (Barra B)]]</f>
        <v>3.718</v>
      </c>
    </row>
    <row r="26" spans="1:12" x14ac:dyDescent="0.25">
      <c r="A26" s="66">
        <f t="shared" si="1"/>
        <v>45608.479166666722</v>
      </c>
      <c r="B26" s="48">
        <f t="shared" si="1"/>
        <v>0.47916666666666646</v>
      </c>
      <c r="C26" s="1">
        <f>'[1]Plantilla Datos'!K32</f>
        <v>9.6999999999999993</v>
      </c>
      <c r="F26" s="67">
        <f>([1]!Table29[[#This Row],[Fecha]]+2)</f>
        <v>45610.479166666722</v>
      </c>
      <c r="G26" s="49">
        <f>[1]!Table29[[#This Row],[Hora]]</f>
        <v>0.47916666666666646</v>
      </c>
      <c r="H26" s="50">
        <f>VLOOKUP([1]!Table18[[#This Row],[Fecha]],[1]!TBL_CalcDarwin[#Data],46,1)</f>
        <v>2.077</v>
      </c>
      <c r="I26" s="50">
        <f>VLOOKUP([1]!Table18[[#This Row],[Fecha]],[1]!TBL_CalcDarwin[#Data],47,1)</f>
        <v>1.641</v>
      </c>
      <c r="J26" s="53">
        <f>VLOOKUP([1]!Table18[[#This Row],[Fecha]],[1]!TBL_CalcDarwin[#Data],44,1)</f>
        <v>3</v>
      </c>
      <c r="K26" s="53">
        <f>VLOOKUP([1]!Table18[[#This Row],[Fecha]],[1]!TBL_CalcDarwin[#Data],45,1)</f>
        <v>3</v>
      </c>
      <c r="L26" s="50">
        <f>[1]!Table18[[#This Row],[MW Proyectada (Barra A)]]+[1]!Table18[[#This Row],[MW Proyectada (Barra B)]]</f>
        <v>3.718</v>
      </c>
    </row>
    <row r="27" spans="1:12" x14ac:dyDescent="0.25">
      <c r="A27" s="66">
        <f t="shared" si="1"/>
        <v>45608.500000000058</v>
      </c>
      <c r="B27" s="48">
        <f t="shared" si="1"/>
        <v>0.49999999999999978</v>
      </c>
      <c r="C27" s="1">
        <f>'[1]Plantilla Datos'!K33</f>
        <v>7.8</v>
      </c>
      <c r="F27" s="67">
        <f>([1]!Table29[[#This Row],[Fecha]]+2)</f>
        <v>45610.500000000058</v>
      </c>
      <c r="G27" s="49">
        <f>[1]!Table29[[#This Row],[Hora]]</f>
        <v>0.49999999999999978</v>
      </c>
      <c r="H27" s="50">
        <f>VLOOKUP([1]!Table18[[#This Row],[Fecha]],[1]!TBL_CalcDarwin[#Data],46,1)</f>
        <v>2.7560000000000002</v>
      </c>
      <c r="I27" s="50">
        <f>VLOOKUP([1]!Table18[[#This Row],[Fecha]],[1]!TBL_CalcDarwin[#Data],47,1)</f>
        <v>2.2349999999999999</v>
      </c>
      <c r="J27" s="53">
        <f>VLOOKUP([1]!Table18[[#This Row],[Fecha]],[1]!TBL_CalcDarwin[#Data],44,1)</f>
        <v>3</v>
      </c>
      <c r="K27" s="53">
        <f>VLOOKUP([1]!Table18[[#This Row],[Fecha]],[1]!TBL_CalcDarwin[#Data],45,1)</f>
        <v>3</v>
      </c>
      <c r="L27" s="50">
        <f>[1]!Table18[[#This Row],[MW Proyectada (Barra A)]]+[1]!Table18[[#This Row],[MW Proyectada (Barra B)]]</f>
        <v>4.9909999999999997</v>
      </c>
    </row>
    <row r="28" spans="1:12" x14ac:dyDescent="0.25">
      <c r="A28" s="66">
        <f t="shared" si="1"/>
        <v>45608.520833333394</v>
      </c>
      <c r="B28" s="48">
        <f t="shared" si="1"/>
        <v>0.52083333333333315</v>
      </c>
      <c r="C28" s="1">
        <f>'[1]Plantilla Datos'!K34</f>
        <v>9</v>
      </c>
      <c r="F28" s="67">
        <f>([1]!Table29[[#This Row],[Fecha]]+2)</f>
        <v>45610.520833333394</v>
      </c>
      <c r="G28" s="49">
        <f>[1]!Table29[[#This Row],[Hora]]</f>
        <v>0.52083333333333315</v>
      </c>
      <c r="H28" s="50">
        <f>VLOOKUP([1]!Table18[[#This Row],[Fecha]],[1]!TBL_CalcDarwin[#Data],46,1)</f>
        <v>2.7560000000000002</v>
      </c>
      <c r="I28" s="50">
        <f>VLOOKUP([1]!Table18[[#This Row],[Fecha]],[1]!TBL_CalcDarwin[#Data],47,1)</f>
        <v>2.2349999999999999</v>
      </c>
      <c r="J28" s="53">
        <f>VLOOKUP([1]!Table18[[#This Row],[Fecha]],[1]!TBL_CalcDarwin[#Data],44,1)</f>
        <v>3</v>
      </c>
      <c r="K28" s="53">
        <f>VLOOKUP([1]!Table18[[#This Row],[Fecha]],[1]!TBL_CalcDarwin[#Data],45,1)</f>
        <v>3</v>
      </c>
      <c r="L28" s="50">
        <f>[1]!Table18[[#This Row],[MW Proyectada (Barra A)]]+[1]!Table18[[#This Row],[MW Proyectada (Barra B)]]</f>
        <v>4.9909999999999997</v>
      </c>
    </row>
    <row r="29" spans="1:12" x14ac:dyDescent="0.25">
      <c r="A29" s="66">
        <f t="shared" si="1"/>
        <v>45608.54166666673</v>
      </c>
      <c r="B29" s="48">
        <f t="shared" si="1"/>
        <v>0.54166666666666652</v>
      </c>
      <c r="C29" s="1">
        <f>'[1]Plantilla Datos'!K35</f>
        <v>8</v>
      </c>
      <c r="F29" s="67">
        <f>([1]!Table29[[#This Row],[Fecha]]+2)</f>
        <v>45610.54166666673</v>
      </c>
      <c r="G29" s="49">
        <f>[1]!Table29[[#This Row],[Hora]]</f>
        <v>0.54166666666666652</v>
      </c>
      <c r="H29" s="50">
        <f>VLOOKUP([1]!Table18[[#This Row],[Fecha]],[1]!TBL_CalcDarwin[#Data],46,1)</f>
        <v>3.5629999999999997</v>
      </c>
      <c r="I29" s="50">
        <f>VLOOKUP([1]!Table18[[#This Row],[Fecha]],[1]!TBL_CalcDarwin[#Data],47,1)</f>
        <v>2.9489999999999998</v>
      </c>
      <c r="J29" s="53">
        <f>VLOOKUP([1]!Table18[[#This Row],[Fecha]],[1]!TBL_CalcDarwin[#Data],44,1)</f>
        <v>3</v>
      </c>
      <c r="K29" s="53">
        <f>VLOOKUP([1]!Table18[[#This Row],[Fecha]],[1]!TBL_CalcDarwin[#Data],45,1)</f>
        <v>3</v>
      </c>
      <c r="L29" s="50">
        <f>[1]!Table18[[#This Row],[MW Proyectada (Barra A)]]+[1]!Table18[[#This Row],[MW Proyectada (Barra B)]]</f>
        <v>6.5119999999999996</v>
      </c>
    </row>
    <row r="30" spans="1:12" x14ac:dyDescent="0.25">
      <c r="A30" s="66">
        <f t="shared" si="1"/>
        <v>45608.562500000065</v>
      </c>
      <c r="B30" s="48">
        <f t="shared" si="1"/>
        <v>0.56249999999999989</v>
      </c>
      <c r="C30" s="1">
        <f>'[1]Plantilla Datos'!K36</f>
        <v>7.4</v>
      </c>
      <c r="F30" s="67">
        <f>([1]!Table29[[#This Row],[Fecha]]+2)</f>
        <v>45610.562500000065</v>
      </c>
      <c r="G30" s="49">
        <f>[1]!Table29[[#This Row],[Hora]]</f>
        <v>0.56249999999999989</v>
      </c>
      <c r="H30" s="50">
        <f>VLOOKUP([1]!Table18[[#This Row],[Fecha]],[1]!TBL_CalcDarwin[#Data],46,1)</f>
        <v>3.5629999999999997</v>
      </c>
      <c r="I30" s="50">
        <f>VLOOKUP([1]!Table18[[#This Row],[Fecha]],[1]!TBL_CalcDarwin[#Data],47,1)</f>
        <v>2.9489999999999998</v>
      </c>
      <c r="J30" s="53">
        <f>VLOOKUP([1]!Table18[[#This Row],[Fecha]],[1]!TBL_CalcDarwin[#Data],44,1)</f>
        <v>3</v>
      </c>
      <c r="K30" s="53">
        <f>VLOOKUP([1]!Table18[[#This Row],[Fecha]],[1]!TBL_CalcDarwin[#Data],45,1)</f>
        <v>3</v>
      </c>
      <c r="L30" s="50">
        <f>[1]!Table18[[#This Row],[MW Proyectada (Barra A)]]+[1]!Table18[[#This Row],[MW Proyectada (Barra B)]]</f>
        <v>6.5119999999999996</v>
      </c>
    </row>
    <row r="31" spans="1:12" x14ac:dyDescent="0.25">
      <c r="A31" s="66">
        <f t="shared" si="1"/>
        <v>45608.583333333401</v>
      </c>
      <c r="B31" s="48">
        <f t="shared" si="1"/>
        <v>0.58333333333333326</v>
      </c>
      <c r="C31" s="1">
        <f>'[1]Plantilla Datos'!K37</f>
        <v>9.1999999999999993</v>
      </c>
      <c r="F31" s="67">
        <f>([1]!Table29[[#This Row],[Fecha]]+2)</f>
        <v>45610.583333333401</v>
      </c>
      <c r="G31" s="49">
        <f>[1]!Table29[[#This Row],[Hora]]</f>
        <v>0.58333333333333326</v>
      </c>
      <c r="H31" s="50">
        <f>VLOOKUP([1]!Table18[[#This Row],[Fecha]],[1]!TBL_CalcDarwin[#Data],46,1)</f>
        <v>2.7560000000000002</v>
      </c>
      <c r="I31" s="50">
        <f>VLOOKUP([1]!Table18[[#This Row],[Fecha]],[1]!TBL_CalcDarwin[#Data],47,1)</f>
        <v>2.2349999999999999</v>
      </c>
      <c r="J31" s="53">
        <f>VLOOKUP([1]!Table18[[#This Row],[Fecha]],[1]!TBL_CalcDarwin[#Data],44,1)</f>
        <v>3</v>
      </c>
      <c r="K31" s="53">
        <f>VLOOKUP([1]!Table18[[#This Row],[Fecha]],[1]!TBL_CalcDarwin[#Data],45,1)</f>
        <v>3</v>
      </c>
      <c r="L31" s="50">
        <f>[1]!Table18[[#This Row],[MW Proyectada (Barra A)]]+[1]!Table18[[#This Row],[MW Proyectada (Barra B)]]</f>
        <v>4.9909999999999997</v>
      </c>
    </row>
    <row r="32" spans="1:12" x14ac:dyDescent="0.25">
      <c r="A32" s="66">
        <f t="shared" si="1"/>
        <v>45608.604166666737</v>
      </c>
      <c r="B32" s="48">
        <f t="shared" si="1"/>
        <v>0.60416666666666663</v>
      </c>
      <c r="C32" s="1">
        <f>'[1]Plantilla Datos'!K38</f>
        <v>8.6999999999999993</v>
      </c>
      <c r="F32" s="67">
        <f>([1]!Table29[[#This Row],[Fecha]]+2)</f>
        <v>45610.604166666737</v>
      </c>
      <c r="G32" s="49">
        <f>[1]!Table29[[#This Row],[Hora]]</f>
        <v>0.60416666666666663</v>
      </c>
      <c r="H32" s="50">
        <f>VLOOKUP([1]!Table18[[#This Row],[Fecha]],[1]!TBL_CalcDarwin[#Data],46,1)</f>
        <v>2.7560000000000002</v>
      </c>
      <c r="I32" s="50">
        <f>VLOOKUP([1]!Table18[[#This Row],[Fecha]],[1]!TBL_CalcDarwin[#Data],47,1)</f>
        <v>2.2349999999999999</v>
      </c>
      <c r="J32" s="53">
        <f>VLOOKUP([1]!Table18[[#This Row],[Fecha]],[1]!TBL_CalcDarwin[#Data],44,1)</f>
        <v>3</v>
      </c>
      <c r="K32" s="53">
        <f>VLOOKUP([1]!Table18[[#This Row],[Fecha]],[1]!TBL_CalcDarwin[#Data],45,1)</f>
        <v>3</v>
      </c>
      <c r="L32" s="50">
        <f>[1]!Table18[[#This Row],[MW Proyectada (Barra A)]]+[1]!Table18[[#This Row],[MW Proyectada (Barra B)]]</f>
        <v>4.9909999999999997</v>
      </c>
    </row>
    <row r="33" spans="1:12" x14ac:dyDescent="0.25">
      <c r="A33" s="66">
        <f t="shared" si="1"/>
        <v>45608.625000000073</v>
      </c>
      <c r="B33" s="48">
        <f t="shared" si="1"/>
        <v>0.625</v>
      </c>
      <c r="C33" s="1">
        <f>'[1]Plantilla Datos'!K39</f>
        <v>8.1999999999999993</v>
      </c>
      <c r="F33" s="67">
        <f>([1]!Table29[[#This Row],[Fecha]]+2)</f>
        <v>45610.625000000073</v>
      </c>
      <c r="G33" s="49">
        <f>[1]!Table29[[#This Row],[Hora]]</f>
        <v>0.625</v>
      </c>
      <c r="H33" s="50">
        <f>VLOOKUP([1]!Table18[[#This Row],[Fecha]],[1]!TBL_CalcDarwin[#Data],46,1)</f>
        <v>2.7560000000000002</v>
      </c>
      <c r="I33" s="50">
        <f>VLOOKUP([1]!Table18[[#This Row],[Fecha]],[1]!TBL_CalcDarwin[#Data],47,1)</f>
        <v>2.2349999999999999</v>
      </c>
      <c r="J33" s="53">
        <f>VLOOKUP([1]!Table18[[#This Row],[Fecha]],[1]!TBL_CalcDarwin[#Data],44,1)</f>
        <v>3</v>
      </c>
      <c r="K33" s="53">
        <f>VLOOKUP([1]!Table18[[#This Row],[Fecha]],[1]!TBL_CalcDarwin[#Data],45,1)</f>
        <v>3</v>
      </c>
      <c r="L33" s="50">
        <f>[1]!Table18[[#This Row],[MW Proyectada (Barra A)]]+[1]!Table18[[#This Row],[MW Proyectada (Barra B)]]</f>
        <v>4.9909999999999997</v>
      </c>
    </row>
    <row r="34" spans="1:12" x14ac:dyDescent="0.25">
      <c r="A34" s="66">
        <f t="shared" si="1"/>
        <v>45608.645833333409</v>
      </c>
      <c r="B34" s="48">
        <f t="shared" si="1"/>
        <v>0.64583333333333337</v>
      </c>
      <c r="C34" s="1">
        <f>'[1]Plantilla Datos'!K40</f>
        <v>6.7</v>
      </c>
      <c r="F34" s="67">
        <f>([1]!Table29[[#This Row],[Fecha]]+2)</f>
        <v>45610.645833333409</v>
      </c>
      <c r="G34" s="49">
        <f>[1]!Table29[[#This Row],[Hora]]</f>
        <v>0.64583333333333337</v>
      </c>
      <c r="H34" s="50">
        <f>VLOOKUP([1]!Table18[[#This Row],[Fecha]],[1]!TBL_CalcDarwin[#Data],46,1)</f>
        <v>2.7560000000000002</v>
      </c>
      <c r="I34" s="50">
        <f>VLOOKUP([1]!Table18[[#This Row],[Fecha]],[1]!TBL_CalcDarwin[#Data],47,1)</f>
        <v>2.2349999999999999</v>
      </c>
      <c r="J34" s="53">
        <f>VLOOKUP([1]!Table18[[#This Row],[Fecha]],[1]!TBL_CalcDarwin[#Data],44,1)</f>
        <v>3</v>
      </c>
      <c r="K34" s="53">
        <f>VLOOKUP([1]!Table18[[#This Row],[Fecha]],[1]!TBL_CalcDarwin[#Data],45,1)</f>
        <v>3</v>
      </c>
      <c r="L34" s="50">
        <f>[1]!Table18[[#This Row],[MW Proyectada (Barra A)]]+[1]!Table18[[#This Row],[MW Proyectada (Barra B)]]</f>
        <v>4.9909999999999997</v>
      </c>
    </row>
    <row r="35" spans="1:12" x14ac:dyDescent="0.25">
      <c r="A35" s="66">
        <f t="shared" si="1"/>
        <v>45608.666666666744</v>
      </c>
      <c r="B35" s="48">
        <f t="shared" si="1"/>
        <v>0.66666666666666674</v>
      </c>
      <c r="C35" s="1">
        <f>'[1]Plantilla Datos'!K41</f>
        <v>6</v>
      </c>
      <c r="F35" s="67">
        <f>([1]!Table29[[#This Row],[Fecha]]+2)</f>
        <v>45610.666666666744</v>
      </c>
      <c r="G35" s="49">
        <f>[1]!Table29[[#This Row],[Hora]]</f>
        <v>0.66666666666666674</v>
      </c>
      <c r="H35" s="50">
        <f>VLOOKUP([1]!Table18[[#This Row],[Fecha]],[1]!TBL_CalcDarwin[#Data],46,1)</f>
        <v>2.7560000000000002</v>
      </c>
      <c r="I35" s="50">
        <f>VLOOKUP([1]!Table18[[#This Row],[Fecha]],[1]!TBL_CalcDarwin[#Data],47,1)</f>
        <v>2.2349999999999999</v>
      </c>
      <c r="J35" s="53">
        <f>VLOOKUP([1]!Table18[[#This Row],[Fecha]],[1]!TBL_CalcDarwin[#Data],44,1)</f>
        <v>3</v>
      </c>
      <c r="K35" s="53">
        <f>VLOOKUP([1]!Table18[[#This Row],[Fecha]],[1]!TBL_CalcDarwin[#Data],45,1)</f>
        <v>3</v>
      </c>
      <c r="L35" s="50">
        <f>[1]!Table18[[#This Row],[MW Proyectada (Barra A)]]+[1]!Table18[[#This Row],[MW Proyectada (Barra B)]]</f>
        <v>4.9909999999999997</v>
      </c>
    </row>
    <row r="36" spans="1:12" x14ac:dyDescent="0.25">
      <c r="A36" s="66">
        <f t="shared" si="1"/>
        <v>45608.68750000008</v>
      </c>
      <c r="B36" s="48">
        <f t="shared" si="1"/>
        <v>0.68750000000000011</v>
      </c>
      <c r="C36" s="1">
        <f>'[1]Plantilla Datos'!K42</f>
        <v>7.1</v>
      </c>
      <c r="F36" s="67">
        <f>([1]!Table29[[#This Row],[Fecha]]+2)</f>
        <v>45610.68750000008</v>
      </c>
      <c r="G36" s="49">
        <f>[1]!Table29[[#This Row],[Hora]]</f>
        <v>0.68750000000000011</v>
      </c>
      <c r="H36" s="50">
        <f>VLOOKUP([1]!Table18[[#This Row],[Fecha]],[1]!TBL_CalcDarwin[#Data],46,1)</f>
        <v>2.7560000000000002</v>
      </c>
      <c r="I36" s="50">
        <f>VLOOKUP([1]!Table18[[#This Row],[Fecha]],[1]!TBL_CalcDarwin[#Data],47,1)</f>
        <v>2.2349999999999999</v>
      </c>
      <c r="J36" s="53">
        <f>VLOOKUP([1]!Table18[[#This Row],[Fecha]],[1]!TBL_CalcDarwin[#Data],44,1)</f>
        <v>3</v>
      </c>
      <c r="K36" s="53">
        <f>VLOOKUP([1]!Table18[[#This Row],[Fecha]],[1]!TBL_CalcDarwin[#Data],45,1)</f>
        <v>3</v>
      </c>
      <c r="L36" s="50">
        <f>[1]!Table18[[#This Row],[MW Proyectada (Barra A)]]+[1]!Table18[[#This Row],[MW Proyectada (Barra B)]]</f>
        <v>4.9909999999999997</v>
      </c>
    </row>
    <row r="37" spans="1:12" x14ac:dyDescent="0.25">
      <c r="A37" s="66">
        <f t="shared" ref="A37:B50" si="2">A36+TIME(0,30,0)</f>
        <v>45608.708333333416</v>
      </c>
      <c r="B37" s="48">
        <f t="shared" si="2"/>
        <v>0.70833333333333348</v>
      </c>
      <c r="C37" s="1">
        <f>'[1]Plantilla Datos'!K43</f>
        <v>5.3</v>
      </c>
      <c r="F37" s="67">
        <f>([1]!Table29[[#This Row],[Fecha]]+2)</f>
        <v>45610.708333333416</v>
      </c>
      <c r="G37" s="49">
        <f>[1]!Table29[[#This Row],[Hora]]</f>
        <v>0.70833333333333348</v>
      </c>
      <c r="H37" s="50">
        <f>VLOOKUP([1]!Table18[[#This Row],[Fecha]],[1]!TBL_CalcDarwin[#Data],46,1)</f>
        <v>2.077</v>
      </c>
      <c r="I37" s="50">
        <f>VLOOKUP([1]!Table18[[#This Row],[Fecha]],[1]!TBL_CalcDarwin[#Data],47,1)</f>
        <v>1.641</v>
      </c>
      <c r="J37" s="53">
        <f>VLOOKUP([1]!Table18[[#This Row],[Fecha]],[1]!TBL_CalcDarwin[#Data],44,1)</f>
        <v>3</v>
      </c>
      <c r="K37" s="53">
        <f>VLOOKUP([1]!Table18[[#This Row],[Fecha]],[1]!TBL_CalcDarwin[#Data],45,1)</f>
        <v>3</v>
      </c>
      <c r="L37" s="50">
        <f>[1]!Table18[[#This Row],[MW Proyectada (Barra A)]]+[1]!Table18[[#This Row],[MW Proyectada (Barra B)]]</f>
        <v>3.718</v>
      </c>
    </row>
    <row r="38" spans="1:12" x14ac:dyDescent="0.25">
      <c r="A38" s="66">
        <f t="shared" si="2"/>
        <v>45608.729166666752</v>
      </c>
      <c r="B38" s="48">
        <f t="shared" si="2"/>
        <v>0.72916666666666685</v>
      </c>
      <c r="C38" s="1">
        <f>'[1]Plantilla Datos'!K44</f>
        <v>6.1</v>
      </c>
      <c r="F38" s="67">
        <f>([1]!Table29[[#This Row],[Fecha]]+2)</f>
        <v>45610.729166666752</v>
      </c>
      <c r="G38" s="49">
        <f>[1]!Table29[[#This Row],[Hora]]</f>
        <v>0.72916666666666685</v>
      </c>
      <c r="H38" s="50">
        <f>VLOOKUP([1]!Table18[[#This Row],[Fecha]],[1]!TBL_CalcDarwin[#Data],46,1)</f>
        <v>2.077</v>
      </c>
      <c r="I38" s="50">
        <f>VLOOKUP([1]!Table18[[#This Row],[Fecha]],[1]!TBL_CalcDarwin[#Data],47,1)</f>
        <v>1.641</v>
      </c>
      <c r="J38" s="53">
        <f>VLOOKUP([1]!Table18[[#This Row],[Fecha]],[1]!TBL_CalcDarwin[#Data],44,1)</f>
        <v>3</v>
      </c>
      <c r="K38" s="53">
        <f>VLOOKUP([1]!Table18[[#This Row],[Fecha]],[1]!TBL_CalcDarwin[#Data],45,1)</f>
        <v>3</v>
      </c>
      <c r="L38" s="50">
        <f>[1]!Table18[[#This Row],[MW Proyectada (Barra A)]]+[1]!Table18[[#This Row],[MW Proyectada (Barra B)]]</f>
        <v>3.718</v>
      </c>
    </row>
    <row r="39" spans="1:12" x14ac:dyDescent="0.25">
      <c r="A39" s="66">
        <f t="shared" si="2"/>
        <v>45608.750000000087</v>
      </c>
      <c r="B39" s="48">
        <f t="shared" si="2"/>
        <v>0.75000000000000022</v>
      </c>
      <c r="C39" s="1">
        <f>'[1]Plantilla Datos'!K45</f>
        <v>5.2</v>
      </c>
      <c r="F39" s="67">
        <f>([1]!Table29[[#This Row],[Fecha]]+2)</f>
        <v>45610.750000000087</v>
      </c>
      <c r="G39" s="49">
        <f>[1]!Table29[[#This Row],[Hora]]</f>
        <v>0.75000000000000022</v>
      </c>
      <c r="H39" s="50">
        <f>VLOOKUP([1]!Table18[[#This Row],[Fecha]],[1]!TBL_CalcDarwin[#Data],46,1)</f>
        <v>2.077</v>
      </c>
      <c r="I39" s="50">
        <f>VLOOKUP([1]!Table18[[#This Row],[Fecha]],[1]!TBL_CalcDarwin[#Data],47,1)</f>
        <v>1.641</v>
      </c>
      <c r="J39" s="53">
        <f>VLOOKUP([1]!Table18[[#This Row],[Fecha]],[1]!TBL_CalcDarwin[#Data],44,1)</f>
        <v>3</v>
      </c>
      <c r="K39" s="53">
        <f>VLOOKUP([1]!Table18[[#This Row],[Fecha]],[1]!TBL_CalcDarwin[#Data],45,1)</f>
        <v>3</v>
      </c>
      <c r="L39" s="50">
        <f>[1]!Table18[[#This Row],[MW Proyectada (Barra A)]]+[1]!Table18[[#This Row],[MW Proyectada (Barra B)]]</f>
        <v>3.718</v>
      </c>
    </row>
    <row r="40" spans="1:12" x14ac:dyDescent="0.25">
      <c r="A40" s="66">
        <f t="shared" si="2"/>
        <v>45608.770833333423</v>
      </c>
      <c r="B40" s="48">
        <f t="shared" si="2"/>
        <v>0.77083333333333359</v>
      </c>
      <c r="C40" s="1">
        <f>'[1]Plantilla Datos'!K46</f>
        <v>7.4</v>
      </c>
      <c r="F40" s="67">
        <f>([1]!Table29[[#This Row],[Fecha]]+2)</f>
        <v>45610.770833333423</v>
      </c>
      <c r="G40" s="49">
        <f>[1]!Table29[[#This Row],[Hora]]</f>
        <v>0.77083333333333359</v>
      </c>
      <c r="H40" s="50">
        <f>VLOOKUP([1]!Table18[[#This Row],[Fecha]],[1]!TBL_CalcDarwin[#Data],46,1)</f>
        <v>2.077</v>
      </c>
      <c r="I40" s="50">
        <f>VLOOKUP([1]!Table18[[#This Row],[Fecha]],[1]!TBL_CalcDarwin[#Data],47,1)</f>
        <v>1.641</v>
      </c>
      <c r="J40" s="53">
        <f>VLOOKUP([1]!Table18[[#This Row],[Fecha]],[1]!TBL_CalcDarwin[#Data],44,1)</f>
        <v>3</v>
      </c>
      <c r="K40" s="53">
        <f>VLOOKUP([1]!Table18[[#This Row],[Fecha]],[1]!TBL_CalcDarwin[#Data],45,1)</f>
        <v>3</v>
      </c>
      <c r="L40" s="50">
        <f>[1]!Table18[[#This Row],[MW Proyectada (Barra A)]]+[1]!Table18[[#This Row],[MW Proyectada (Barra B)]]</f>
        <v>3.718</v>
      </c>
    </row>
    <row r="41" spans="1:12" x14ac:dyDescent="0.25">
      <c r="A41" s="66">
        <f t="shared" si="2"/>
        <v>45608.791666666759</v>
      </c>
      <c r="B41" s="48">
        <f t="shared" si="2"/>
        <v>0.79166666666666696</v>
      </c>
      <c r="C41" s="1">
        <f>'[1]Plantilla Datos'!K47</f>
        <v>5.2</v>
      </c>
      <c r="F41" s="67">
        <f>([1]!Table29[[#This Row],[Fecha]]+2)</f>
        <v>45610.791666666759</v>
      </c>
      <c r="G41" s="49">
        <f>[1]!Table29[[#This Row],[Hora]]</f>
        <v>0.79166666666666696</v>
      </c>
      <c r="H41" s="50">
        <f>VLOOKUP([1]!Table18[[#This Row],[Fecha]],[1]!TBL_CalcDarwin[#Data],46,1)</f>
        <v>1.5089999999999999</v>
      </c>
      <c r="I41" s="50">
        <f>VLOOKUP([1]!Table18[[#This Row],[Fecha]],[1]!TBL_CalcDarwin[#Data],47,1)</f>
        <v>1.1459999999999999</v>
      </c>
      <c r="J41" s="53">
        <f>VLOOKUP([1]!Table18[[#This Row],[Fecha]],[1]!TBL_CalcDarwin[#Data],44,1)</f>
        <v>3</v>
      </c>
      <c r="K41" s="53">
        <f>VLOOKUP([1]!Table18[[#This Row],[Fecha]],[1]!TBL_CalcDarwin[#Data],45,1)</f>
        <v>3</v>
      </c>
      <c r="L41" s="50">
        <f>[1]!Table18[[#This Row],[MW Proyectada (Barra A)]]+[1]!Table18[[#This Row],[MW Proyectada (Barra B)]]</f>
        <v>2.6549999999999998</v>
      </c>
    </row>
    <row r="42" spans="1:12" x14ac:dyDescent="0.25">
      <c r="A42" s="66">
        <f t="shared" si="2"/>
        <v>45608.812500000095</v>
      </c>
      <c r="B42" s="48">
        <f t="shared" si="2"/>
        <v>0.81250000000000033</v>
      </c>
      <c r="C42" s="1">
        <f>'[1]Plantilla Datos'!K48</f>
        <v>7.4</v>
      </c>
      <c r="F42" s="67">
        <f>([1]!Table29[[#This Row],[Fecha]]+2)</f>
        <v>45610.812500000095</v>
      </c>
      <c r="G42" s="49">
        <f>[1]!Table29[[#This Row],[Hora]]</f>
        <v>0.81250000000000033</v>
      </c>
      <c r="H42" s="50">
        <f>VLOOKUP([1]!Table18[[#This Row],[Fecha]],[1]!TBL_CalcDarwin[#Data],46,1)</f>
        <v>1.5089999999999999</v>
      </c>
      <c r="I42" s="50">
        <f>VLOOKUP([1]!Table18[[#This Row],[Fecha]],[1]!TBL_CalcDarwin[#Data],47,1)</f>
        <v>1.1459999999999999</v>
      </c>
      <c r="J42" s="53">
        <f>VLOOKUP([1]!Table18[[#This Row],[Fecha]],[1]!TBL_CalcDarwin[#Data],44,1)</f>
        <v>3</v>
      </c>
      <c r="K42" s="53">
        <f>VLOOKUP([1]!Table18[[#This Row],[Fecha]],[1]!TBL_CalcDarwin[#Data],45,1)</f>
        <v>3</v>
      </c>
      <c r="L42" s="50">
        <f>[1]!Table18[[#This Row],[MW Proyectada (Barra A)]]+[1]!Table18[[#This Row],[MW Proyectada (Barra B)]]</f>
        <v>2.6549999999999998</v>
      </c>
    </row>
    <row r="43" spans="1:12" x14ac:dyDescent="0.25">
      <c r="A43" s="66">
        <f t="shared" si="2"/>
        <v>45608.83333333343</v>
      </c>
      <c r="B43" s="48">
        <f t="shared" si="2"/>
        <v>0.8333333333333337</v>
      </c>
      <c r="C43" s="1">
        <f>'[1]Plantilla Datos'!K49</f>
        <v>6.2</v>
      </c>
      <c r="F43" s="67">
        <f>([1]!Table29[[#This Row],[Fecha]]+2)</f>
        <v>45610.83333333343</v>
      </c>
      <c r="G43" s="49">
        <f>[1]!Table29[[#This Row],[Hora]]</f>
        <v>0.8333333333333337</v>
      </c>
      <c r="H43" s="50">
        <f>VLOOKUP([1]!Table18[[#This Row],[Fecha]],[1]!TBL_CalcDarwin[#Data],46,1)</f>
        <v>1.839</v>
      </c>
      <c r="I43" s="50">
        <f>VLOOKUP([1]!Table18[[#This Row],[Fecha]],[1]!TBL_CalcDarwin[#Data],47,1)</f>
        <v>1.641</v>
      </c>
      <c r="J43" s="53">
        <f>VLOOKUP([1]!Table18[[#This Row],[Fecha]],[1]!TBL_CalcDarwin[#Data],44,1)</f>
        <v>3</v>
      </c>
      <c r="K43" s="53">
        <f>VLOOKUP([1]!Table18[[#This Row],[Fecha]],[1]!TBL_CalcDarwin[#Data],45,1)</f>
        <v>3</v>
      </c>
      <c r="L43" s="50">
        <f>[1]!Table18[[#This Row],[MW Proyectada (Barra A)]]+[1]!Table18[[#This Row],[MW Proyectada (Barra B)]]</f>
        <v>3.48</v>
      </c>
    </row>
    <row r="44" spans="1:12" x14ac:dyDescent="0.25">
      <c r="A44" s="66">
        <f t="shared" si="2"/>
        <v>45608.854166666766</v>
      </c>
      <c r="B44" s="48">
        <f t="shared" si="2"/>
        <v>0.85416666666666707</v>
      </c>
      <c r="C44" s="1">
        <f>'[1]Plantilla Datos'!K50</f>
        <v>6.6</v>
      </c>
      <c r="F44" s="67">
        <f>([1]!Table29[[#This Row],[Fecha]]+2)</f>
        <v>45610.854166666766</v>
      </c>
      <c r="G44" s="49">
        <f>[1]!Table29[[#This Row],[Hora]]</f>
        <v>0.85416666666666707</v>
      </c>
      <c r="H44" s="50">
        <f>VLOOKUP([1]!Table18[[#This Row],[Fecha]],[1]!TBL_CalcDarwin[#Data],46,1)</f>
        <v>1.839</v>
      </c>
      <c r="I44" s="50">
        <f>VLOOKUP([1]!Table18[[#This Row],[Fecha]],[1]!TBL_CalcDarwin[#Data],47,1)</f>
        <v>1.641</v>
      </c>
      <c r="J44" s="53">
        <f>VLOOKUP([1]!Table18[[#This Row],[Fecha]],[1]!TBL_CalcDarwin[#Data],44,1)</f>
        <v>3</v>
      </c>
      <c r="K44" s="53">
        <f>VLOOKUP([1]!Table18[[#This Row],[Fecha]],[1]!TBL_CalcDarwin[#Data],45,1)</f>
        <v>3</v>
      </c>
      <c r="L44" s="50">
        <f>[1]!Table18[[#This Row],[MW Proyectada (Barra A)]]+[1]!Table18[[#This Row],[MW Proyectada (Barra B)]]</f>
        <v>3.48</v>
      </c>
    </row>
    <row r="45" spans="1:12" x14ac:dyDescent="0.25">
      <c r="A45" s="66">
        <f t="shared" si="2"/>
        <v>45608.875000000102</v>
      </c>
      <c r="B45" s="48">
        <f t="shared" si="2"/>
        <v>0.87500000000000044</v>
      </c>
      <c r="C45" s="1">
        <f>'[1]Plantilla Datos'!K51</f>
        <v>5.0999999999999996</v>
      </c>
      <c r="F45" s="67">
        <f>([1]!Table29[[#This Row],[Fecha]]+2)</f>
        <v>45610.875000000102</v>
      </c>
      <c r="G45" s="49">
        <f>[1]!Table29[[#This Row],[Hora]]</f>
        <v>0.87500000000000044</v>
      </c>
      <c r="H45" s="50">
        <f>VLOOKUP([1]!Table18[[#This Row],[Fecha]],[1]!TBL_CalcDarwin[#Data],46,1)</f>
        <v>1.839</v>
      </c>
      <c r="I45" s="50">
        <f>VLOOKUP([1]!Table18[[#This Row],[Fecha]],[1]!TBL_CalcDarwin[#Data],47,1)</f>
        <v>1.641</v>
      </c>
      <c r="J45" s="53">
        <f>VLOOKUP([1]!Table18[[#This Row],[Fecha]],[1]!TBL_CalcDarwin[#Data],44,1)</f>
        <v>3</v>
      </c>
      <c r="K45" s="53">
        <f>VLOOKUP([1]!Table18[[#This Row],[Fecha]],[1]!TBL_CalcDarwin[#Data],45,1)</f>
        <v>3</v>
      </c>
      <c r="L45" s="50">
        <f>[1]!Table18[[#This Row],[MW Proyectada (Barra A)]]+[1]!Table18[[#This Row],[MW Proyectada (Barra B)]]</f>
        <v>3.48</v>
      </c>
    </row>
    <row r="46" spans="1:12" x14ac:dyDescent="0.25">
      <c r="A46" s="66">
        <f t="shared" si="2"/>
        <v>45608.895833333438</v>
      </c>
      <c r="B46" s="48">
        <f t="shared" si="2"/>
        <v>0.89583333333333381</v>
      </c>
      <c r="C46" s="1">
        <f>'[1]Plantilla Datos'!K52</f>
        <v>5.3</v>
      </c>
      <c r="F46" s="67">
        <f>([1]!Table29[[#This Row],[Fecha]]+2)</f>
        <v>45610.895833333438</v>
      </c>
      <c r="G46" s="49">
        <f>[1]!Table29[[#This Row],[Hora]]</f>
        <v>0.89583333333333381</v>
      </c>
      <c r="H46" s="50">
        <f>VLOOKUP([1]!Table18[[#This Row],[Fecha]],[1]!TBL_CalcDarwin[#Data],46,1)</f>
        <v>1.839</v>
      </c>
      <c r="I46" s="50">
        <f>VLOOKUP([1]!Table18[[#This Row],[Fecha]],[1]!TBL_CalcDarwin[#Data],47,1)</f>
        <v>1.641</v>
      </c>
      <c r="J46" s="53">
        <f>VLOOKUP([1]!Table18[[#This Row],[Fecha]],[1]!TBL_CalcDarwin[#Data],44,1)</f>
        <v>3</v>
      </c>
      <c r="K46" s="53">
        <f>VLOOKUP([1]!Table18[[#This Row],[Fecha]],[1]!TBL_CalcDarwin[#Data],45,1)</f>
        <v>3</v>
      </c>
      <c r="L46" s="50">
        <f>[1]!Table18[[#This Row],[MW Proyectada (Barra A)]]+[1]!Table18[[#This Row],[MW Proyectada (Barra B)]]</f>
        <v>3.48</v>
      </c>
    </row>
    <row r="47" spans="1:12" x14ac:dyDescent="0.25">
      <c r="A47" s="66">
        <f t="shared" si="2"/>
        <v>45608.916666666773</v>
      </c>
      <c r="B47" s="48">
        <f t="shared" si="2"/>
        <v>0.91666666666666718</v>
      </c>
      <c r="C47" s="1">
        <f>'[1]Plantilla Datos'!K53</f>
        <v>4.0999999999999996</v>
      </c>
      <c r="F47" s="67">
        <f>([1]!Table29[[#This Row],[Fecha]]+2)</f>
        <v>45610.916666666773</v>
      </c>
      <c r="G47" s="49">
        <f>[1]!Table29[[#This Row],[Hora]]</f>
        <v>0.91666666666666718</v>
      </c>
      <c r="H47" s="50">
        <f>VLOOKUP([1]!Table18[[#This Row],[Fecha]],[1]!TBL_CalcDarwin[#Data],46,1)</f>
        <v>1.839</v>
      </c>
      <c r="I47" s="50">
        <f>VLOOKUP([1]!Table18[[#This Row],[Fecha]],[1]!TBL_CalcDarwin[#Data],47,1)</f>
        <v>1.641</v>
      </c>
      <c r="J47" s="53">
        <f>VLOOKUP([1]!Table18[[#This Row],[Fecha]],[1]!TBL_CalcDarwin[#Data],44,1)</f>
        <v>3</v>
      </c>
      <c r="K47" s="53">
        <f>VLOOKUP([1]!Table18[[#This Row],[Fecha]],[1]!TBL_CalcDarwin[#Data],45,1)</f>
        <v>3</v>
      </c>
      <c r="L47" s="50">
        <f>[1]!Table18[[#This Row],[MW Proyectada (Barra A)]]+[1]!Table18[[#This Row],[MW Proyectada (Barra B)]]</f>
        <v>3.48</v>
      </c>
    </row>
    <row r="48" spans="1:12" x14ac:dyDescent="0.25">
      <c r="A48" s="66">
        <f t="shared" si="2"/>
        <v>45608.937500000109</v>
      </c>
      <c r="B48" s="48">
        <f t="shared" si="2"/>
        <v>0.93750000000000056</v>
      </c>
      <c r="C48" s="1">
        <f>'[1]Plantilla Datos'!K54</f>
        <v>5.3</v>
      </c>
      <c r="F48" s="67">
        <f>([1]!Table29[[#This Row],[Fecha]]+2)</f>
        <v>45610.937500000109</v>
      </c>
      <c r="G48" s="49">
        <f>[1]!Table29[[#This Row],[Hora]]</f>
        <v>0.93750000000000056</v>
      </c>
      <c r="H48" s="50">
        <f>VLOOKUP([1]!Table18[[#This Row],[Fecha]],[1]!TBL_CalcDarwin[#Data],46,1)</f>
        <v>1.839</v>
      </c>
      <c r="I48" s="50">
        <f>VLOOKUP([1]!Table18[[#This Row],[Fecha]],[1]!TBL_CalcDarwin[#Data],47,1)</f>
        <v>1.641</v>
      </c>
      <c r="J48" s="53">
        <f>VLOOKUP([1]!Table18[[#This Row],[Fecha]],[1]!TBL_CalcDarwin[#Data],44,1)</f>
        <v>3</v>
      </c>
      <c r="K48" s="53">
        <f>VLOOKUP([1]!Table18[[#This Row],[Fecha]],[1]!TBL_CalcDarwin[#Data],45,1)</f>
        <v>3</v>
      </c>
      <c r="L48" s="50">
        <f>[1]!Table18[[#This Row],[MW Proyectada (Barra A)]]+[1]!Table18[[#This Row],[MW Proyectada (Barra B)]]</f>
        <v>3.48</v>
      </c>
    </row>
    <row r="49" spans="1:12" x14ac:dyDescent="0.25">
      <c r="A49" s="66">
        <f t="shared" si="2"/>
        <v>45608.958333333445</v>
      </c>
      <c r="B49" s="48">
        <f t="shared" si="2"/>
        <v>0.95833333333333393</v>
      </c>
      <c r="C49" s="1">
        <f>'[1]Plantilla Datos'!K55</f>
        <v>4.3</v>
      </c>
      <c r="F49" s="67">
        <f>([1]!Table29[[#This Row],[Fecha]]+2)</f>
        <v>45610.958333333445</v>
      </c>
      <c r="G49" s="49">
        <f>[1]!Table29[[#This Row],[Hora]]</f>
        <v>0.95833333333333393</v>
      </c>
      <c r="H49" s="50">
        <f>VLOOKUP([1]!Table18[[#This Row],[Fecha]],[1]!TBL_CalcDarwin[#Data],46,1)</f>
        <v>1.3109999999999999</v>
      </c>
      <c r="I49" s="50">
        <f>VLOOKUP([1]!Table18[[#This Row],[Fecha]],[1]!TBL_CalcDarwin[#Data],47,1)</f>
        <v>1.1459999999999999</v>
      </c>
      <c r="J49" s="53">
        <f>VLOOKUP([1]!Table18[[#This Row],[Fecha]],[1]!TBL_CalcDarwin[#Data],44,1)</f>
        <v>3</v>
      </c>
      <c r="K49" s="53">
        <f>VLOOKUP([1]!Table18[[#This Row],[Fecha]],[1]!TBL_CalcDarwin[#Data],45,1)</f>
        <v>3</v>
      </c>
      <c r="L49" s="50">
        <f>[1]!Table18[[#This Row],[MW Proyectada (Barra A)]]+[1]!Table18[[#This Row],[MW Proyectada (Barra B)]]</f>
        <v>2.4569999999999999</v>
      </c>
    </row>
    <row r="50" spans="1:12" x14ac:dyDescent="0.25">
      <c r="A50" s="66">
        <f t="shared" si="2"/>
        <v>45608.979166666781</v>
      </c>
      <c r="B50" s="48">
        <f t="shared" si="2"/>
        <v>0.9791666666666673</v>
      </c>
      <c r="C50" s="1">
        <f>'[1]Plantilla Datos'!K56</f>
        <v>4.8</v>
      </c>
      <c r="F50" s="67">
        <f>([1]!Table29[[#This Row],[Fecha]]+2)</f>
        <v>45610.979166666781</v>
      </c>
      <c r="G50" s="49">
        <f>[1]!Table29[[#This Row],[Hora]]</f>
        <v>0.9791666666666673</v>
      </c>
      <c r="H50" s="50">
        <f>VLOOKUP([1]!Table18[[#This Row],[Fecha]],[1]!TBL_CalcDarwin[#Data],46,1)</f>
        <v>1.3109999999999999</v>
      </c>
      <c r="I50" s="50">
        <f>VLOOKUP([1]!Table18[[#This Row],[Fecha]],[1]!TBL_CalcDarwin[#Data],47,1)</f>
        <v>1.1459999999999999</v>
      </c>
      <c r="J50" s="53">
        <f>VLOOKUP([1]!Table18[[#This Row],[Fecha]],[1]!TBL_CalcDarwin[#Data],44,1)</f>
        <v>3</v>
      </c>
      <c r="K50" s="53">
        <f>VLOOKUP([1]!Table18[[#This Row],[Fecha]],[1]!TBL_CalcDarwin[#Data],45,1)</f>
        <v>3</v>
      </c>
      <c r="L50" s="50">
        <f>[1]!Table18[[#This Row],[MW Proyectada (Barra A)]]+[1]!Table18[[#This Row],[MW Proyectada (Barra B)]]</f>
        <v>2.4569999999999999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2024-11-13T05:03:26Z</dcterms:modified>
</cp:coreProperties>
</file>