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D:\Clases\DUOC\CAPSTONE\2025-2\Rúbricas\5V\Fase 2\--Equipo 2\"/>
    </mc:Choice>
  </mc:AlternateContent>
  <xr:revisionPtr revIDLastSave="0" documentId="13_ncr:1_{CE30D5C4-6490-44E7-BF06-4855281BC7E3}" xr6:coauthVersionLast="47" xr6:coauthVersionMax="47" xr10:uidLastSave="{00000000-0000-0000-0000-000000000000}"/>
  <bookViews>
    <workbookView xWindow="-108" yWindow="-108" windowWidth="23256" windowHeight="1317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<sst xmlns="http://schemas.openxmlformats.org/spreadsheetml/2006/main" count="84" uniqueCount="66">
  <si>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</si>
  <si>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</si>
  <si>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</si>
  <si>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</si>
  <si>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</si>
  <si>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</si>
  <si>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</si>
  <si>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</si>
  <si>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</si>
  <si>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</si>
  <si>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</si>
  <si>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</si>
  <si>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</si>
  <si>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</si>
  <si>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</si>
  <si>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</si>
  <si>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</si>
  <si>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</si>
  <si>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</si>
  <si>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</si>
  <si>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</si>
  <si>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</si>
  <si>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</si>
  <si>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</si>
  <si>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</si>
  <si>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</si>
  <si>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</si>
  <si>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</si>
  <si>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</si>
  <si>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</si>
  <si>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</si>
  <si>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</si>
  <si>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</si>
  <si>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</si>
  <si>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</si>
  <si>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</si>
  <si>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</si>
  <si>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</si>
  <si>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</si>
  <si>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</si>
  <si>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</si>
  <si>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</si>
  <si>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</si>
  <si>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</si>
  <si>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</si>
  <si>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</si>
  <si>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</si>
  <si>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</si>
  <si>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</si>
  <si>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</si>
  <si>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</si>
  <si>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</si>
  <si>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</si>
  <si>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</si>
  <si>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</si>
  <si>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</si>
  <si>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</si>
  <si>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</si>
  <si>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</si>
  <si>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</si>
  <si>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</si>
  <si>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</si>
  <si>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</si>
  <si>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GUERRA FLORES CARLOS</t>
  </si>
  <si>
    <t>MARIN FARIAS DIEGO</t>
  </si>
  <si>
    <t>MORALES PERALTA HECTOR ALEXANDER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</si>
</sst>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B8" sqref="B8"/>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EVALUACION2!$C$22</f>
        <v>5.7</v>
      </c>
      <c r="G4" s="1"/>
    </row>
    <row r="5" spans="1:11" ht="14.4" x14ac:dyDescent="0.3">
      <c r="A5" s="4">
        <v>2</v>
      </c>
      <c r="B5" s="25" t="s">
        <v>64</v>
      </c>
      <c r="C5" s="5">
        <f>EVALUACION2!$C$22</f>
        <v>5.7</v>
      </c>
      <c r="G5" s="1"/>
    </row>
    <row r="6" spans="1:11" ht="14.4" x14ac:dyDescent="0.3">
      <c r="A6" s="4">
        <v>3</v>
      </c>
      <c r="B6" s="25" t="s">
        <v>65</v>
      </c>
      <c r="C6" s="5">
        <f>EVALUACION2!$C$22</f>
        <v>5.7</v>
      </c>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42"/>
      <c r="B14" s="28" t="str">
        <f>RUBRICA!A5</f>
        <v>2. Aplica una metodología que permite el logro de los objetivos propuestos, de acuerdo a los estándares de la disciplina.</v>
      </c>
      <c r="C14" s="26" t="s">
        <v>6</v>
      </c>
      <c r="D14" s="15" t="str">
        <f t="shared" si="0"/>
        <v/>
      </c>
      <c r="E14" s="15" t="str">
        <f>IF(D14="X",100*0.1,"")</f>
        <v/>
      </c>
      <c r="F14" s="15" t="str">
        <f t="shared" si="1"/>
        <v>X</v>
      </c>
      <c r="G14" s="15">
        <f>IF(F14="X",60*0.1,"")</f>
        <v>6</v>
      </c>
      <c r="H14" s="15" t="str">
        <f t="shared" si="2"/>
        <v/>
      </c>
      <c r="I14" s="15" t="str">
        <f>IF(H14="X",30*0.1,"")</f>
        <v/>
      </c>
      <c r="J14" s="15" t="str">
        <f t="shared" si="3"/>
        <v/>
      </c>
      <c r="K14" s="15" t="str">
        <f t="shared" si="4"/>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3">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6</v>
      </c>
      <c r="D18" s="15" t="str">
        <f>IF($C18=CL,"X","")</f>
        <v/>
      </c>
      <c r="E18" s="15" t="str">
        <f>IF(D18="X",100*0.2,"")</f>
        <v/>
      </c>
      <c r="F18" s="15" t="str">
        <f>IF($C18=L,"X","")</f>
        <v>X</v>
      </c>
      <c r="G18" s="15">
        <f>IF(F18="X",60*0.2,"")</f>
        <v>12</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6</v>
      </c>
      <c r="D19" s="15" t="str">
        <f>IF($C19=CL,"X","")</f>
        <v/>
      </c>
      <c r="E19" s="15" t="str">
        <f>IF(D19="X",100*0.15,"")</f>
        <v/>
      </c>
      <c r="F19" s="15" t="str">
        <f>IF($C19=L,"X","")</f>
        <v>X</v>
      </c>
      <c r="G19" s="15">
        <f>IF(F19="X",60*0.15,"")</f>
        <v>9</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1"/>
      <c r="B21" s="27" t="s">
        <v>4</v>
      </c>
      <c r="C21" s="31">
        <f>E21+G21+I21+K21</f>
        <v>82</v>
      </c>
      <c r="D21" s="16"/>
      <c r="E21" s="16">
        <f>SUM(E13:E20)</f>
        <v>55</v>
      </c>
      <c r="F21" s="16"/>
      <c r="G21" s="16">
        <f>SUM(G13:G20)</f>
        <v>27</v>
      </c>
      <c r="H21" s="16"/>
      <c r="I21" s="16">
        <f>SUM(I13:I20)</f>
        <v>0</v>
      </c>
      <c r="J21" s="16"/>
      <c r="K21" s="16">
        <f>SUM(K13:K20)</f>
        <v>0</v>
      </c>
    </row>
    <row r="22" spans="1:11" ht="15.75" customHeight="1" outlineLevel="1" x14ac:dyDescent="0.35">
      <c r="A22" s="43"/>
      <c r="B22" s="30" t="s">
        <v>13</v>
      </c>
      <c r="C22" s="17">
        <f>VLOOKUP(C21,ESCALA_IEP!A2:B202,2,FALSE)</f>
        <v>5.7</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LUIS ALBERTO BRAVO YANES</cp:lastModifiedBy>
  <dcterms:created xsi:type="dcterms:W3CDTF">2023-08-07T04:08:01Z</dcterms:created>
  <dcterms:modified xsi:type="dcterms:W3CDTF">2025-10-31T21:47:36Z</dcterms:modified>
</cp:coreProperties>
</file>