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ropbox\RGU\Teaching\2019-2020\2019-2020 Semester 2\CM4110 - Human Computer Interaction\CM4110 Week 11\"/>
    </mc:Choice>
  </mc:AlternateContent>
  <xr:revisionPtr revIDLastSave="0" documentId="8_{9EBFC7B1-26EE-4603-9B9F-25F223CDC9C2}" xr6:coauthVersionLast="36" xr6:coauthVersionMax="36" xr10:uidLastSave="{00000000-0000-0000-0000-000000000000}"/>
  <bookViews>
    <workbookView xWindow="0" yWindow="0" windowWidth="23040" windowHeight="9648" xr2:uid="{B5C1CD41-8EE1-4AD3-BDDF-82C9002EB603}"/>
  </bookViews>
  <sheets>
    <sheet name="Sheet1" sheetId="1" r:id="rId1"/>
  </sheets>
  <definedNames>
    <definedName name="_xlnm._FilterDatabase" localSheetId="0" hidden="1">Sheet1!$A$1:$P$20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" i="1" l="1"/>
  <c r="E65" i="1"/>
  <c r="D65" i="1"/>
  <c r="C65" i="1"/>
  <c r="B65" i="1"/>
  <c r="C51" i="1"/>
  <c r="D51" i="1"/>
  <c r="E51" i="1"/>
  <c r="F51" i="1"/>
  <c r="B51" i="1"/>
  <c r="S6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0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2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4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7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6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3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2" i="1"/>
</calcChain>
</file>

<file path=xl/sharedStrings.xml><?xml version="1.0" encoding="utf-8"?>
<sst xmlns="http://schemas.openxmlformats.org/spreadsheetml/2006/main" count="218" uniqueCount="49">
  <si>
    <t>Sex</t>
  </si>
  <si>
    <t>Age</t>
  </si>
  <si>
    <t>Overall, which design you consider the best?</t>
  </si>
  <si>
    <t>M</t>
  </si>
  <si>
    <t>F</t>
  </si>
  <si>
    <t>Student</t>
  </si>
  <si>
    <t>Occupation</t>
  </si>
  <si>
    <t>Do you have any of the following disabilities? Colour blindness?</t>
  </si>
  <si>
    <t>How often do you use a dating app during a month?</t>
  </si>
  <si>
    <t>How easy was it for you to find the option to change sexual preference in D1?</t>
  </si>
  <si>
    <t>How easy was it for you to find the option to change sexual preference in D2?</t>
  </si>
  <si>
    <t>From 1 (excellent) to 5 (poor), what do you think about the colour scheme of D1?</t>
  </si>
  <si>
    <t>From 1 (excellent) to 5 (poor), what do you think about the colour scheme of D2?</t>
  </si>
  <si>
    <t>Y</t>
  </si>
  <si>
    <t>N</t>
  </si>
  <si>
    <t>Once a week</t>
  </si>
  <si>
    <t>Never</t>
  </si>
  <si>
    <t>Every day</t>
  </si>
  <si>
    <t>Fortnightly</t>
  </si>
  <si>
    <t>Once a month</t>
  </si>
  <si>
    <t>Easy</t>
  </si>
  <si>
    <t>Hard</t>
  </si>
  <si>
    <t>How many suitable partners were you able to find with D1?</t>
  </si>
  <si>
    <t>How many suitable partners were you able to find with D2?</t>
  </si>
  <si>
    <t>Comments?</t>
  </si>
  <si>
    <t>Staff</t>
  </si>
  <si>
    <t>I like the app</t>
  </si>
  <si>
    <t>Staff members are good looking!</t>
  </si>
  <si>
    <t>I like turtles</t>
  </si>
  <si>
    <t>Remove the red button in D1!</t>
  </si>
  <si>
    <t>Index</t>
  </si>
  <si>
    <t>If you are student/Staff, do you think D1 will make you visible to the opposite occupation?</t>
  </si>
  <si>
    <t>If you are student/Staff, do you think D2 will make you visible to the opposite occupation?</t>
  </si>
  <si>
    <t>Others</t>
  </si>
  <si>
    <t>Mean</t>
  </si>
  <si>
    <t>Median</t>
  </si>
  <si>
    <t>STDEV</t>
  </si>
  <si>
    <t>Var</t>
  </si>
  <si>
    <t>Min</t>
  </si>
  <si>
    <t>Max</t>
  </si>
  <si>
    <t>Q1</t>
  </si>
  <si>
    <t>Q2</t>
  </si>
  <si>
    <t>Q3</t>
  </si>
  <si>
    <t>Correl</t>
  </si>
  <si>
    <t>To add size</t>
  </si>
  <si>
    <t>https://www.reddit.com/r/excel/comments/7povd9/excel_scatter_plot_dot_sizes_based_on_value/</t>
  </si>
  <si>
    <t>Male</t>
  </si>
  <si>
    <t>Female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</si>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</sst>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partners found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students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Sheet1!$K$34:$K$41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8</c:v>
                </c:pt>
                <c:pt idx="4">
                  <c:v>17</c:v>
                </c:pt>
                <c:pt idx="5">
                  <c:v>4</c:v>
                </c:pt>
                <c:pt idx="6">
                  <c:v>2</c:v>
                </c:pt>
                <c:pt idx="7">
                  <c:v>15</c:v>
                </c:pt>
              </c:numCache>
            </c:numRef>
          </c:xVal>
          <c:yVal>
            <c:numRef>
              <c:f>Sheet1!$L$34:$L$41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3</c:v>
                </c:pt>
                <c:pt idx="3">
                  <c:v>19</c:v>
                </c:pt>
                <c:pt idx="4">
                  <c:v>13</c:v>
                </c:pt>
                <c:pt idx="5">
                  <c:v>19</c:v>
                </c:pt>
                <c:pt idx="6">
                  <c:v>15</c:v>
                </c:pt>
                <c:pt idx="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F-498D-AF57-584F88F1C4DD}"/>
            </c:ext>
          </c:extLst>
        </c:ser>
        <c:ser>
          <c:idx val="1"/>
          <c:order val="1"/>
          <c:tx>
            <c:v>staff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Sheet1!$M$34:$M$40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9</c:v>
                </c:pt>
                <c:pt idx="4">
                  <c:v>9</c:v>
                </c:pt>
                <c:pt idx="5">
                  <c:v>5</c:v>
                </c:pt>
                <c:pt idx="6">
                  <c:v>11</c:v>
                </c:pt>
              </c:numCache>
            </c:numRef>
          </c:xVal>
          <c:yVal>
            <c:numRef>
              <c:f>Sheet1!$N$34:$N$40</c:f>
              <c:numCache>
                <c:formatCode>General</c:formatCode>
                <c:ptCount val="7"/>
                <c:pt idx="0">
                  <c:v>13</c:v>
                </c:pt>
                <c:pt idx="1">
                  <c:v>12</c:v>
                </c:pt>
                <c:pt idx="2">
                  <c:v>24</c:v>
                </c:pt>
                <c:pt idx="3">
                  <c:v>21</c:v>
                </c:pt>
                <c:pt idx="5">
                  <c:v>1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9F-498D-AF57-584F88F1C4DD}"/>
            </c:ext>
          </c:extLst>
        </c:ser>
        <c:ser>
          <c:idx val="2"/>
          <c:order val="2"/>
          <c:tx>
            <c:v>others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Sheet1!$O$34:$O$37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4</c:v>
                </c:pt>
                <c:pt idx="3">
                  <c:v>0</c:v>
                </c:pt>
              </c:numCache>
            </c:numRef>
          </c:xVal>
          <c:yVal>
            <c:numRef>
              <c:f>Sheet1!$P$34:$P$37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9F-498D-AF57-584F88F1C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0863"/>
        <c:axId val="169199343"/>
      </c:scatterChart>
      <c:valAx>
        <c:axId val="4470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in 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9343"/>
        <c:crosses val="autoZero"/>
        <c:crossBetween val="midCat"/>
      </c:valAx>
      <c:valAx>
        <c:axId val="1691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in 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Male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Sheet1!$B$50:$F$50</c:f>
              <c:strCache>
                <c:ptCount val="5"/>
                <c:pt idx="0">
                  <c:v>Never</c:v>
                </c:pt>
                <c:pt idx="1">
                  <c:v>Once a month</c:v>
                </c:pt>
                <c:pt idx="2">
                  <c:v>Fortnightly</c:v>
                </c:pt>
                <c:pt idx="3">
                  <c:v>Once a week</c:v>
                </c:pt>
                <c:pt idx="4">
                  <c:v>Every day</c:v>
                </c:pt>
              </c:strCache>
            </c:strRef>
          </c:cat>
          <c:val>
            <c:numRef>
              <c:f>Sheet1!$B$51:$F$51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0-48FF-8318-E7081E8C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Female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8-47A1-8BAD-06FED2A5C5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8-47A1-8BAD-06FED2A5C5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8-47A1-8BAD-06FED2A5C5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8-47A1-8BAD-06FED2A5C5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8-47A1-8BAD-06FED2A5C54D}"/>
              </c:ext>
            </c:extLst>
          </c:dPt>
          <c:cat>
            <c:strRef>
              <c:f>Sheet1!$B$50:$F$50</c:f>
              <c:strCache>
                <c:ptCount val="5"/>
                <c:pt idx="0">
                  <c:v>Never</c:v>
                </c:pt>
                <c:pt idx="1">
                  <c:v>Once a month</c:v>
                </c:pt>
                <c:pt idx="2">
                  <c:v>Fortnightly</c:v>
                </c:pt>
                <c:pt idx="3">
                  <c:v>Once a week</c:v>
                </c:pt>
                <c:pt idx="4">
                  <c:v>Every day</c:v>
                </c:pt>
              </c:strCache>
            </c:strRef>
          </c:cat>
          <c:val>
            <c:numRef>
              <c:f>Sheet1!$B$65:$F$65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68-47A1-8BAD-06FED2A5C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31</xdr:row>
      <xdr:rowOff>156210</xdr:rowOff>
    </xdr:from>
    <xdr:to>
      <xdr:col>7</xdr:col>
      <xdr:colOff>541020</xdr:colOff>
      <xdr:row>46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E00DE-743C-4C0D-8634-0AB570CEC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46</xdr:row>
      <xdr:rowOff>125730</xdr:rowOff>
    </xdr:from>
    <xdr:to>
      <xdr:col>17</xdr:col>
      <xdr:colOff>205740</xdr:colOff>
      <xdr:row>61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5EE1AD-DD2E-49A2-A836-3A1D7E590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45720</xdr:colOff>
      <xdr:row>63</xdr:row>
      <xdr:rowOff>99060</xdr:rowOff>
    </xdr:from>
    <xdr:to>
      <xdr:col>17</xdr:col>
      <xdr:colOff>266700</xdr:colOff>
      <xdr:row>78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3BD93A-C88A-44D8-B9D0-033E81C48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842-8066-4D2C-9D17-F61D93358A6B}">
  <dimension ref="A1:S71"/>
  <sheetViews>
    <sheetView tabSelected="1" workbookViewId="0">
      <selection activeCell="S37" sqref="S37"/>
    </sheetView>
  </sheetViews>
  <sheetFormatPr defaultRowHeight="14.4" x14ac:dyDescent="0.3"/>
  <cols>
    <col min="1" max="1" width="12.44140625" bestFit="1" customWidth="1"/>
    <col min="2" max="2" width="6" bestFit="1" customWidth="1"/>
    <col min="3" max="3" width="12.44140625" bestFit="1" customWidth="1"/>
    <col min="4" max="4" width="12.5546875" bestFit="1" customWidth="1"/>
    <col min="5" max="5" width="14.5546875" customWidth="1"/>
    <col min="6" max="6" width="14.21875" bestFit="1" customWidth="1"/>
    <col min="16" max="16" width="10.109375" customWidth="1"/>
  </cols>
  <sheetData>
    <row r="1" spans="1:19" ht="60" customHeight="1" x14ac:dyDescent="0.3">
      <c r="A1" t="s">
        <v>30</v>
      </c>
      <c r="B1" t="s">
        <v>0</v>
      </c>
      <c r="C1" t="s">
        <v>1</v>
      </c>
      <c r="D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9</v>
      </c>
      <c r="J1" s="1" t="s">
        <v>10</v>
      </c>
      <c r="K1" s="1" t="s">
        <v>22</v>
      </c>
      <c r="L1" s="1" t="s">
        <v>23</v>
      </c>
      <c r="M1" s="1" t="s">
        <v>31</v>
      </c>
      <c r="N1" s="1" t="s">
        <v>32</v>
      </c>
      <c r="O1" s="1" t="s">
        <v>2</v>
      </c>
      <c r="P1" s="1" t="s">
        <v>24</v>
      </c>
    </row>
    <row r="2" spans="1:19" ht="18.600000000000001" customHeight="1" x14ac:dyDescent="0.3">
      <c r="A2">
        <v>0</v>
      </c>
      <c r="B2" t="s">
        <v>3</v>
      </c>
      <c r="C2">
        <v>31</v>
      </c>
      <c r="D2" t="s">
        <v>5</v>
      </c>
      <c r="E2" t="s">
        <v>14</v>
      </c>
      <c r="F2" t="s">
        <v>15</v>
      </c>
      <c r="G2">
        <v>1</v>
      </c>
      <c r="H2">
        <v>4</v>
      </c>
      <c r="I2" t="s">
        <v>20</v>
      </c>
      <c r="J2" t="s">
        <v>20</v>
      </c>
      <c r="K2">
        <v>4</v>
      </c>
      <c r="L2">
        <v>5</v>
      </c>
      <c r="M2" t="s">
        <v>14</v>
      </c>
      <c r="N2" t="s">
        <v>14</v>
      </c>
      <c r="O2">
        <v>1</v>
      </c>
      <c r="P2" s="1" t="s">
        <v>28</v>
      </c>
    </row>
    <row r="3" spans="1:19" x14ac:dyDescent="0.3">
      <c r="A3">
        <v>1</v>
      </c>
      <c r="B3" t="s">
        <v>3</v>
      </c>
      <c r="C3">
        <v>61</v>
      </c>
      <c r="D3" t="s">
        <v>25</v>
      </c>
      <c r="E3" t="s">
        <v>14</v>
      </c>
      <c r="F3" t="s">
        <v>15</v>
      </c>
      <c r="G3">
        <v>1</v>
      </c>
      <c r="H3">
        <v>3</v>
      </c>
      <c r="I3" t="s">
        <v>20</v>
      </c>
      <c r="J3" t="s">
        <v>20</v>
      </c>
      <c r="K3">
        <v>1</v>
      </c>
      <c r="L3">
        <v>13</v>
      </c>
      <c r="M3" t="s">
        <v>14</v>
      </c>
      <c r="N3" t="s">
        <v>13</v>
      </c>
      <c r="O3">
        <v>2</v>
      </c>
      <c r="P3" s="1"/>
    </row>
    <row r="4" spans="1:19" ht="15" customHeight="1" x14ac:dyDescent="0.3">
      <c r="A4">
        <v>2</v>
      </c>
      <c r="B4" t="s">
        <v>3</v>
      </c>
      <c r="C4">
        <v>54</v>
      </c>
      <c r="D4" t="s">
        <v>33</v>
      </c>
      <c r="E4" t="s">
        <v>13</v>
      </c>
      <c r="F4" t="s">
        <v>16</v>
      </c>
      <c r="G4">
        <v>2</v>
      </c>
      <c r="H4">
        <v>5</v>
      </c>
      <c r="I4" t="s">
        <v>21</v>
      </c>
      <c r="J4" t="s">
        <v>20</v>
      </c>
      <c r="K4">
        <v>3</v>
      </c>
      <c r="L4">
        <v>7</v>
      </c>
      <c r="M4" t="s">
        <v>13</v>
      </c>
      <c r="N4" t="s">
        <v>14</v>
      </c>
      <c r="O4">
        <v>1</v>
      </c>
      <c r="P4" s="1" t="s">
        <v>29</v>
      </c>
    </row>
    <row r="5" spans="1:19" x14ac:dyDescent="0.3">
      <c r="A5">
        <v>3</v>
      </c>
      <c r="B5" t="s">
        <v>3</v>
      </c>
      <c r="C5">
        <v>18</v>
      </c>
      <c r="D5" t="s">
        <v>5</v>
      </c>
      <c r="E5" t="s">
        <v>14</v>
      </c>
      <c r="F5" t="s">
        <v>15</v>
      </c>
      <c r="G5">
        <v>1</v>
      </c>
      <c r="H5">
        <v>3</v>
      </c>
      <c r="I5" t="s">
        <v>20</v>
      </c>
      <c r="J5" t="s">
        <v>20</v>
      </c>
      <c r="K5">
        <v>4</v>
      </c>
      <c r="L5">
        <v>9</v>
      </c>
      <c r="M5" t="s">
        <v>14</v>
      </c>
      <c r="N5" t="s">
        <v>14</v>
      </c>
      <c r="O5">
        <v>1</v>
      </c>
      <c r="P5" s="1"/>
    </row>
    <row r="6" spans="1:19" x14ac:dyDescent="0.3">
      <c r="A6">
        <v>4</v>
      </c>
      <c r="B6" t="s">
        <v>4</v>
      </c>
      <c r="C6">
        <v>33</v>
      </c>
      <c r="D6" t="s">
        <v>25</v>
      </c>
      <c r="E6" t="s">
        <v>14</v>
      </c>
      <c r="F6" t="s">
        <v>17</v>
      </c>
      <c r="G6">
        <v>1</v>
      </c>
      <c r="H6">
        <v>1</v>
      </c>
      <c r="I6" t="s">
        <v>20</v>
      </c>
      <c r="J6" t="s">
        <v>20</v>
      </c>
      <c r="K6">
        <v>5</v>
      </c>
      <c r="L6">
        <v>12</v>
      </c>
      <c r="M6" t="s">
        <v>14</v>
      </c>
      <c r="N6" t="s">
        <v>14</v>
      </c>
      <c r="O6">
        <v>1</v>
      </c>
      <c r="P6" s="1"/>
      <c r="R6" t="s">
        <v>43</v>
      </c>
      <c r="S6">
        <f>CORREL(C2:C20,G2:G20)</f>
        <v>-7.2128222927802479E-2</v>
      </c>
    </row>
    <row r="7" spans="1:19" x14ac:dyDescent="0.3">
      <c r="A7">
        <v>5</v>
      </c>
      <c r="B7" t="s">
        <v>4</v>
      </c>
      <c r="C7">
        <v>18</v>
      </c>
      <c r="D7" t="s">
        <v>5</v>
      </c>
      <c r="E7" t="s">
        <v>14</v>
      </c>
      <c r="F7" t="s">
        <v>15</v>
      </c>
      <c r="G7">
        <v>1</v>
      </c>
      <c r="H7">
        <v>3</v>
      </c>
      <c r="I7" t="s">
        <v>20</v>
      </c>
      <c r="J7" t="s">
        <v>20</v>
      </c>
      <c r="K7">
        <v>0</v>
      </c>
      <c r="L7">
        <v>3</v>
      </c>
      <c r="M7" t="s">
        <v>14</v>
      </c>
      <c r="N7" t="s">
        <v>14</v>
      </c>
      <c r="O7">
        <v>1</v>
      </c>
      <c r="P7" s="1"/>
    </row>
    <row r="8" spans="1:19" x14ac:dyDescent="0.3">
      <c r="A8">
        <v>6</v>
      </c>
      <c r="B8" t="s">
        <v>4</v>
      </c>
      <c r="C8">
        <v>58</v>
      </c>
      <c r="D8" t="s">
        <v>25</v>
      </c>
      <c r="E8" t="s">
        <v>14</v>
      </c>
      <c r="F8" t="s">
        <v>17</v>
      </c>
      <c r="G8">
        <v>2</v>
      </c>
      <c r="H8">
        <v>3</v>
      </c>
      <c r="I8" t="s">
        <v>20</v>
      </c>
      <c r="J8" t="s">
        <v>20</v>
      </c>
      <c r="K8">
        <v>5</v>
      </c>
      <c r="L8">
        <v>24</v>
      </c>
      <c r="M8" t="s">
        <v>14</v>
      </c>
      <c r="N8" t="s">
        <v>14</v>
      </c>
      <c r="O8">
        <v>1</v>
      </c>
      <c r="P8" s="1"/>
    </row>
    <row r="9" spans="1:19" x14ac:dyDescent="0.3">
      <c r="A9">
        <v>7</v>
      </c>
      <c r="B9" t="s">
        <v>3</v>
      </c>
      <c r="C9">
        <v>57</v>
      </c>
      <c r="D9" t="s">
        <v>25</v>
      </c>
      <c r="E9" t="s">
        <v>14</v>
      </c>
      <c r="F9" t="s">
        <v>15</v>
      </c>
      <c r="G9">
        <v>1</v>
      </c>
      <c r="H9">
        <v>3</v>
      </c>
      <c r="I9" t="s">
        <v>20</v>
      </c>
      <c r="J9" t="s">
        <v>20</v>
      </c>
      <c r="K9">
        <v>9</v>
      </c>
      <c r="L9">
        <v>21</v>
      </c>
      <c r="M9" t="s">
        <v>14</v>
      </c>
      <c r="N9" t="s">
        <v>14</v>
      </c>
      <c r="O9">
        <v>1</v>
      </c>
      <c r="P9" s="1"/>
    </row>
    <row r="10" spans="1:19" ht="15.6" customHeight="1" x14ac:dyDescent="0.3">
      <c r="A10">
        <v>8</v>
      </c>
      <c r="B10" t="s">
        <v>4</v>
      </c>
      <c r="C10">
        <v>70</v>
      </c>
      <c r="D10" t="s">
        <v>33</v>
      </c>
      <c r="E10" t="s">
        <v>13</v>
      </c>
      <c r="F10" t="s">
        <v>18</v>
      </c>
      <c r="G10">
        <v>1</v>
      </c>
      <c r="H10">
        <v>2</v>
      </c>
      <c r="I10" t="s">
        <v>21</v>
      </c>
      <c r="J10" t="s">
        <v>20</v>
      </c>
      <c r="K10">
        <v>10</v>
      </c>
      <c r="L10">
        <v>3</v>
      </c>
      <c r="M10" t="s">
        <v>13</v>
      </c>
      <c r="N10" t="s">
        <v>13</v>
      </c>
      <c r="O10">
        <v>2</v>
      </c>
      <c r="P10" s="1" t="s">
        <v>26</v>
      </c>
    </row>
    <row r="11" spans="1:19" x14ac:dyDescent="0.3">
      <c r="A11">
        <v>9</v>
      </c>
      <c r="B11" t="s">
        <v>3</v>
      </c>
      <c r="C11">
        <v>21</v>
      </c>
      <c r="D11" t="s">
        <v>33</v>
      </c>
      <c r="E11" t="s">
        <v>14</v>
      </c>
      <c r="F11" t="s">
        <v>15</v>
      </c>
      <c r="G11">
        <v>1</v>
      </c>
      <c r="H11">
        <v>3</v>
      </c>
      <c r="I11" t="s">
        <v>20</v>
      </c>
      <c r="J11" t="s">
        <v>20</v>
      </c>
      <c r="K11">
        <v>4</v>
      </c>
      <c r="L11">
        <v>5</v>
      </c>
      <c r="M11" t="s">
        <v>14</v>
      </c>
      <c r="N11" t="s">
        <v>14</v>
      </c>
      <c r="O11">
        <v>1</v>
      </c>
      <c r="P11" s="1"/>
    </row>
    <row r="12" spans="1:19" x14ac:dyDescent="0.3">
      <c r="A12">
        <v>10</v>
      </c>
      <c r="B12" t="s">
        <v>4</v>
      </c>
      <c r="C12">
        <v>21</v>
      </c>
      <c r="D12" t="s">
        <v>5</v>
      </c>
      <c r="E12" t="s">
        <v>14</v>
      </c>
      <c r="F12" t="s">
        <v>18</v>
      </c>
      <c r="G12">
        <v>3</v>
      </c>
      <c r="H12">
        <v>4</v>
      </c>
      <c r="I12" t="s">
        <v>20</v>
      </c>
      <c r="J12" t="s">
        <v>20</v>
      </c>
      <c r="K12">
        <v>8</v>
      </c>
      <c r="L12">
        <v>19</v>
      </c>
      <c r="M12" t="s">
        <v>14</v>
      </c>
      <c r="N12" t="s">
        <v>14</v>
      </c>
      <c r="O12">
        <v>2</v>
      </c>
      <c r="P12" s="1"/>
    </row>
    <row r="13" spans="1:19" x14ac:dyDescent="0.3">
      <c r="A13">
        <v>11</v>
      </c>
      <c r="B13" t="s">
        <v>4</v>
      </c>
      <c r="C13">
        <v>25</v>
      </c>
      <c r="D13" t="s">
        <v>25</v>
      </c>
      <c r="E13" t="s">
        <v>14</v>
      </c>
      <c r="F13" t="s">
        <v>19</v>
      </c>
      <c r="G13">
        <v>1</v>
      </c>
      <c r="H13">
        <v>3</v>
      </c>
      <c r="I13" t="s">
        <v>20</v>
      </c>
      <c r="J13" t="s">
        <v>20</v>
      </c>
      <c r="K13">
        <v>9</v>
      </c>
      <c r="M13" t="s">
        <v>14</v>
      </c>
      <c r="N13" t="s">
        <v>13</v>
      </c>
      <c r="O13">
        <v>2</v>
      </c>
      <c r="P13" s="1"/>
    </row>
    <row r="14" spans="1:19" x14ac:dyDescent="0.3">
      <c r="A14">
        <v>12</v>
      </c>
      <c r="B14" t="s">
        <v>4</v>
      </c>
      <c r="C14">
        <v>65</v>
      </c>
      <c r="D14" t="s">
        <v>25</v>
      </c>
      <c r="E14" t="s">
        <v>14</v>
      </c>
      <c r="F14" t="s">
        <v>19</v>
      </c>
      <c r="G14">
        <v>1</v>
      </c>
      <c r="H14">
        <v>3</v>
      </c>
      <c r="I14" t="s">
        <v>20</v>
      </c>
      <c r="J14" t="s">
        <v>20</v>
      </c>
      <c r="K14">
        <v>5</v>
      </c>
      <c r="L14">
        <v>1</v>
      </c>
      <c r="M14" t="s">
        <v>14</v>
      </c>
      <c r="N14" t="s">
        <v>13</v>
      </c>
      <c r="O14">
        <v>1</v>
      </c>
      <c r="P14" s="1"/>
    </row>
    <row r="15" spans="1:19" ht="15.6" customHeight="1" x14ac:dyDescent="0.3">
      <c r="A15">
        <v>13</v>
      </c>
      <c r="B15" t="s">
        <v>3</v>
      </c>
      <c r="C15">
        <v>32</v>
      </c>
      <c r="D15" t="s">
        <v>5</v>
      </c>
      <c r="E15" t="s">
        <v>13</v>
      </c>
      <c r="F15" t="s">
        <v>17</v>
      </c>
      <c r="G15">
        <v>1</v>
      </c>
      <c r="H15">
        <v>5</v>
      </c>
      <c r="I15" t="s">
        <v>21</v>
      </c>
      <c r="J15" t="s">
        <v>20</v>
      </c>
      <c r="K15">
        <v>17</v>
      </c>
      <c r="L15">
        <v>13</v>
      </c>
      <c r="M15" t="s">
        <v>13</v>
      </c>
      <c r="N15" t="s">
        <v>13</v>
      </c>
      <c r="O15">
        <v>1</v>
      </c>
      <c r="P15" s="1" t="s">
        <v>27</v>
      </c>
    </row>
    <row r="16" spans="1:19" x14ac:dyDescent="0.3">
      <c r="A16">
        <v>14</v>
      </c>
      <c r="B16" t="s">
        <v>3</v>
      </c>
      <c r="C16">
        <v>23</v>
      </c>
      <c r="D16" t="s">
        <v>5</v>
      </c>
      <c r="E16" t="s">
        <v>14</v>
      </c>
      <c r="F16" t="s">
        <v>19</v>
      </c>
      <c r="G16">
        <v>4</v>
      </c>
      <c r="H16">
        <v>3</v>
      </c>
      <c r="I16" t="s">
        <v>20</v>
      </c>
      <c r="J16" t="s">
        <v>20</v>
      </c>
      <c r="K16">
        <v>4</v>
      </c>
      <c r="L16">
        <v>19</v>
      </c>
      <c r="M16" t="s">
        <v>14</v>
      </c>
      <c r="N16" t="s">
        <v>14</v>
      </c>
      <c r="O16">
        <v>2</v>
      </c>
      <c r="P16" s="1"/>
    </row>
    <row r="17" spans="1:16" x14ac:dyDescent="0.3">
      <c r="A17">
        <v>15</v>
      </c>
      <c r="B17" t="s">
        <v>3</v>
      </c>
      <c r="C17">
        <v>73</v>
      </c>
      <c r="D17" t="s">
        <v>5</v>
      </c>
      <c r="E17" t="s">
        <v>14</v>
      </c>
      <c r="F17" t="s">
        <v>19</v>
      </c>
      <c r="G17">
        <v>2</v>
      </c>
      <c r="H17">
        <v>3</v>
      </c>
      <c r="I17" t="s">
        <v>20</v>
      </c>
      <c r="J17" t="s">
        <v>20</v>
      </c>
      <c r="K17">
        <v>2</v>
      </c>
      <c r="L17">
        <v>15</v>
      </c>
      <c r="M17" t="s">
        <v>14</v>
      </c>
      <c r="N17" t="s">
        <v>13</v>
      </c>
      <c r="O17">
        <v>2</v>
      </c>
      <c r="P17" s="1"/>
    </row>
    <row r="18" spans="1:16" x14ac:dyDescent="0.3">
      <c r="A18">
        <v>16</v>
      </c>
      <c r="B18" t="s">
        <v>3</v>
      </c>
      <c r="C18">
        <v>20</v>
      </c>
      <c r="D18" t="s">
        <v>33</v>
      </c>
      <c r="E18" t="s">
        <v>13</v>
      </c>
      <c r="F18" t="s">
        <v>17</v>
      </c>
      <c r="G18">
        <v>1</v>
      </c>
      <c r="H18">
        <v>3</v>
      </c>
      <c r="I18" t="s">
        <v>20</v>
      </c>
      <c r="J18" t="s">
        <v>20</v>
      </c>
      <c r="K18">
        <v>0</v>
      </c>
      <c r="L18">
        <v>11</v>
      </c>
      <c r="M18" t="s">
        <v>14</v>
      </c>
      <c r="N18" t="s">
        <v>14</v>
      </c>
      <c r="O18">
        <v>1</v>
      </c>
      <c r="P18" s="1"/>
    </row>
    <row r="19" spans="1:16" x14ac:dyDescent="0.3">
      <c r="A19">
        <v>17</v>
      </c>
      <c r="B19" t="s">
        <v>3</v>
      </c>
      <c r="C19">
        <v>42</v>
      </c>
      <c r="D19" t="s">
        <v>25</v>
      </c>
      <c r="E19" t="s">
        <v>14</v>
      </c>
      <c r="F19" t="s">
        <v>18</v>
      </c>
      <c r="G19">
        <v>1</v>
      </c>
      <c r="H19">
        <v>1</v>
      </c>
      <c r="I19" t="s">
        <v>20</v>
      </c>
      <c r="J19" t="s">
        <v>20</v>
      </c>
      <c r="K19">
        <v>11</v>
      </c>
      <c r="L19">
        <v>9</v>
      </c>
      <c r="M19" t="s">
        <v>13</v>
      </c>
      <c r="N19" t="s">
        <v>14</v>
      </c>
      <c r="O19">
        <v>1</v>
      </c>
      <c r="P19" s="1"/>
    </row>
    <row r="20" spans="1:16" x14ac:dyDescent="0.3">
      <c r="A20">
        <v>18</v>
      </c>
      <c r="B20" t="s">
        <v>3</v>
      </c>
      <c r="C20">
        <v>31</v>
      </c>
      <c r="D20" t="s">
        <v>5</v>
      </c>
      <c r="E20" t="s">
        <v>14</v>
      </c>
      <c r="F20" t="s">
        <v>18</v>
      </c>
      <c r="G20">
        <v>1</v>
      </c>
      <c r="H20">
        <v>3</v>
      </c>
      <c r="I20" t="s">
        <v>20</v>
      </c>
      <c r="J20" t="s">
        <v>20</v>
      </c>
      <c r="K20">
        <v>15</v>
      </c>
      <c r="L20">
        <v>13</v>
      </c>
      <c r="M20" t="s">
        <v>14</v>
      </c>
      <c r="N20" t="s">
        <v>14</v>
      </c>
      <c r="O20">
        <v>1</v>
      </c>
      <c r="P20" s="1"/>
    </row>
    <row r="22" spans="1:16" x14ac:dyDescent="0.3">
      <c r="A22" t="s">
        <v>34</v>
      </c>
      <c r="C22">
        <f>AVERAGE(C2:C20)</f>
        <v>39.631578947368418</v>
      </c>
      <c r="D22" t="e">
        <f t="shared" ref="D22:P22" si="0">AVERAGE(D2:D20)</f>
        <v>#DIV/0!</v>
      </c>
      <c r="E22" t="e">
        <f t="shared" si="0"/>
        <v>#DIV/0!</v>
      </c>
      <c r="F22" t="e">
        <f t="shared" si="0"/>
        <v>#DIV/0!</v>
      </c>
      <c r="G22">
        <f t="shared" si="0"/>
        <v>1.4210526315789473</v>
      </c>
      <c r="H22">
        <f t="shared" si="0"/>
        <v>3.0526315789473686</v>
      </c>
      <c r="I22" t="e">
        <f t="shared" si="0"/>
        <v>#DIV/0!</v>
      </c>
      <c r="J22" t="e">
        <f t="shared" si="0"/>
        <v>#DIV/0!</v>
      </c>
      <c r="K22">
        <f t="shared" si="0"/>
        <v>6.1052631578947372</v>
      </c>
      <c r="L22">
        <f t="shared" si="0"/>
        <v>11.222222222222221</v>
      </c>
      <c r="M22" t="e">
        <f t="shared" si="0"/>
        <v>#DIV/0!</v>
      </c>
      <c r="N22" t="e">
        <f t="shared" si="0"/>
        <v>#DIV/0!</v>
      </c>
      <c r="O22">
        <f t="shared" si="0"/>
        <v>1.3157894736842106</v>
      </c>
      <c r="P22" t="e">
        <f t="shared" si="0"/>
        <v>#DIV/0!</v>
      </c>
    </row>
    <row r="23" spans="1:16" x14ac:dyDescent="0.3">
      <c r="A23" t="s">
        <v>35</v>
      </c>
      <c r="C23">
        <f>MEDIAN(C2:C20)</f>
        <v>32</v>
      </c>
      <c r="D23" t="e">
        <f t="shared" ref="D23:P23" si="1">MEDIAN(D2:D20)</f>
        <v>#NUM!</v>
      </c>
      <c r="E23" t="e">
        <f t="shared" si="1"/>
        <v>#NUM!</v>
      </c>
      <c r="F23" t="e">
        <f t="shared" si="1"/>
        <v>#NUM!</v>
      </c>
      <c r="G23">
        <f t="shared" si="1"/>
        <v>1</v>
      </c>
      <c r="H23">
        <f t="shared" si="1"/>
        <v>3</v>
      </c>
      <c r="I23" t="e">
        <f t="shared" si="1"/>
        <v>#NUM!</v>
      </c>
      <c r="J23" t="e">
        <f t="shared" si="1"/>
        <v>#NUM!</v>
      </c>
      <c r="K23">
        <f t="shared" si="1"/>
        <v>5</v>
      </c>
      <c r="L23">
        <f t="shared" si="1"/>
        <v>11.5</v>
      </c>
      <c r="M23" t="e">
        <f t="shared" si="1"/>
        <v>#NUM!</v>
      </c>
      <c r="N23" t="e">
        <f t="shared" si="1"/>
        <v>#NUM!</v>
      </c>
      <c r="O23">
        <f t="shared" si="1"/>
        <v>1</v>
      </c>
      <c r="P23" t="e">
        <f t="shared" si="1"/>
        <v>#NUM!</v>
      </c>
    </row>
    <row r="24" spans="1:16" x14ac:dyDescent="0.3">
      <c r="A24" t="s">
        <v>36</v>
      </c>
      <c r="C24">
        <f>STDEV(C2:C20)</f>
        <v>19.35691242113608</v>
      </c>
      <c r="D24" t="e">
        <f t="shared" ref="D24:P24" si="2">STDEV(D2:D20)</f>
        <v>#DIV/0!</v>
      </c>
      <c r="E24" t="e">
        <f t="shared" si="2"/>
        <v>#DIV/0!</v>
      </c>
      <c r="F24" t="e">
        <f t="shared" si="2"/>
        <v>#DIV/0!</v>
      </c>
      <c r="G24">
        <f t="shared" si="2"/>
        <v>0.83770781658339089</v>
      </c>
      <c r="H24">
        <f t="shared" si="2"/>
        <v>1.025978352085154</v>
      </c>
      <c r="I24" t="e">
        <f t="shared" si="2"/>
        <v>#DIV/0!</v>
      </c>
      <c r="J24" t="e">
        <f t="shared" si="2"/>
        <v>#DIV/0!</v>
      </c>
      <c r="K24">
        <f t="shared" si="2"/>
        <v>4.7480374523715385</v>
      </c>
      <c r="L24">
        <f t="shared" si="2"/>
        <v>6.6381744084593164</v>
      </c>
      <c r="M24" t="e">
        <f t="shared" si="2"/>
        <v>#DIV/0!</v>
      </c>
      <c r="N24" t="e">
        <f t="shared" si="2"/>
        <v>#DIV/0!</v>
      </c>
      <c r="O24">
        <f t="shared" si="2"/>
        <v>0.47756693294091945</v>
      </c>
      <c r="P24" t="e">
        <f t="shared" si="2"/>
        <v>#DIV/0!</v>
      </c>
    </row>
    <row r="25" spans="1:16" x14ac:dyDescent="0.3">
      <c r="A25" t="s">
        <v>37</v>
      </c>
      <c r="C25">
        <f>VAR(C2:C20)</f>
        <v>374.69005847953224</v>
      </c>
      <c r="D25" t="e">
        <f t="shared" ref="D25:P25" si="3">VAR(D2:D20)</f>
        <v>#DIV/0!</v>
      </c>
      <c r="E25" t="e">
        <f t="shared" si="3"/>
        <v>#DIV/0!</v>
      </c>
      <c r="F25" t="e">
        <f t="shared" si="3"/>
        <v>#DIV/0!</v>
      </c>
      <c r="G25">
        <f t="shared" si="3"/>
        <v>0.70175438596491213</v>
      </c>
      <c r="H25">
        <f t="shared" si="3"/>
        <v>1.0526315789473684</v>
      </c>
      <c r="I25" t="e">
        <f t="shared" si="3"/>
        <v>#DIV/0!</v>
      </c>
      <c r="J25" t="e">
        <f t="shared" si="3"/>
        <v>#DIV/0!</v>
      </c>
      <c r="K25">
        <f t="shared" si="3"/>
        <v>22.543859649122808</v>
      </c>
      <c r="L25">
        <f t="shared" si="3"/>
        <v>44.065359477124197</v>
      </c>
      <c r="M25" t="e">
        <f t="shared" si="3"/>
        <v>#DIV/0!</v>
      </c>
      <c r="N25" t="e">
        <f t="shared" si="3"/>
        <v>#DIV/0!</v>
      </c>
      <c r="O25">
        <f t="shared" si="3"/>
        <v>0.22807017543859665</v>
      </c>
      <c r="P25" t="e">
        <f t="shared" si="3"/>
        <v>#DIV/0!</v>
      </c>
    </row>
    <row r="26" spans="1:16" x14ac:dyDescent="0.3">
      <c r="A26" t="s">
        <v>38</v>
      </c>
      <c r="C26">
        <f>MIN(C2:C20)</f>
        <v>18</v>
      </c>
      <c r="D26">
        <f t="shared" ref="D26:P26" si="4">MIN(D2:D20)</f>
        <v>0</v>
      </c>
      <c r="E26">
        <f t="shared" si="4"/>
        <v>0</v>
      </c>
      <c r="F26">
        <f t="shared" si="4"/>
        <v>0</v>
      </c>
      <c r="G26">
        <f t="shared" si="4"/>
        <v>1</v>
      </c>
      <c r="H26">
        <f t="shared" si="4"/>
        <v>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1</v>
      </c>
      <c r="M26">
        <f t="shared" si="4"/>
        <v>0</v>
      </c>
      <c r="N26">
        <f t="shared" si="4"/>
        <v>0</v>
      </c>
      <c r="O26">
        <f t="shared" si="4"/>
        <v>1</v>
      </c>
      <c r="P26">
        <f t="shared" si="4"/>
        <v>0</v>
      </c>
    </row>
    <row r="27" spans="1:16" x14ac:dyDescent="0.3">
      <c r="A27" t="s">
        <v>39</v>
      </c>
      <c r="C27">
        <f>MAX(C2:C20)</f>
        <v>73</v>
      </c>
      <c r="D27">
        <f t="shared" ref="D27:P27" si="5">MAX(D2:D20)</f>
        <v>0</v>
      </c>
      <c r="E27">
        <f t="shared" si="5"/>
        <v>0</v>
      </c>
      <c r="F27">
        <f t="shared" si="5"/>
        <v>0</v>
      </c>
      <c r="G27">
        <f t="shared" si="5"/>
        <v>4</v>
      </c>
      <c r="H27">
        <f t="shared" si="5"/>
        <v>5</v>
      </c>
      <c r="I27">
        <f t="shared" si="5"/>
        <v>0</v>
      </c>
      <c r="J27">
        <f t="shared" si="5"/>
        <v>0</v>
      </c>
      <c r="K27">
        <f t="shared" si="5"/>
        <v>17</v>
      </c>
      <c r="L27">
        <f t="shared" si="5"/>
        <v>24</v>
      </c>
      <c r="M27">
        <f t="shared" si="5"/>
        <v>0</v>
      </c>
      <c r="N27">
        <f t="shared" si="5"/>
        <v>0</v>
      </c>
      <c r="O27">
        <f t="shared" si="5"/>
        <v>2</v>
      </c>
      <c r="P27">
        <f t="shared" si="5"/>
        <v>0</v>
      </c>
    </row>
    <row r="28" spans="1:16" x14ac:dyDescent="0.3">
      <c r="A28" t="s">
        <v>40</v>
      </c>
      <c r="C28">
        <f>QUARTILE(C2:C20,1)</f>
        <v>22</v>
      </c>
      <c r="D28" t="e">
        <f t="shared" ref="D28:P28" si="6">QUARTILE(D2:D20,1)</f>
        <v>#NUM!</v>
      </c>
      <c r="E28" t="e">
        <f t="shared" si="6"/>
        <v>#NUM!</v>
      </c>
      <c r="F28" t="e">
        <f t="shared" si="6"/>
        <v>#NUM!</v>
      </c>
      <c r="G28">
        <f t="shared" si="6"/>
        <v>1</v>
      </c>
      <c r="H28">
        <f t="shared" si="6"/>
        <v>3</v>
      </c>
      <c r="I28" t="e">
        <f t="shared" si="6"/>
        <v>#NUM!</v>
      </c>
      <c r="J28" t="e">
        <f t="shared" si="6"/>
        <v>#NUM!</v>
      </c>
      <c r="K28">
        <f t="shared" si="6"/>
        <v>3.5</v>
      </c>
      <c r="L28">
        <f t="shared" si="6"/>
        <v>5.5</v>
      </c>
      <c r="M28" t="e">
        <f t="shared" si="6"/>
        <v>#NUM!</v>
      </c>
      <c r="N28" t="e">
        <f t="shared" si="6"/>
        <v>#NUM!</v>
      </c>
      <c r="O28">
        <f t="shared" si="6"/>
        <v>1</v>
      </c>
      <c r="P28" t="e">
        <f t="shared" si="6"/>
        <v>#NUM!</v>
      </c>
    </row>
    <row r="29" spans="1:16" x14ac:dyDescent="0.3">
      <c r="A29" t="s">
        <v>41</v>
      </c>
      <c r="C29">
        <f>QUARTILE(C2:C20,2)</f>
        <v>32</v>
      </c>
      <c r="D29" t="e">
        <f t="shared" ref="D29:P29" si="7">QUARTILE(D2:D20,2)</f>
        <v>#NUM!</v>
      </c>
      <c r="E29" t="e">
        <f t="shared" si="7"/>
        <v>#NUM!</v>
      </c>
      <c r="F29" t="e">
        <f t="shared" si="7"/>
        <v>#NUM!</v>
      </c>
      <c r="G29">
        <f t="shared" si="7"/>
        <v>1</v>
      </c>
      <c r="H29">
        <f t="shared" si="7"/>
        <v>3</v>
      </c>
      <c r="I29" t="e">
        <f t="shared" si="7"/>
        <v>#NUM!</v>
      </c>
      <c r="J29" t="e">
        <f t="shared" si="7"/>
        <v>#NUM!</v>
      </c>
      <c r="K29">
        <f t="shared" si="7"/>
        <v>5</v>
      </c>
      <c r="L29">
        <f t="shared" si="7"/>
        <v>11.5</v>
      </c>
      <c r="M29" t="e">
        <f t="shared" si="7"/>
        <v>#NUM!</v>
      </c>
      <c r="N29" t="e">
        <f t="shared" si="7"/>
        <v>#NUM!</v>
      </c>
      <c r="O29">
        <f t="shared" si="7"/>
        <v>1</v>
      </c>
      <c r="P29" t="e">
        <f t="shared" si="7"/>
        <v>#NUM!</v>
      </c>
    </row>
    <row r="30" spans="1:16" x14ac:dyDescent="0.3">
      <c r="A30" t="s">
        <v>42</v>
      </c>
      <c r="C30">
        <f>QUARTILE(C2:C20,3)</f>
        <v>57.5</v>
      </c>
      <c r="D30" t="e">
        <f t="shared" ref="D30:P30" si="8">QUARTILE(D2:D20,3)</f>
        <v>#NUM!</v>
      </c>
      <c r="E30" t="e">
        <f t="shared" si="8"/>
        <v>#NUM!</v>
      </c>
      <c r="F30" t="e">
        <f t="shared" si="8"/>
        <v>#NUM!</v>
      </c>
      <c r="G30">
        <f t="shared" si="8"/>
        <v>1.5</v>
      </c>
      <c r="H30">
        <f t="shared" si="8"/>
        <v>3</v>
      </c>
      <c r="I30" t="e">
        <f t="shared" si="8"/>
        <v>#NUM!</v>
      </c>
      <c r="J30" t="e">
        <f t="shared" si="8"/>
        <v>#NUM!</v>
      </c>
      <c r="K30">
        <f t="shared" si="8"/>
        <v>9</v>
      </c>
      <c r="L30">
        <f t="shared" si="8"/>
        <v>14.5</v>
      </c>
      <c r="M30" t="e">
        <f t="shared" si="8"/>
        <v>#NUM!</v>
      </c>
      <c r="N30" t="e">
        <f t="shared" si="8"/>
        <v>#NUM!</v>
      </c>
      <c r="O30">
        <f t="shared" si="8"/>
        <v>2</v>
      </c>
      <c r="P30" t="e">
        <f t="shared" si="8"/>
        <v>#NUM!</v>
      </c>
    </row>
    <row r="33" spans="11:16" x14ac:dyDescent="0.3">
      <c r="K33" t="s">
        <v>48</v>
      </c>
      <c r="M33" t="s">
        <v>25</v>
      </c>
      <c r="O33" t="s">
        <v>33</v>
      </c>
    </row>
    <row r="34" spans="11:16" x14ac:dyDescent="0.3">
      <c r="K34">
        <v>4</v>
      </c>
      <c r="L34">
        <v>5</v>
      </c>
      <c r="M34">
        <v>1</v>
      </c>
      <c r="N34">
        <v>13</v>
      </c>
      <c r="O34">
        <v>3</v>
      </c>
      <c r="P34">
        <v>7</v>
      </c>
    </row>
    <row r="35" spans="11:16" x14ac:dyDescent="0.3">
      <c r="K35">
        <v>4</v>
      </c>
      <c r="L35">
        <v>9</v>
      </c>
      <c r="M35">
        <v>5</v>
      </c>
      <c r="N35">
        <v>12</v>
      </c>
      <c r="O35">
        <v>10</v>
      </c>
      <c r="P35">
        <v>3</v>
      </c>
    </row>
    <row r="36" spans="11:16" x14ac:dyDescent="0.3">
      <c r="K36">
        <v>0</v>
      </c>
      <c r="L36">
        <v>3</v>
      </c>
      <c r="M36">
        <v>5</v>
      </c>
      <c r="N36">
        <v>24</v>
      </c>
      <c r="O36">
        <v>4</v>
      </c>
      <c r="P36">
        <v>5</v>
      </c>
    </row>
    <row r="37" spans="11:16" x14ac:dyDescent="0.3">
      <c r="K37">
        <v>8</v>
      </c>
      <c r="L37">
        <v>19</v>
      </c>
      <c r="M37">
        <v>9</v>
      </c>
      <c r="N37">
        <v>21</v>
      </c>
      <c r="O37">
        <v>0</v>
      </c>
      <c r="P37">
        <v>11</v>
      </c>
    </row>
    <row r="38" spans="11:16" x14ac:dyDescent="0.3">
      <c r="K38">
        <v>17</v>
      </c>
      <c r="L38">
        <v>13</v>
      </c>
      <c r="M38">
        <v>9</v>
      </c>
    </row>
    <row r="39" spans="11:16" x14ac:dyDescent="0.3">
      <c r="K39">
        <v>4</v>
      </c>
      <c r="L39">
        <v>19</v>
      </c>
      <c r="M39">
        <v>5</v>
      </c>
      <c r="N39">
        <v>1</v>
      </c>
    </row>
    <row r="40" spans="11:16" x14ac:dyDescent="0.3">
      <c r="K40">
        <v>2</v>
      </c>
      <c r="L40">
        <v>15</v>
      </c>
      <c r="M40">
        <v>11</v>
      </c>
      <c r="N40">
        <v>9</v>
      </c>
    </row>
    <row r="41" spans="11:16" x14ac:dyDescent="0.3">
      <c r="K41">
        <v>15</v>
      </c>
      <c r="L41">
        <v>13</v>
      </c>
    </row>
    <row r="43" spans="11:16" x14ac:dyDescent="0.3">
      <c r="K43" t="s">
        <v>44</v>
      </c>
    </row>
    <row r="44" spans="11:16" x14ac:dyDescent="0.3">
      <c r="K44" t="s">
        <v>45</v>
      </c>
    </row>
    <row r="50" spans="1:6" x14ac:dyDescent="0.3">
      <c r="A50" t="s">
        <v>46</v>
      </c>
      <c r="B50" t="s">
        <v>16</v>
      </c>
      <c r="C50" t="s">
        <v>19</v>
      </c>
      <c r="D50" t="s">
        <v>18</v>
      </c>
      <c r="E50" t="s">
        <v>15</v>
      </c>
      <c r="F50" t="s">
        <v>17</v>
      </c>
    </row>
    <row r="51" spans="1:6" x14ac:dyDescent="0.3">
      <c r="A51" t="s">
        <v>15</v>
      </c>
      <c r="B51">
        <f>COUNTIF($A$51:$A$62,B50)</f>
        <v>1</v>
      </c>
      <c r="C51">
        <f t="shared" ref="C51:F51" si="9">COUNTIF($A$51:$A$62,C50)</f>
        <v>2</v>
      </c>
      <c r="D51">
        <f t="shared" si="9"/>
        <v>2</v>
      </c>
      <c r="E51">
        <f t="shared" si="9"/>
        <v>5</v>
      </c>
      <c r="F51">
        <f t="shared" si="9"/>
        <v>2</v>
      </c>
    </row>
    <row r="52" spans="1:6" x14ac:dyDescent="0.3">
      <c r="A52" t="s">
        <v>15</v>
      </c>
    </row>
    <row r="53" spans="1:6" x14ac:dyDescent="0.3">
      <c r="A53" t="s">
        <v>16</v>
      </c>
    </row>
    <row r="54" spans="1:6" x14ac:dyDescent="0.3">
      <c r="A54" t="s">
        <v>15</v>
      </c>
    </row>
    <row r="55" spans="1:6" x14ac:dyDescent="0.3">
      <c r="A55" t="s">
        <v>15</v>
      </c>
    </row>
    <row r="56" spans="1:6" x14ac:dyDescent="0.3">
      <c r="A56" t="s">
        <v>15</v>
      </c>
    </row>
    <row r="57" spans="1:6" x14ac:dyDescent="0.3">
      <c r="A57" t="s">
        <v>17</v>
      </c>
    </row>
    <row r="58" spans="1:6" x14ac:dyDescent="0.3">
      <c r="A58" t="s">
        <v>19</v>
      </c>
    </row>
    <row r="59" spans="1:6" x14ac:dyDescent="0.3">
      <c r="A59" t="s">
        <v>19</v>
      </c>
    </row>
    <row r="60" spans="1:6" x14ac:dyDescent="0.3">
      <c r="A60" t="s">
        <v>17</v>
      </c>
    </row>
    <row r="61" spans="1:6" x14ac:dyDescent="0.3">
      <c r="A61" t="s">
        <v>18</v>
      </c>
    </row>
    <row r="62" spans="1:6" x14ac:dyDescent="0.3">
      <c r="A62" t="s">
        <v>18</v>
      </c>
    </row>
    <row r="64" spans="1:6" x14ac:dyDescent="0.3">
      <c r="A64" t="s">
        <v>47</v>
      </c>
      <c r="B64" t="s">
        <v>16</v>
      </c>
      <c r="C64" t="s">
        <v>19</v>
      </c>
      <c r="D64" t="s">
        <v>18</v>
      </c>
      <c r="E64" t="s">
        <v>15</v>
      </c>
      <c r="F64" t="s">
        <v>17</v>
      </c>
    </row>
    <row r="65" spans="1:6" x14ac:dyDescent="0.3">
      <c r="A65" t="s">
        <v>17</v>
      </c>
      <c r="B65">
        <f>COUNTIF($A65:$A76,B64)</f>
        <v>0</v>
      </c>
      <c r="C65">
        <f t="shared" ref="C65:F65" si="10">COUNTIF($A65:$A76,C64)</f>
        <v>2</v>
      </c>
      <c r="D65">
        <f t="shared" si="10"/>
        <v>2</v>
      </c>
      <c r="E65">
        <f t="shared" si="10"/>
        <v>1</v>
      </c>
      <c r="F65">
        <f t="shared" si="10"/>
        <v>2</v>
      </c>
    </row>
    <row r="66" spans="1:6" x14ac:dyDescent="0.3">
      <c r="A66" t="s">
        <v>15</v>
      </c>
    </row>
    <row r="67" spans="1:6" x14ac:dyDescent="0.3">
      <c r="A67" t="s">
        <v>17</v>
      </c>
    </row>
    <row r="68" spans="1:6" x14ac:dyDescent="0.3">
      <c r="A68" t="s">
        <v>18</v>
      </c>
    </row>
    <row r="69" spans="1:6" x14ac:dyDescent="0.3">
      <c r="A69" t="s">
        <v>18</v>
      </c>
    </row>
    <row r="70" spans="1:6" x14ac:dyDescent="0.3">
      <c r="A70" t="s">
        <v>19</v>
      </c>
    </row>
    <row r="71" spans="1:6" x14ac:dyDescent="0.3">
      <c r="A71" t="s">
        <v>19</v>
      </c>
    </row>
  </sheetData>
  <autoFilter ref="A1:P20" xr:uid="{1729591D-B4CC-4CA6-9A16-E1A413493A8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Moreno-Garcia</dc:creator>
  <cp:lastModifiedBy>Carlos Moreno-Garcia</cp:lastModifiedBy>
  <dcterms:created xsi:type="dcterms:W3CDTF">2020-03-30T15:59:43Z</dcterms:created>
  <dcterms:modified xsi:type="dcterms:W3CDTF">2020-04-10T09:13:10Z</dcterms:modified>
</cp:coreProperties>
</file>