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rlos B\Desktop\SIS DE UNIDADES\2026\AGOSTO\"/>
    </mc:Choice>
  </mc:AlternateContent>
  <xr:revisionPtr revIDLastSave="0" documentId="13_ncr:1_{3A679003-264F-44E0-931A-21DA396D5188}" xr6:coauthVersionLast="47" xr6:coauthVersionMax="47" xr10:uidLastSave="{00000000-0000-0000-0000-000000000000}"/>
  <bookViews>
    <workbookView xWindow="-120" yWindow="-120" windowWidth="24240" windowHeight="13020" tabRatio="893" activeTab="4" xr2:uid="{00000000-000D-0000-FFFF-FFFF00000000}"/>
  </bookViews>
  <sheets>
    <sheet name="ÍNDICE" sheetId="19" r:id="rId1"/>
    <sheet name="DATOS" sheetId="1" state="hidden" r:id="rId2"/>
    <sheet name="SINBA-SIS-06-P" sheetId="48" r:id="rId3"/>
    <sheet name="MOV-DE-BIOLÓGICO" sheetId="2" r:id="rId4"/>
    <sheet name="SIS-SS-CE-H-2026" sheetId="51" r:id="rId5"/>
    <sheet name="SIS-SS-IE Mensual" sheetId="14" r:id="rId6"/>
  </sheets>
  <definedNames>
    <definedName name="_xlnm.Print_Area" localSheetId="3">'MOV-DE-BIOLÓGICO'!$A$1:$Q$129</definedName>
    <definedName name="_xlnm.Print_Area" localSheetId="2">'SINBA-SIS-06-P'!$A$1:$Y$124</definedName>
    <definedName name="_xlnm.Print_Area" localSheetId="5">'SIS-SS-IE Mensual'!$A$1:$L$60</definedName>
    <definedName name="CLUES">DATOS!$D$5:$D$46</definedName>
    <definedName name="Print_Area" localSheetId="3">'MOV-DE-BIOLÓGICO'!$A$1:$P$111</definedName>
    <definedName name="Print_Area" localSheetId="2">'SINBA-SIS-06-P'!$A$1:$Y$121</definedName>
    <definedName name="Print_Area" localSheetId="5">'SIS-SS-IE Mensual'!$A$1:$L$60</definedName>
    <definedName name="Print_Titles" localSheetId="5">'SIS-SS-IE Mensual'!$B:$E</definedName>
    <definedName name="UNIDADES">DATOS!$C$5:$C$46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2" l="1" a="1"/>
  <c r="H54" i="2" l="1"/>
  <c r="H129" i="2"/>
  <c r="H102" i="2"/>
  <c r="H96" i="2"/>
  <c r="H90" i="2"/>
  <c r="H84" i="2"/>
  <c r="N98" i="2"/>
  <c r="N99" i="2"/>
  <c r="N100" i="2"/>
  <c r="N101" i="2"/>
  <c r="N97" i="2"/>
  <c r="N92" i="2"/>
  <c r="N93" i="2"/>
  <c r="N94" i="2"/>
  <c r="N95" i="2"/>
  <c r="N91" i="2"/>
  <c r="N86" i="2"/>
  <c r="N87" i="2"/>
  <c r="N88" i="2"/>
  <c r="N89" i="2"/>
  <c r="N85" i="2"/>
  <c r="K66" i="2"/>
  <c r="E66" i="2"/>
  <c r="B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AH21" i="51"/>
  <c r="AH22" i="51"/>
  <c r="AH23" i="51"/>
  <c r="AH24" i="51"/>
  <c r="AH25" i="51"/>
  <c r="AH26" i="51"/>
  <c r="AH27" i="51"/>
  <c r="AH28" i="51"/>
  <c r="AH29" i="51"/>
  <c r="AH30" i="51"/>
  <c r="AH31" i="51"/>
  <c r="AH32" i="51"/>
  <c r="AH33" i="51"/>
  <c r="AH34" i="51"/>
  <c r="AH35" i="51"/>
  <c r="AH36" i="51"/>
  <c r="AH37" i="51"/>
  <c r="AH38" i="51"/>
  <c r="AH39" i="51"/>
  <c r="AH40" i="51"/>
  <c r="AH41" i="51"/>
  <c r="AH42" i="51"/>
  <c r="AH43" i="51"/>
  <c r="AH44" i="51"/>
  <c r="AH45" i="51"/>
  <c r="AH46" i="51"/>
  <c r="AH47" i="51"/>
  <c r="AH48" i="51"/>
  <c r="AH49" i="51"/>
  <c r="AF21" i="51"/>
  <c r="AF22" i="51"/>
  <c r="AF23" i="51"/>
  <c r="AF24" i="51"/>
  <c r="AF25" i="51"/>
  <c r="AF26" i="51"/>
  <c r="AF27" i="51"/>
  <c r="AF28" i="51"/>
  <c r="AF29" i="51"/>
  <c r="AF30" i="51"/>
  <c r="AF31" i="51"/>
  <c r="AF32" i="51"/>
  <c r="AF33" i="51"/>
  <c r="AF34" i="51"/>
  <c r="AF35" i="51"/>
  <c r="AF36" i="51"/>
  <c r="AF37" i="51"/>
  <c r="AF38" i="51"/>
  <c r="AF39" i="51"/>
  <c r="AF40" i="51"/>
  <c r="AF41" i="51"/>
  <c r="AF42" i="51"/>
  <c r="AF43" i="51"/>
  <c r="AF44" i="51"/>
  <c r="AF45" i="51"/>
  <c r="AF46" i="51"/>
  <c r="AF47" i="51"/>
  <c r="AF48" i="51"/>
  <c r="AF49" i="51"/>
  <c r="AB21" i="51"/>
  <c r="AB22" i="51"/>
  <c r="AB23" i="51"/>
  <c r="AB24" i="51"/>
  <c r="AB25" i="51"/>
  <c r="AB26" i="51"/>
  <c r="AB27" i="51"/>
  <c r="AB28" i="51"/>
  <c r="AB29" i="51"/>
  <c r="AB30" i="51"/>
  <c r="AB31" i="51"/>
  <c r="AB32" i="51"/>
  <c r="AB33" i="51"/>
  <c r="AB34" i="51"/>
  <c r="AB35" i="51"/>
  <c r="AB36" i="51"/>
  <c r="AB37" i="51"/>
  <c r="AB38" i="51"/>
  <c r="AB39" i="51"/>
  <c r="AB40" i="51"/>
  <c r="AB41" i="51"/>
  <c r="AB42" i="51"/>
  <c r="AB43" i="51"/>
  <c r="AB44" i="51"/>
  <c r="AB45" i="51"/>
  <c r="AB46" i="51"/>
  <c r="AB47" i="51"/>
  <c r="AB48" i="51"/>
  <c r="AB49" i="51"/>
  <c r="AD21" i="51"/>
  <c r="AD22" i="51"/>
  <c r="AD23" i="51"/>
  <c r="AD24" i="51"/>
  <c r="AD25" i="51"/>
  <c r="AD26" i="51"/>
  <c r="AD27" i="51"/>
  <c r="AD28" i="51"/>
  <c r="AD29" i="51"/>
  <c r="AD30" i="51"/>
  <c r="AD31" i="51"/>
  <c r="AD32" i="51"/>
  <c r="AD33" i="51"/>
  <c r="AD34" i="51"/>
  <c r="AD35" i="51"/>
  <c r="AD36" i="51"/>
  <c r="AD37" i="51"/>
  <c r="AD38" i="51"/>
  <c r="AD39" i="51"/>
  <c r="AD40" i="51"/>
  <c r="AD41" i="51"/>
  <c r="AD42" i="51"/>
  <c r="AD43" i="51"/>
  <c r="AD44" i="51"/>
  <c r="AD45" i="51"/>
  <c r="AD46" i="51"/>
  <c r="AD47" i="51"/>
  <c r="AD48" i="51"/>
  <c r="AD49" i="51"/>
  <c r="AH20" i="51"/>
  <c r="AF20" i="51"/>
  <c r="AH16" i="51"/>
  <c r="AH17" i="51"/>
  <c r="AH18" i="51"/>
  <c r="AH19" i="51"/>
  <c r="AH15" i="51"/>
  <c r="AD20" i="51"/>
  <c r="AB20" i="51"/>
  <c r="AF16" i="51"/>
  <c r="AF17" i="51"/>
  <c r="AF18" i="51"/>
  <c r="AF19" i="51"/>
  <c r="AD16" i="51"/>
  <c r="AD17" i="51"/>
  <c r="AD18" i="51"/>
  <c r="AD19" i="51"/>
  <c r="AB16" i="51"/>
  <c r="AB17" i="51"/>
  <c r="AB18" i="51"/>
  <c r="AB19" i="51"/>
  <c r="AH9" i="51"/>
  <c r="AH10" i="51"/>
  <c r="AH11" i="51"/>
  <c r="AH12" i="51"/>
  <c r="AH13" i="51"/>
  <c r="AH14" i="51"/>
  <c r="AF9" i="51"/>
  <c r="AF10" i="51"/>
  <c r="AF11" i="51"/>
  <c r="AF12" i="51"/>
  <c r="AF13" i="51"/>
  <c r="AF14" i="51"/>
  <c r="AD9" i="51"/>
  <c r="AD10" i="51"/>
  <c r="AD11" i="51"/>
  <c r="AD12" i="51"/>
  <c r="AD13" i="51"/>
  <c r="AD14" i="51"/>
  <c r="AF15" i="51"/>
  <c r="AD15" i="51"/>
  <c r="AH8" i="51"/>
  <c r="AF8" i="51"/>
  <c r="AD8" i="51"/>
  <c r="T9" i="51"/>
  <c r="T10" i="51"/>
  <c r="T11" i="51"/>
  <c r="T12" i="51"/>
  <c r="T13" i="51"/>
  <c r="T14" i="51"/>
  <c r="T15" i="51"/>
  <c r="T16" i="51"/>
  <c r="T17" i="51"/>
  <c r="T18" i="51"/>
  <c r="T19" i="51"/>
  <c r="T20" i="51"/>
  <c r="T21" i="51"/>
  <c r="T22" i="51"/>
  <c r="T23" i="51"/>
  <c r="T24" i="51"/>
  <c r="T25" i="51"/>
  <c r="T26" i="51"/>
  <c r="T27" i="51"/>
  <c r="T28" i="51"/>
  <c r="T29" i="51"/>
  <c r="T30" i="51"/>
  <c r="T31" i="51"/>
  <c r="T32" i="51"/>
  <c r="T33" i="51"/>
  <c r="T34" i="51"/>
  <c r="T35" i="51"/>
  <c r="T36" i="51"/>
  <c r="T37" i="51"/>
  <c r="T38" i="51"/>
  <c r="T39" i="51"/>
  <c r="T40" i="51"/>
  <c r="T41" i="51"/>
  <c r="T42" i="51"/>
  <c r="T43" i="51"/>
  <c r="T44" i="51"/>
  <c r="T45" i="51"/>
  <c r="T46" i="51"/>
  <c r="T47" i="51"/>
  <c r="T48" i="51"/>
  <c r="T49" i="51"/>
  <c r="T50" i="51"/>
  <c r="T51" i="51"/>
  <c r="T52" i="51"/>
  <c r="T53" i="51"/>
  <c r="T54" i="51"/>
  <c r="T55" i="51"/>
  <c r="T56" i="51"/>
  <c r="T57" i="51"/>
  <c r="T58" i="51"/>
  <c r="T59" i="51"/>
  <c r="R9" i="51"/>
  <c r="R10" i="51"/>
  <c r="R11" i="51"/>
  <c r="R12" i="51"/>
  <c r="R13" i="51"/>
  <c r="R14" i="51"/>
  <c r="R15" i="51"/>
  <c r="R16" i="51"/>
  <c r="R17" i="51"/>
  <c r="R18" i="51"/>
  <c r="R19" i="51"/>
  <c r="R20" i="51"/>
  <c r="R21" i="51"/>
  <c r="R22" i="51"/>
  <c r="R23" i="51"/>
  <c r="R24" i="51"/>
  <c r="R25" i="51"/>
  <c r="R26" i="51"/>
  <c r="R27" i="51"/>
  <c r="R28" i="51"/>
  <c r="R29" i="51"/>
  <c r="R30" i="51"/>
  <c r="R31" i="51"/>
  <c r="R32" i="51"/>
  <c r="R33" i="51"/>
  <c r="R34" i="51"/>
  <c r="R35" i="51"/>
  <c r="R36" i="51"/>
  <c r="R37" i="51"/>
  <c r="R38" i="51"/>
  <c r="R39" i="51"/>
  <c r="R40" i="51"/>
  <c r="R41" i="51"/>
  <c r="R42" i="51"/>
  <c r="R43" i="51"/>
  <c r="R44" i="51"/>
  <c r="R45" i="51"/>
  <c r="R46" i="51"/>
  <c r="R47" i="51"/>
  <c r="R48" i="51"/>
  <c r="R49" i="51"/>
  <c r="R50" i="51"/>
  <c r="R51" i="51"/>
  <c r="R52" i="51"/>
  <c r="R53" i="51"/>
  <c r="R54" i="51"/>
  <c r="R55" i="51"/>
  <c r="R56" i="51"/>
  <c r="R57" i="51"/>
  <c r="R58" i="51"/>
  <c r="R59" i="51"/>
  <c r="P9" i="51"/>
  <c r="P10" i="51"/>
  <c r="P11" i="51"/>
  <c r="P12" i="51"/>
  <c r="P13" i="51"/>
  <c r="P14" i="51"/>
  <c r="P15" i="51"/>
  <c r="P16" i="51"/>
  <c r="P17" i="51"/>
  <c r="P18" i="51"/>
  <c r="P19" i="51"/>
  <c r="P20" i="51"/>
  <c r="P21" i="51"/>
  <c r="P22" i="51"/>
  <c r="P23" i="51"/>
  <c r="P24" i="51"/>
  <c r="P25" i="51"/>
  <c r="P26" i="51"/>
  <c r="P27" i="51"/>
  <c r="P28" i="51"/>
  <c r="P29" i="51"/>
  <c r="P30" i="51"/>
  <c r="P31" i="51"/>
  <c r="P32" i="51"/>
  <c r="P33" i="51"/>
  <c r="P34" i="51"/>
  <c r="P35" i="51"/>
  <c r="P36" i="51"/>
  <c r="P37" i="51"/>
  <c r="P38" i="51"/>
  <c r="P39" i="51"/>
  <c r="P40" i="51"/>
  <c r="P41" i="51"/>
  <c r="P42" i="51"/>
  <c r="P43" i="51"/>
  <c r="P44" i="51"/>
  <c r="P45" i="51"/>
  <c r="P46" i="51"/>
  <c r="P47" i="51"/>
  <c r="P48" i="51"/>
  <c r="P49" i="51"/>
  <c r="P50" i="51"/>
  <c r="P51" i="51"/>
  <c r="P52" i="51"/>
  <c r="P53" i="51"/>
  <c r="P54" i="51"/>
  <c r="P55" i="51"/>
  <c r="P56" i="51"/>
  <c r="P57" i="51"/>
  <c r="P58" i="51"/>
  <c r="P59" i="51"/>
  <c r="T8" i="51"/>
  <c r="R8" i="51"/>
  <c r="P8" i="51"/>
  <c r="AB9" i="51"/>
  <c r="AB10" i="51"/>
  <c r="AB11" i="51"/>
  <c r="AB12" i="51"/>
  <c r="AB13" i="51"/>
  <c r="AB14" i="51"/>
  <c r="AB8" i="51"/>
  <c r="AB15" i="51"/>
  <c r="N9" i="51"/>
  <c r="N10" i="51"/>
  <c r="N11" i="51"/>
  <c r="N12" i="51"/>
  <c r="N13" i="51"/>
  <c r="N14" i="51"/>
  <c r="N15" i="51"/>
  <c r="N16" i="51"/>
  <c r="N17" i="51"/>
  <c r="N18" i="51"/>
  <c r="N19" i="51"/>
  <c r="N20" i="51"/>
  <c r="N21" i="51"/>
  <c r="N22" i="51"/>
  <c r="N23" i="51"/>
  <c r="N24" i="51"/>
  <c r="N25" i="51"/>
  <c r="N26" i="51"/>
  <c r="N27" i="51"/>
  <c r="N28" i="51"/>
  <c r="N29" i="51"/>
  <c r="N30" i="51"/>
  <c r="N31" i="51"/>
  <c r="N32" i="51"/>
  <c r="N33" i="51"/>
  <c r="N34" i="51"/>
  <c r="N35" i="51"/>
  <c r="N36" i="51"/>
  <c r="N37" i="51"/>
  <c r="N38" i="51"/>
  <c r="N39" i="51"/>
  <c r="N40" i="51"/>
  <c r="N41" i="51"/>
  <c r="N42" i="51"/>
  <c r="N43" i="51"/>
  <c r="N44" i="51"/>
  <c r="N45" i="51"/>
  <c r="N46" i="51"/>
  <c r="N47" i="51"/>
  <c r="N48" i="51"/>
  <c r="N49" i="51"/>
  <c r="N50" i="51"/>
  <c r="N51" i="51"/>
  <c r="N52" i="51"/>
  <c r="N53" i="51"/>
  <c r="N54" i="51"/>
  <c r="N55" i="51"/>
  <c r="N56" i="51"/>
  <c r="N57" i="51"/>
  <c r="N58" i="51"/>
  <c r="N59" i="51"/>
  <c r="N8" i="51"/>
  <c r="K4" i="51"/>
  <c r="F3" i="51"/>
  <c r="Y4" i="51"/>
  <c r="N66" i="2" l="1"/>
  <c r="N110" i="2" l="1"/>
  <c r="N109" i="2"/>
  <c r="N106" i="2"/>
  <c r="N107" i="2"/>
  <c r="N108" i="2"/>
  <c r="M105" i="2"/>
  <c r="J105" i="2"/>
  <c r="N105" i="2" s="1"/>
  <c r="M104" i="2"/>
  <c r="J104" i="2"/>
  <c r="M103" i="2"/>
  <c r="J103" i="2"/>
  <c r="H123" i="2"/>
  <c r="N122" i="2"/>
  <c r="N121" i="2"/>
  <c r="N120" i="2"/>
  <c r="N119" i="2"/>
  <c r="N118" i="2"/>
  <c r="N116" i="2"/>
  <c r="N115" i="2"/>
  <c r="N114" i="2"/>
  <c r="N113" i="2"/>
  <c r="N112" i="2"/>
  <c r="H117" i="2"/>
  <c r="K123" i="2"/>
  <c r="E123" i="2"/>
  <c r="B123" i="2"/>
  <c r="P122" i="2"/>
  <c r="O122" i="2"/>
  <c r="P121" i="2"/>
  <c r="O121" i="2"/>
  <c r="K117" i="2"/>
  <c r="E117" i="2"/>
  <c r="B117" i="2"/>
  <c r="P116" i="2"/>
  <c r="O116" i="2"/>
  <c r="P115" i="2"/>
  <c r="O115" i="2"/>
  <c r="P114" i="2"/>
  <c r="O114" i="2"/>
  <c r="P113" i="2"/>
  <c r="O113" i="2"/>
  <c r="P112" i="2"/>
  <c r="O112" i="2"/>
  <c r="H60" i="2"/>
  <c r="K60" i="2"/>
  <c r="E60" i="2"/>
  <c r="B60" i="2"/>
  <c r="P59" i="2"/>
  <c r="O59" i="2"/>
  <c r="N59" i="2"/>
  <c r="P58" i="2"/>
  <c r="O58" i="2"/>
  <c r="N58" i="2"/>
  <c r="P57" i="2"/>
  <c r="O57" i="2"/>
  <c r="N57" i="2"/>
  <c r="P56" i="2"/>
  <c r="O56" i="2"/>
  <c r="N56" i="2"/>
  <c r="N55" i="2"/>
  <c r="H48" i="2"/>
  <c r="H42" i="2"/>
  <c r="H36" i="2"/>
  <c r="H30" i="2"/>
  <c r="N104" i="2" l="1"/>
  <c r="N103" i="2"/>
  <c r="N117" i="2"/>
  <c r="N123" i="2"/>
  <c r="N60" i="2"/>
  <c r="H24" i="2"/>
  <c r="H18" i="2"/>
  <c r="O73" i="2" l="1"/>
  <c r="M20" i="2"/>
  <c r="M21" i="2"/>
  <c r="M22" i="2"/>
  <c r="M23" i="2"/>
  <c r="M19" i="2"/>
  <c r="J20" i="2"/>
  <c r="J21" i="2"/>
  <c r="J22" i="2"/>
  <c r="J23" i="2"/>
  <c r="J19" i="2"/>
  <c r="A73" i="48"/>
  <c r="H73" i="48"/>
  <c r="L73" i="48"/>
  <c r="W70" i="48"/>
  <c r="W3" i="48"/>
  <c r="V3" i="48" s="1"/>
  <c r="L6" i="48"/>
  <c r="H6" i="48"/>
  <c r="A6" i="48"/>
  <c r="N20" i="2" l="1"/>
  <c r="N23" i="2"/>
  <c r="N21" i="2"/>
  <c r="N22" i="2"/>
  <c r="N19" i="2"/>
  <c r="K24" i="2"/>
  <c r="V70" i="48"/>
  <c r="X70" i="48"/>
  <c r="X3" i="48"/>
  <c r="N128" i="2" l="1"/>
  <c r="N127" i="2"/>
  <c r="N126" i="2"/>
  <c r="N125" i="2"/>
  <c r="N124" i="2"/>
  <c r="T3" i="19"/>
  <c r="S3" i="19" s="1"/>
  <c r="U3" i="19"/>
  <c r="I73" i="2" l="1"/>
  <c r="AG4" i="51"/>
  <c r="C7" i="2"/>
  <c r="C73" i="2"/>
  <c r="I7" i="2"/>
  <c r="J8" i="14"/>
  <c r="L8" i="14"/>
  <c r="K84" i="2" l="1"/>
  <c r="N83" i="2"/>
  <c r="N82" i="2"/>
  <c r="N81" i="2"/>
  <c r="N80" i="2"/>
  <c r="N79" i="2"/>
  <c r="N84" i="2" l="1"/>
  <c r="P108" i="2"/>
  <c r="O108" i="2"/>
  <c r="P104" i="2"/>
  <c r="O104" i="2"/>
  <c r="P126" i="2"/>
  <c r="O126" i="2"/>
  <c r="P125" i="2"/>
  <c r="O125" i="2"/>
  <c r="P99" i="2"/>
  <c r="O99" i="2"/>
  <c r="P93" i="2"/>
  <c r="P87" i="2"/>
  <c r="O87" i="2"/>
  <c r="P86" i="2"/>
  <c r="O86" i="2"/>
  <c r="P81" i="2"/>
  <c r="O81" i="2"/>
  <c r="P51" i="2"/>
  <c r="O51" i="2"/>
  <c r="P50" i="2"/>
  <c r="O50" i="2"/>
  <c r="P45" i="2"/>
  <c r="O45" i="2"/>
  <c r="P44" i="2"/>
  <c r="O44" i="2"/>
  <c r="P40" i="2"/>
  <c r="O40" i="2"/>
  <c r="P39" i="2"/>
  <c r="O39" i="2"/>
  <c r="P34" i="2"/>
  <c r="O34" i="2"/>
  <c r="P33" i="2"/>
  <c r="O33" i="2"/>
  <c r="P28" i="2"/>
  <c r="O28" i="2"/>
  <c r="P27" i="2"/>
  <c r="O27" i="2"/>
  <c r="P22" i="2"/>
  <c r="O22" i="2"/>
  <c r="P21" i="2"/>
  <c r="O21" i="2"/>
  <c r="P16" i="2"/>
  <c r="O16" i="2"/>
  <c r="P15" i="2"/>
  <c r="O15" i="2"/>
  <c r="P17" i="2"/>
  <c r="N35" i="2" l="1"/>
  <c r="N34" i="2"/>
  <c r="N33" i="2"/>
  <c r="N32" i="2"/>
  <c r="N31" i="2"/>
  <c r="N17" i="2"/>
  <c r="N16" i="2"/>
  <c r="N15" i="2"/>
  <c r="N14" i="2"/>
  <c r="N13" i="2"/>
  <c r="N29" i="2"/>
  <c r="N28" i="2"/>
  <c r="N27" i="2"/>
  <c r="N26" i="2"/>
  <c r="N25" i="2"/>
  <c r="N41" i="2"/>
  <c r="N40" i="2"/>
  <c r="N39" i="2"/>
  <c r="N38" i="2"/>
  <c r="N37" i="2"/>
  <c r="N47" i="2"/>
  <c r="N46" i="2"/>
  <c r="N45" i="2"/>
  <c r="N44" i="2"/>
  <c r="N43" i="2"/>
  <c r="N53" i="2"/>
  <c r="N52" i="2"/>
  <c r="N51" i="2"/>
  <c r="N50" i="2"/>
  <c r="N49" i="2"/>
  <c r="O20" i="2"/>
  <c r="P20" i="2"/>
  <c r="O23" i="2"/>
  <c r="P23" i="2"/>
  <c r="B24" i="2"/>
  <c r="E24" i="2"/>
  <c r="N7" i="2"/>
  <c r="N5" i="2"/>
  <c r="F7" i="2" s="1"/>
  <c r="O71" i="2" l="1"/>
  <c r="F73" i="2" s="1"/>
  <c r="N18" i="2"/>
  <c r="N24" i="2"/>
  <c r="P110" i="2" l="1"/>
  <c r="O110" i="2"/>
  <c r="P109" i="2"/>
  <c r="O109" i="2"/>
  <c r="P103" i="2"/>
  <c r="O103" i="2"/>
  <c r="P128" i="2"/>
  <c r="O128" i="2"/>
  <c r="P127" i="2"/>
  <c r="O127" i="2"/>
  <c r="P101" i="2"/>
  <c r="O101" i="2"/>
  <c r="P100" i="2"/>
  <c r="O100" i="2"/>
  <c r="P97" i="2"/>
  <c r="O97" i="2"/>
  <c r="P95" i="2"/>
  <c r="O95" i="2"/>
  <c r="P94" i="2"/>
  <c r="O94" i="2"/>
  <c r="P89" i="2"/>
  <c r="O89" i="2"/>
  <c r="P88" i="2"/>
  <c r="O88" i="2"/>
  <c r="P83" i="2"/>
  <c r="O83" i="2"/>
  <c r="P82" i="2"/>
  <c r="O82" i="2"/>
  <c r="P53" i="2"/>
  <c r="O53" i="2"/>
  <c r="P52" i="2"/>
  <c r="O52" i="2"/>
  <c r="P49" i="2"/>
  <c r="O49" i="2"/>
  <c r="P47" i="2"/>
  <c r="O47" i="2"/>
  <c r="P46" i="2"/>
  <c r="O46" i="2"/>
  <c r="P41" i="2"/>
  <c r="O41" i="2"/>
  <c r="P38" i="2"/>
  <c r="O38" i="2"/>
  <c r="P35" i="2"/>
  <c r="O35" i="2"/>
  <c r="P32" i="2"/>
  <c r="O32" i="2"/>
  <c r="P29" i="2"/>
  <c r="O29" i="2"/>
  <c r="P26" i="2"/>
  <c r="O26" i="2"/>
  <c r="O14" i="2"/>
  <c r="P14" i="2"/>
  <c r="O17" i="2"/>
  <c r="N90" i="2" l="1"/>
  <c r="N48" i="2" l="1"/>
  <c r="N42" i="2"/>
  <c r="N36" i="2"/>
  <c r="N30" i="2"/>
  <c r="N111" i="2"/>
  <c r="N129" i="2"/>
  <c r="N102" i="2"/>
  <c r="N96" i="2"/>
  <c r="N54" i="2" l="1"/>
  <c r="G4" i="19" l="1"/>
  <c r="Y3" i="51" l="1"/>
  <c r="B73" i="48"/>
  <c r="B6" i="48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K8" i="14" l="1"/>
  <c r="J6" i="14"/>
  <c r="D6" i="14"/>
  <c r="D8" i="2"/>
  <c r="D74" i="2" s="1"/>
  <c r="E84" i="2"/>
  <c r="B84" i="2"/>
  <c r="K111" i="2"/>
  <c r="E111" i="2"/>
  <c r="B111" i="2"/>
  <c r="K102" i="2"/>
  <c r="E102" i="2"/>
  <c r="B102" i="2"/>
  <c r="K90" i="2"/>
  <c r="E90" i="2"/>
  <c r="B90" i="2"/>
  <c r="K54" i="2"/>
  <c r="E54" i="2"/>
  <c r="B54" i="2"/>
  <c r="K48" i="2"/>
  <c r="E48" i="2"/>
  <c r="B48" i="2"/>
  <c r="K36" i="2"/>
  <c r="E36" i="2"/>
  <c r="B36" i="2"/>
  <c r="K129" i="2"/>
  <c r="E129" i="2"/>
  <c r="B129" i="2"/>
  <c r="K96" i="2"/>
  <c r="E96" i="2"/>
  <c r="B96" i="2"/>
  <c r="K42" i="2"/>
  <c r="E42" i="2"/>
  <c r="B42" i="2"/>
  <c r="K30" i="2"/>
  <c r="E30" i="2"/>
  <c r="B30" i="2"/>
  <c r="B18" i="2"/>
  <c r="E18" i="2"/>
  <c r="K18" i="2"/>
  <c r="J7" i="14" l="1"/>
  <c r="G41" i="14"/>
  <c r="L57" i="14"/>
  <c r="L58" i="14" s="1"/>
  <c r="G51" i="14"/>
  <c r="G53" i="14"/>
  <c r="G50" i="14"/>
  <c r="G46" i="14"/>
  <c r="G44" i="14"/>
  <c r="G48" i="14"/>
  <c r="G45" i="14"/>
  <c r="G49" i="14"/>
  <c r="G52" i="14"/>
  <c r="G47" i="14"/>
  <c r="G54" i="14"/>
  <c r="G56" i="14"/>
  <c r="G55" i="14"/>
  <c r="G42" i="14"/>
  <c r="G43" i="14"/>
  <c r="H57" i="14" l="1"/>
  <c r="H58" i="14" s="1"/>
  <c r="K57" i="14"/>
  <c r="K58" i="14" s="1"/>
  <c r="J57" i="14"/>
  <c r="J58" i="14" s="1"/>
  <c r="I57" i="14"/>
  <c r="I58" i="14" s="1"/>
  <c r="G11" i="14" l="1"/>
  <c r="F57" i="14"/>
  <c r="H66" i="2" s="1"/>
  <c r="F58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<sst xmlns="http://schemas.openxmlformats.org/spreadsheetml/2006/main" count="1576" uniqueCount="987">
  <si>
    <t>Total</t>
  </si>
  <si>
    <t>Caducidad</t>
  </si>
  <si>
    <t>Lote</t>
  </si>
  <si>
    <t>Cantidad</t>
  </si>
  <si>
    <t>Biológico</t>
  </si>
  <si>
    <t xml:space="preserve">Responsable de la Elaboración del Informe:  </t>
  </si>
  <si>
    <t>INFORME MENSUAL DE MOVIMIENTO DE BIOLOGICO</t>
  </si>
  <si>
    <t>CENTRO NACIONAL PARA LA SALUD DE LA INFANCIA Y ADOLESCENCIA</t>
  </si>
  <si>
    <t>10 a 19 años</t>
  </si>
  <si>
    <t>1 a 4 años</t>
  </si>
  <si>
    <t>128 S R
Doble viral</t>
  </si>
  <si>
    <t>VAC63</t>
  </si>
  <si>
    <t>60 y más años</t>
  </si>
  <si>
    <t>VAC23</t>
  </si>
  <si>
    <t>127 S R P
Triple viral</t>
  </si>
  <si>
    <t>Población en riesgo</t>
  </si>
  <si>
    <t>Refuerzo</t>
  </si>
  <si>
    <t>Segunda</t>
  </si>
  <si>
    <t>VAC13</t>
  </si>
  <si>
    <t>VAC12</t>
  </si>
  <si>
    <t>123 DPT</t>
  </si>
  <si>
    <t>BIO88</t>
  </si>
  <si>
    <t>Primera</t>
  </si>
  <si>
    <t>20 y más años</t>
  </si>
  <si>
    <t>VAC56</t>
  </si>
  <si>
    <t>VAC55</t>
  </si>
  <si>
    <t>VAC48</t>
  </si>
  <si>
    <t>VAC47</t>
  </si>
  <si>
    <t>VAC06</t>
  </si>
  <si>
    <t>121 Hepatitis B</t>
  </si>
  <si>
    <t>VAC40</t>
  </si>
  <si>
    <t>VAC39</t>
  </si>
  <si>
    <t>Embarazadas</t>
  </si>
  <si>
    <t>132    T d</t>
  </si>
  <si>
    <t>BIO03</t>
  </si>
  <si>
    <t>29 días a 11 meses</t>
  </si>
  <si>
    <t>BIO50</t>
  </si>
  <si>
    <t>119 BCG</t>
  </si>
  <si>
    <t>Aplicación de biológicos</t>
  </si>
  <si>
    <t>Variable</t>
  </si>
  <si>
    <t>Clave</t>
  </si>
  <si>
    <t>Servicio:</t>
  </si>
  <si>
    <t>CLUES:</t>
  </si>
  <si>
    <t>Nombre de la unidad:</t>
  </si>
  <si>
    <t>Hoja 8 de 8</t>
  </si>
  <si>
    <t>Sección III</t>
  </si>
  <si>
    <t>QUERETARO</t>
  </si>
  <si>
    <t>QTSSA001764</t>
  </si>
  <si>
    <t>QTSSA001793</t>
  </si>
  <si>
    <t>JURICA</t>
  </si>
  <si>
    <t>QTSSA001810</t>
  </si>
  <si>
    <t>MENCHACA</t>
  </si>
  <si>
    <t>QTSSA001822</t>
  </si>
  <si>
    <t>SAN ANTONIO DE LA PUNTA</t>
  </si>
  <si>
    <t>QTSSA001834</t>
  </si>
  <si>
    <t>SAN PABLO</t>
  </si>
  <si>
    <t>QTSSA001846</t>
  </si>
  <si>
    <t>FELIPE CARRILLO PUERTO</t>
  </si>
  <si>
    <t>QTSSA001851</t>
  </si>
  <si>
    <t>LOMA BONITA</t>
  </si>
  <si>
    <t>QTSSA001863</t>
  </si>
  <si>
    <t>PEDRO ESCOBEDO</t>
  </si>
  <si>
    <t>QTSSA001904</t>
  </si>
  <si>
    <t>JOFRITO</t>
  </si>
  <si>
    <t>QTSSA001916</t>
  </si>
  <si>
    <t>MONTENEGRO</t>
  </si>
  <si>
    <t>QTSSA001921</t>
  </si>
  <si>
    <t>PIE DE GALLO</t>
  </si>
  <si>
    <t>QTSSA001945</t>
  </si>
  <si>
    <t>SAN JOSÉ BUENAVISTA</t>
  </si>
  <si>
    <t>QTSSA001962</t>
  </si>
  <si>
    <t>SAN MIGUELITO</t>
  </si>
  <si>
    <t>QTSSA001974</t>
  </si>
  <si>
    <t>SANTA MARÍA MAGDALENA</t>
  </si>
  <si>
    <t>QTSSA002003</t>
  </si>
  <si>
    <t>LA SOLANA</t>
  </si>
  <si>
    <t>QTSSA002015</t>
  </si>
  <si>
    <t>TINAJA DE LA ESTANCIA</t>
  </si>
  <si>
    <t>TLACOTE EL BAJO</t>
  </si>
  <si>
    <t>QTSSA002522</t>
  </si>
  <si>
    <t>LÁZARO CÁRDENAS</t>
  </si>
  <si>
    <t>QTSSA002534</t>
  </si>
  <si>
    <t>SAN PEDRITO PEÑUELAS</t>
  </si>
  <si>
    <t>QTSSA002621</t>
  </si>
  <si>
    <t xml:space="preserve">CEREDI LOMAS DE CASA BLANCA </t>
  </si>
  <si>
    <t>QTSSA002703</t>
  </si>
  <si>
    <t>MENCHACA NORTE</t>
  </si>
  <si>
    <t>QTSSA003544</t>
  </si>
  <si>
    <t>QTSSA003553</t>
  </si>
  <si>
    <t>QTSSA003562</t>
  </si>
  <si>
    <t>QTSSA003595</t>
  </si>
  <si>
    <t>QTSSA003604</t>
  </si>
  <si>
    <t>QTSSA003715</t>
  </si>
  <si>
    <t>LA GOTERA</t>
  </si>
  <si>
    <t>QTSSA012240</t>
  </si>
  <si>
    <t>SAN JOSÉ EL ALTO</t>
  </si>
  <si>
    <t>QTSSA012276</t>
  </si>
  <si>
    <t>QTSSA012281</t>
  </si>
  <si>
    <t>QTSSA012544</t>
  </si>
  <si>
    <t>QTSSA012556</t>
  </si>
  <si>
    <t>QTSSA012561</t>
  </si>
  <si>
    <t>QTSSA012585</t>
  </si>
  <si>
    <t>QTSSA012631</t>
  </si>
  <si>
    <t>QTSSA012655</t>
  </si>
  <si>
    <t>SANTA ROSA JAUREGUI</t>
  </si>
  <si>
    <t>QTSSA012923</t>
  </si>
  <si>
    <t xml:space="preserve">SATELITE </t>
  </si>
  <si>
    <t>QTSSA012964</t>
  </si>
  <si>
    <t>QTSSA012976</t>
  </si>
  <si>
    <t>SAN PEDRO MARTIR</t>
  </si>
  <si>
    <t>QTSSA012982</t>
  </si>
  <si>
    <t>LOMAS DE CASA BLANCA</t>
  </si>
  <si>
    <t>CLUE</t>
  </si>
  <si>
    <t>UNIDAD</t>
  </si>
  <si>
    <t>MUNICIPIO</t>
  </si>
  <si>
    <t xml:space="preserve">Responsable de la Elaboración del Informe: </t>
  </si>
  <si>
    <t>DÍA</t>
  </si>
  <si>
    <t>MES</t>
  </si>
  <si>
    <t>AÑO</t>
  </si>
  <si>
    <t>BIOLÓGICO</t>
  </si>
  <si>
    <t xml:space="preserve"> DOSIS / GRUPO POBLACIONAL</t>
  </si>
  <si>
    <t>TOTAL</t>
  </si>
  <si>
    <t>Jurisdicción Sanitaria #1 Querétaro</t>
  </si>
  <si>
    <t>Jurisdicción Sanitaria #2 San Juan del Río</t>
  </si>
  <si>
    <t>Jurisdicción Sanitaria #3 Cadereyta</t>
  </si>
  <si>
    <t>Jurisdicción Sanitaria #4 Jalpan</t>
  </si>
  <si>
    <t>MES QUE SE REPORTA:</t>
  </si>
  <si>
    <t>MES:</t>
  </si>
  <si>
    <t>AÑO:</t>
  </si>
  <si>
    <t xml:space="preserve">DIA:  </t>
  </si>
  <si>
    <t>QTSSA001740</t>
  </si>
  <si>
    <t>HOSPITAL DE ESPECIALIDADES</t>
  </si>
  <si>
    <t>5 a 9 años</t>
  </si>
  <si>
    <t>UNIDAD DE SALUD:</t>
  </si>
  <si>
    <t>QUERÉTARO</t>
  </si>
  <si>
    <t>225 Aplicación de Antiinfluenza Estacional</t>
  </si>
  <si>
    <t>Población blanco</t>
  </si>
  <si>
    <t>6 a 11 meses</t>
  </si>
  <si>
    <t>36 a 47 meses</t>
  </si>
  <si>
    <t>48 a 59 meses</t>
  </si>
  <si>
    <t>24 a 35 meses</t>
  </si>
  <si>
    <t>18 a 23 meses</t>
  </si>
  <si>
    <t>60  años y más</t>
  </si>
  <si>
    <t>Población de riesgo de 5 a 59 años</t>
  </si>
  <si>
    <t>Fuente: paralelo SIS</t>
  </si>
  <si>
    <t>Unidad de Salud:</t>
  </si>
  <si>
    <t>SEMANA 1</t>
  </si>
  <si>
    <t>SEMANA 2</t>
  </si>
  <si>
    <t>SEMANA 3</t>
  </si>
  <si>
    <t>SEMANA 4</t>
  </si>
  <si>
    <t>SEMANA 5</t>
  </si>
  <si>
    <t>BIE01</t>
  </si>
  <si>
    <t>BIE28</t>
  </si>
  <si>
    <t>BIE29</t>
  </si>
  <si>
    <t>BIE30</t>
  </si>
  <si>
    <t>BIE31</t>
  </si>
  <si>
    <t>BIE04</t>
  </si>
  <si>
    <t>BIE32</t>
  </si>
  <si>
    <t>BIE33</t>
  </si>
  <si>
    <t>BIE34</t>
  </si>
  <si>
    <t>BIE35</t>
  </si>
  <si>
    <t>BIE36</t>
  </si>
  <si>
    <t>BIE37</t>
  </si>
  <si>
    <t>BIE38</t>
  </si>
  <si>
    <t>BIE39</t>
  </si>
  <si>
    <t>BIE40</t>
  </si>
  <si>
    <t>BIE09</t>
  </si>
  <si>
    <t>BIE10</t>
  </si>
  <si>
    <t>BIE41</t>
  </si>
  <si>
    <t>BIE12</t>
  </si>
  <si>
    <t>BIE13</t>
  </si>
  <si>
    <t>BIE42</t>
  </si>
  <si>
    <t>BIE15</t>
  </si>
  <si>
    <t>BIE16</t>
  </si>
  <si>
    <t>BIE43</t>
  </si>
  <si>
    <t>BIE18</t>
  </si>
  <si>
    <t>BIE44</t>
  </si>
  <si>
    <t>BIE24</t>
  </si>
  <si>
    <t>BIE25</t>
  </si>
  <si>
    <t>BIE46</t>
  </si>
  <si>
    <r>
      <t xml:space="preserve">1. Identificación: </t>
    </r>
    <r>
      <rPr>
        <b/>
        <sz val="10"/>
        <rFont val="Arial Nova"/>
        <family val="2"/>
      </rPr>
      <t>JURISDICCION SANITARIA N° 1</t>
    </r>
  </si>
  <si>
    <r>
      <t xml:space="preserve">Entidad Federativa: </t>
    </r>
    <r>
      <rPr>
        <b/>
        <sz val="10"/>
        <rFont val="Arial Nova"/>
        <family val="2"/>
      </rPr>
      <t xml:space="preserve"> QUERÉTARO</t>
    </r>
  </si>
  <si>
    <t>MEDICINA PREVENTIVA</t>
  </si>
  <si>
    <t>BIO96</t>
  </si>
  <si>
    <t>BIO97</t>
  </si>
  <si>
    <t>BIE19</t>
  </si>
  <si>
    <t>TOTAL DE DOSIS APLICADAS</t>
  </si>
  <si>
    <t>TOTAL EN FRASCOS</t>
  </si>
  <si>
    <t>Nombre del responsable de vacunación:</t>
  </si>
  <si>
    <t>QTSSA001315</t>
  </si>
  <si>
    <t>LA CAÑADA</t>
  </si>
  <si>
    <t>QTSSA001332</t>
  </si>
  <si>
    <t>AMAZCALA</t>
  </si>
  <si>
    <t>QTSSA001344</t>
  </si>
  <si>
    <t>ATONGO</t>
  </si>
  <si>
    <t>QTSSA001356</t>
  </si>
  <si>
    <t>SAN MIGUEL LÁZARO CÁRDENAS</t>
  </si>
  <si>
    <t>QTSSA001390</t>
  </si>
  <si>
    <t>LA GRIEGA</t>
  </si>
  <si>
    <t>QTSSA001402</t>
  </si>
  <si>
    <t>JESÚS MARÍA</t>
  </si>
  <si>
    <t>QTSSA001426</t>
  </si>
  <si>
    <t>PALO ALTO</t>
  </si>
  <si>
    <t>QTSSA001431</t>
  </si>
  <si>
    <t>EL PARAISO</t>
  </si>
  <si>
    <t>QTSSA001933</t>
  </si>
  <si>
    <t>SAN ISIDRO MIRANDA</t>
  </si>
  <si>
    <t>QTSSA003571</t>
  </si>
  <si>
    <t>CHICHIMEQUILLAS</t>
  </si>
  <si>
    <t>QTSSA003580</t>
  </si>
  <si>
    <t>NAVAJAS</t>
  </si>
  <si>
    <t>QTSSA012264</t>
  </si>
  <si>
    <t>FAM CHICHIMEQUILLAS</t>
  </si>
  <si>
    <t>QTSSA012643</t>
  </si>
  <si>
    <t xml:space="preserve">ALFAJAYUCAN </t>
  </si>
  <si>
    <t>QTSSA012940</t>
  </si>
  <si>
    <t>LA PIEDAD</t>
  </si>
  <si>
    <t>UMME QUERETARO</t>
  </si>
  <si>
    <t>UMME LA BARRETA</t>
  </si>
  <si>
    <t>UMME CERRO DE LA CRUZ</t>
  </si>
  <si>
    <t>UMME LA LUZ</t>
  </si>
  <si>
    <t>UMME SAN PEDRITO</t>
  </si>
  <si>
    <t>UMME RANCHO LARGO</t>
  </si>
  <si>
    <t>FAM SAN JOSE BUENAVISTA</t>
  </si>
  <si>
    <t>FAM PEDRO ESCOBEDO</t>
  </si>
  <si>
    <t>FAM EL MARQUES 2 (QUERETARO)</t>
  </si>
  <si>
    <t>UMME MF1</t>
  </si>
  <si>
    <t>UMME AMBULANCIA 1</t>
  </si>
  <si>
    <t>UMME AMBULANCIA 2</t>
  </si>
  <si>
    <t>UMME MEDICO DENTAL</t>
  </si>
  <si>
    <t>UMME AMBULANCIA 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</si>
  <si>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</si>
  <si>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</si>
  <si>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</si>
  <si>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</si>
  <si>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</si>
  <si>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</si>
  <si>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</si>
  <si>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</si>
  <si>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</si>
  <si>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</si>
  <si>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</si>
  <si>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</si>
  <si>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12 a 23 meses</t>
  </si>
  <si>
    <t>7 a 11 meses</t>
  </si>
  <si>
    <t>Grupos Riesgo</t>
  </si>
  <si>
    <t>Personal de salud UM</t>
  </si>
  <si>
    <t>Personas que viven con VIH/SIDA</t>
  </si>
  <si>
    <t>20 a 59 años</t>
  </si>
  <si>
    <t>BIE48</t>
  </si>
  <si>
    <t>BIE49</t>
  </si>
  <si>
    <t>BIE50</t>
  </si>
  <si>
    <t>BIE51</t>
  </si>
  <si>
    <t>BIE52</t>
  </si>
  <si>
    <t>BIE53</t>
  </si>
  <si>
    <t>BIE54</t>
  </si>
  <si>
    <t>BIE55</t>
  </si>
  <si>
    <t>BIE56</t>
  </si>
  <si>
    <t>BIE57</t>
  </si>
  <si>
    <t>BIE58</t>
  </si>
  <si>
    <t>BIE59</t>
  </si>
  <si>
    <t>BIE60</t>
  </si>
  <si>
    <t>BIE61</t>
  </si>
  <si>
    <t>Mayores de 11 años (sin antecedente vacunal)</t>
  </si>
  <si>
    <t>Personal de salud</t>
  </si>
  <si>
    <t>Tercera</t>
  </si>
  <si>
    <t>VTD01</t>
  </si>
  <si>
    <t>VTD02</t>
  </si>
  <si>
    <t>15 a 19 años</t>
  </si>
  <si>
    <t>VAC82</t>
  </si>
  <si>
    <t>Adicional 6 a 11 meses</t>
  </si>
  <si>
    <r>
      <t xml:space="preserve">Hexavalente </t>
    </r>
    <r>
      <rPr>
        <sz val="10"/>
        <rFont val="Arial Nova"/>
        <family val="2"/>
      </rPr>
      <t>frasco unidosis</t>
    </r>
  </si>
  <si>
    <r>
      <t xml:space="preserve">Neumocócica conjugada
</t>
    </r>
    <r>
      <rPr>
        <sz val="10"/>
        <rFont val="Arial Nova"/>
        <family val="2"/>
      </rPr>
      <t>(13 valente)</t>
    </r>
  </si>
  <si>
    <r>
      <t>Antiinfluenza Estacional</t>
    </r>
    <r>
      <rPr>
        <sz val="10"/>
        <rFont val="Arial Nova"/>
        <family val="2"/>
      </rPr>
      <t xml:space="preserve"> frasco   10 dosis</t>
    </r>
  </si>
  <si>
    <r>
      <t xml:space="preserve">Td                   </t>
    </r>
    <r>
      <rPr>
        <sz val="10"/>
        <rFont val="Arial Nova"/>
        <family val="2"/>
      </rPr>
      <t>frasco                  multidosis</t>
    </r>
  </si>
  <si>
    <t>QTSSA002901</t>
  </si>
  <si>
    <t>NUEVO HOSPITAL GENERAL DE QUERÉTARO</t>
  </si>
  <si>
    <t>QTSSA000830</t>
  </si>
  <si>
    <t>SANTA BARBARA</t>
  </si>
  <si>
    <t>QTSSA000842</t>
  </si>
  <si>
    <t>LOS ÁNGELES</t>
  </si>
  <si>
    <t>QTSSA000854</t>
  </si>
  <si>
    <t>JOAQUIN HERRERA ( LA CUEVA )</t>
  </si>
  <si>
    <t>QTSSA000866</t>
  </si>
  <si>
    <t>LOS OLVERA</t>
  </si>
  <si>
    <t>QTSSA000883</t>
  </si>
  <si>
    <t>SAN JOSÉ DE LOS OLVERA</t>
  </si>
  <si>
    <t>QTSSA003640</t>
  </si>
  <si>
    <t>PRESA DE BRAVO</t>
  </si>
  <si>
    <t>QTSSA012252</t>
  </si>
  <si>
    <t>LA NEGRETA</t>
  </si>
  <si>
    <t>QTSSA012532</t>
  </si>
  <si>
    <t>FAM. EL MARQUES I  (CORREGIDORA)</t>
  </si>
  <si>
    <t>QTSSA012602</t>
  </si>
  <si>
    <t>EMILIANO ZAPATA</t>
  </si>
  <si>
    <t>QTSSA000953</t>
  </si>
  <si>
    <t>HUIMILPAN</t>
  </si>
  <si>
    <t>QTSSA000970</t>
  </si>
  <si>
    <t>APAPATARO</t>
  </si>
  <si>
    <t>QTSSA000994</t>
  </si>
  <si>
    <t>CEJA DE BRAVO</t>
  </si>
  <si>
    <t>QTSSA001006</t>
  </si>
  <si>
    <t>LOS CUES</t>
  </si>
  <si>
    <t>QTSSA001011</t>
  </si>
  <si>
    <t>LAGUNILLAS</t>
  </si>
  <si>
    <t>QTSSA001023</t>
  </si>
  <si>
    <t>EL MILAGRO</t>
  </si>
  <si>
    <t>QTSSA001035</t>
  </si>
  <si>
    <t>LA NORIA</t>
  </si>
  <si>
    <t>QTSSA001040</t>
  </si>
  <si>
    <t>SAN PEDRO HUIMILPAN</t>
  </si>
  <si>
    <t>QTSSA003535</t>
  </si>
  <si>
    <t>UMME EL VEGIL</t>
  </si>
  <si>
    <t>QTSSA003700</t>
  </si>
  <si>
    <t>BUENAVISTA</t>
  </si>
  <si>
    <t>QTSSA012573</t>
  </si>
  <si>
    <t>UMME MEDICO FARMACIA 2</t>
  </si>
  <si>
    <t>Clues</t>
  </si>
  <si>
    <r>
      <t xml:space="preserve">DPT
 </t>
    </r>
    <r>
      <rPr>
        <sz val="10"/>
        <rFont val="Arial Nova"/>
        <family val="2"/>
      </rPr>
      <t>frasco  multidosis</t>
    </r>
  </si>
  <si>
    <r>
      <t xml:space="preserve">SR
</t>
    </r>
    <r>
      <rPr>
        <sz val="10"/>
        <rFont val="Arial Nova"/>
        <family val="2"/>
      </rPr>
      <t>frasco multidosis</t>
    </r>
  </si>
  <si>
    <r>
      <t xml:space="preserve">V.P.H.
</t>
    </r>
    <r>
      <rPr>
        <sz val="10"/>
        <rFont val="Arial Nova"/>
        <family val="2"/>
      </rPr>
      <t>Bivalente / Tetravalente</t>
    </r>
  </si>
  <si>
    <r>
      <t xml:space="preserve">TDPa
</t>
    </r>
    <r>
      <rPr>
        <sz val="10"/>
        <rFont val="Arial Nova"/>
        <family val="2"/>
      </rPr>
      <t>frasco unidosis</t>
    </r>
  </si>
  <si>
    <r>
      <t xml:space="preserve">B.C.G.
</t>
    </r>
    <r>
      <rPr>
        <sz val="10"/>
        <rFont val="Arial Nova"/>
        <family val="2"/>
      </rPr>
      <t>frasco multidosis</t>
    </r>
  </si>
  <si>
    <r>
      <t xml:space="preserve">Rotavirus </t>
    </r>
    <r>
      <rPr>
        <b/>
        <sz val="10"/>
        <color rgb="FFFF0000"/>
        <rFont val="Arial Nova"/>
        <family val="2"/>
      </rPr>
      <t>RV1</t>
    </r>
    <r>
      <rPr>
        <b/>
        <sz val="10"/>
        <rFont val="Arial Nova"/>
        <family val="2"/>
      </rPr>
      <t xml:space="preserve">      </t>
    </r>
    <r>
      <rPr>
        <sz val="10"/>
        <rFont val="Arial Nova"/>
        <family val="2"/>
      </rPr>
      <t>frasco unidosis</t>
    </r>
  </si>
  <si>
    <t>Municipios</t>
  </si>
  <si>
    <t>MARQUÉS</t>
  </si>
  <si>
    <t>CORREGIDORA</t>
  </si>
  <si>
    <t>VAC91</t>
  </si>
  <si>
    <t>Adicional 1 a 4 años</t>
  </si>
  <si>
    <t>Subsecretaria de Prevención y Promoción de la Salud</t>
  </si>
  <si>
    <t>Centro Nacional para la Salud de la Infancia y la Adolescencia</t>
  </si>
  <si>
    <t>Programa de Vacunación Universal</t>
  </si>
  <si>
    <t>Pimera dosis</t>
  </si>
  <si>
    <t>Segunda dosis</t>
  </si>
  <si>
    <t>Revacunación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</si>
  <si>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</si>
  <si>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</si>
  <si>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</si>
  <si>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</si>
  <si>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</si>
  <si>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</si>
  <si>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</si>
  <si>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</si>
  <si>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</si>
  <si>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</si>
  <si>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</si>
  <si>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</si>
  <si>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COLINAS EL CIMATARIO</t>
  </si>
  <si>
    <t xml:space="preserve">VISTA ALEGRE 2A SECCION </t>
  </si>
  <si>
    <t>CENTRO</t>
  </si>
  <si>
    <t>SAN JOSE BUENAVISTA</t>
  </si>
  <si>
    <t>SANTA MARIA MAGDALENA</t>
  </si>
  <si>
    <t>SATÉLITE</t>
  </si>
  <si>
    <t>SAN PEDRO MÁRTIR</t>
  </si>
  <si>
    <t>PUERTA REAL 5A. SECCIÓN</t>
  </si>
  <si>
    <t>SANTA BÁRBARA</t>
  </si>
  <si>
    <t>JOAQUÍN HERRERA</t>
  </si>
  <si>
    <t>APAPÁTARO</t>
  </si>
  <si>
    <t>EL PROGRESO</t>
  </si>
  <si>
    <t>MENCHACA I</t>
  </si>
  <si>
    <t>COLINAS DE MENCHACA 2DA SECCIÓN</t>
  </si>
  <si>
    <t>REFORMA AGRARIA 1RA SECCIÓN</t>
  </si>
  <si>
    <t>LAS TERESAS</t>
  </si>
  <si>
    <t>COLINAS DEL PONIENTE</t>
  </si>
  <si>
    <t>JURICA PUEBLO</t>
  </si>
  <si>
    <t>AZTECA</t>
  </si>
  <si>
    <t>VAC67</t>
  </si>
  <si>
    <t>Primera 2 a 11 meses</t>
  </si>
  <si>
    <t>VAC68</t>
  </si>
  <si>
    <t>Segunda 4 a 11 meses</t>
  </si>
  <si>
    <t>VAC69</t>
  </si>
  <si>
    <t>Tercera 6 a 11 meses</t>
  </si>
  <si>
    <t>VAC70</t>
  </si>
  <si>
    <t>VAC17</t>
  </si>
  <si>
    <t>VAC18</t>
  </si>
  <si>
    <t xml:space="preserve">Segunda 4 a 11 meses </t>
  </si>
  <si>
    <t>VAC19</t>
  </si>
  <si>
    <t>Tercera 12 a 23 meses</t>
  </si>
  <si>
    <t>Única</t>
  </si>
  <si>
    <t>Fecha del corte:</t>
  </si>
  <si>
    <t>Informe Mensual de Actividades Realizadas en la Unidad Médica SINBA-SIS-CE-H</t>
  </si>
  <si>
    <t>Nombre de la persona responsable de la información:</t>
  </si>
  <si>
    <t>VBC01</t>
  </si>
  <si>
    <t>Recién nacido (primeras 24 horas)</t>
  </si>
  <si>
    <t>VBC02</t>
  </si>
  <si>
    <t>Recién nacido (de 2 a 28 días)</t>
  </si>
  <si>
    <t>VBC03</t>
  </si>
  <si>
    <t>5 a 13 años</t>
  </si>
  <si>
    <t>Única recién nacido (0 a 7 días)</t>
  </si>
  <si>
    <t>VHB01</t>
  </si>
  <si>
    <t>VHB02</t>
  </si>
  <si>
    <t>VHB03</t>
  </si>
  <si>
    <t>VHB04</t>
  </si>
  <si>
    <t>VHB05</t>
  </si>
  <si>
    <t>VHB06</t>
  </si>
  <si>
    <t>275 Hexavalente acelular
DPaT + IPV + Hib + HB</t>
  </si>
  <si>
    <t>Refuerzo 18 a 23 meses</t>
  </si>
  <si>
    <t>VHX01</t>
  </si>
  <si>
    <t>Para iniciar o completar esquema 
1 a 4 años</t>
  </si>
  <si>
    <t>VHX02</t>
  </si>
  <si>
    <t>VHX03</t>
  </si>
  <si>
    <t>VHX04</t>
  </si>
  <si>
    <t xml:space="preserve">Única 4 años </t>
  </si>
  <si>
    <t>Para iniciar o completar esquema 5 a 6 años única</t>
  </si>
  <si>
    <t>274 Rotavirus RV1</t>
  </si>
  <si>
    <t>VRV01</t>
  </si>
  <si>
    <t>Primera 2 meses</t>
  </si>
  <si>
    <t>VRV02</t>
  </si>
  <si>
    <t xml:space="preserve">Segunda 4 meses </t>
  </si>
  <si>
    <t>VRV03</t>
  </si>
  <si>
    <t>Para iniciar o completar esquema</t>
  </si>
  <si>
    <t>Primera 3 a 7 meses</t>
  </si>
  <si>
    <t>VRV04</t>
  </si>
  <si>
    <t>Segunda 5 a 7 meses</t>
  </si>
  <si>
    <t>125 Neumocócica Conjugada (13 valente)</t>
  </si>
  <si>
    <t>VNC01</t>
  </si>
  <si>
    <t>Para iniciar o completar esquema
1 a 4 años</t>
  </si>
  <si>
    <t>VNC02</t>
  </si>
  <si>
    <t>VNC03</t>
  </si>
  <si>
    <t>Primera 12 meses</t>
  </si>
  <si>
    <t>VTV01</t>
  </si>
  <si>
    <t>Segunda 18 meses</t>
  </si>
  <si>
    <t>VTV02</t>
  </si>
  <si>
    <t>VTV03</t>
  </si>
  <si>
    <t>HOSPITAL GENERAL DE QUERÉTARO</t>
  </si>
  <si>
    <t>LA JOYA</t>
  </si>
  <si>
    <r>
      <t xml:space="preserve">Hepatitis "B" </t>
    </r>
    <r>
      <rPr>
        <sz val="10"/>
        <rFont val="Arial Nova"/>
        <family val="2"/>
      </rPr>
      <t xml:space="preserve">frasco </t>
    </r>
    <r>
      <rPr>
        <b/>
        <sz val="10"/>
        <color rgb="FFFF0000"/>
        <rFont val="Arial Nova"/>
        <family val="2"/>
      </rPr>
      <t>multidosis</t>
    </r>
  </si>
  <si>
    <r>
      <t xml:space="preserve">SRP 
</t>
    </r>
    <r>
      <rPr>
        <sz val="10"/>
        <rFont val="Arial Nova"/>
        <family val="2"/>
      </rPr>
      <t xml:space="preserve">Triple Viral frasco </t>
    </r>
    <r>
      <rPr>
        <b/>
        <sz val="10"/>
        <color rgb="FFFF0000"/>
        <rFont val="Arial Nova"/>
        <family val="2"/>
      </rPr>
      <t>unidosis</t>
    </r>
  </si>
  <si>
    <r>
      <rPr>
        <b/>
        <sz val="10"/>
        <color rgb="FFFF0000"/>
        <rFont val="Arial Nova"/>
        <family val="2"/>
      </rPr>
      <t>A.R.F.</t>
    </r>
    <r>
      <rPr>
        <sz val="10"/>
        <color theme="1"/>
        <rFont val="Arial Nova"/>
        <family val="2"/>
      </rPr>
      <t xml:space="preserve">
En dictamen o canje</t>
    </r>
  </si>
  <si>
    <t>COVID-19</t>
  </si>
  <si>
    <t>Personas que viven con Diabetes Mellitus</t>
  </si>
  <si>
    <t>Personas que viven con obesidad mórbida</t>
  </si>
  <si>
    <t>Personas que viven con cardiopatías agudas o crónicas excepto hipertensión arterial esencial</t>
  </si>
  <si>
    <t>Personas que viven con enfermedad pulmonar crónica, incluye EPOC y asma</t>
  </si>
  <si>
    <t>Personas que viven con cáncer</t>
  </si>
  <si>
    <t>Personas que viven con insuficiencia renal</t>
  </si>
  <si>
    <t xml:space="preserve">Personas que viven con inmunosupresión adquirida por enfermedad o tratamiento, excepto VIH/sida </t>
  </si>
  <si>
    <t>Otros grupos de riesgo</t>
  </si>
  <si>
    <t>Personas que viven con enfermedades  cardiacas o pulmonares congénitas, u otros padecimientos crónicos que requieran consumo prolongado de salicilatos</t>
  </si>
  <si>
    <t>Informe preliminar, hasta ser validado por supervisores municipales.</t>
  </si>
  <si>
    <t>VBC51</t>
  </si>
  <si>
    <t>VBC52</t>
  </si>
  <si>
    <t>VBC53</t>
  </si>
  <si>
    <t>VBC54</t>
  </si>
  <si>
    <t>VBC55</t>
  </si>
  <si>
    <t>VHB51</t>
  </si>
  <si>
    <t>VHB52</t>
  </si>
  <si>
    <t>VHB53</t>
  </si>
  <si>
    <t>VHB54</t>
  </si>
  <si>
    <t>VHB55</t>
  </si>
  <si>
    <t>VHX51</t>
  </si>
  <si>
    <t>VHX52</t>
  </si>
  <si>
    <t>VHX53</t>
  </si>
  <si>
    <t>VHX54</t>
  </si>
  <si>
    <t>VHX55</t>
  </si>
  <si>
    <t>VHX56</t>
  </si>
  <si>
    <t>VHX57</t>
  </si>
  <si>
    <t>VHX58</t>
  </si>
  <si>
    <t>VPD52</t>
  </si>
  <si>
    <t>VRV51</t>
  </si>
  <si>
    <t>VRV52</t>
  </si>
  <si>
    <t>VRV53</t>
  </si>
  <si>
    <t>VRV54</t>
  </si>
  <si>
    <t>VNC51</t>
  </si>
  <si>
    <t>VNC52</t>
  </si>
  <si>
    <t>VNC53</t>
  </si>
  <si>
    <t>VNC54</t>
  </si>
  <si>
    <t>VNC55</t>
  </si>
  <si>
    <t>VNC56</t>
  </si>
  <si>
    <t>VTV51</t>
  </si>
  <si>
    <t>VTV52</t>
  </si>
  <si>
    <t>VTV54</t>
  </si>
  <si>
    <t>VTV55</t>
  </si>
  <si>
    <t>VDV51</t>
  </si>
  <si>
    <t>VDV52</t>
  </si>
  <si>
    <t>VPH05</t>
  </si>
  <si>
    <t>VPH06</t>
  </si>
  <si>
    <t>VPH07</t>
  </si>
  <si>
    <t>VPH08</t>
  </si>
  <si>
    <t>VPH51</t>
  </si>
  <si>
    <t>VPH52</t>
  </si>
  <si>
    <t>VPH53</t>
  </si>
  <si>
    <t>VPH54</t>
  </si>
  <si>
    <t>VHA52</t>
  </si>
  <si>
    <t>VTD51</t>
  </si>
  <si>
    <t>VTD52</t>
  </si>
  <si>
    <t>VTD53</t>
  </si>
  <si>
    <t>VTD54</t>
  </si>
  <si>
    <t>VTD55</t>
  </si>
  <si>
    <t>VTD56</t>
  </si>
  <si>
    <t>VTD57</t>
  </si>
  <si>
    <t>VTD58</t>
  </si>
  <si>
    <t>VDP51</t>
  </si>
  <si>
    <t>Embarazada a partir de la semana 20 de gestación</t>
  </si>
  <si>
    <t>VDP01</t>
  </si>
  <si>
    <t>344 COVID-19</t>
  </si>
  <si>
    <t>60 años y más</t>
  </si>
  <si>
    <t>VCV16</t>
  </si>
  <si>
    <t>VCV20</t>
  </si>
  <si>
    <t>VCV21</t>
  </si>
  <si>
    <t>VCV66</t>
  </si>
  <si>
    <t>VCV70</t>
  </si>
  <si>
    <t>SERVICIOS DE SALUD DEL ESTADO DE QUERÉTARO</t>
  </si>
  <si>
    <t>REGISTRO DE APLICACIÓN DE BIOLÓGICOS
PRIMERA PARTE</t>
  </si>
  <si>
    <t>SINBA-SIS-06-P</t>
  </si>
  <si>
    <t>UNIDAD:</t>
  </si>
  <si>
    <t>JURISDICCIÓN SANITARIA O DISTRITO SANITARIO:</t>
  </si>
  <si>
    <t>LOCALIDAD:</t>
  </si>
  <si>
    <t>NOMBRE DE LA PERSONA RESPONSABLE:</t>
  </si>
  <si>
    <t>REGISTRO DE DOSIS APLICADAS</t>
  </si>
  <si>
    <t>MIGRANTES</t>
  </si>
  <si>
    <t>RECIEN NACIDO</t>
  </si>
  <si>
    <t>29 días-3 meses</t>
  </si>
  <si>
    <t>4-6 meses</t>
  </si>
  <si>
    <t>7-11 meses</t>
  </si>
  <si>
    <t>12-17 meses</t>
  </si>
  <si>
    <t>18 meses</t>
  </si>
  <si>
    <t>19-23 meses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</si>
  <si>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</si>
  <si>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</si>
  <si>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</si>
  <si>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</si>
  <si>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</si>
  <si>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</si>
  <si>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</si>
  <si>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</si>
  <si>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 13 años</t>
  </si>
  <si>
    <t xml:space="preserve"> Primeras 24 hrs</t>
  </si>
  <si>
    <t xml:space="preserve">2 -7 días </t>
  </si>
  <si>
    <t>8-28 días</t>
  </si>
  <si>
    <t>BCG</t>
  </si>
  <si>
    <r>
      <t>RECIÉN NACIDO (</t>
    </r>
    <r>
      <rPr>
        <b/>
        <sz val="9"/>
        <rFont val="Arial Nova"/>
        <family val="2"/>
      </rPr>
      <t>PRIMERAS 24 HORAS</t>
    </r>
    <r>
      <rPr>
        <sz val="9"/>
        <rFont val="Arial Nova"/>
        <family val="2"/>
      </rPr>
      <t>)</t>
    </r>
  </si>
  <si>
    <t>ÚNICA</t>
  </si>
  <si>
    <r>
      <t>RECIÉN NACIDO 
(</t>
    </r>
    <r>
      <rPr>
        <b/>
        <sz val="9"/>
        <rFont val="Arial Nova"/>
        <family val="2"/>
      </rPr>
      <t>DE 2 A 28 DÍAS</t>
    </r>
    <r>
      <rPr>
        <sz val="9"/>
        <rFont val="Arial Nova"/>
        <family val="2"/>
      </rPr>
      <t>)</t>
    </r>
  </si>
  <si>
    <t>29 DÍAS A 11 MESES</t>
  </si>
  <si>
    <t>1 A 4 AÑOS</t>
  </si>
  <si>
    <t>5 A 13 AÑOS</t>
  </si>
  <si>
    <t xml:space="preserve">EXCEPCIONALMENTE HASTA LOS 13 AÑOS, 11 MESES, 29 DÍAS. </t>
  </si>
  <si>
    <t>HEPATITIS B</t>
  </si>
  <si>
    <r>
      <rPr>
        <b/>
        <sz val="9"/>
        <rFont val="Arial Nova"/>
        <family val="2"/>
      </rPr>
      <t>MAYORES DE 11 AÑOS</t>
    </r>
    <r>
      <rPr>
        <sz val="9"/>
        <rFont val="Arial Nova"/>
        <family val="2"/>
      </rPr>
      <t xml:space="preserve"> (SIN ANTECEDENTE VACUNAL)</t>
    </r>
  </si>
  <si>
    <t>PRIMERA</t>
  </si>
  <si>
    <t>SEGUNDA</t>
  </si>
  <si>
    <t>POBLACIÓN EN RIESGO</t>
  </si>
  <si>
    <t>PERSONAL DE SALUD</t>
  </si>
  <si>
    <r>
      <rPr>
        <b/>
        <sz val="10"/>
        <rFont val="Arial Nova"/>
        <family val="2"/>
      </rPr>
      <t>HEXAVALENTE ACELULAR</t>
    </r>
    <r>
      <rPr>
        <sz val="10"/>
        <rFont val="Arial Nova"/>
        <family val="2"/>
      </rPr>
      <t xml:space="preserve">
DPaT + IPV + Hib + HB</t>
    </r>
  </si>
  <si>
    <r>
      <t>PRIMERA</t>
    </r>
    <r>
      <rPr>
        <b/>
        <sz val="9"/>
        <rFont val="Arial Nova"/>
        <family val="2"/>
      </rPr>
      <t xml:space="preserve">
2 A 11 MESES</t>
    </r>
  </si>
  <si>
    <r>
      <t xml:space="preserve">SEGUNDA
</t>
    </r>
    <r>
      <rPr>
        <b/>
        <sz val="9"/>
        <rFont val="Arial Nova"/>
        <family val="2"/>
      </rPr>
      <t>4 A 11 MESES</t>
    </r>
  </si>
  <si>
    <r>
      <t xml:space="preserve">TERCERA
</t>
    </r>
    <r>
      <rPr>
        <b/>
        <sz val="9"/>
        <rFont val="Arial Nova"/>
        <family val="2"/>
      </rPr>
      <t>6 A 11 MESES</t>
    </r>
  </si>
  <si>
    <r>
      <t xml:space="preserve">REFUERZO
</t>
    </r>
    <r>
      <rPr>
        <b/>
        <sz val="9"/>
        <rFont val="Arial Nova"/>
        <family val="2"/>
      </rPr>
      <t>18 A 23 MESES</t>
    </r>
  </si>
  <si>
    <r>
      <t xml:space="preserve">PARA INICIAR O COMPLETAR ESQUEMA
</t>
    </r>
    <r>
      <rPr>
        <b/>
        <sz val="9"/>
        <rFont val="Arial Nova"/>
        <family val="2"/>
      </rPr>
      <t>1 A 4 AÑOS</t>
    </r>
  </si>
  <si>
    <t>PARA INICIAR O COMPLETAR ESQUEMA 1 A 4 AÑOS</t>
  </si>
  <si>
    <t>APLICACIÓN HASTA 59 MESES, 29 DÍAS DE EDAD</t>
  </si>
  <si>
    <t>TERCERA</t>
  </si>
  <si>
    <t>DPT</t>
  </si>
  <si>
    <t>ÚNICA (4 AÑOS)</t>
  </si>
  <si>
    <r>
      <rPr>
        <sz val="9"/>
        <rFont val="Arial Nova"/>
        <family val="2"/>
      </rPr>
      <t xml:space="preserve">PARA INICIAR O COMPLETAR ESQUEMA
</t>
    </r>
    <r>
      <rPr>
        <b/>
        <sz val="9"/>
        <rFont val="Arial Nova"/>
        <family val="2"/>
      </rPr>
      <t>5 A 6 AÑOS</t>
    </r>
  </si>
  <si>
    <t>APLICACIÓN HASTA 6 AÑOS, 11 MESES Y 29 DÍAS</t>
  </si>
  <si>
    <t>ROTAVIRUS RV1</t>
  </si>
  <si>
    <r>
      <t>PRIMERA</t>
    </r>
    <r>
      <rPr>
        <b/>
        <sz val="9"/>
        <rFont val="Arial Nova"/>
        <family val="2"/>
      </rPr>
      <t xml:space="preserve">
2 MESES</t>
    </r>
  </si>
  <si>
    <r>
      <t xml:space="preserve">SEGUNDA
</t>
    </r>
    <r>
      <rPr>
        <b/>
        <sz val="9"/>
        <rFont val="Arial Nova"/>
        <family val="2"/>
      </rPr>
      <t>4 MESES</t>
    </r>
  </si>
  <si>
    <t xml:space="preserve">PARA INICIAR O COMPLETAR ESQUEMAS </t>
  </si>
  <si>
    <r>
      <t xml:space="preserve">PRIMERA 
</t>
    </r>
    <r>
      <rPr>
        <b/>
        <sz val="9"/>
        <rFont val="Arial Nova"/>
        <family val="2"/>
      </rPr>
      <t>3 A 7 MESES</t>
    </r>
  </si>
  <si>
    <t>APLICACIÓN HASTA 7 MESES, 29 DÍAS DE EDAD</t>
  </si>
  <si>
    <r>
      <t xml:space="preserve">SEGUNDA 
</t>
    </r>
    <r>
      <rPr>
        <b/>
        <sz val="9"/>
        <rFont val="Arial Nova"/>
        <family val="2"/>
      </rPr>
      <t>5 A 7 MESES</t>
    </r>
  </si>
  <si>
    <t>NEUMOCÓCICA CONJUGADA
(13 VALENTE)</t>
  </si>
  <si>
    <r>
      <t xml:space="preserve">TERCERA
</t>
    </r>
    <r>
      <rPr>
        <b/>
        <sz val="9"/>
        <rFont val="Arial Nova"/>
        <family val="2"/>
      </rPr>
      <t>12 A 23 MESES</t>
    </r>
  </si>
  <si>
    <t>APLICACIÓN A PARTIR DE 12 MESES DE EDAD</t>
  </si>
  <si>
    <t>S R P
 TRIPLE VIRAL</t>
  </si>
  <si>
    <r>
      <t xml:space="preserve">PRIMERA
</t>
    </r>
    <r>
      <rPr>
        <b/>
        <sz val="9"/>
        <rFont val="Arial Nova"/>
        <family val="2"/>
      </rPr>
      <t>12 MESES</t>
    </r>
  </si>
  <si>
    <r>
      <t>SEGUNDA</t>
    </r>
    <r>
      <rPr>
        <b/>
        <sz val="9"/>
        <rFont val="Arial Nova"/>
        <family val="2"/>
      </rPr>
      <t xml:space="preserve">
18 MESES</t>
    </r>
  </si>
  <si>
    <t xml:space="preserve">PARA INICIAR O COMPLETAR ESQUEMA </t>
  </si>
  <si>
    <t>PARA INICIAR O COMPLETAR ESQUEMA HASTA LOS 9 AÑOS, 11 MESES, 29 DÍAS.</t>
  </si>
  <si>
    <t>SR
DOBLE VIRAL</t>
  </si>
  <si>
    <r>
      <t xml:space="preserve">ADICIONAL </t>
    </r>
    <r>
      <rPr>
        <b/>
        <sz val="9"/>
        <rFont val="Arial Nova"/>
        <family val="2"/>
      </rPr>
      <t>6 A 11 MESES</t>
    </r>
  </si>
  <si>
    <t>APLICACIÓN A PARTIR DE LOS 6 MESES</t>
  </si>
  <si>
    <r>
      <t xml:space="preserve">ADICIONAL </t>
    </r>
    <r>
      <rPr>
        <b/>
        <sz val="9"/>
        <rFont val="Arial Nova"/>
        <family val="2"/>
      </rPr>
      <t>1 A 4 AÑOS</t>
    </r>
  </si>
  <si>
    <t>APLICACIÓN DE 1 A 4 AÑOS (CAMPAÑA DE PUESTA AL DÍA Y DE SEGUIMIENTO)</t>
  </si>
  <si>
    <t>VPH</t>
  </si>
  <si>
    <t>REGISTRO DE APLICACIÓN DE BIOLÓGICOS
SEGUNDA PARTE</t>
  </si>
  <si>
    <t>Td
TETÁNICO
DIFTÉRICO</t>
  </si>
  <si>
    <t>EMBARAZADAS</t>
  </si>
  <si>
    <t>10 A 19 AÑOS</t>
  </si>
  <si>
    <t>20 Y MÁS AÑOS</t>
  </si>
  <si>
    <t xml:space="preserve">TERCERA </t>
  </si>
  <si>
    <t xml:space="preserve">REFUERZO </t>
  </si>
  <si>
    <t xml:space="preserve">15 A 19 AÑOS </t>
  </si>
  <si>
    <t xml:space="preserve">60 Y MÁS AÑOS </t>
  </si>
  <si>
    <t>REFUERZO
(CADA 10 AÑOS, HASTA COMPLETAR 5 DOSIS)</t>
  </si>
  <si>
    <t>Tdpa</t>
  </si>
  <si>
    <t>EMBARAZADAS A PARTIR DE LA SEMANA 20 DE GESTACIÓN</t>
  </si>
  <si>
    <t>60  AÑOS Y MÁS</t>
  </si>
  <si>
    <t>REFUERZO</t>
  </si>
  <si>
    <t>INMUNOGLOBULINA ANTITETÁNICA</t>
  </si>
  <si>
    <t>ANTITOXINA TETÁNICA EQUINA</t>
  </si>
  <si>
    <t>ANTITOXINA DIFTÉRICA EQUINA</t>
  </si>
  <si>
    <t>SUEROS Y FABOTERÁPICOS</t>
  </si>
  <si>
    <t>ANTIVIPERINO (FRASCOS)</t>
  </si>
  <si>
    <t>ANTICORALILLO (FRASCOS)</t>
  </si>
  <si>
    <t>ANTIARÁCNIDO (FRASCOS)</t>
  </si>
  <si>
    <t>OTROS</t>
  </si>
  <si>
    <t>OTROS BIOLÓGICOS</t>
  </si>
  <si>
    <t>JURISDICCIÓN SANITARIA 1, QUERÉTARO</t>
  </si>
  <si>
    <r>
      <t>VARICELA</t>
    </r>
    <r>
      <rPr>
        <sz val="10"/>
        <color rgb="FFFF0000"/>
        <rFont val="Arial Nova"/>
        <family val="2"/>
      </rPr>
      <t>*</t>
    </r>
  </si>
  <si>
    <t xml:space="preserve">Mes: </t>
  </si>
  <si>
    <t xml:space="preserve">Año: </t>
  </si>
  <si>
    <t>Total de dosis</t>
  </si>
  <si>
    <t>A Migrantes</t>
  </si>
  <si>
    <t>133 Tdpa</t>
  </si>
  <si>
    <t>Niñas y/o adolescentes de 12 a 16 años (rezagadas)</t>
  </si>
  <si>
    <t>Refuerzo
(Cada 10 años, hasta completar 5 dosis)</t>
  </si>
  <si>
    <t>Segunda
(1 a 2 meses despuès de la 1er dosis)</t>
  </si>
  <si>
    <t>Tercera
(1 año después de la 2a dosis)</t>
  </si>
  <si>
    <t>TOTAL
 (INCLUYE MIGRANTES)</t>
  </si>
  <si>
    <t>5 a 59 años con factores de riesgo</t>
  </si>
  <si>
    <t>VCV28</t>
  </si>
  <si>
    <t>5 A 59 AÑOS CON FACTORES DE RIESGO</t>
  </si>
  <si>
    <t>VCV77</t>
  </si>
  <si>
    <t>Observaciones</t>
  </si>
  <si>
    <r>
      <t>131 Varicela</t>
    </r>
    <r>
      <rPr>
        <b/>
        <sz val="8"/>
        <color rgb="FFFF0000"/>
        <rFont val="Arial Nova"/>
        <family val="2"/>
      </rPr>
      <t>*</t>
    </r>
  </si>
  <si>
    <t>Reverso</t>
  </si>
  <si>
    <t>Anverso</t>
  </si>
  <si>
    <r>
      <rPr>
        <b/>
        <sz val="16"/>
        <color rgb="FFFF0000"/>
        <rFont val="Arial Nova"/>
        <family val="2"/>
      </rPr>
      <t>DOSIS</t>
    </r>
    <r>
      <rPr>
        <b/>
        <sz val="11"/>
        <color rgb="FFFF0000"/>
        <rFont val="Arial Nova"/>
        <family val="2"/>
      </rPr>
      <t xml:space="preserve">
</t>
    </r>
    <r>
      <rPr>
        <b/>
        <sz val="11"/>
        <rFont val="Arial Nova"/>
        <family val="2"/>
      </rPr>
      <t>Aplicadas</t>
    </r>
  </si>
  <si>
    <r>
      <rPr>
        <b/>
        <sz val="16"/>
        <color rgb="FFFF0000"/>
        <rFont val="Arial Nova"/>
        <family val="2"/>
      </rPr>
      <t>DOSIS</t>
    </r>
    <r>
      <rPr>
        <b/>
        <sz val="11"/>
        <rFont val="Arial Nova"/>
        <family val="2"/>
      </rPr>
      <t xml:space="preserve">
Desechadas</t>
    </r>
  </si>
  <si>
    <r>
      <t xml:space="preserve">Existencia Anterior en 
</t>
    </r>
    <r>
      <rPr>
        <b/>
        <sz val="16"/>
        <color rgb="FFFF0000"/>
        <rFont val="Arial Nova"/>
        <family val="2"/>
      </rPr>
      <t>FRASCOS</t>
    </r>
  </si>
  <si>
    <r>
      <t xml:space="preserve">Existencia final al corte del informe en
</t>
    </r>
    <r>
      <rPr>
        <b/>
        <sz val="16"/>
        <color rgb="FFFF0000"/>
        <rFont val="Arial Nova"/>
        <family val="2"/>
      </rPr>
      <t>FRASCOS</t>
    </r>
  </si>
  <si>
    <t>Varicela</t>
  </si>
  <si>
    <t>Hepatitis "A"</t>
  </si>
  <si>
    <t>MODERNA</t>
  </si>
  <si>
    <t>PFIZER</t>
  </si>
  <si>
    <r>
      <t xml:space="preserve">COVID-19
</t>
    </r>
    <r>
      <rPr>
        <b/>
        <sz val="10"/>
        <color rgb="FFC00000"/>
        <rFont val="Arial Nova"/>
        <family val="2"/>
      </rPr>
      <t>MODERNA</t>
    </r>
  </si>
  <si>
    <r>
      <t xml:space="preserve">COVID-19
</t>
    </r>
    <r>
      <rPr>
        <b/>
        <sz val="10"/>
        <color theme="2" tint="-0.499984740745262"/>
        <rFont val="Arial Nova"/>
        <family val="2"/>
      </rPr>
      <t>PFIZER</t>
    </r>
  </si>
  <si>
    <t>SIS-2026</t>
  </si>
  <si>
    <t>A Afromexicanos</t>
  </si>
  <si>
    <t>A Indígenas</t>
  </si>
  <si>
    <t>VBF51</t>
  </si>
  <si>
    <t>VBI51</t>
  </si>
  <si>
    <t>VPF01</t>
  </si>
  <si>
    <t>VPI01</t>
  </si>
  <si>
    <t>VBF52</t>
  </si>
  <si>
    <t>VBI52</t>
  </si>
  <si>
    <t>VPF02</t>
  </si>
  <si>
    <t>VPI02</t>
  </si>
  <si>
    <t>VBF53</t>
  </si>
  <si>
    <t>VBI53</t>
  </si>
  <si>
    <t>VPF03</t>
  </si>
  <si>
    <t>VPI03</t>
  </si>
  <si>
    <t>VBF54</t>
  </si>
  <si>
    <t>VBI54</t>
  </si>
  <si>
    <t>VPF04</t>
  </si>
  <si>
    <t>VPI04</t>
  </si>
  <si>
    <t>VBF55</t>
  </si>
  <si>
    <t>VBI55</t>
  </si>
  <si>
    <t>Personas de 11 a 49 años que viven con VIH</t>
  </si>
  <si>
    <t>VPH12</t>
  </si>
  <si>
    <t>VPF05</t>
  </si>
  <si>
    <t>VPI05</t>
  </si>
  <si>
    <t>VPH61</t>
  </si>
  <si>
    <t>VHF51</t>
  </si>
  <si>
    <t>VHI51</t>
  </si>
  <si>
    <t>VPH13</t>
  </si>
  <si>
    <t>VPF06</t>
  </si>
  <si>
    <t>VPI06</t>
  </si>
  <si>
    <t>VPH62</t>
  </si>
  <si>
    <t>VHF52</t>
  </si>
  <si>
    <t>VHI52</t>
  </si>
  <si>
    <t>VPH14</t>
  </si>
  <si>
    <t>VPF07</t>
  </si>
  <si>
    <t>VPI07</t>
  </si>
  <si>
    <t>VPH63</t>
  </si>
  <si>
    <t>VHF53</t>
  </si>
  <si>
    <t>VHI53</t>
  </si>
  <si>
    <t>Única 1 año</t>
  </si>
  <si>
    <t>VAR02</t>
  </si>
  <si>
    <t>VAR61</t>
  </si>
  <si>
    <t>VAR71</t>
  </si>
  <si>
    <t>VAR54</t>
  </si>
  <si>
    <t>VHF54</t>
  </si>
  <si>
    <t>VHI54</t>
  </si>
  <si>
    <t>Rezagos de 2 a 4 años</t>
  </si>
  <si>
    <t>VAR03</t>
  </si>
  <si>
    <t>VAR62</t>
  </si>
  <si>
    <t>VAR72</t>
  </si>
  <si>
    <t>VAR55</t>
  </si>
  <si>
    <t>VHF55</t>
  </si>
  <si>
    <t>VHI55</t>
  </si>
  <si>
    <t>122 Hepatitis A</t>
  </si>
  <si>
    <t>Única 18 meses</t>
  </si>
  <si>
    <t>VHA01</t>
  </si>
  <si>
    <t>VAF01</t>
  </si>
  <si>
    <t>VAI01</t>
  </si>
  <si>
    <t>VHA53</t>
  </si>
  <si>
    <t>VHF56</t>
  </si>
  <si>
    <t>VHI56</t>
  </si>
  <si>
    <t>VHB56</t>
  </si>
  <si>
    <t>VHA02</t>
  </si>
  <si>
    <t>VAF02</t>
  </si>
  <si>
    <t>VAI02</t>
  </si>
  <si>
    <t>VHA54</t>
  </si>
  <si>
    <t>VHF57</t>
  </si>
  <si>
    <t>VHI57</t>
  </si>
  <si>
    <t>VHB57</t>
  </si>
  <si>
    <t>VAF03</t>
  </si>
  <si>
    <t>VAI03</t>
  </si>
  <si>
    <t>VXF51</t>
  </si>
  <si>
    <t>VXI51</t>
  </si>
  <si>
    <t>VTF01</t>
  </si>
  <si>
    <t>VTI01</t>
  </si>
  <si>
    <t>VXF52</t>
  </si>
  <si>
    <t>VXI52</t>
  </si>
  <si>
    <t>VTF02</t>
  </si>
  <si>
    <t>VTI02</t>
  </si>
  <si>
    <t>VXF53</t>
  </si>
  <si>
    <t>VXI53</t>
  </si>
  <si>
    <t>VTF03</t>
  </si>
  <si>
    <t>VTI03</t>
  </si>
  <si>
    <t>VXF54</t>
  </si>
  <si>
    <t>VXI54</t>
  </si>
  <si>
    <t>VTF04</t>
  </si>
  <si>
    <t>VTI04</t>
  </si>
  <si>
    <t>VXF55</t>
  </si>
  <si>
    <t>VXI55</t>
  </si>
  <si>
    <t>VTF05</t>
  </si>
  <si>
    <t>VTI05</t>
  </si>
  <si>
    <t>VXF56</t>
  </si>
  <si>
    <t>VXI56</t>
  </si>
  <si>
    <t>VTF06</t>
  </si>
  <si>
    <t>VTI06</t>
  </si>
  <si>
    <t>VXF57</t>
  </si>
  <si>
    <t>VXI57</t>
  </si>
  <si>
    <t>VTF07</t>
  </si>
  <si>
    <t>VTI07</t>
  </si>
  <si>
    <t>VXF58</t>
  </si>
  <si>
    <t>VXI58</t>
  </si>
  <si>
    <t>VTF08</t>
  </si>
  <si>
    <t>VTI08</t>
  </si>
  <si>
    <t>VPD53</t>
  </si>
  <si>
    <t>VPD55</t>
  </si>
  <si>
    <t>VPD51</t>
  </si>
  <si>
    <t>Población</t>
  </si>
  <si>
    <t>VTT01</t>
  </si>
  <si>
    <t>VTF09</t>
  </si>
  <si>
    <t>VTI09</t>
  </si>
  <si>
    <t>VTM01</t>
  </si>
  <si>
    <t>VPD54</t>
  </si>
  <si>
    <t>VPD56</t>
  </si>
  <si>
    <t>VTT02</t>
  </si>
  <si>
    <t>VTF10</t>
  </si>
  <si>
    <t>VTI10</t>
  </si>
  <si>
    <t>VTM02</t>
  </si>
  <si>
    <t>VRF51</t>
  </si>
  <si>
    <t>VRI51</t>
  </si>
  <si>
    <t>VTT03</t>
  </si>
  <si>
    <t>VTF11</t>
  </si>
  <si>
    <t>VTI11</t>
  </si>
  <si>
    <t>VTM03</t>
  </si>
  <si>
    <t>VRF52</t>
  </si>
  <si>
    <t>VRI52</t>
  </si>
  <si>
    <t>VTT04</t>
  </si>
  <si>
    <t>VTF12</t>
  </si>
  <si>
    <t>VTI12</t>
  </si>
  <si>
    <t>VTM04</t>
  </si>
  <si>
    <t>VRF53</t>
  </si>
  <si>
    <t>VRI53</t>
  </si>
  <si>
    <t>VTT05</t>
  </si>
  <si>
    <t>VTF13</t>
  </si>
  <si>
    <t>VTI13</t>
  </si>
  <si>
    <t>VTM05</t>
  </si>
  <si>
    <t>VRF54</t>
  </si>
  <si>
    <t>VRI54</t>
  </si>
  <si>
    <t>VTT06</t>
  </si>
  <si>
    <t>VTF14</t>
  </si>
  <si>
    <t>VTI14</t>
  </si>
  <si>
    <t>VTM06</t>
  </si>
  <si>
    <t>VNF51</t>
  </si>
  <si>
    <t>VNI51</t>
  </si>
  <si>
    <t>VTT07</t>
  </si>
  <si>
    <t>VTF15</t>
  </si>
  <si>
    <t>VTI15</t>
  </si>
  <si>
    <t>VTM07</t>
  </si>
  <si>
    <t>VNF52</t>
  </si>
  <si>
    <t>VNI52</t>
  </si>
  <si>
    <t>VTT08</t>
  </si>
  <si>
    <t>VTF16</t>
  </si>
  <si>
    <t>VTI16</t>
  </si>
  <si>
    <t>VTM08</t>
  </si>
  <si>
    <t>VNF53</t>
  </si>
  <si>
    <t>VNI53</t>
  </si>
  <si>
    <t>VTT09</t>
  </si>
  <si>
    <t>VTF17</t>
  </si>
  <si>
    <t>VTI17</t>
  </si>
  <si>
    <t>VTM09</t>
  </si>
  <si>
    <t>VNF54</t>
  </si>
  <si>
    <t>VNI54</t>
  </si>
  <si>
    <t>VTT10</t>
  </si>
  <si>
    <t>VTF18</t>
  </si>
  <si>
    <t>VTI18</t>
  </si>
  <si>
    <t>VTM10</t>
  </si>
  <si>
    <t>VNF55</t>
  </si>
  <si>
    <t>VNI55</t>
  </si>
  <si>
    <t>VTT11</t>
  </si>
  <si>
    <t>VTF19</t>
  </si>
  <si>
    <t>VTI19</t>
  </si>
  <si>
    <t>VTM11</t>
  </si>
  <si>
    <t>VNF56</t>
  </si>
  <si>
    <t>VNI56</t>
  </si>
  <si>
    <t>VTT12</t>
  </si>
  <si>
    <t>VTF20</t>
  </si>
  <si>
    <t>VTI20</t>
  </si>
  <si>
    <t>VTM12</t>
  </si>
  <si>
    <t>Personas de 60 años y más</t>
  </si>
  <si>
    <t>VNC04</t>
  </si>
  <si>
    <t>VNF57</t>
  </si>
  <si>
    <t>VNI57</t>
  </si>
  <si>
    <t>VNC59</t>
  </si>
  <si>
    <t>VDP52</t>
  </si>
  <si>
    <t>VDP54</t>
  </si>
  <si>
    <t>354 Neumocócica Conjugada (20 valente)</t>
  </si>
  <si>
    <t>VCC01</t>
  </si>
  <si>
    <t>VCF01</t>
  </si>
  <si>
    <t>VCI01</t>
  </si>
  <si>
    <t>VCC51</t>
  </si>
  <si>
    <t>VDP53</t>
  </si>
  <si>
    <t>VDP55</t>
  </si>
  <si>
    <t>VDP56</t>
  </si>
  <si>
    <t>VCC02</t>
  </si>
  <si>
    <t>VCF02</t>
  </si>
  <si>
    <t>VCI02</t>
  </si>
  <si>
    <t>VCC52</t>
  </si>
  <si>
    <t>355 VSR</t>
  </si>
  <si>
    <t>Embarazadas entre las semanas 28 y 36 de gestación</t>
  </si>
  <si>
    <t>VS001</t>
  </si>
  <si>
    <t>VSF01</t>
  </si>
  <si>
    <t>VSI01</t>
  </si>
  <si>
    <t>VSM01</t>
  </si>
  <si>
    <t>VCC03</t>
  </si>
  <si>
    <t>VCF03</t>
  </si>
  <si>
    <t>VCI03</t>
  </si>
  <si>
    <t>VCC53</t>
  </si>
  <si>
    <t>6 a 59 meses</t>
  </si>
  <si>
    <t>VCV38</t>
  </si>
  <si>
    <t>VOF01</t>
  </si>
  <si>
    <t>VOI01</t>
  </si>
  <si>
    <t>VCV78</t>
  </si>
  <si>
    <t>VCC04</t>
  </si>
  <si>
    <t>VCF04</t>
  </si>
  <si>
    <t>VCI04</t>
  </si>
  <si>
    <t>VCC54</t>
  </si>
  <si>
    <t>VCV39</t>
  </si>
  <si>
    <t>VOF02</t>
  </si>
  <si>
    <t>VOI02</t>
  </si>
  <si>
    <t>VCV79</t>
  </si>
  <si>
    <t>VCC05</t>
  </si>
  <si>
    <t>VCF05</t>
  </si>
  <si>
    <t>VCI05</t>
  </si>
  <si>
    <t>VCC55</t>
  </si>
  <si>
    <t>VCV40</t>
  </si>
  <si>
    <t>VOF03</t>
  </si>
  <si>
    <t>VOI03</t>
  </si>
  <si>
    <t>VCV80</t>
  </si>
  <si>
    <t>VCC06</t>
  </si>
  <si>
    <t>VCF06</t>
  </si>
  <si>
    <t>VCI06</t>
  </si>
  <si>
    <t>VCC56</t>
  </si>
  <si>
    <t>VOF04</t>
  </si>
  <si>
    <t>VOI04</t>
  </si>
  <si>
    <t>VCC07</t>
  </si>
  <si>
    <t>VCF07</t>
  </si>
  <si>
    <t>VCI07</t>
  </si>
  <si>
    <t>VCC57</t>
  </si>
  <si>
    <t>VOF05</t>
  </si>
  <si>
    <t>VOI05</t>
  </si>
  <si>
    <t>VLF01</t>
  </si>
  <si>
    <t>VLI01</t>
  </si>
  <si>
    <t>VOF06</t>
  </si>
  <si>
    <t>VOI06</t>
  </si>
  <si>
    <t>VLF02</t>
  </si>
  <si>
    <t>VLI02</t>
  </si>
  <si>
    <t>VOF07</t>
  </si>
  <si>
    <t>VOI07</t>
  </si>
  <si>
    <t>VCV82</t>
  </si>
  <si>
    <t>Primera 17 meses a 9 años</t>
  </si>
  <si>
    <t>VLF03</t>
  </si>
  <si>
    <t>VLI03</t>
  </si>
  <si>
    <t>Segunda 2 a 9 años</t>
  </si>
  <si>
    <t>VLF04</t>
  </si>
  <si>
    <t>VLI04</t>
  </si>
  <si>
    <t>VDF01</t>
  </si>
  <si>
    <t>VDI01</t>
  </si>
  <si>
    <t>VDF02</t>
  </si>
  <si>
    <t>VDI02</t>
  </si>
  <si>
    <t>VDV01</t>
  </si>
  <si>
    <t>VDF03</t>
  </si>
  <si>
    <t>VDI03</t>
  </si>
  <si>
    <t>VDV54</t>
  </si>
  <si>
    <t>20 a 39 años</t>
  </si>
  <si>
    <t>VDV02</t>
  </si>
  <si>
    <t>VDF04</t>
  </si>
  <si>
    <t>VDI04</t>
  </si>
  <si>
    <t>VDV55</t>
  </si>
  <si>
    <t>40 a 49 años</t>
  </si>
  <si>
    <t>VDV03</t>
  </si>
  <si>
    <t>VDF05</t>
  </si>
  <si>
    <t>VDI05</t>
  </si>
  <si>
    <t>VDV56</t>
  </si>
  <si>
    <t>VDV04</t>
  </si>
  <si>
    <t>VDF06</t>
  </si>
  <si>
    <t>VDI06</t>
  </si>
  <si>
    <t>VDV57</t>
  </si>
  <si>
    <t>Personal educativo</t>
  </si>
  <si>
    <t>VDV05</t>
  </si>
  <si>
    <t>VDF07</t>
  </si>
  <si>
    <t>VDI07</t>
  </si>
  <si>
    <t>VDV58</t>
  </si>
  <si>
    <t>Jornaleros agrícolas</t>
  </si>
  <si>
    <t>VDV06</t>
  </si>
  <si>
    <t>VDF08</t>
  </si>
  <si>
    <t>VDI08</t>
  </si>
  <si>
    <t>VDV59</t>
  </si>
  <si>
    <r>
      <rPr>
        <b/>
        <sz val="9"/>
        <color rgb="FFFF0000"/>
        <rFont val="Arial Nova"/>
        <family val="2"/>
      </rPr>
      <t>ÚNICA</t>
    </r>
    <r>
      <rPr>
        <sz val="9"/>
        <rFont val="Arial Nova"/>
        <family val="2"/>
      </rPr>
      <t xml:space="preserve">
PERSONAS DE 60 AÑOS Y MÁS</t>
    </r>
  </si>
  <si>
    <t>NEUMOCÓCICA CONJUGADA
(20 VALENTE)</t>
  </si>
  <si>
    <r>
      <t xml:space="preserve">PRIMERA
</t>
    </r>
    <r>
      <rPr>
        <b/>
        <sz val="9"/>
        <rFont val="Arial Nova"/>
        <family val="2"/>
      </rPr>
      <t>17 MESES A 9 AÑOS</t>
    </r>
  </si>
  <si>
    <r>
      <t xml:space="preserve">SEGUNDA 
</t>
    </r>
    <r>
      <rPr>
        <b/>
        <sz val="9"/>
        <rFont val="Arial Nova"/>
        <family val="2"/>
      </rPr>
      <t>2 A 9 AÑOS</t>
    </r>
  </si>
  <si>
    <t>20 A 39 AÑOS</t>
  </si>
  <si>
    <t>40 A 49 AÑOS</t>
  </si>
  <si>
    <t>PERSONAL EDUCATIVO</t>
  </si>
  <si>
    <t>JORNALEROS AGRÍCOLAS</t>
  </si>
  <si>
    <t>ÚNICA 1 AÑO</t>
  </si>
  <si>
    <t>REZAGOS DE 2 A 4 AÑOS</t>
  </si>
  <si>
    <t>ÚNICA 18 MESES</t>
  </si>
  <si>
    <t>PERSONAS DE 11 A 49 AÑOS QUE VIVEN CON VIH</t>
  </si>
  <si>
    <t>ÚNICA
9 A 14 AÑOS</t>
  </si>
  <si>
    <t>ÚNICA
15 A 19 AÑOS</t>
  </si>
  <si>
    <t>20 A 59 AÑOS</t>
  </si>
  <si>
    <t>POBLACIÓN</t>
  </si>
  <si>
    <t>SEGUNDA
(1 A 2 MESES DESPUÉS DE LA PRIMERA DOSIS)</t>
  </si>
  <si>
    <t>TERCERA
(1 AÑO DESPUÉS DE LA SEGUNDA DOSIS)</t>
  </si>
  <si>
    <t>VSR</t>
  </si>
  <si>
    <t>EMBARAZADAS ENTRE LAS SEMANAS 28 Y 36 DE GESTACIÓN</t>
  </si>
  <si>
    <t>DE 6 A 59 MESES</t>
  </si>
  <si>
    <t>HEPATITIS A</t>
  </si>
  <si>
    <r>
      <t>PERSONAS DE QUINTO AÑO DE PRIMARIA Y DE 11 AÑOS NO ESCOLARIZADAS</t>
    </r>
    <r>
      <rPr>
        <b/>
        <vertAlign val="superscript"/>
        <sz val="8"/>
        <color rgb="FFFF0000"/>
        <rFont val="Arial Nova"/>
        <family val="2"/>
      </rPr>
      <t>a</t>
    </r>
  </si>
  <si>
    <r>
      <t>MUJERES ADOLESCENTES DE 12 A 16 AÑOS (REZAGADAS)</t>
    </r>
    <r>
      <rPr>
        <b/>
        <vertAlign val="superscript"/>
        <sz val="8"/>
        <color rgb="FFFF0000"/>
        <rFont val="Arial Nova"/>
        <family val="2"/>
      </rPr>
      <t>b</t>
    </r>
  </si>
  <si>
    <r>
      <t>NIÑAS Y/O MUJERES ADOLESCENTES VÍCTIMAS DE VIOLACIÓN SEXUAL</t>
    </r>
    <r>
      <rPr>
        <b/>
        <vertAlign val="superscript"/>
        <sz val="8"/>
        <color rgb="FFFF0000"/>
        <rFont val="Arial Nova"/>
        <family val="2"/>
      </rPr>
      <t>b</t>
    </r>
  </si>
  <si>
    <r>
      <t>PERSONAL EN RIESGO</t>
    </r>
    <r>
      <rPr>
        <b/>
        <vertAlign val="superscript"/>
        <sz val="10"/>
        <color rgb="FFFF0000"/>
        <rFont val="Arial Nova"/>
        <family val="2"/>
      </rPr>
      <t>c</t>
    </r>
  </si>
  <si>
    <r>
      <rPr>
        <b/>
        <sz val="9"/>
        <color rgb="FFFF0000"/>
        <rFont val="Arial Nova"/>
        <family val="2"/>
      </rPr>
      <t>*</t>
    </r>
    <r>
      <rPr>
        <sz val="9"/>
        <rFont val="Arial Nova"/>
        <family val="2"/>
      </rPr>
      <t xml:space="preserve"> Vacunas que NO forman parte del Programa de Vacunación Universal.</t>
    </r>
  </si>
  <si>
    <r>
      <rPr>
        <b/>
        <sz val="9"/>
        <color rgb="FFFF0000"/>
        <rFont val="Arial Nova"/>
        <family val="2"/>
      </rPr>
      <t>a</t>
    </r>
    <r>
      <rPr>
        <sz val="9"/>
        <rFont val="Arial Nova"/>
        <family val="2"/>
      </rPr>
      <t xml:space="preserve"> La edad mínima de aplicación de la vacuna contra el VPH es de 9 años. 
</t>
    </r>
  </si>
  <si>
    <r>
      <rPr>
        <b/>
        <sz val="9"/>
        <color rgb="FFFF0000"/>
        <rFont val="Arial Nova"/>
        <family val="2"/>
      </rPr>
      <t>b</t>
    </r>
    <r>
      <rPr>
        <sz val="9"/>
        <rFont val="Arial Nova"/>
        <family val="2"/>
      </rPr>
      <t xml:space="preserve"> Mujeres Adolescentes de 10 a 19 años víctimas de violación sexual que no tengan antecedente vacunal.</t>
    </r>
  </si>
  <si>
    <r>
      <rPr>
        <b/>
        <sz val="9"/>
        <color rgb="FFFF0000"/>
        <rFont val="Arial Nova"/>
        <family val="2"/>
      </rPr>
      <t>c</t>
    </r>
    <r>
      <rPr>
        <sz val="9"/>
        <rFont val="Arial Nova"/>
        <family val="2"/>
      </rPr>
      <t xml:space="preserve"> Personal de salud en contacto con menores de 1 año.</t>
    </r>
  </si>
  <si>
    <t>INDÍGENAS</t>
  </si>
  <si>
    <t>AFRO
AMERICANOS</t>
  </si>
  <si>
    <t>TOTAL
 (INCLUYE AFROAMERICANOS, INDÍGENAS Y MIGRANTES)</t>
  </si>
  <si>
    <r>
      <t>129 VPH</t>
    </r>
    <r>
      <rPr>
        <b/>
        <vertAlign val="superscript"/>
        <sz val="10"/>
        <color rgb="FFFF0000"/>
        <rFont val="Arial Nova"/>
        <family val="2"/>
      </rPr>
      <t>a</t>
    </r>
  </si>
  <si>
    <r>
      <t xml:space="preserve">Personas de quinto año de primaria o de 11 años no escolarizadas </t>
    </r>
    <r>
      <rPr>
        <b/>
        <vertAlign val="superscript"/>
        <sz val="8"/>
        <color rgb="FFFF0000"/>
        <rFont val="Arial Nova"/>
        <family val="2"/>
      </rPr>
      <t>a</t>
    </r>
  </si>
  <si>
    <r>
      <t xml:space="preserve">Niñas y/o adolescentes víctimas de violación sexual de 9 a 14 años </t>
    </r>
    <r>
      <rPr>
        <b/>
        <vertAlign val="superscript"/>
        <sz val="8"/>
        <color rgb="FFFF0000"/>
        <rFont val="Arial Nova"/>
        <family val="2"/>
      </rPr>
      <t>b</t>
    </r>
  </si>
  <si>
    <r>
      <t xml:space="preserve">Niñas y/o adolescentes víctimas de violación sexual de 15 a 19 años </t>
    </r>
    <r>
      <rPr>
        <b/>
        <vertAlign val="superscript"/>
        <sz val="8"/>
        <color rgb="FFFF0000"/>
        <rFont val="Arial Nova"/>
        <family val="2"/>
      </rPr>
      <t>b</t>
    </r>
  </si>
  <si>
    <r>
      <t xml:space="preserve">Personal en riesgo </t>
    </r>
    <r>
      <rPr>
        <b/>
        <vertAlign val="superscript"/>
        <sz val="8"/>
        <color rgb="FFFF0000"/>
        <rFont val="Arial Nova"/>
        <family val="2"/>
      </rPr>
      <t>c</t>
    </r>
  </si>
  <si>
    <r>
      <t xml:space="preserve">Neumocócica conjugada
</t>
    </r>
    <r>
      <rPr>
        <sz val="10"/>
        <rFont val="Arial Nova"/>
        <family val="2"/>
      </rPr>
      <t>(20 valente)</t>
    </r>
  </si>
  <si>
    <r>
      <t xml:space="preserve">VSR
</t>
    </r>
    <r>
      <rPr>
        <sz val="10"/>
        <rFont val="Arial Nova"/>
        <family val="2"/>
      </rPr>
      <t>Virus Sincitial Respiratorio</t>
    </r>
  </si>
  <si>
    <r>
      <rPr>
        <b/>
        <sz val="9"/>
        <color rgb="FFFF0000"/>
        <rFont val="Arial Nova"/>
        <family val="2"/>
      </rPr>
      <t>*</t>
    </r>
    <r>
      <rPr>
        <sz val="9"/>
        <rFont val="Arial Nova"/>
        <family val="2"/>
      </rPr>
      <t xml:space="preserve"> Vacunas que NO forman parte del Programa de Vacunación Universal</t>
    </r>
  </si>
  <si>
    <r>
      <rPr>
        <b/>
        <vertAlign val="superscript"/>
        <sz val="9"/>
        <color rgb="FFFF0000"/>
        <rFont val="Arial Nova"/>
        <family val="2"/>
      </rPr>
      <t>a</t>
    </r>
    <r>
      <rPr>
        <sz val="9"/>
        <rFont val="Arial Nova"/>
        <family val="2"/>
      </rPr>
      <t xml:space="preserve"> La edad mínima de aplicación de la vacuna contra el VPH es de 9 años. 
</t>
    </r>
  </si>
  <si>
    <r>
      <rPr>
        <b/>
        <vertAlign val="superscript"/>
        <sz val="9"/>
        <color rgb="FFFF0000"/>
        <rFont val="Arial Nova"/>
        <family val="2"/>
      </rPr>
      <t>b</t>
    </r>
    <r>
      <rPr>
        <sz val="9"/>
        <rFont val="Arial Nova"/>
        <family val="2"/>
      </rPr>
      <t xml:space="preserve"> Mujeres Adolescentes de 10 a 19 años víctimas de violación sexual que no tengan antecedente vacunal.</t>
    </r>
  </si>
  <si>
    <r>
      <rPr>
        <b/>
        <vertAlign val="superscript"/>
        <sz val="9"/>
        <color rgb="FFFF0000"/>
        <rFont val="Arial Nova"/>
        <family val="2"/>
      </rPr>
      <t>c</t>
    </r>
    <r>
      <rPr>
        <vertAlign val="superscript"/>
        <sz val="9"/>
        <rFont val="Arial Nova"/>
        <family val="2"/>
      </rPr>
      <t xml:space="preserve"> </t>
    </r>
    <r>
      <rPr>
        <sz val="9"/>
        <rFont val="Arial Nova"/>
        <family val="2"/>
      </rPr>
      <t>Personal de salud en contacto con menores de 1 año.</t>
    </r>
  </si>
  <si>
    <t>Movimiento de Biológico</t>
  </si>
  <si>
    <r>
      <rPr>
        <b/>
        <sz val="16"/>
        <color rgb="FFFF0000"/>
        <rFont val="Arial Nova"/>
        <family val="2"/>
      </rPr>
      <t>FRASCOS</t>
    </r>
    <r>
      <rPr>
        <b/>
        <sz val="16"/>
        <rFont val="Arial Nova"/>
        <family val="2"/>
      </rPr>
      <t xml:space="preserve"> </t>
    </r>
    <r>
      <rPr>
        <b/>
        <sz val="11"/>
        <rFont val="Arial Nova"/>
        <family val="2"/>
      </rPr>
      <t xml:space="preserve">
recibidos </t>
    </r>
    <r>
      <rPr>
        <b/>
        <u/>
        <sz val="11"/>
        <color rgb="FFFF0000"/>
        <rFont val="Arial Nova"/>
        <family val="2"/>
      </rPr>
      <t>SOLO</t>
    </r>
    <r>
      <rPr>
        <b/>
        <u/>
        <sz val="11"/>
        <rFont val="Arial Nova"/>
        <family val="2"/>
      </rPr>
      <t xml:space="preserve"> CON FORMATO DE REQUISICIÓN</t>
    </r>
    <r>
      <rPr>
        <b/>
        <sz val="11"/>
        <rFont val="Arial Nova"/>
        <family val="2"/>
      </rPr>
      <t xml:space="preserve"> de biológico</t>
    </r>
  </si>
  <si>
    <t>SIS 2025 - 2026</t>
  </si>
  <si>
    <t>Concentrado Mensual de Dosis Aplicadas de Vacuna Anti influenza Estacional por Unidad de Salud Temporada Invernal 2025-2026</t>
  </si>
  <si>
    <t>QTSSA013034</t>
  </si>
  <si>
    <t>LE. ANA MELISSA SALAZAR SERRANO</t>
  </si>
  <si>
    <t>Y3A532V</t>
  </si>
  <si>
    <t>2825Q001A</t>
  </si>
  <si>
    <t>HN6635</t>
  </si>
  <si>
    <t>0134N117B</t>
  </si>
  <si>
    <t>0130W071</t>
  </si>
  <si>
    <t>0125N120A</t>
  </si>
  <si>
    <t>Z008285</t>
  </si>
  <si>
    <t>2805L002A</t>
  </si>
  <si>
    <t>Y004995</t>
  </si>
  <si>
    <t>Z015801</t>
  </si>
  <si>
    <t>MK3145</t>
  </si>
  <si>
    <t>0374MA108</t>
  </si>
  <si>
    <t>AROLE111BA</t>
  </si>
  <si>
    <t>AHAVC215AA</t>
  </si>
  <si>
    <t>AC37B543AD</t>
  </si>
  <si>
    <t>2805X003A</t>
  </si>
  <si>
    <t>SEP´-27</t>
  </si>
  <si>
    <t>AROEL111BA</t>
  </si>
  <si>
    <t>3CA53C1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</si>
</sst>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yyyy"/>
    <numFmt numFmtId="167" formatCode="00"/>
    <numFmt numFmtId="168" formatCode="_-* #,##0.0_-;\-* #,##0.0_-;_-* &quot;-&quot;_-;_-@_-"/>
  </numFmts>
  <fonts count="75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Geneva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b/>
      <sz val="10"/>
      <name val="Arial Nova"/>
      <family val="2"/>
    </font>
    <font>
      <sz val="10"/>
      <color theme="1"/>
      <name val="Arial Nova"/>
      <family val="2"/>
    </font>
    <font>
      <b/>
      <sz val="9"/>
      <name val="Arial Nova"/>
      <family val="2"/>
    </font>
    <font>
      <sz val="9"/>
      <color theme="1"/>
      <name val="Arial Nova"/>
      <family val="2"/>
    </font>
    <font>
      <b/>
      <sz val="8"/>
      <name val="Arial Nova"/>
      <family val="2"/>
    </font>
    <font>
      <sz val="8"/>
      <color theme="1"/>
      <name val="Arial Nova"/>
      <family val="2"/>
    </font>
    <font>
      <sz val="9"/>
      <name val="Arial Nova"/>
      <family val="2"/>
    </font>
    <font>
      <sz val="10"/>
      <name val="Arial Nova"/>
      <family val="2"/>
    </font>
    <font>
      <sz val="11"/>
      <color theme="1"/>
      <name val="Arial Nova"/>
      <family val="2"/>
    </font>
    <font>
      <sz val="8"/>
      <name val="Arial Nova"/>
      <family val="2"/>
    </font>
    <font>
      <b/>
      <sz val="11"/>
      <name val="Arial Nova"/>
      <family val="2"/>
    </font>
    <font>
      <sz val="7"/>
      <name val="Arial Nova"/>
      <family val="2"/>
    </font>
    <font>
      <sz val="11"/>
      <name val="Arial Nova"/>
      <family val="2"/>
    </font>
    <font>
      <b/>
      <sz val="11"/>
      <color theme="1"/>
      <name val="Arial Nova"/>
      <family val="2"/>
    </font>
    <font>
      <b/>
      <sz val="10"/>
      <color theme="1"/>
      <name val="Arial Nova"/>
      <family val="2"/>
    </font>
    <font>
      <b/>
      <sz val="12"/>
      <name val="Arial Nova"/>
      <family val="2"/>
    </font>
    <font>
      <sz val="10"/>
      <color indexed="8"/>
      <name val="Arial Nova"/>
      <family val="2"/>
    </font>
    <font>
      <b/>
      <sz val="14"/>
      <color indexed="8"/>
      <name val="Arial Nova"/>
      <family val="2"/>
    </font>
    <font>
      <b/>
      <sz val="10"/>
      <color indexed="8"/>
      <name val="Arial Nova"/>
      <family val="2"/>
    </font>
    <font>
      <b/>
      <sz val="11"/>
      <color indexed="8"/>
      <name val="Arial Nova"/>
      <family val="2"/>
    </font>
    <font>
      <b/>
      <sz val="9"/>
      <color indexed="8"/>
      <name val="Arial Nova"/>
      <family val="2"/>
    </font>
    <font>
      <sz val="8"/>
      <name val="Calibri"/>
      <family val="2"/>
      <scheme val="minor"/>
    </font>
    <font>
      <b/>
      <sz val="11"/>
      <color rgb="FFFF0000"/>
      <name val="Arial Nova"/>
      <family val="2"/>
    </font>
    <font>
      <b/>
      <sz val="10"/>
      <color rgb="FFFF0000"/>
      <name val="Arial Nova"/>
      <family val="2"/>
    </font>
    <font>
      <b/>
      <sz val="16"/>
      <color indexed="8"/>
      <name val="Arial Nova"/>
      <family val="2"/>
    </font>
    <font>
      <b/>
      <sz val="10"/>
      <color rgb="FFF8EDEC"/>
      <name val="Arial Nova"/>
      <family val="2"/>
    </font>
    <font>
      <sz val="10"/>
      <name val="Arial"/>
      <family val="2"/>
    </font>
    <font>
      <b/>
      <sz val="9"/>
      <color rgb="FFFF0000"/>
      <name val="Arial Nova"/>
      <family val="2"/>
    </font>
    <font>
      <b/>
      <sz val="11"/>
      <color rgb="FFDE0000"/>
      <name val="Arial Nova"/>
      <family val="2"/>
    </font>
    <font>
      <sz val="11"/>
      <color rgb="FF9C0006"/>
      <name val="Calibri"/>
      <family val="2"/>
      <scheme val="minor"/>
    </font>
    <font>
      <sz val="8"/>
      <color indexed="8"/>
      <name val="Arial Nova"/>
      <family val="2"/>
    </font>
    <font>
      <b/>
      <sz val="12"/>
      <color theme="0"/>
      <name val="Arial Nova"/>
      <family val="2"/>
    </font>
    <font>
      <b/>
      <strike/>
      <sz val="16"/>
      <color rgb="FFFF0000"/>
      <name val="Arial Nova"/>
      <family val="2"/>
    </font>
    <font>
      <b/>
      <sz val="16"/>
      <color rgb="FFFFFF00"/>
      <name val="Arial Nova"/>
      <family val="2"/>
    </font>
    <font>
      <b/>
      <sz val="14"/>
      <color theme="0"/>
      <name val="Arial Nova"/>
      <family val="2"/>
    </font>
    <font>
      <b/>
      <sz val="16"/>
      <color theme="0"/>
      <name val="Arial Nova"/>
      <family val="2"/>
    </font>
    <font>
      <b/>
      <sz val="16"/>
      <color theme="1"/>
      <name val="Arial Nova"/>
      <family val="2"/>
    </font>
    <font>
      <sz val="11"/>
      <color rgb="FF9C0006"/>
      <name val="Arial Nova"/>
      <family val="2"/>
    </font>
    <font>
      <sz val="12"/>
      <name val="Arial Nova"/>
      <family val="2"/>
    </font>
    <font>
      <b/>
      <sz val="10"/>
      <color theme="0"/>
      <name val="Arial Nova"/>
      <family val="2"/>
    </font>
    <font>
      <b/>
      <sz val="16"/>
      <name val="Arial Nova"/>
      <family val="2"/>
    </font>
    <font>
      <sz val="10"/>
      <color rgb="FFFF0000"/>
      <name val="Arial Nova"/>
      <family val="2"/>
    </font>
    <font>
      <b/>
      <sz val="8"/>
      <color rgb="FFFF0000"/>
      <name val="Arial Nova"/>
      <family val="2"/>
    </font>
    <font>
      <sz val="9"/>
      <color indexed="8"/>
      <name val="Arial Nova"/>
      <family val="2"/>
    </font>
    <font>
      <b/>
      <sz val="11"/>
      <color rgb="FF002F2A"/>
      <name val="Arial Nova Light"/>
      <family val="2"/>
    </font>
    <font>
      <b/>
      <sz val="16"/>
      <color rgb="FFFF0000"/>
      <name val="Arial Nova"/>
      <family val="2"/>
    </font>
    <font>
      <b/>
      <sz val="10"/>
      <color rgb="FFC00000"/>
      <name val="Arial Nova"/>
      <family val="2"/>
    </font>
    <font>
      <b/>
      <sz val="10"/>
      <color theme="2" tint="-0.499984740745262"/>
      <name val="Arial Nova"/>
      <family val="2"/>
    </font>
    <font>
      <b/>
      <sz val="11"/>
      <color theme="2" tint="-0.499984740745262"/>
      <name val="Arial Nova"/>
      <family val="2"/>
    </font>
    <font>
      <b/>
      <sz val="11"/>
      <color rgb="FFC00000"/>
      <name val="Arial Nova"/>
      <family val="2"/>
    </font>
    <font>
      <sz val="10"/>
      <name val="Arial"/>
    </font>
    <font>
      <b/>
      <sz val="14"/>
      <name val="Arial Nova"/>
      <family val="2"/>
    </font>
    <font>
      <vertAlign val="superscript"/>
      <sz val="9"/>
      <name val="Arial Nova"/>
      <family val="2"/>
    </font>
    <font>
      <b/>
      <vertAlign val="superscript"/>
      <sz val="8"/>
      <color rgb="FFFF0000"/>
      <name val="Arial Nova"/>
      <family val="2"/>
    </font>
    <font>
      <b/>
      <vertAlign val="superscript"/>
      <sz val="10"/>
      <color rgb="FFFF0000"/>
      <name val="Arial Nova"/>
      <family val="2"/>
    </font>
    <font>
      <b/>
      <sz val="11"/>
      <color theme="0"/>
      <name val="Arial Nova"/>
      <family val="2"/>
    </font>
    <font>
      <b/>
      <sz val="8"/>
      <color theme="0"/>
      <name val="Arial Nova"/>
      <family val="2"/>
    </font>
    <font>
      <b/>
      <vertAlign val="superscript"/>
      <sz val="9"/>
      <color rgb="FFFF0000"/>
      <name val="Arial Nova"/>
      <family val="2"/>
    </font>
    <font>
      <b/>
      <u/>
      <sz val="11"/>
      <name val="Arial Nova"/>
      <family val="2"/>
    </font>
    <font>
      <b/>
      <u/>
      <sz val="11"/>
      <color rgb="FFFF0000"/>
      <name val="Arial Nova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D8BD"/>
        <bgColor indexed="64"/>
      </patternFill>
    </fill>
    <fill>
      <patternFill patternType="solid">
        <fgColor rgb="FFF8EDEC"/>
        <bgColor indexed="64"/>
      </patternFill>
    </fill>
    <fill>
      <patternFill patternType="solid">
        <fgColor rgb="FF633E55"/>
        <bgColor indexed="64"/>
      </patternFill>
    </fill>
    <fill>
      <patternFill patternType="mediumGray">
        <fgColor rgb="FFDDC9A3"/>
        <bgColor auto="1"/>
      </patternFill>
    </fill>
    <fill>
      <patternFill patternType="solid">
        <fgColor rgb="FFFFCDCD"/>
        <bgColor indexed="64"/>
      </patternFill>
    </fill>
    <fill>
      <patternFill patternType="solid">
        <fgColor rgb="FFFFC7C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002F2A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7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0" fontId="9" fillId="0" borderId="0"/>
    <xf numFmtId="0" fontId="9" fillId="0" borderId="0"/>
    <xf numFmtId="0" fontId="41" fillId="0" borderId="0"/>
    <xf numFmtId="0" fontId="44" fillId="9" borderId="0" applyNumberFormat="0" applyBorder="0" applyAlignment="0" applyProtection="0"/>
    <xf numFmtId="0" fontId="4" fillId="0" borderId="0"/>
    <xf numFmtId="0" fontId="4" fillId="0" borderId="0"/>
    <xf numFmtId="0" fontId="65" fillId="0" borderId="0"/>
  </cellStyleXfs>
  <cellXfs count="1024">
    <xf numFmtId="0" fontId="0" fillId="0" borderId="0" xfId="0"/>
    <xf numFmtId="0" fontId="5" fillId="0" borderId="0" xfId="0" applyFont="1"/>
    <xf numFmtId="0" fontId="3" fillId="2" borderId="32" xfId="0" applyFont="1" applyFill="1" applyBorder="1" applyAlignment="1">
      <alignment vertical="center" textRotation="90"/>
    </xf>
    <xf numFmtId="0" fontId="3" fillId="2" borderId="21" xfId="0" applyFont="1" applyFill="1" applyBorder="1" applyAlignment="1">
      <alignment vertical="center" textRotation="90"/>
    </xf>
    <xf numFmtId="0" fontId="7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vertical="center" wrapText="1"/>
    </xf>
    <xf numFmtId="16" fontId="13" fillId="0" borderId="0" xfId="0" applyNumberFormat="1" applyFont="1" applyAlignment="1">
      <alignment horizontal="center"/>
    </xf>
    <xf numFmtId="16" fontId="13" fillId="0" borderId="0" xfId="0" applyNumberFormat="1" applyFont="1"/>
    <xf numFmtId="0" fontId="13" fillId="0" borderId="0" xfId="0" applyFont="1"/>
    <xf numFmtId="3" fontId="13" fillId="0" borderId="0" xfId="0" applyNumberFormat="1" applyFont="1"/>
    <xf numFmtId="1" fontId="13" fillId="0" borderId="0" xfId="0" applyNumberFormat="1" applyFont="1"/>
    <xf numFmtId="3" fontId="6" fillId="0" borderId="0" xfId="0" applyNumberFormat="1" applyFont="1" applyAlignment="1">
      <alignment vertical="center"/>
    </xf>
    <xf numFmtId="165" fontId="14" fillId="0" borderId="0" xfId="3" applyNumberFormat="1" applyFont="1"/>
    <xf numFmtId="3" fontId="0" fillId="0" borderId="0" xfId="0" applyNumberFormat="1"/>
    <xf numFmtId="0" fontId="22" fillId="0" borderId="0" xfId="0" applyFont="1"/>
    <xf numFmtId="0" fontId="23" fillId="0" borderId="0" xfId="0" applyFont="1"/>
    <xf numFmtId="0" fontId="15" fillId="0" borderId="0" xfId="0" applyFont="1"/>
    <xf numFmtId="17" fontId="15" fillId="0" borderId="0" xfId="0" applyNumberFormat="1" applyFont="1"/>
    <xf numFmtId="0" fontId="15" fillId="0" borderId="0" xfId="0" applyFont="1" applyAlignment="1">
      <alignment horizontal="right"/>
    </xf>
    <xf numFmtId="0" fontId="26" fillId="0" borderId="0" xfId="0" applyFont="1"/>
    <xf numFmtId="0" fontId="25" fillId="0" borderId="32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7" fillId="0" borderId="16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7" fontId="27" fillId="0" borderId="16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17" fontId="27" fillId="0" borderId="9" xfId="0" applyNumberFormat="1" applyFont="1" applyBorder="1" applyAlignment="1">
      <alignment horizontal="center" vertical="center"/>
    </xf>
    <xf numFmtId="17" fontId="27" fillId="0" borderId="15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18" fillId="0" borderId="0" xfId="0" applyFont="1"/>
    <xf numFmtId="0" fontId="22" fillId="0" borderId="48" xfId="0" applyFont="1" applyBorder="1" applyAlignment="1">
      <alignment horizontal="left" vertical="center" wrapText="1"/>
    </xf>
    <xf numFmtId="0" fontId="22" fillId="0" borderId="41" xfId="0" applyFont="1" applyBorder="1" applyAlignment="1">
      <alignment horizontal="left" vertical="center" wrapText="1"/>
    </xf>
    <xf numFmtId="0" fontId="22" fillId="0" borderId="40" xfId="0" applyFont="1" applyBorder="1" applyAlignment="1">
      <alignment horizontal="left" vertical="center" wrapText="1"/>
    </xf>
    <xf numFmtId="0" fontId="22" fillId="0" borderId="55" xfId="0" applyFont="1" applyBorder="1" applyAlignment="1">
      <alignment horizontal="left" vertical="center" wrapText="1"/>
    </xf>
    <xf numFmtId="0" fontId="33" fillId="0" borderId="0" xfId="0" applyFont="1"/>
    <xf numFmtId="0" fontId="35" fillId="0" borderId="0" xfId="0" applyFont="1"/>
    <xf numFmtId="0" fontId="31" fillId="0" borderId="0" xfId="0" applyFont="1"/>
    <xf numFmtId="17" fontId="15" fillId="0" borderId="0" xfId="2" applyNumberFormat="1" applyFont="1" applyAlignment="1">
      <alignment horizontal="center" vertical="center" wrapText="1"/>
    </xf>
    <xf numFmtId="0" fontId="21" fillId="0" borderId="0" xfId="3" applyNumberFormat="1" applyFont="1" applyBorder="1" applyAlignment="1">
      <alignment horizontal="center"/>
    </xf>
    <xf numFmtId="164" fontId="29" fillId="0" borderId="0" xfId="3" applyNumberFormat="1" applyFont="1" applyFill="1" applyBorder="1" applyAlignment="1">
      <alignment horizontal="center" vertical="center"/>
    </xf>
    <xf numFmtId="0" fontId="28" fillId="0" borderId="0" xfId="0" applyFont="1"/>
    <xf numFmtId="164" fontId="23" fillId="0" borderId="0" xfId="3" applyNumberFormat="1" applyFont="1"/>
    <xf numFmtId="0" fontId="15" fillId="0" borderId="35" xfId="0" applyFont="1" applyBorder="1"/>
    <xf numFmtId="0" fontId="22" fillId="0" borderId="35" xfId="0" applyFont="1" applyBorder="1"/>
    <xf numFmtId="0" fontId="15" fillId="0" borderId="31" xfId="0" applyFont="1" applyBorder="1"/>
    <xf numFmtId="0" fontId="22" fillId="0" borderId="50" xfId="0" applyFont="1" applyBorder="1"/>
    <xf numFmtId="0" fontId="22" fillId="0" borderId="36" xfId="0" applyFont="1" applyBorder="1"/>
    <xf numFmtId="0" fontId="22" fillId="0" borderId="51" xfId="0" applyFont="1" applyBorder="1" applyAlignment="1">
      <alignment horizontal="left" vertical="center" wrapText="1"/>
    </xf>
    <xf numFmtId="0" fontId="33" fillId="0" borderId="48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/>
    <xf numFmtId="0" fontId="34" fillId="0" borderId="0" xfId="0" applyFont="1" applyAlignment="1">
      <alignment horizontal="right" wrapText="1"/>
    </xf>
    <xf numFmtId="0" fontId="34" fillId="0" borderId="18" xfId="0" applyFont="1" applyBorder="1" applyAlignment="1">
      <alignment horizontal="center"/>
    </xf>
    <xf numFmtId="0" fontId="22" fillId="0" borderId="16" xfId="3" applyNumberFormat="1" applyFont="1" applyBorder="1" applyAlignment="1">
      <alignment horizontal="center"/>
    </xf>
    <xf numFmtId="0" fontId="22" fillId="0" borderId="48" xfId="3" applyNumberFormat="1" applyFont="1" applyBorder="1" applyAlignment="1">
      <alignment horizontal="center"/>
    </xf>
    <xf numFmtId="0" fontId="22" fillId="0" borderId="15" xfId="3" applyNumberFormat="1" applyFont="1" applyBorder="1" applyAlignment="1">
      <alignment horizontal="center"/>
    </xf>
    <xf numFmtId="0" fontId="22" fillId="0" borderId="9" xfId="3" applyNumberFormat="1" applyFont="1" applyBorder="1" applyAlignment="1">
      <alignment horizontal="center"/>
    </xf>
    <xf numFmtId="0" fontId="22" fillId="0" borderId="41" xfId="3" applyNumberFormat="1" applyFont="1" applyBorder="1" applyAlignment="1">
      <alignment horizontal="center"/>
    </xf>
    <xf numFmtId="0" fontId="22" fillId="0" borderId="12" xfId="3" applyNumberFormat="1" applyFont="1" applyBorder="1" applyAlignment="1">
      <alignment horizontal="center"/>
    </xf>
    <xf numFmtId="0" fontId="22" fillId="0" borderId="8" xfId="3" applyNumberFormat="1" applyFont="1" applyBorder="1" applyAlignment="1">
      <alignment horizontal="center"/>
    </xf>
    <xf numFmtId="0" fontId="22" fillId="0" borderId="40" xfId="3" applyNumberFormat="1" applyFont="1" applyBorder="1" applyAlignment="1">
      <alignment horizontal="center"/>
    </xf>
    <xf numFmtId="0" fontId="22" fillId="0" borderId="7" xfId="3" applyNumberFormat="1" applyFont="1" applyBorder="1" applyAlignment="1">
      <alignment horizontal="center"/>
    </xf>
    <xf numFmtId="0" fontId="22" fillId="0" borderId="55" xfId="3" applyNumberFormat="1" applyFont="1" applyBorder="1" applyAlignment="1">
      <alignment horizontal="center"/>
    </xf>
    <xf numFmtId="0" fontId="22" fillId="0" borderId="60" xfId="3" applyNumberFormat="1" applyFont="1" applyBorder="1" applyAlignment="1">
      <alignment horizontal="center"/>
    </xf>
    <xf numFmtId="0" fontId="22" fillId="0" borderId="6" xfId="3" applyNumberFormat="1" applyFont="1" applyBorder="1" applyAlignment="1">
      <alignment horizontal="center"/>
    </xf>
    <xf numFmtId="0" fontId="22" fillId="0" borderId="11" xfId="3" applyNumberFormat="1" applyFont="1" applyBorder="1" applyAlignment="1">
      <alignment horizontal="center"/>
    </xf>
    <xf numFmtId="0" fontId="1" fillId="0" borderId="0" xfId="0" applyFont="1"/>
    <xf numFmtId="0" fontId="0" fillId="0" borderId="35" xfId="0" applyBorder="1"/>
    <xf numFmtId="0" fontId="2" fillId="0" borderId="35" xfId="0" applyFont="1" applyBorder="1"/>
    <xf numFmtId="0" fontId="15" fillId="0" borderId="36" xfId="0" applyFont="1" applyBorder="1"/>
    <xf numFmtId="0" fontId="2" fillId="0" borderId="0" xfId="0" applyFont="1"/>
    <xf numFmtId="0" fontId="15" fillId="3" borderId="0" xfId="0" applyFont="1" applyFill="1"/>
    <xf numFmtId="0" fontId="19" fillId="4" borderId="5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23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/>
    </xf>
    <xf numFmtId="0" fontId="22" fillId="3" borderId="31" xfId="0" applyFont="1" applyFill="1" applyBorder="1"/>
    <xf numFmtId="0" fontId="15" fillId="3" borderId="31" xfId="0" applyFont="1" applyFill="1" applyBorder="1"/>
    <xf numFmtId="0" fontId="15" fillId="0" borderId="56" xfId="0" applyFont="1" applyBorder="1"/>
    <xf numFmtId="0" fontId="22" fillId="0" borderId="32" xfId="0" applyFont="1" applyBorder="1"/>
    <xf numFmtId="0" fontId="15" fillId="0" borderId="61" xfId="0" applyFont="1" applyBorder="1"/>
    <xf numFmtId="0" fontId="22" fillId="0" borderId="21" xfId="0" applyFont="1" applyBorder="1"/>
    <xf numFmtId="0" fontId="15" fillId="0" borderId="19" xfId="0" applyFont="1" applyBorder="1"/>
    <xf numFmtId="0" fontId="22" fillId="0" borderId="31" xfId="0" applyFont="1" applyBorder="1"/>
    <xf numFmtId="0" fontId="11" fillId="0" borderId="0" xfId="0" applyFont="1" applyAlignment="1">
      <alignment horizontal="center" vertical="center" wrapText="1"/>
    </xf>
    <xf numFmtId="0" fontId="32" fillId="0" borderId="0" xfId="0" applyFont="1"/>
    <xf numFmtId="0" fontId="39" fillId="0" borderId="0" xfId="0" applyFont="1" applyAlignment="1">
      <alignment wrapText="1"/>
    </xf>
    <xf numFmtId="164" fontId="30" fillId="5" borderId="16" xfId="3" applyNumberFormat="1" applyFont="1" applyFill="1" applyBorder="1" applyAlignment="1">
      <alignment horizontal="center"/>
    </xf>
    <xf numFmtId="164" fontId="30" fillId="5" borderId="9" xfId="3" applyNumberFormat="1" applyFont="1" applyFill="1" applyBorder="1" applyAlignment="1">
      <alignment horizontal="center"/>
    </xf>
    <xf numFmtId="164" fontId="30" fillId="5" borderId="8" xfId="3" applyNumberFormat="1" applyFont="1" applyFill="1" applyBorder="1" applyAlignment="1">
      <alignment horizontal="center"/>
    </xf>
    <xf numFmtId="164" fontId="30" fillId="5" borderId="60" xfId="3" applyNumberFormat="1" applyFont="1" applyFill="1" applyBorder="1" applyAlignment="1">
      <alignment horizontal="center"/>
    </xf>
    <xf numFmtId="164" fontId="30" fillId="5" borderId="6" xfId="3" applyNumberFormat="1" applyFont="1" applyFill="1" applyBorder="1" applyAlignment="1">
      <alignment horizontal="center"/>
    </xf>
    <xf numFmtId="164" fontId="30" fillId="5" borderId="11" xfId="3" applyNumberFormat="1" applyFont="1" applyFill="1" applyBorder="1" applyAlignment="1">
      <alignment horizontal="center"/>
    </xf>
    <xf numFmtId="164" fontId="30" fillId="5" borderId="48" xfId="3" applyNumberFormat="1" applyFont="1" applyFill="1" applyBorder="1" applyAlignment="1">
      <alignment horizontal="center"/>
    </xf>
    <xf numFmtId="164" fontId="30" fillId="5" borderId="41" xfId="3" applyNumberFormat="1" applyFont="1" applyFill="1" applyBorder="1" applyAlignment="1">
      <alignment horizontal="center"/>
    </xf>
    <xf numFmtId="164" fontId="30" fillId="5" borderId="40" xfId="3" applyNumberFormat="1" applyFont="1" applyFill="1" applyBorder="1" applyAlignment="1">
      <alignment horizontal="center"/>
    </xf>
    <xf numFmtId="49" fontId="40" fillId="6" borderId="63" xfId="3" applyNumberFormat="1" applyFont="1" applyFill="1" applyBorder="1" applyAlignment="1">
      <alignment horizontal="right" vertical="center"/>
    </xf>
    <xf numFmtId="49" fontId="40" fillId="6" borderId="64" xfId="3" applyNumberFormat="1" applyFont="1" applyFill="1" applyBorder="1" applyAlignment="1">
      <alignment horizontal="right" vertical="center"/>
    </xf>
    <xf numFmtId="49" fontId="40" fillId="6" borderId="23" xfId="3" applyNumberFormat="1" applyFont="1" applyFill="1" applyBorder="1" applyAlignment="1">
      <alignment horizontal="right" vertical="center"/>
    </xf>
    <xf numFmtId="49" fontId="40" fillId="6" borderId="3" xfId="3" applyNumberFormat="1" applyFont="1" applyFill="1" applyBorder="1" applyAlignment="1">
      <alignment horizontal="right" vertical="center"/>
    </xf>
    <xf numFmtId="49" fontId="0" fillId="0" borderId="0" xfId="0" applyNumberFormat="1"/>
    <xf numFmtId="167" fontId="15" fillId="0" borderId="35" xfId="2" applyNumberFormat="1" applyFont="1" applyBorder="1" applyAlignment="1">
      <alignment horizontal="center" vertical="center" wrapText="1"/>
    </xf>
    <xf numFmtId="166" fontId="15" fillId="0" borderId="35" xfId="2" applyNumberFormat="1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17" fontId="27" fillId="0" borderId="59" xfId="0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17" fontId="27" fillId="0" borderId="60" xfId="0" applyNumberFormat="1" applyFont="1" applyBorder="1" applyAlignment="1">
      <alignment horizontal="center" vertical="center"/>
    </xf>
    <xf numFmtId="17" fontId="27" fillId="0" borderId="18" xfId="0" applyNumberFormat="1" applyFont="1" applyBorder="1" applyAlignment="1">
      <alignment horizontal="center" vertical="center"/>
    </xf>
    <xf numFmtId="0" fontId="43" fillId="8" borderId="8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43" fillId="8" borderId="7" xfId="0" applyFont="1" applyFill="1" applyBorder="1" applyAlignment="1">
      <alignment horizontal="center" vertical="center"/>
    </xf>
    <xf numFmtId="17" fontId="43" fillId="8" borderId="8" xfId="0" applyNumberFormat="1" applyFont="1" applyFill="1" applyBorder="1" applyAlignment="1">
      <alignment horizontal="center" vertical="center"/>
    </xf>
    <xf numFmtId="17" fontId="43" fillId="8" borderId="28" xfId="0" applyNumberFormat="1" applyFont="1" applyFill="1" applyBorder="1" applyAlignment="1">
      <alignment horizontal="center" vertical="center"/>
    </xf>
    <xf numFmtId="17" fontId="43" fillId="8" borderId="40" xfId="0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7" fontId="27" fillId="0" borderId="11" xfId="0" applyNumberFormat="1" applyFont="1" applyBorder="1" applyAlignment="1">
      <alignment horizontal="center" vertical="center"/>
    </xf>
    <xf numFmtId="0" fontId="43" fillId="8" borderId="14" xfId="0" applyFont="1" applyFill="1" applyBorder="1" applyAlignment="1">
      <alignment horizontal="center" vertical="center"/>
    </xf>
    <xf numFmtId="0" fontId="43" fillId="8" borderId="24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/>
    </xf>
    <xf numFmtId="17" fontId="43" fillId="8" borderId="17" xfId="0" applyNumberFormat="1" applyFont="1" applyFill="1" applyBorder="1" applyAlignment="1">
      <alignment horizontal="center" vertical="center"/>
    </xf>
    <xf numFmtId="17" fontId="43" fillId="8" borderId="24" xfId="0" applyNumberFormat="1" applyFont="1" applyFill="1" applyBorder="1" applyAlignment="1">
      <alignment horizontal="center" vertical="center"/>
    </xf>
    <xf numFmtId="17" fontId="43" fillId="8" borderId="14" xfId="0" applyNumberFormat="1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17" fontId="15" fillId="8" borderId="62" xfId="2" applyNumberFormat="1" applyFont="1" applyFill="1" applyBorder="1" applyAlignment="1">
      <alignment horizontal="center" vertical="center" wrapText="1"/>
    </xf>
    <xf numFmtId="17" fontId="15" fillId="8" borderId="17" xfId="2" applyNumberFormat="1" applyFont="1" applyFill="1" applyBorder="1" applyAlignment="1">
      <alignment horizontal="center" vertical="center" wrapText="1"/>
    </xf>
    <xf numFmtId="17" fontId="15" fillId="8" borderId="5" xfId="2" applyNumberFormat="1" applyFont="1" applyFill="1" applyBorder="1" applyAlignment="1">
      <alignment horizontal="center" vertical="center" wrapText="1"/>
    </xf>
    <xf numFmtId="17" fontId="15" fillId="8" borderId="3" xfId="2" applyNumberFormat="1" applyFont="1" applyFill="1" applyBorder="1" applyAlignment="1">
      <alignment horizontal="center" vertical="center" wrapText="1"/>
    </xf>
    <xf numFmtId="164" fontId="25" fillId="8" borderId="11" xfId="3" applyNumberFormat="1" applyFont="1" applyFill="1" applyBorder="1" applyAlignment="1">
      <alignment horizontal="center" vertical="center"/>
    </xf>
    <xf numFmtId="164" fontId="25" fillId="8" borderId="13" xfId="3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top" wrapText="1"/>
    </xf>
    <xf numFmtId="0" fontId="45" fillId="0" borderId="0" xfId="8" applyFont="1"/>
    <xf numFmtId="0" fontId="21" fillId="0" borderId="48" xfId="8" applyFont="1" applyBorder="1" applyAlignment="1">
      <alignment horizontal="center" vertical="center" wrapText="1"/>
    </xf>
    <xf numFmtId="0" fontId="21" fillId="0" borderId="41" xfId="8" applyFont="1" applyBorder="1" applyAlignment="1">
      <alignment horizontal="center" vertical="center" wrapText="1"/>
    </xf>
    <xf numFmtId="0" fontId="21" fillId="0" borderId="51" xfId="8" applyFont="1" applyBorder="1" applyAlignment="1">
      <alignment horizontal="center" vertical="center" wrapText="1"/>
    </xf>
    <xf numFmtId="0" fontId="21" fillId="0" borderId="0" xfId="8" applyFont="1" applyAlignment="1">
      <alignment vertical="center"/>
    </xf>
    <xf numFmtId="0" fontId="21" fillId="0" borderId="17" xfId="2" applyFont="1" applyBorder="1"/>
    <xf numFmtId="0" fontId="21" fillId="0" borderId="1" xfId="2" applyFont="1" applyBorder="1" applyAlignment="1">
      <alignment horizontal="left" vertical="center" wrapText="1"/>
    </xf>
    <xf numFmtId="0" fontId="1" fillId="0" borderId="1" xfId="0" applyFont="1" applyBorder="1"/>
    <xf numFmtId="0" fontId="15" fillId="0" borderId="24" xfId="2" applyFont="1" applyBorder="1" applyAlignment="1">
      <alignment horizontal="right"/>
    </xf>
    <xf numFmtId="0" fontId="22" fillId="0" borderId="0" xfId="2" applyFont="1"/>
    <xf numFmtId="0" fontId="21" fillId="0" borderId="13" xfId="2" applyFont="1" applyBorder="1"/>
    <xf numFmtId="0" fontId="25" fillId="0" borderId="0" xfId="2" applyFont="1" applyAlignment="1">
      <alignment horizontal="center" vertical="center" wrapText="1"/>
    </xf>
    <xf numFmtId="0" fontId="15" fillId="0" borderId="42" xfId="2" applyFont="1" applyBorder="1" applyAlignment="1">
      <alignment horizontal="right"/>
    </xf>
    <xf numFmtId="0" fontId="17" fillId="0" borderId="0" xfId="2" applyFont="1" applyAlignment="1">
      <alignment horizontal="center" vertical="center" wrapText="1"/>
    </xf>
    <xf numFmtId="0" fontId="17" fillId="0" borderId="0" xfId="2" applyFont="1" applyAlignment="1">
      <alignment horizontal="left" vertical="center" wrapText="1"/>
    </xf>
    <xf numFmtId="0" fontId="21" fillId="0" borderId="42" xfId="2" applyFont="1" applyBorder="1"/>
    <xf numFmtId="0" fontId="21" fillId="0" borderId="0" xfId="2" applyFont="1"/>
    <xf numFmtId="0" fontId="15" fillId="0" borderId="10" xfId="9" applyFont="1" applyBorder="1"/>
    <xf numFmtId="0" fontId="21" fillId="0" borderId="0" xfId="9" applyFont="1" applyAlignment="1">
      <alignment horizontal="center"/>
    </xf>
    <xf numFmtId="0" fontId="21" fillId="0" borderId="0" xfId="9" applyFont="1"/>
    <xf numFmtId="0" fontId="22" fillId="0" borderId="0" xfId="9" applyFont="1"/>
    <xf numFmtId="0" fontId="30" fillId="0" borderId="3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left" vertical="center" wrapText="1"/>
    </xf>
    <xf numFmtId="0" fontId="22" fillId="0" borderId="4" xfId="9" applyFont="1" applyBorder="1"/>
    <xf numFmtId="0" fontId="45" fillId="0" borderId="27" xfId="9" applyFont="1" applyBorder="1" applyAlignment="1">
      <alignment horizontal="center"/>
    </xf>
    <xf numFmtId="0" fontId="45" fillId="0" borderId="0" xfId="9" applyFont="1"/>
    <xf numFmtId="0" fontId="15" fillId="0" borderId="67" xfId="9" applyFont="1" applyBorder="1" applyAlignment="1">
      <alignment horizontal="center" vertical="center" wrapText="1"/>
    </xf>
    <xf numFmtId="0" fontId="15" fillId="0" borderId="64" xfId="9" applyFont="1" applyBorder="1" applyAlignment="1">
      <alignment horizontal="center" vertical="center" wrapText="1"/>
    </xf>
    <xf numFmtId="0" fontId="21" fillId="0" borderId="47" xfId="9" applyFont="1" applyBorder="1" applyAlignment="1">
      <alignment horizontal="center" vertical="center" wrapText="1"/>
    </xf>
    <xf numFmtId="0" fontId="21" fillId="0" borderId="46" xfId="9" applyFont="1" applyBorder="1" applyAlignment="1">
      <alignment horizontal="center" vertical="center" wrapText="1"/>
    </xf>
    <xf numFmtId="0" fontId="17" fillId="0" borderId="1" xfId="9" applyFont="1" applyBorder="1" applyAlignment="1">
      <alignment horizontal="center" vertical="center" wrapText="1"/>
    </xf>
    <xf numFmtId="0" fontId="55" fillId="0" borderId="16" xfId="9" applyFont="1" applyBorder="1" applyAlignment="1">
      <alignment horizontal="center" vertical="center"/>
    </xf>
    <xf numFmtId="0" fontId="21" fillId="0" borderId="53" xfId="9" applyFont="1" applyBorder="1" applyAlignment="1">
      <alignment horizontal="center" vertical="center" wrapText="1"/>
    </xf>
    <xf numFmtId="0" fontId="21" fillId="0" borderId="52" xfId="9" applyFont="1" applyBorder="1" applyAlignment="1">
      <alignment horizontal="center" vertical="center" wrapText="1"/>
    </xf>
    <xf numFmtId="0" fontId="22" fillId="10" borderId="58" xfId="9" applyFont="1" applyFill="1" applyBorder="1" applyAlignment="1">
      <alignment horizontal="left" vertical="center" wrapText="1"/>
    </xf>
    <xf numFmtId="0" fontId="22" fillId="0" borderId="35" xfId="9" applyFont="1" applyBorder="1" applyAlignment="1">
      <alignment horizontal="left" vertical="center" wrapText="1"/>
    </xf>
    <xf numFmtId="0" fontId="39" fillId="0" borderId="9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 wrapText="1"/>
    </xf>
    <xf numFmtId="0" fontId="17" fillId="0" borderId="45" xfId="9" applyFont="1" applyBorder="1" applyAlignment="1">
      <alignment horizontal="center" vertical="center" wrapText="1"/>
    </xf>
    <xf numFmtId="0" fontId="21" fillId="0" borderId="43" xfId="9" applyFont="1" applyBorder="1" applyAlignment="1">
      <alignment horizontal="center" vertical="center" wrapText="1"/>
    </xf>
    <xf numFmtId="0" fontId="22" fillId="3" borderId="68" xfId="9" applyFont="1" applyFill="1" applyBorder="1" applyAlignment="1">
      <alignment horizontal="left" vertical="center" wrapText="1"/>
    </xf>
    <xf numFmtId="0" fontId="39" fillId="0" borderId="8" xfId="9" applyFont="1" applyBorder="1" applyAlignment="1">
      <alignment horizontal="center" vertical="center"/>
    </xf>
    <xf numFmtId="0" fontId="22" fillId="3" borderId="57" xfId="9" applyFont="1" applyFill="1" applyBorder="1" applyAlignment="1">
      <alignment horizontal="left" vertical="center" wrapText="1"/>
    </xf>
    <xf numFmtId="0" fontId="22" fillId="3" borderId="33" xfId="9" applyFont="1" applyFill="1" applyBorder="1" applyAlignment="1">
      <alignment horizontal="left" vertical="center" wrapText="1"/>
    </xf>
    <xf numFmtId="0" fontId="22" fillId="10" borderId="34" xfId="9" applyFont="1" applyFill="1" applyBorder="1" applyAlignment="1">
      <alignment horizontal="left" vertical="center" wrapText="1"/>
    </xf>
    <xf numFmtId="0" fontId="22" fillId="10" borderId="18" xfId="9" applyFont="1" applyFill="1" applyBorder="1" applyAlignment="1">
      <alignment horizontal="left" vertical="center" wrapText="1"/>
    </xf>
    <xf numFmtId="0" fontId="22" fillId="10" borderId="15" xfId="9" applyFont="1" applyFill="1" applyBorder="1" applyAlignment="1">
      <alignment horizontal="left" vertical="center" wrapText="1"/>
    </xf>
    <xf numFmtId="0" fontId="39" fillId="0" borderId="16" xfId="9" applyFont="1" applyBorder="1" applyAlignment="1">
      <alignment horizontal="center" vertical="center"/>
    </xf>
    <xf numFmtId="0" fontId="21" fillId="0" borderId="35" xfId="9" applyFont="1" applyBorder="1" applyAlignment="1">
      <alignment horizontal="center" vertical="center" wrapText="1"/>
    </xf>
    <xf numFmtId="0" fontId="22" fillId="3" borderId="41" xfId="9" applyFont="1" applyFill="1" applyBorder="1" applyAlignment="1">
      <alignment horizontal="left" vertical="center" wrapText="1"/>
    </xf>
    <xf numFmtId="0" fontId="22" fillId="3" borderId="12" xfId="9" applyFont="1" applyFill="1" applyBorder="1" applyAlignment="1">
      <alignment horizontal="left" vertical="center" wrapText="1"/>
    </xf>
    <xf numFmtId="0" fontId="22" fillId="0" borderId="12" xfId="9" applyFont="1" applyBorder="1" applyAlignment="1">
      <alignment horizontal="left" vertical="center" wrapText="1"/>
    </xf>
    <xf numFmtId="0" fontId="22" fillId="3" borderId="51" xfId="9" applyFont="1" applyFill="1" applyBorder="1" applyAlignment="1">
      <alignment horizontal="left" vertical="center" wrapText="1"/>
    </xf>
    <xf numFmtId="0" fontId="22" fillId="3" borderId="50" xfId="9" applyFont="1" applyFill="1" applyBorder="1" applyAlignment="1">
      <alignment horizontal="left" vertical="center" wrapText="1"/>
    </xf>
    <xf numFmtId="0" fontId="22" fillId="0" borderId="50" xfId="9" applyFont="1" applyBorder="1" applyAlignment="1">
      <alignment horizontal="left" vertical="center" wrapText="1"/>
    </xf>
    <xf numFmtId="0" fontId="39" fillId="0" borderId="59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left" vertical="center" wrapText="1"/>
    </xf>
    <xf numFmtId="0" fontId="22" fillId="3" borderId="7" xfId="9" applyFont="1" applyFill="1" applyBorder="1" applyAlignment="1">
      <alignment horizontal="left" vertical="center" wrapText="1"/>
    </xf>
    <xf numFmtId="0" fontId="22" fillId="0" borderId="7" xfId="9" applyFont="1" applyBorder="1" applyAlignment="1">
      <alignment horizontal="left" vertical="center" wrapText="1"/>
    </xf>
    <xf numFmtId="0" fontId="22" fillId="11" borderId="17" xfId="9" applyFont="1" applyFill="1" applyBorder="1" applyAlignment="1">
      <alignment horizontal="left" vertical="center" wrapText="1"/>
    </xf>
    <xf numFmtId="0" fontId="22" fillId="11" borderId="1" xfId="9" applyFont="1" applyFill="1" applyBorder="1" applyAlignment="1">
      <alignment horizontal="left" vertical="center" wrapText="1"/>
    </xf>
    <xf numFmtId="0" fontId="22" fillId="11" borderId="38" xfId="9" applyFont="1" applyFill="1" applyBorder="1" applyAlignment="1">
      <alignment horizontal="left" vertical="center" wrapText="1"/>
    </xf>
    <xf numFmtId="0" fontId="22" fillId="0" borderId="25" xfId="9" applyFont="1" applyBorder="1" applyAlignment="1">
      <alignment horizontal="left" vertical="center" wrapText="1"/>
    </xf>
    <xf numFmtId="0" fontId="22" fillId="11" borderId="39" xfId="9" applyFont="1" applyFill="1" applyBorder="1" applyAlignment="1">
      <alignment horizontal="left" vertical="center" wrapText="1"/>
    </xf>
    <xf numFmtId="0" fontId="48" fillId="11" borderId="1" xfId="9" applyFont="1" applyFill="1" applyBorder="1" applyAlignment="1">
      <alignment horizontal="center" vertical="center" wrapText="1"/>
    </xf>
    <xf numFmtId="0" fontId="22" fillId="11" borderId="13" xfId="9" applyFont="1" applyFill="1" applyBorder="1" applyAlignment="1">
      <alignment horizontal="left" vertical="center" wrapText="1"/>
    </xf>
    <xf numFmtId="0" fontId="22" fillId="11" borderId="0" xfId="9" applyFont="1" applyFill="1" applyAlignment="1">
      <alignment horizontal="left" vertical="center" wrapText="1"/>
    </xf>
    <xf numFmtId="0" fontId="22" fillId="11" borderId="32" xfId="9" applyFont="1" applyFill="1" applyBorder="1" applyAlignment="1">
      <alignment horizontal="left" vertical="center" wrapText="1"/>
    </xf>
    <xf numFmtId="0" fontId="22" fillId="11" borderId="19" xfId="9" applyFont="1" applyFill="1" applyBorder="1" applyAlignment="1">
      <alignment horizontal="left" vertical="center" wrapText="1"/>
    </xf>
    <xf numFmtId="0" fontId="48" fillId="11" borderId="0" xfId="9" applyFont="1" applyFill="1" applyAlignment="1">
      <alignment horizontal="center" vertical="center" wrapText="1"/>
    </xf>
    <xf numFmtId="0" fontId="22" fillId="11" borderId="21" xfId="9" applyFont="1" applyFill="1" applyBorder="1" applyAlignment="1">
      <alignment horizontal="left" vertical="center" wrapText="1"/>
    </xf>
    <xf numFmtId="0" fontId="22" fillId="11" borderId="18" xfId="9" applyFont="1" applyFill="1" applyBorder="1" applyAlignment="1">
      <alignment horizontal="left" vertical="center" wrapText="1"/>
    </xf>
    <xf numFmtId="0" fontId="22" fillId="11" borderId="50" xfId="9" applyFont="1" applyFill="1" applyBorder="1" applyAlignment="1">
      <alignment horizontal="left" vertical="center" wrapText="1"/>
    </xf>
    <xf numFmtId="0" fontId="22" fillId="11" borderId="33" xfId="9" applyFont="1" applyFill="1" applyBorder="1" applyAlignment="1">
      <alignment horizontal="left" vertical="center" wrapText="1"/>
    </xf>
    <xf numFmtId="0" fontId="21" fillId="0" borderId="52" xfId="9" applyFont="1" applyBorder="1" applyAlignment="1">
      <alignment horizontal="center" vertical="center"/>
    </xf>
    <xf numFmtId="0" fontId="22" fillId="0" borderId="44" xfId="9" applyFont="1" applyBorder="1" applyAlignment="1">
      <alignment horizontal="left" vertical="center" wrapText="1"/>
    </xf>
    <xf numFmtId="0" fontId="50" fillId="0" borderId="25" xfId="9" applyFont="1" applyBorder="1" applyAlignment="1">
      <alignment vertical="center" wrapText="1"/>
    </xf>
    <xf numFmtId="0" fontId="22" fillId="11" borderId="72" xfId="9" applyFont="1" applyFill="1" applyBorder="1" applyAlignment="1">
      <alignment horizontal="left" vertical="center" wrapText="1"/>
    </xf>
    <xf numFmtId="0" fontId="22" fillId="11" borderId="15" xfId="9" applyFont="1" applyFill="1" applyBorder="1" applyAlignment="1">
      <alignment horizontal="left" vertical="center" wrapText="1"/>
    </xf>
    <xf numFmtId="0" fontId="22" fillId="10" borderId="24" xfId="9" applyFont="1" applyFill="1" applyBorder="1" applyAlignment="1">
      <alignment horizontal="center"/>
    </xf>
    <xf numFmtId="0" fontId="51" fillId="0" borderId="73" xfId="9" applyFont="1" applyBorder="1" applyAlignment="1">
      <alignment vertical="center" wrapText="1"/>
    </xf>
    <xf numFmtId="0" fontId="16" fillId="0" borderId="74" xfId="9" applyFont="1" applyBorder="1"/>
    <xf numFmtId="0" fontId="50" fillId="10" borderId="69" xfId="9" applyFont="1" applyFill="1" applyBorder="1" applyAlignment="1">
      <alignment horizontal="center"/>
    </xf>
    <xf numFmtId="0" fontId="50" fillId="10" borderId="2" xfId="9" applyFont="1" applyFill="1" applyBorder="1" applyAlignment="1">
      <alignment horizontal="center"/>
    </xf>
    <xf numFmtId="0" fontId="50" fillId="10" borderId="22" xfId="9" applyFont="1" applyFill="1" applyBorder="1" applyAlignment="1">
      <alignment horizontal="center"/>
    </xf>
    <xf numFmtId="0" fontId="50" fillId="10" borderId="1" xfId="9" applyFont="1" applyFill="1" applyBorder="1" applyAlignment="1">
      <alignment horizontal="center" vertical="center" wrapText="1"/>
    </xf>
    <xf numFmtId="0" fontId="22" fillId="11" borderId="36" xfId="9" applyFont="1" applyFill="1" applyBorder="1" applyAlignment="1">
      <alignment horizontal="left" vertical="center" wrapText="1"/>
    </xf>
    <xf numFmtId="0" fontId="50" fillId="10" borderId="0" xfId="9" applyFont="1" applyFill="1" applyAlignment="1">
      <alignment horizontal="center" vertical="center" wrapText="1"/>
    </xf>
    <xf numFmtId="0" fontId="22" fillId="0" borderId="36" xfId="9" applyFont="1" applyBorder="1" applyAlignment="1">
      <alignment horizontal="left" vertical="center" wrapText="1"/>
    </xf>
    <xf numFmtId="0" fontId="22" fillId="0" borderId="56" xfId="9" applyFont="1" applyBorder="1" applyAlignment="1">
      <alignment horizontal="left" vertical="center" wrapText="1"/>
    </xf>
    <xf numFmtId="0" fontId="39" fillId="0" borderId="29" xfId="9" applyFont="1" applyBorder="1" applyAlignment="1">
      <alignment horizontal="center" vertical="center"/>
    </xf>
    <xf numFmtId="0" fontId="22" fillId="11" borderId="10" xfId="9" applyFont="1" applyFill="1" applyBorder="1" applyAlignment="1">
      <alignment vertical="center" wrapText="1"/>
    </xf>
    <xf numFmtId="0" fontId="22" fillId="11" borderId="2" xfId="9" applyFont="1" applyFill="1" applyBorder="1" applyAlignment="1">
      <alignment vertical="center" wrapText="1"/>
    </xf>
    <xf numFmtId="0" fontId="22" fillId="11" borderId="73" xfId="9" applyFont="1" applyFill="1" applyBorder="1" applyAlignment="1">
      <alignment vertical="center" wrapText="1"/>
    </xf>
    <xf numFmtId="0" fontId="22" fillId="0" borderId="73" xfId="9" applyFont="1" applyBorder="1" applyAlignment="1">
      <alignment horizontal="left" vertical="center" wrapText="1"/>
    </xf>
    <xf numFmtId="0" fontId="22" fillId="0" borderId="74" xfId="9" applyFont="1" applyBorder="1" applyAlignment="1">
      <alignment horizontal="left" vertical="center" wrapText="1"/>
    </xf>
    <xf numFmtId="0" fontId="39" fillId="0" borderId="28" xfId="9" applyFont="1" applyBorder="1" applyAlignment="1">
      <alignment horizontal="center" vertical="center"/>
    </xf>
    <xf numFmtId="0" fontId="22" fillId="11" borderId="42" xfId="9" applyFont="1" applyFill="1" applyBorder="1" applyAlignment="1">
      <alignment horizontal="left" vertical="center" wrapText="1"/>
    </xf>
    <xf numFmtId="0" fontId="22" fillId="11" borderId="34" xfId="9" applyFont="1" applyFill="1" applyBorder="1" applyAlignment="1">
      <alignment horizontal="left" vertical="center" wrapText="1"/>
    </xf>
    <xf numFmtId="0" fontId="22" fillId="0" borderId="31" xfId="9" applyFont="1" applyBorder="1" applyAlignment="1">
      <alignment horizontal="left" vertical="center" wrapText="1"/>
    </xf>
    <xf numFmtId="0" fontId="22" fillId="0" borderId="61" xfId="9" applyFont="1" applyBorder="1" applyAlignment="1">
      <alignment horizontal="left" vertical="center" wrapText="1"/>
    </xf>
    <xf numFmtId="0" fontId="39" fillId="0" borderId="3" xfId="9" applyFont="1" applyBorder="1" applyAlignment="1">
      <alignment horizontal="center" vertical="center"/>
    </xf>
    <xf numFmtId="0" fontId="22" fillId="0" borderId="35" xfId="9" applyFont="1" applyBorder="1" applyAlignment="1">
      <alignment vertical="center" wrapText="1"/>
    </xf>
    <xf numFmtId="0" fontId="22" fillId="0" borderId="20" xfId="9" applyFont="1" applyBorder="1" applyAlignment="1">
      <alignment vertical="center" wrapText="1"/>
    </xf>
    <xf numFmtId="0" fontId="50" fillId="11" borderId="7" xfId="9" applyFont="1" applyFill="1" applyBorder="1" applyAlignment="1">
      <alignment vertical="center" wrapText="1"/>
    </xf>
    <xf numFmtId="0" fontId="50" fillId="11" borderId="73" xfId="9" applyFont="1" applyFill="1" applyBorder="1" applyAlignment="1">
      <alignment vertical="center" wrapText="1"/>
    </xf>
    <xf numFmtId="0" fontId="22" fillId="0" borderId="44" xfId="9" applyFont="1" applyBorder="1" applyAlignment="1">
      <alignment vertical="center" wrapText="1"/>
    </xf>
    <xf numFmtId="0" fontId="53" fillId="0" borderId="26" xfId="9" applyFont="1" applyBorder="1" applyAlignment="1">
      <alignment horizontal="left" vertical="center" wrapText="1"/>
    </xf>
    <xf numFmtId="0" fontId="53" fillId="0" borderId="72" xfId="9" applyFont="1" applyBorder="1" applyAlignment="1">
      <alignment horizontal="left" vertical="center" wrapText="1"/>
    </xf>
    <xf numFmtId="0" fontId="22" fillId="0" borderId="7" xfId="9" applyFont="1" applyBorder="1" applyAlignment="1">
      <alignment vertical="center" wrapText="1"/>
    </xf>
    <xf numFmtId="0" fontId="22" fillId="0" borderId="41" xfId="9" applyFont="1" applyBorder="1" applyAlignment="1">
      <alignment horizontal="center" vertical="center" wrapText="1"/>
    </xf>
    <xf numFmtId="0" fontId="22" fillId="0" borderId="12" xfId="9" applyFont="1" applyBorder="1" applyAlignment="1">
      <alignment horizontal="center" vertical="center" wrapText="1"/>
    </xf>
    <xf numFmtId="0" fontId="22" fillId="0" borderId="12" xfId="9" applyFont="1" applyBorder="1" applyAlignment="1">
      <alignment vertical="center" wrapText="1"/>
    </xf>
    <xf numFmtId="0" fontId="21" fillId="0" borderId="0" xfId="9" applyFont="1" applyAlignment="1">
      <alignment horizontal="center" vertical="center" wrapText="1"/>
    </xf>
    <xf numFmtId="0" fontId="21" fillId="0" borderId="0" xfId="9" applyFont="1" applyAlignment="1">
      <alignment horizontal="left" vertical="center" wrapText="1"/>
    </xf>
    <xf numFmtId="0" fontId="0" fillId="0" borderId="1" xfId="0" applyBorder="1"/>
    <xf numFmtId="0" fontId="21" fillId="0" borderId="0" xfId="2" applyFont="1" applyAlignment="1">
      <alignment horizontal="left" vertical="center" wrapText="1"/>
    </xf>
    <xf numFmtId="0" fontId="22" fillId="0" borderId="15" xfId="9" applyFont="1" applyBorder="1" applyAlignment="1">
      <alignment horizontal="center" vertical="center" wrapText="1"/>
    </xf>
    <xf numFmtId="0" fontId="22" fillId="0" borderId="48" xfId="9" applyFont="1" applyBorder="1" applyAlignment="1">
      <alignment horizontal="center" vertical="center" wrapText="1"/>
    </xf>
    <xf numFmtId="0" fontId="22" fillId="0" borderId="15" xfId="9" applyFont="1" applyBorder="1" applyAlignment="1">
      <alignment vertical="center" wrapText="1"/>
    </xf>
    <xf numFmtId="0" fontId="22" fillId="0" borderId="7" xfId="9" applyFont="1" applyBorder="1" applyAlignment="1">
      <alignment horizontal="center" vertical="center" wrapText="1"/>
    </xf>
    <xf numFmtId="0" fontId="22" fillId="0" borderId="40" xfId="9" applyFont="1" applyBorder="1" applyAlignment="1">
      <alignment horizontal="center" vertical="center" wrapText="1"/>
    </xf>
    <xf numFmtId="0" fontId="22" fillId="0" borderId="55" xfId="9" applyFont="1" applyBorder="1" applyAlignment="1">
      <alignment horizontal="center" vertical="center" wrapText="1"/>
    </xf>
    <xf numFmtId="0" fontId="22" fillId="0" borderId="18" xfId="9" applyFont="1" applyBorder="1" applyAlignment="1">
      <alignment horizontal="center" vertical="center" wrapText="1"/>
    </xf>
    <xf numFmtId="0" fontId="22" fillId="0" borderId="52" xfId="9" applyFont="1" applyBorder="1" applyAlignment="1">
      <alignment horizontal="center" vertical="center" wrapText="1"/>
    </xf>
    <xf numFmtId="0" fontId="22" fillId="0" borderId="74" xfId="9" applyFont="1" applyBorder="1" applyAlignment="1">
      <alignment horizontal="center" vertical="center" wrapText="1"/>
    </xf>
    <xf numFmtId="0" fontId="31" fillId="0" borderId="40" xfId="9" applyFont="1" applyBorder="1" applyAlignment="1">
      <alignment horizontal="center" vertical="center"/>
    </xf>
    <xf numFmtId="0" fontId="15" fillId="0" borderId="5" xfId="9" applyFont="1" applyBorder="1" applyAlignment="1">
      <alignment horizontal="left" vertical="center"/>
    </xf>
    <xf numFmtId="0" fontId="15" fillId="0" borderId="4" xfId="9" applyFont="1" applyBorder="1" applyAlignment="1">
      <alignment horizontal="left" vertical="center"/>
    </xf>
    <xf numFmtId="0" fontId="39" fillId="10" borderId="8" xfId="9" applyFont="1" applyFill="1" applyBorder="1" applyAlignment="1">
      <alignment horizontal="center" vertical="center"/>
    </xf>
    <xf numFmtId="0" fontId="39" fillId="10" borderId="6" xfId="9" applyFont="1" applyFill="1" applyBorder="1" applyAlignment="1">
      <alignment horizontal="center" vertical="center"/>
    </xf>
    <xf numFmtId="0" fontId="39" fillId="10" borderId="3" xfId="9" applyFont="1" applyFill="1" applyBorder="1" applyAlignment="1">
      <alignment horizontal="center" vertical="center"/>
    </xf>
    <xf numFmtId="0" fontId="39" fillId="10" borderId="16" xfId="9" applyFont="1" applyFill="1" applyBorder="1" applyAlignment="1">
      <alignment horizontal="center" vertical="center"/>
    </xf>
    <xf numFmtId="0" fontId="39" fillId="10" borderId="9" xfId="9" applyFont="1" applyFill="1" applyBorder="1" applyAlignment="1">
      <alignment horizontal="center" vertical="center"/>
    </xf>
    <xf numFmtId="0" fontId="22" fillId="0" borderId="2" xfId="9" applyFont="1" applyBorder="1" applyAlignment="1">
      <alignment horizontal="right"/>
    </xf>
    <xf numFmtId="0" fontId="22" fillId="0" borderId="22" xfId="9" applyFont="1" applyBorder="1" applyAlignment="1">
      <alignment horizontal="center"/>
    </xf>
    <xf numFmtId="0" fontId="22" fillId="0" borderId="0" xfId="9" applyFont="1" applyAlignment="1">
      <alignment horizontal="center"/>
    </xf>
    <xf numFmtId="0" fontId="53" fillId="0" borderId="0" xfId="9" applyFont="1"/>
    <xf numFmtId="0" fontId="39" fillId="0" borderId="60" xfId="9" applyFont="1" applyBorder="1" applyAlignment="1">
      <alignment horizontal="center" vertical="center"/>
    </xf>
    <xf numFmtId="167" fontId="25" fillId="0" borderId="35" xfId="2" applyNumberFormat="1" applyFont="1" applyBorder="1" applyAlignment="1">
      <alignment horizontal="center" vertical="center" wrapText="1"/>
    </xf>
    <xf numFmtId="166" fontId="25" fillId="0" borderId="35" xfId="2" applyNumberFormat="1" applyFont="1" applyBorder="1" applyAlignment="1">
      <alignment horizontal="center" vertical="center" wrapText="1"/>
    </xf>
    <xf numFmtId="0" fontId="45" fillId="0" borderId="5" xfId="9" applyFont="1" applyBorder="1"/>
    <xf numFmtId="0" fontId="45" fillId="0" borderId="4" xfId="9" applyFont="1" applyBorder="1"/>
    <xf numFmtId="0" fontId="45" fillId="0" borderId="27" xfId="9" applyFont="1" applyBorder="1"/>
    <xf numFmtId="0" fontId="39" fillId="0" borderId="11" xfId="9" applyFont="1" applyBorder="1" applyAlignment="1">
      <alignment horizontal="center" vertical="center"/>
    </xf>
    <xf numFmtId="0" fontId="25" fillId="0" borderId="47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5" fillId="0" borderId="53" xfId="0" applyFont="1" applyBorder="1" applyAlignment="1">
      <alignment vertical="center"/>
    </xf>
    <xf numFmtId="0" fontId="25" fillId="0" borderId="35" xfId="0" applyFont="1" applyBorder="1" applyAlignment="1">
      <alignment vertical="center"/>
    </xf>
    <xf numFmtId="0" fontId="43" fillId="8" borderId="45" xfId="0" applyFont="1" applyFill="1" applyBorder="1" applyAlignment="1">
      <alignment vertical="center"/>
    </xf>
    <xf numFmtId="0" fontId="43" fillId="8" borderId="44" xfId="0" applyFont="1" applyFill="1" applyBorder="1" applyAlignment="1">
      <alignment vertical="center"/>
    </xf>
    <xf numFmtId="0" fontId="25" fillId="0" borderId="58" xfId="0" applyFont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5" fillId="0" borderId="45" xfId="0" applyFont="1" applyBorder="1" applyAlignment="1">
      <alignment vertical="center"/>
    </xf>
    <xf numFmtId="0" fontId="25" fillId="0" borderId="44" xfId="0" applyFont="1" applyBorder="1" applyAlignment="1">
      <alignment vertical="center"/>
    </xf>
    <xf numFmtId="0" fontId="43" fillId="8" borderId="47" xfId="0" applyFont="1" applyFill="1" applyBorder="1" applyAlignment="1">
      <alignment vertical="center"/>
    </xf>
    <xf numFmtId="0" fontId="43" fillId="8" borderId="25" xfId="0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166" fontId="15" fillId="0" borderId="0" xfId="0" applyNumberFormat="1" applyFont="1"/>
    <xf numFmtId="0" fontId="15" fillId="0" borderId="18" xfId="0" applyFont="1" applyBorder="1" applyAlignment="1">
      <alignment horizontal="center" vertical="center"/>
    </xf>
    <xf numFmtId="17" fontId="1" fillId="0" borderId="0" xfId="0" applyNumberFormat="1" applyFont="1"/>
    <xf numFmtId="0" fontId="1" fillId="0" borderId="0" xfId="0" applyFont="1" applyAlignment="1">
      <alignment horizontal="left"/>
    </xf>
    <xf numFmtId="0" fontId="28" fillId="0" borderId="18" xfId="0" applyFont="1" applyBorder="1" applyAlignment="1">
      <alignment horizontal="center" vertical="center"/>
    </xf>
    <xf numFmtId="17" fontId="1" fillId="0" borderId="9" xfId="0" applyNumberFormat="1" applyFont="1" applyBorder="1" applyAlignment="1">
      <alignment horizontal="center" vertical="center"/>
    </xf>
    <xf numFmtId="17" fontId="1" fillId="0" borderId="59" xfId="0" applyNumberFormat="1" applyFont="1" applyBorder="1" applyAlignment="1">
      <alignment horizontal="center" vertical="center"/>
    </xf>
    <xf numFmtId="17" fontId="1" fillId="0" borderId="48" xfId="0" applyNumberFormat="1" applyFont="1" applyBorder="1" applyAlignment="1">
      <alignment horizontal="center" vertical="center"/>
    </xf>
    <xf numFmtId="17" fontId="1" fillId="0" borderId="55" xfId="0" applyNumberFormat="1" applyFont="1" applyBorder="1" applyAlignment="1">
      <alignment horizontal="center" vertical="center"/>
    </xf>
    <xf numFmtId="17" fontId="1" fillId="0" borderId="13" xfId="0" applyNumberFormat="1" applyFont="1" applyBorder="1" applyAlignment="1">
      <alignment horizontal="center" vertical="center"/>
    </xf>
    <xf numFmtId="17" fontId="25" fillId="0" borderId="61" xfId="0" applyNumberFormat="1" applyFont="1" applyBorder="1" applyAlignment="1">
      <alignment horizontal="center"/>
    </xf>
    <xf numFmtId="0" fontId="25" fillId="0" borderId="45" xfId="0" applyFont="1" applyBorder="1" applyAlignment="1">
      <alignment horizontal="center"/>
    </xf>
    <xf numFmtId="0" fontId="25" fillId="0" borderId="44" xfId="0" applyFont="1" applyBorder="1" applyAlignment="1">
      <alignment horizontal="center"/>
    </xf>
    <xf numFmtId="17" fontId="25" fillId="0" borderId="43" xfId="0" applyNumberFormat="1" applyFont="1" applyBorder="1" applyAlignment="1">
      <alignment horizontal="center"/>
    </xf>
    <xf numFmtId="0" fontId="27" fillId="12" borderId="16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27" fillId="12" borderId="59" xfId="0" applyFont="1" applyFill="1" applyBorder="1" applyAlignment="1">
      <alignment horizontal="center" vertical="center"/>
    </xf>
    <xf numFmtId="0" fontId="27" fillId="12" borderId="60" xfId="0" applyFont="1" applyFill="1" applyBorder="1" applyAlignment="1">
      <alignment horizontal="center" vertical="center"/>
    </xf>
    <xf numFmtId="0" fontId="27" fillId="12" borderId="11" xfId="0" applyFont="1" applyFill="1" applyBorder="1" applyAlignment="1">
      <alignment horizontal="center" vertical="center"/>
    </xf>
    <xf numFmtId="0" fontId="27" fillId="12" borderId="48" xfId="0" applyFont="1" applyFill="1" applyBorder="1" applyAlignment="1">
      <alignment horizontal="center" vertical="center"/>
    </xf>
    <xf numFmtId="0" fontId="27" fillId="12" borderId="18" xfId="0" applyFont="1" applyFill="1" applyBorder="1" applyAlignment="1">
      <alignment horizontal="center" vertical="center"/>
    </xf>
    <xf numFmtId="0" fontId="27" fillId="12" borderId="15" xfId="0" applyFont="1" applyFill="1" applyBorder="1" applyAlignment="1">
      <alignment horizontal="center" vertical="center"/>
    </xf>
    <xf numFmtId="17" fontId="27" fillId="12" borderId="16" xfId="0" applyNumberFormat="1" applyFont="1" applyFill="1" applyBorder="1" applyAlignment="1">
      <alignment horizontal="center" vertical="center"/>
    </xf>
    <xf numFmtId="17" fontId="27" fillId="12" borderId="60" xfId="0" applyNumberFormat="1" applyFont="1" applyFill="1" applyBorder="1" applyAlignment="1">
      <alignment horizontal="center" vertical="center"/>
    </xf>
    <xf numFmtId="0" fontId="27" fillId="12" borderId="12" xfId="0" applyFont="1" applyFill="1" applyBorder="1" applyAlignment="1">
      <alignment horizontal="center" vertical="center"/>
    </xf>
    <xf numFmtId="17" fontId="27" fillId="12" borderId="9" xfId="0" applyNumberFormat="1" applyFont="1" applyFill="1" applyBorder="1" applyAlignment="1">
      <alignment horizontal="center" vertical="center"/>
    </xf>
    <xf numFmtId="0" fontId="27" fillId="12" borderId="50" xfId="0" applyFont="1" applyFill="1" applyBorder="1" applyAlignment="1">
      <alignment horizontal="center" vertical="center"/>
    </xf>
    <xf numFmtId="17" fontId="27" fillId="12" borderId="59" xfId="0" applyNumberFormat="1" applyFont="1" applyFill="1" applyBorder="1" applyAlignment="1">
      <alignment horizontal="center" vertical="center"/>
    </xf>
    <xf numFmtId="17" fontId="1" fillId="12" borderId="9" xfId="0" applyNumberFormat="1" applyFont="1" applyFill="1" applyBorder="1" applyAlignment="1">
      <alignment horizontal="center" vertical="center"/>
    </xf>
    <xf numFmtId="17" fontId="1" fillId="12" borderId="59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58" fillId="0" borderId="0" xfId="9" applyFont="1"/>
    <xf numFmtId="0" fontId="54" fillId="13" borderId="14" xfId="9" applyFont="1" applyFill="1" applyBorder="1" applyAlignment="1">
      <alignment horizontal="center" vertical="center" wrapText="1"/>
    </xf>
    <xf numFmtId="0" fontId="54" fillId="13" borderId="17" xfId="9" applyFont="1" applyFill="1" applyBorder="1" applyAlignment="1">
      <alignment horizontal="center" vertical="center" wrapText="1"/>
    </xf>
    <xf numFmtId="0" fontId="54" fillId="13" borderId="14" xfId="9" applyFont="1" applyFill="1" applyBorder="1" applyAlignment="1">
      <alignment horizontal="center" vertical="center"/>
    </xf>
    <xf numFmtId="0" fontId="59" fillId="12" borderId="3" xfId="0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25" fillId="0" borderId="32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" fontId="25" fillId="0" borderId="61" xfId="0" applyNumberFormat="1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17" fontId="25" fillId="0" borderId="43" xfId="0" applyNumberFormat="1" applyFont="1" applyBorder="1" applyAlignment="1">
      <alignment horizontal="center" vertical="center"/>
    </xf>
    <xf numFmtId="168" fontId="25" fillId="0" borderId="46" xfId="0" applyNumberFormat="1" applyFont="1" applyBorder="1" applyAlignment="1">
      <alignment vertical="center"/>
    </xf>
    <xf numFmtId="168" fontId="25" fillId="0" borderId="52" xfId="0" applyNumberFormat="1" applyFont="1" applyBorder="1" applyAlignment="1">
      <alignment vertical="center"/>
    </xf>
    <xf numFmtId="168" fontId="25" fillId="0" borderId="77" xfId="0" applyNumberFormat="1" applyFont="1" applyBorder="1" applyAlignment="1">
      <alignment vertical="center"/>
    </xf>
    <xf numFmtId="168" fontId="43" fillId="8" borderId="46" xfId="0" applyNumberFormat="1" applyFont="1" applyFill="1" applyBorder="1" applyAlignment="1">
      <alignment vertical="center"/>
    </xf>
    <xf numFmtId="168" fontId="43" fillId="8" borderId="43" xfId="0" applyNumberFormat="1" applyFont="1" applyFill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7" fillId="12" borderId="6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7" fontId="27" fillId="0" borderId="2" xfId="0" applyNumberFormat="1" applyFont="1" applyBorder="1" applyAlignment="1">
      <alignment horizontal="center" vertical="center"/>
    </xf>
    <xf numFmtId="17" fontId="27" fillId="0" borderId="6" xfId="0" applyNumberFormat="1" applyFont="1" applyBorder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17" fontId="27" fillId="0" borderId="0" xfId="0" applyNumberFormat="1" applyFont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22" fillId="0" borderId="28" xfId="9" applyFont="1" applyBorder="1" applyAlignment="1">
      <alignment horizontal="center" vertical="center" wrapText="1"/>
    </xf>
    <xf numFmtId="0" fontId="22" fillId="0" borderId="27" xfId="9" applyFont="1" applyBorder="1" applyAlignment="1">
      <alignment horizontal="center" vertical="center" wrapText="1"/>
    </xf>
    <xf numFmtId="0" fontId="22" fillId="0" borderId="17" xfId="9" applyFont="1" applyBorder="1" applyAlignment="1">
      <alignment horizontal="center" vertical="center" wrapText="1"/>
    </xf>
    <xf numFmtId="0" fontId="22" fillId="0" borderId="1" xfId="9" applyFont="1" applyBorder="1" applyAlignment="1">
      <alignment horizontal="center" vertical="center" wrapText="1"/>
    </xf>
    <xf numFmtId="0" fontId="15" fillId="0" borderId="13" xfId="9" applyFont="1" applyBorder="1" applyAlignment="1">
      <alignment horizontal="center" vertical="center" wrapText="1"/>
    </xf>
    <xf numFmtId="0" fontId="21" fillId="0" borderId="49" xfId="9" applyFont="1" applyBorder="1" applyAlignment="1">
      <alignment horizontal="center" vertical="center" wrapText="1"/>
    </xf>
    <xf numFmtId="0" fontId="21" fillId="0" borderId="28" xfId="9" applyFont="1" applyBorder="1" applyAlignment="1">
      <alignment horizontal="center" vertical="center" wrapText="1"/>
    </xf>
    <xf numFmtId="0" fontId="22" fillId="0" borderId="14" xfId="9" applyFont="1" applyBorder="1" applyAlignment="1">
      <alignment horizontal="center" vertical="center" wrapText="1"/>
    </xf>
    <xf numFmtId="0" fontId="17" fillId="0" borderId="43" xfId="9" applyFont="1" applyBorder="1" applyAlignment="1">
      <alignment horizontal="center" vertical="center"/>
    </xf>
    <xf numFmtId="0" fontId="39" fillId="0" borderId="30" xfId="9" applyFont="1" applyBorder="1" applyAlignment="1">
      <alignment horizontal="center" vertical="center"/>
    </xf>
    <xf numFmtId="0" fontId="22" fillId="0" borderId="0" xfId="9" applyFont="1" applyAlignment="1">
      <alignment horizontal="left" vertical="center" wrapText="1"/>
    </xf>
    <xf numFmtId="0" fontId="49" fillId="11" borderId="7" xfId="9" applyFont="1" applyFill="1" applyBorder="1" applyAlignment="1">
      <alignment vertical="center" wrapText="1"/>
    </xf>
    <xf numFmtId="0" fontId="49" fillId="11" borderId="73" xfId="9" applyFont="1" applyFill="1" applyBorder="1" applyAlignment="1">
      <alignment vertical="center" wrapText="1"/>
    </xf>
    <xf numFmtId="0" fontId="22" fillId="0" borderId="18" xfId="9" applyFont="1" applyBorder="1" applyAlignment="1">
      <alignment vertical="center" wrapText="1"/>
    </xf>
    <xf numFmtId="0" fontId="22" fillId="0" borderId="9" xfId="9" applyFont="1" applyBorder="1" applyAlignment="1">
      <alignment horizontal="center" vertical="center" wrapText="1"/>
    </xf>
    <xf numFmtId="0" fontId="22" fillId="0" borderId="8" xfId="9" applyFont="1" applyBorder="1" applyAlignment="1">
      <alignment horizontal="center" vertical="center" wrapText="1"/>
    </xf>
    <xf numFmtId="0" fontId="22" fillId="0" borderId="24" xfId="9" applyFont="1" applyBorder="1" applyAlignment="1">
      <alignment horizontal="center" vertical="center" wrapText="1"/>
    </xf>
    <xf numFmtId="0" fontId="15" fillId="0" borderId="2" xfId="9" applyFont="1" applyBorder="1" applyAlignment="1">
      <alignment horizontal="left" vertical="center"/>
    </xf>
    <xf numFmtId="0" fontId="22" fillId="0" borderId="43" xfId="9" applyFont="1" applyBorder="1" applyAlignment="1">
      <alignment horizontal="center" vertical="center" wrapText="1"/>
    </xf>
    <xf numFmtId="0" fontId="22" fillId="0" borderId="46" xfId="9" applyFont="1" applyBorder="1" applyAlignment="1">
      <alignment horizontal="center" vertical="center" wrapText="1"/>
    </xf>
    <xf numFmtId="0" fontId="22" fillId="0" borderId="77" xfId="9" applyFont="1" applyBorder="1" applyAlignment="1">
      <alignment horizontal="center" vertical="center" wrapText="1"/>
    </xf>
    <xf numFmtId="0" fontId="31" fillId="0" borderId="15" xfId="9" applyFont="1" applyBorder="1" applyAlignment="1">
      <alignment horizontal="center" vertical="center"/>
    </xf>
    <xf numFmtId="0" fontId="22" fillId="3" borderId="68" xfId="9" applyFont="1" applyFill="1" applyBorder="1" applyAlignment="1">
      <alignment horizontal="center" vertical="center" wrapText="1"/>
    </xf>
    <xf numFmtId="0" fontId="22" fillId="10" borderId="2" xfId="9" applyFont="1" applyFill="1" applyBorder="1" applyAlignment="1">
      <alignment horizontal="center" vertical="center" wrapText="1"/>
    </xf>
    <xf numFmtId="0" fontId="22" fillId="10" borderId="22" xfId="9" applyFont="1" applyFill="1" applyBorder="1" applyAlignment="1">
      <alignment horizontal="center" vertical="center" wrapText="1"/>
    </xf>
    <xf numFmtId="0" fontId="22" fillId="0" borderId="0" xfId="10" applyFont="1" applyProtection="1">
      <protection hidden="1"/>
    </xf>
    <xf numFmtId="0" fontId="66" fillId="0" borderId="0" xfId="10" applyFont="1" applyAlignment="1" applyProtection="1">
      <alignment horizontal="center" vertical="center" wrapText="1"/>
      <protection hidden="1"/>
    </xf>
    <xf numFmtId="0" fontId="19" fillId="0" borderId="0" xfId="10" applyFont="1" applyProtection="1">
      <protection hidden="1"/>
    </xf>
    <xf numFmtId="0" fontId="19" fillId="0" borderId="0" xfId="10" applyFont="1" applyAlignment="1" applyProtection="1">
      <alignment horizontal="right"/>
      <protection hidden="1"/>
    </xf>
    <xf numFmtId="0" fontId="66" fillId="0" borderId="0" xfId="10" applyFont="1" applyAlignment="1" applyProtection="1">
      <alignment vertical="center" wrapText="1"/>
      <protection hidden="1"/>
    </xf>
    <xf numFmtId="0" fontId="24" fillId="0" borderId="0" xfId="10" applyFont="1" applyProtection="1">
      <protection hidden="1"/>
    </xf>
    <xf numFmtId="0" fontId="19" fillId="0" borderId="0" xfId="10" applyFont="1" applyAlignment="1" applyProtection="1">
      <alignment horizontal="right" wrapText="1"/>
      <protection hidden="1"/>
    </xf>
    <xf numFmtId="0" fontId="19" fillId="0" borderId="0" xfId="10" applyFont="1" applyAlignment="1" applyProtection="1">
      <alignment wrapText="1"/>
      <protection hidden="1"/>
    </xf>
    <xf numFmtId="0" fontId="19" fillId="0" borderId="0" xfId="10" applyFont="1" applyAlignment="1" applyProtection="1">
      <alignment horizontal="center" wrapText="1"/>
      <protection hidden="1"/>
    </xf>
    <xf numFmtId="0" fontId="15" fillId="0" borderId="0" xfId="10" applyFont="1" applyProtection="1">
      <protection hidden="1"/>
    </xf>
    <xf numFmtId="0" fontId="15" fillId="0" borderId="0" xfId="10" applyFont="1" applyAlignment="1" applyProtection="1">
      <alignment horizontal="right"/>
      <protection hidden="1"/>
    </xf>
    <xf numFmtId="0" fontId="17" fillId="0" borderId="0" xfId="10" applyFont="1" applyProtection="1">
      <protection hidden="1"/>
    </xf>
    <xf numFmtId="0" fontId="19" fillId="0" borderId="0" xfId="10" applyFont="1" applyAlignment="1" applyProtection="1">
      <alignment horizontal="left"/>
      <protection hidden="1"/>
    </xf>
    <xf numFmtId="0" fontId="15" fillId="0" borderId="0" xfId="10" applyFont="1" applyAlignment="1" applyProtection="1">
      <alignment horizontal="left"/>
      <protection hidden="1"/>
    </xf>
    <xf numFmtId="0" fontId="15" fillId="0" borderId="0" xfId="10" applyFont="1" applyAlignment="1" applyProtection="1">
      <alignment horizontal="center"/>
      <protection hidden="1"/>
    </xf>
    <xf numFmtId="0" fontId="19" fillId="0" borderId="0" xfId="2" applyFont="1" applyProtection="1">
      <protection hidden="1"/>
    </xf>
    <xf numFmtId="0" fontId="19" fillId="0" borderId="0" xfId="2" applyFont="1" applyAlignment="1" applyProtection="1">
      <alignment horizontal="left"/>
      <protection hidden="1"/>
    </xf>
    <xf numFmtId="0" fontId="15" fillId="0" borderId="0" xfId="2" applyFont="1" applyAlignment="1" applyProtection="1">
      <alignment horizontal="left"/>
      <protection hidden="1"/>
    </xf>
    <xf numFmtId="0" fontId="66" fillId="0" borderId="0" xfId="2" applyFont="1" applyAlignment="1" applyProtection="1">
      <alignment horizontal="left"/>
      <protection hidden="1"/>
    </xf>
    <xf numFmtId="0" fontId="22" fillId="0" borderId="0" xfId="2" applyFont="1" applyProtection="1">
      <protection hidden="1"/>
    </xf>
    <xf numFmtId="0" fontId="24" fillId="0" borderId="0" xfId="10" applyFont="1" applyAlignment="1" applyProtection="1">
      <alignment horizontal="center"/>
      <protection hidden="1"/>
    </xf>
    <xf numFmtId="0" fontId="19" fillId="0" borderId="3" xfId="2" applyFont="1" applyBorder="1" applyAlignment="1" applyProtection="1">
      <alignment horizontal="center" vertical="center"/>
      <protection hidden="1"/>
    </xf>
    <xf numFmtId="0" fontId="19" fillId="0" borderId="3" xfId="2" applyFont="1" applyBorder="1" applyAlignment="1" applyProtection="1">
      <alignment horizontal="center"/>
      <protection hidden="1"/>
    </xf>
    <xf numFmtId="0" fontId="15" fillId="0" borderId="0" xfId="2" applyFont="1" applyAlignment="1" applyProtection="1">
      <alignment horizontal="center"/>
      <protection hidden="1"/>
    </xf>
    <xf numFmtId="0" fontId="15" fillId="0" borderId="5" xfId="2" applyFont="1" applyBorder="1" applyAlignment="1" applyProtection="1">
      <alignment horizontal="left"/>
      <protection hidden="1"/>
    </xf>
    <xf numFmtId="0" fontId="22" fillId="0" borderId="4" xfId="2" applyFont="1" applyBorder="1" applyAlignment="1" applyProtection="1">
      <alignment horizontal="left"/>
      <protection hidden="1"/>
    </xf>
    <xf numFmtId="0" fontId="19" fillId="0" borderId="4" xfId="2" applyFont="1" applyBorder="1" applyProtection="1">
      <protection hidden="1"/>
    </xf>
    <xf numFmtId="0" fontId="21" fillId="0" borderId="0" xfId="10" applyFont="1" applyProtection="1">
      <protection hidden="1"/>
    </xf>
    <xf numFmtId="0" fontId="25" fillId="0" borderId="0" xfId="2" applyFont="1" applyAlignment="1" applyProtection="1">
      <alignment horizontal="center" vertical="center" textRotation="90" wrapText="1"/>
      <protection hidden="1"/>
    </xf>
    <xf numFmtId="0" fontId="21" fillId="14" borderId="60" xfId="2" applyFont="1" applyFill="1" applyBorder="1" applyAlignment="1" applyProtection="1">
      <alignment horizontal="center" vertical="center"/>
      <protection hidden="1"/>
    </xf>
    <xf numFmtId="0" fontId="21" fillId="15" borderId="60" xfId="2" applyFont="1" applyFill="1" applyBorder="1" applyAlignment="1" applyProtection="1">
      <alignment horizontal="center" vertical="center"/>
      <protection hidden="1"/>
    </xf>
    <xf numFmtId="0" fontId="21" fillId="16" borderId="60" xfId="2" applyFont="1" applyFill="1" applyBorder="1" applyAlignment="1" applyProtection="1">
      <alignment horizontal="center" vertical="center"/>
      <protection hidden="1"/>
    </xf>
    <xf numFmtId="0" fontId="21" fillId="17" borderId="60" xfId="2" applyFont="1" applyFill="1" applyBorder="1" applyAlignment="1" applyProtection="1">
      <alignment horizontal="center" vertical="center"/>
      <protection hidden="1"/>
    </xf>
    <xf numFmtId="0" fontId="24" fillId="0" borderId="0" xfId="2" applyFont="1" applyAlignment="1" applyProtection="1">
      <alignment horizontal="center"/>
      <protection hidden="1"/>
    </xf>
    <xf numFmtId="0" fontId="21" fillId="14" borderId="14" xfId="2" applyFont="1" applyFill="1" applyBorder="1" applyAlignment="1" applyProtection="1">
      <alignment horizontal="center" vertical="center" wrapText="1"/>
      <protection hidden="1"/>
    </xf>
    <xf numFmtId="0" fontId="21" fillId="15" borderId="14" xfId="2" applyFont="1" applyFill="1" applyBorder="1" applyAlignment="1" applyProtection="1">
      <alignment horizontal="center" vertical="center"/>
      <protection hidden="1"/>
    </xf>
    <xf numFmtId="0" fontId="21" fillId="16" borderId="14" xfId="2" applyFont="1" applyFill="1" applyBorder="1" applyAlignment="1" applyProtection="1">
      <alignment horizontal="center" vertical="center"/>
      <protection hidden="1"/>
    </xf>
    <xf numFmtId="0" fontId="21" fillId="17" borderId="14" xfId="2" applyFont="1" applyFill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horizontal="left" vertical="center"/>
      <protection hidden="1"/>
    </xf>
    <xf numFmtId="0" fontId="24" fillId="0" borderId="56" xfId="2" applyFont="1" applyBorder="1" applyAlignment="1" applyProtection="1">
      <alignment vertical="center"/>
      <protection hidden="1"/>
    </xf>
    <xf numFmtId="0" fontId="24" fillId="0" borderId="29" xfId="2" applyFont="1" applyBorder="1" applyAlignment="1" applyProtection="1">
      <alignment vertical="center" wrapText="1"/>
      <protection hidden="1"/>
    </xf>
    <xf numFmtId="0" fontId="21" fillId="14" borderId="59" xfId="2" applyFont="1" applyFill="1" applyBorder="1" applyAlignment="1" applyProtection="1">
      <alignment horizontal="center" vertical="center" wrapText="1"/>
      <protection hidden="1"/>
    </xf>
    <xf numFmtId="0" fontId="21" fillId="15" borderId="59" xfId="2" applyFont="1" applyFill="1" applyBorder="1" applyAlignment="1" applyProtection="1">
      <alignment horizontal="center" vertical="center" wrapText="1"/>
      <protection hidden="1"/>
    </xf>
    <xf numFmtId="0" fontId="21" fillId="16" borderId="59" xfId="2" applyFont="1" applyFill="1" applyBorder="1" applyAlignment="1" applyProtection="1">
      <alignment horizontal="center" vertical="center" wrapText="1"/>
      <protection hidden="1"/>
    </xf>
    <xf numFmtId="0" fontId="21" fillId="17" borderId="9" xfId="2" applyFont="1" applyFill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vertical="center"/>
      <protection hidden="1"/>
    </xf>
    <xf numFmtId="0" fontId="21" fillId="14" borderId="9" xfId="2" applyFont="1" applyFill="1" applyBorder="1" applyAlignment="1" applyProtection="1">
      <alignment horizontal="center" vertical="center"/>
      <protection hidden="1"/>
    </xf>
    <xf numFmtId="0" fontId="24" fillId="0" borderId="12" xfId="2" applyFont="1" applyBorder="1" applyAlignment="1" applyProtection="1">
      <alignment horizontal="left" vertical="center" wrapText="1"/>
      <protection hidden="1"/>
    </xf>
    <xf numFmtId="0" fontId="21" fillId="14" borderId="9" xfId="2" applyFont="1" applyFill="1" applyBorder="1" applyAlignment="1" applyProtection="1">
      <alignment horizontal="center" vertical="center" wrapText="1"/>
      <protection hidden="1"/>
    </xf>
    <xf numFmtId="0" fontId="24" fillId="0" borderId="7" xfId="2" applyFont="1" applyBorder="1" applyAlignment="1" applyProtection="1">
      <alignment horizontal="left" vertical="center"/>
      <protection hidden="1"/>
    </xf>
    <xf numFmtId="0" fontId="21" fillId="15" borderId="8" xfId="2" applyFont="1" applyFill="1" applyBorder="1" applyAlignment="1" applyProtection="1">
      <alignment horizontal="center" vertical="center"/>
      <protection hidden="1"/>
    </xf>
    <xf numFmtId="0" fontId="21" fillId="17" borderId="59" xfId="2" applyFont="1" applyFill="1" applyBorder="1" applyAlignment="1" applyProtection="1">
      <alignment horizontal="center" vertical="center" wrapText="1"/>
      <protection hidden="1"/>
    </xf>
    <xf numFmtId="0" fontId="21" fillId="14" borderId="16" xfId="2" applyFont="1" applyFill="1" applyBorder="1" applyAlignment="1" applyProtection="1">
      <alignment horizontal="center" vertical="center"/>
      <protection hidden="1"/>
    </xf>
    <xf numFmtId="0" fontId="21" fillId="16" borderId="16" xfId="2" applyFont="1" applyFill="1" applyBorder="1" applyAlignment="1" applyProtection="1">
      <alignment horizontal="center" vertical="center"/>
      <protection hidden="1"/>
    </xf>
    <xf numFmtId="0" fontId="21" fillId="17" borderId="16" xfId="2" applyFont="1" applyFill="1" applyBorder="1" applyAlignment="1" applyProtection="1">
      <alignment horizontal="center" vertical="center"/>
      <protection hidden="1"/>
    </xf>
    <xf numFmtId="0" fontId="21" fillId="14" borderId="59" xfId="2" applyFont="1" applyFill="1" applyBorder="1" applyAlignment="1" applyProtection="1">
      <alignment horizontal="center" vertical="center"/>
      <protection hidden="1"/>
    </xf>
    <xf numFmtId="0" fontId="21" fillId="16" borderId="59" xfId="2" applyFont="1" applyFill="1" applyBorder="1" applyAlignment="1" applyProtection="1">
      <alignment horizontal="center" vertical="center"/>
      <protection hidden="1"/>
    </xf>
    <xf numFmtId="0" fontId="21" fillId="17" borderId="59" xfId="2" applyFont="1" applyFill="1" applyBorder="1" applyAlignment="1" applyProtection="1">
      <alignment horizontal="center" vertical="center"/>
      <protection hidden="1"/>
    </xf>
    <xf numFmtId="0" fontId="24" fillId="0" borderId="7" xfId="2" applyFont="1" applyBorder="1" applyAlignment="1" applyProtection="1">
      <alignment vertical="center"/>
      <protection hidden="1"/>
    </xf>
    <xf numFmtId="0" fontId="21" fillId="14" borderId="8" xfId="2" applyFont="1" applyFill="1" applyBorder="1" applyAlignment="1" applyProtection="1">
      <alignment horizontal="center" vertical="center" wrapText="1"/>
      <protection hidden="1"/>
    </xf>
    <xf numFmtId="0" fontId="21" fillId="15" borderId="8" xfId="2" applyFont="1" applyFill="1" applyBorder="1" applyAlignment="1" applyProtection="1">
      <alignment horizontal="center" vertical="center" wrapText="1"/>
      <protection hidden="1"/>
    </xf>
    <xf numFmtId="0" fontId="21" fillId="16" borderId="8" xfId="2" applyFont="1" applyFill="1" applyBorder="1" applyAlignment="1" applyProtection="1">
      <alignment horizontal="center" vertical="center" wrapText="1"/>
      <protection hidden="1"/>
    </xf>
    <xf numFmtId="0" fontId="21" fillId="17" borderId="8" xfId="2" applyFont="1" applyFill="1" applyBorder="1" applyAlignment="1" applyProtection="1">
      <alignment horizontal="center" vertical="center" wrapText="1"/>
      <protection hidden="1"/>
    </xf>
    <xf numFmtId="0" fontId="21" fillId="15" borderId="14" xfId="2" applyFont="1" applyFill="1" applyBorder="1" applyAlignment="1" applyProtection="1">
      <alignment horizontal="center" vertical="center" wrapText="1"/>
      <protection hidden="1"/>
    </xf>
    <xf numFmtId="0" fontId="21" fillId="16" borderId="14" xfId="2" applyFont="1" applyFill="1" applyBorder="1" applyAlignment="1" applyProtection="1">
      <alignment horizontal="center" vertical="center" wrapText="1"/>
      <protection hidden="1"/>
    </xf>
    <xf numFmtId="0" fontId="24" fillId="0" borderId="50" xfId="2" applyFont="1" applyBorder="1" applyAlignment="1" applyProtection="1">
      <alignment horizontal="left" vertical="center"/>
      <protection hidden="1"/>
    </xf>
    <xf numFmtId="0" fontId="21" fillId="14" borderId="8" xfId="2" applyFont="1" applyFill="1" applyBorder="1" applyAlignment="1" applyProtection="1">
      <alignment horizontal="center" vertical="center"/>
      <protection hidden="1"/>
    </xf>
    <xf numFmtId="0" fontId="21" fillId="15" borderId="16" xfId="2" applyFont="1" applyFill="1" applyBorder="1" applyAlignment="1" applyProtection="1">
      <alignment horizontal="center" vertical="center" wrapText="1"/>
      <protection hidden="1"/>
    </xf>
    <xf numFmtId="0" fontId="21" fillId="16" borderId="16" xfId="2" applyFont="1" applyFill="1" applyBorder="1" applyAlignment="1" applyProtection="1">
      <alignment horizontal="center" vertical="center" wrapText="1"/>
      <protection hidden="1"/>
    </xf>
    <xf numFmtId="0" fontId="21" fillId="17" borderId="16" xfId="2" applyFont="1" applyFill="1" applyBorder="1" applyAlignment="1" applyProtection="1">
      <alignment horizontal="center" vertical="center" wrapText="1"/>
      <protection hidden="1"/>
    </xf>
    <xf numFmtId="0" fontId="21" fillId="15" borderId="9" xfId="2" applyFont="1" applyFill="1" applyBorder="1" applyAlignment="1" applyProtection="1">
      <alignment horizontal="center" vertical="center" wrapText="1"/>
      <protection hidden="1"/>
    </xf>
    <xf numFmtId="0" fontId="21" fillId="16" borderId="9" xfId="2" applyFont="1" applyFill="1" applyBorder="1" applyAlignment="1" applyProtection="1">
      <alignment horizontal="center" vertical="center" wrapText="1"/>
      <protection hidden="1"/>
    </xf>
    <xf numFmtId="0" fontId="21" fillId="16" borderId="8" xfId="2" applyFont="1" applyFill="1" applyBorder="1" applyAlignment="1" applyProtection="1">
      <alignment horizontal="center" vertical="center"/>
      <protection hidden="1"/>
    </xf>
    <xf numFmtId="0" fontId="21" fillId="17" borderId="8" xfId="2" applyFont="1" applyFill="1" applyBorder="1" applyAlignment="1" applyProtection="1">
      <alignment horizontal="center" vertical="center"/>
      <protection hidden="1"/>
    </xf>
    <xf numFmtId="0" fontId="24" fillId="0" borderId="16" xfId="2" applyFont="1" applyBorder="1" applyAlignment="1" applyProtection="1">
      <alignment vertical="center"/>
      <protection hidden="1"/>
    </xf>
    <xf numFmtId="0" fontId="21" fillId="15" borderId="16" xfId="2" applyFont="1" applyFill="1" applyBorder="1" applyAlignment="1" applyProtection="1">
      <alignment horizontal="center" vertical="center"/>
      <protection hidden="1"/>
    </xf>
    <xf numFmtId="0" fontId="21" fillId="15" borderId="9" xfId="2" applyFont="1" applyFill="1" applyBorder="1" applyAlignment="1" applyProtection="1">
      <alignment horizontal="center" vertical="center"/>
      <protection hidden="1"/>
    </xf>
    <xf numFmtId="0" fontId="21" fillId="16" borderId="9" xfId="2" applyFont="1" applyFill="1" applyBorder="1" applyAlignment="1" applyProtection="1">
      <alignment horizontal="center" vertical="center"/>
      <protection hidden="1"/>
    </xf>
    <xf numFmtId="0" fontId="21" fillId="17" borderId="9" xfId="2" applyFont="1" applyFill="1" applyBorder="1" applyAlignment="1" applyProtection="1">
      <alignment horizontal="center" vertical="center"/>
      <protection hidden="1"/>
    </xf>
    <xf numFmtId="1" fontId="24" fillId="0" borderId="8" xfId="2" applyNumberFormat="1" applyFont="1" applyBorder="1" applyAlignment="1" applyProtection="1">
      <alignment vertical="center"/>
      <protection hidden="1"/>
    </xf>
    <xf numFmtId="1" fontId="21" fillId="17" borderId="8" xfId="2" applyNumberFormat="1" applyFont="1" applyFill="1" applyBorder="1" applyAlignment="1" applyProtection="1">
      <alignment horizontal="center" vertical="center"/>
      <protection hidden="1"/>
    </xf>
    <xf numFmtId="1" fontId="21" fillId="14" borderId="8" xfId="2" applyNumberFormat="1" applyFont="1" applyFill="1" applyBorder="1" applyAlignment="1" applyProtection="1">
      <alignment horizontal="center" vertical="center"/>
      <protection hidden="1"/>
    </xf>
    <xf numFmtId="1" fontId="21" fillId="15" borderId="8" xfId="2" applyNumberFormat="1" applyFont="1" applyFill="1" applyBorder="1" applyAlignment="1" applyProtection="1">
      <alignment horizontal="center" vertical="center"/>
      <protection hidden="1"/>
    </xf>
    <xf numFmtId="1" fontId="21" fillId="16" borderId="8" xfId="2" applyNumberFormat="1" applyFont="1" applyFill="1" applyBorder="1" applyAlignment="1" applyProtection="1">
      <alignment horizontal="center" vertical="center"/>
      <protection hidden="1"/>
    </xf>
    <xf numFmtId="0" fontId="24" fillId="0" borderId="18" xfId="2" applyFont="1" applyBorder="1" applyAlignment="1" applyProtection="1">
      <alignment vertical="center"/>
      <protection hidden="1"/>
    </xf>
    <xf numFmtId="0" fontId="24" fillId="0" borderId="0" xfId="2" applyFont="1" applyAlignment="1" applyProtection="1">
      <alignment horizontal="center" vertical="center"/>
      <protection hidden="1"/>
    </xf>
    <xf numFmtId="0" fontId="24" fillId="0" borderId="28" xfId="2" applyFont="1" applyBorder="1" applyAlignment="1" applyProtection="1">
      <alignment vertical="center" wrapText="1"/>
      <protection hidden="1"/>
    </xf>
    <xf numFmtId="0" fontId="24" fillId="0" borderId="9" xfId="2" applyFont="1" applyBorder="1" applyAlignment="1" applyProtection="1">
      <alignment vertical="center"/>
      <protection hidden="1"/>
    </xf>
    <xf numFmtId="0" fontId="21" fillId="15" borderId="59" xfId="2" applyFont="1" applyFill="1" applyBorder="1" applyAlignment="1" applyProtection="1">
      <alignment horizontal="center" vertical="center"/>
      <protection hidden="1"/>
    </xf>
    <xf numFmtId="0" fontId="24" fillId="0" borderId="29" xfId="2" applyFont="1" applyBorder="1" applyAlignment="1" applyProtection="1">
      <alignment vertical="center"/>
      <protection hidden="1"/>
    </xf>
    <xf numFmtId="0" fontId="24" fillId="0" borderId="22" xfId="2" applyFont="1" applyBorder="1" applyAlignment="1" applyProtection="1">
      <alignment vertical="center"/>
      <protection hidden="1"/>
    </xf>
    <xf numFmtId="0" fontId="21" fillId="14" borderId="6" xfId="2" applyFont="1" applyFill="1" applyBorder="1" applyAlignment="1" applyProtection="1">
      <alignment horizontal="center" vertical="center"/>
      <protection hidden="1"/>
    </xf>
    <xf numFmtId="0" fontId="24" fillId="0" borderId="77" xfId="2" applyFont="1" applyBorder="1" applyAlignment="1" applyProtection="1">
      <alignment vertical="center"/>
      <protection hidden="1"/>
    </xf>
    <xf numFmtId="0" fontId="21" fillId="14" borderId="11" xfId="2" applyFont="1" applyFill="1" applyBorder="1" applyAlignment="1" applyProtection="1">
      <alignment horizontal="center" vertical="center"/>
      <protection hidden="1"/>
    </xf>
    <xf numFmtId="0" fontId="21" fillId="15" borderId="11" xfId="2" applyFont="1" applyFill="1" applyBorder="1" applyAlignment="1" applyProtection="1">
      <alignment horizontal="center" vertical="center"/>
      <protection hidden="1"/>
    </xf>
    <xf numFmtId="0" fontId="21" fillId="16" borderId="11" xfId="2" applyFont="1" applyFill="1" applyBorder="1" applyAlignment="1" applyProtection="1">
      <alignment horizontal="center" vertical="center"/>
      <protection hidden="1"/>
    </xf>
    <xf numFmtId="0" fontId="21" fillId="17" borderId="11" xfId="2" applyFont="1" applyFill="1" applyBorder="1" applyAlignment="1" applyProtection="1">
      <alignment horizontal="center" vertical="center"/>
      <protection hidden="1"/>
    </xf>
    <xf numFmtId="0" fontId="24" fillId="0" borderId="48" xfId="2" applyFont="1" applyBorder="1" applyAlignment="1" applyProtection="1">
      <alignment horizontal="left" vertical="center" wrapText="1"/>
      <protection hidden="1"/>
    </xf>
    <xf numFmtId="0" fontId="21" fillId="14" borderId="14" xfId="2" applyFont="1" applyFill="1" applyBorder="1" applyAlignment="1" applyProtection="1">
      <alignment horizontal="center" vertical="center"/>
      <protection hidden="1"/>
    </xf>
    <xf numFmtId="0" fontId="21" fillId="17" borderId="14" xfId="2" applyFont="1" applyFill="1" applyBorder="1" applyAlignment="1" applyProtection="1">
      <alignment horizontal="center" vertical="center"/>
      <protection hidden="1"/>
    </xf>
    <xf numFmtId="0" fontId="24" fillId="0" borderId="41" xfId="2" applyFont="1" applyBorder="1" applyAlignment="1" applyProtection="1">
      <alignment horizontal="left" vertical="center" wrapText="1"/>
      <protection hidden="1"/>
    </xf>
    <xf numFmtId="0" fontId="24" fillId="0" borderId="51" xfId="2" applyFont="1" applyBorder="1" applyAlignment="1" applyProtection="1">
      <alignment horizontal="left" vertical="center" wrapText="1"/>
      <protection hidden="1"/>
    </xf>
    <xf numFmtId="0" fontId="24" fillId="0" borderId="14" xfId="2" applyFont="1" applyBorder="1" applyAlignment="1" applyProtection="1">
      <alignment horizontal="left" vertical="center"/>
      <protection hidden="1"/>
    </xf>
    <xf numFmtId="0" fontId="24" fillId="0" borderId="5" xfId="2" applyFont="1" applyBorder="1" applyAlignment="1" applyProtection="1">
      <alignment horizontal="left" vertical="center" wrapText="1"/>
      <protection hidden="1"/>
    </xf>
    <xf numFmtId="0" fontId="21" fillId="14" borderId="3" xfId="2" applyFont="1" applyFill="1" applyBorder="1" applyAlignment="1" applyProtection="1">
      <alignment horizontal="center" vertical="center"/>
      <protection hidden="1"/>
    </xf>
    <xf numFmtId="0" fontId="21" fillId="15" borderId="3" xfId="2" applyFont="1" applyFill="1" applyBorder="1" applyAlignment="1" applyProtection="1">
      <alignment horizontal="center" vertical="center"/>
      <protection hidden="1"/>
    </xf>
    <xf numFmtId="0" fontId="21" fillId="16" borderId="3" xfId="2" applyFont="1" applyFill="1" applyBorder="1" applyAlignment="1" applyProtection="1">
      <alignment horizontal="center" vertical="center"/>
      <protection hidden="1"/>
    </xf>
    <xf numFmtId="0" fontId="21" fillId="17" borderId="3" xfId="2" applyFont="1" applyFill="1" applyBorder="1" applyAlignment="1" applyProtection="1">
      <alignment horizontal="center" vertical="center"/>
      <protection hidden="1"/>
    </xf>
    <xf numFmtId="0" fontId="24" fillId="0" borderId="43" xfId="2" applyFont="1" applyBorder="1" applyAlignment="1" applyProtection="1">
      <alignment vertical="center"/>
      <protection hidden="1"/>
    </xf>
    <xf numFmtId="0" fontId="24" fillId="0" borderId="1" xfId="2" applyFont="1" applyBorder="1" applyAlignment="1" applyProtection="1">
      <alignment horizontal="left" vertical="center" wrapText="1"/>
      <protection hidden="1"/>
    </xf>
    <xf numFmtId="0" fontId="24" fillId="0" borderId="8" xfId="2" applyFont="1" applyBorder="1" applyAlignment="1" applyProtection="1">
      <alignment horizontal="left" vertical="center" wrapText="1"/>
      <protection hidden="1"/>
    </xf>
    <xf numFmtId="0" fontId="24" fillId="0" borderId="14" xfId="2" applyFont="1" applyBorder="1" applyAlignment="1" applyProtection="1">
      <alignment vertical="center" wrapText="1"/>
      <protection hidden="1"/>
    </xf>
    <xf numFmtId="0" fontId="24" fillId="0" borderId="3" xfId="2" applyFont="1" applyBorder="1" applyAlignment="1" applyProtection="1">
      <alignment vertical="center" wrapText="1"/>
      <protection hidden="1"/>
    </xf>
    <xf numFmtId="1" fontId="24" fillId="0" borderId="7" xfId="2" applyNumberFormat="1" applyFont="1" applyBorder="1" applyAlignment="1" applyProtection="1">
      <alignment vertical="center"/>
      <protection hidden="1"/>
    </xf>
    <xf numFmtId="0" fontId="22" fillId="0" borderId="0" xfId="10" applyFont="1" applyAlignment="1" applyProtection="1">
      <alignment horizontal="left"/>
      <protection hidden="1"/>
    </xf>
    <xf numFmtId="0" fontId="22" fillId="0" borderId="0" xfId="10" applyFont="1" applyAlignment="1" applyProtection="1">
      <alignment horizontal="center"/>
      <protection hidden="1"/>
    </xf>
    <xf numFmtId="0" fontId="21" fillId="15" borderId="6" xfId="2" applyFont="1" applyFill="1" applyBorder="1" applyAlignment="1" applyProtection="1">
      <alignment horizontal="center" vertical="center"/>
      <protection hidden="1"/>
    </xf>
    <xf numFmtId="0" fontId="21" fillId="16" borderId="6" xfId="2" applyFont="1" applyFill="1" applyBorder="1" applyAlignment="1" applyProtection="1">
      <alignment horizontal="center" vertical="center"/>
      <protection hidden="1"/>
    </xf>
    <xf numFmtId="0" fontId="21" fillId="17" borderId="6" xfId="2" applyFont="1" applyFill="1" applyBorder="1" applyAlignment="1" applyProtection="1">
      <alignment horizontal="center" vertical="center"/>
      <protection hidden="1"/>
    </xf>
    <xf numFmtId="0" fontId="24" fillId="0" borderId="0" xfId="10" applyFont="1" applyAlignment="1" applyProtection="1">
      <alignment horizontal="right"/>
      <protection hidden="1"/>
    </xf>
    <xf numFmtId="0" fontId="21" fillId="0" borderId="0" xfId="10" applyFont="1" applyAlignment="1" applyProtection="1">
      <alignment vertical="center"/>
      <protection hidden="1"/>
    </xf>
    <xf numFmtId="0" fontId="24" fillId="0" borderId="0" xfId="10" applyFont="1" applyAlignment="1" applyProtection="1">
      <alignment wrapText="1"/>
      <protection hidden="1"/>
    </xf>
    <xf numFmtId="0" fontId="24" fillId="0" borderId="0" xfId="2" applyFont="1" applyAlignment="1" applyProtection="1">
      <alignment horizontal="left" vertical="center"/>
      <protection hidden="1"/>
    </xf>
    <xf numFmtId="0" fontId="39" fillId="0" borderId="13" xfId="9" applyFont="1" applyBorder="1" applyAlignment="1">
      <alignment horizontal="center" vertical="center"/>
    </xf>
    <xf numFmtId="0" fontId="39" fillId="0" borderId="48" xfId="9" applyFont="1" applyBorder="1" applyAlignment="1">
      <alignment horizontal="center" vertical="center"/>
    </xf>
    <xf numFmtId="0" fontId="39" fillId="0" borderId="41" xfId="9" applyFont="1" applyBorder="1" applyAlignment="1">
      <alignment horizontal="center" vertical="center"/>
    </xf>
    <xf numFmtId="0" fontId="15" fillId="0" borderId="14" xfId="2" applyFont="1" applyBorder="1" applyAlignment="1" applyProtection="1">
      <alignment horizontal="center" vertical="center"/>
      <protection hidden="1"/>
    </xf>
    <xf numFmtId="0" fontId="15" fillId="0" borderId="59" xfId="2" applyFont="1" applyBorder="1" applyAlignment="1" applyProtection="1">
      <alignment horizontal="center" vertical="center"/>
      <protection hidden="1"/>
    </xf>
    <xf numFmtId="0" fontId="15" fillId="0" borderId="8" xfId="2" applyFont="1" applyBorder="1" applyAlignment="1" applyProtection="1">
      <alignment horizontal="center" vertical="center"/>
      <protection hidden="1"/>
    </xf>
    <xf numFmtId="0" fontId="15" fillId="0" borderId="16" xfId="2" applyFont="1" applyBorder="1" applyAlignment="1" applyProtection="1">
      <alignment horizontal="center" vertical="center"/>
      <protection hidden="1"/>
    </xf>
    <xf numFmtId="0" fontId="15" fillId="0" borderId="6" xfId="2" applyFont="1" applyBorder="1" applyAlignment="1" applyProtection="1">
      <alignment horizontal="center" vertical="center"/>
      <protection hidden="1"/>
    </xf>
    <xf numFmtId="0" fontId="15" fillId="0" borderId="9" xfId="2" applyFont="1" applyBorder="1" applyAlignment="1" applyProtection="1">
      <alignment horizontal="center" vertical="center"/>
      <protection hidden="1"/>
    </xf>
    <xf numFmtId="0" fontId="15" fillId="0" borderId="11" xfId="2" applyFont="1" applyBorder="1" applyAlignment="1" applyProtection="1">
      <alignment horizontal="center" vertical="center"/>
      <protection hidden="1"/>
    </xf>
    <xf numFmtId="0" fontId="15" fillId="0" borderId="16" xfId="2" applyFont="1" applyBorder="1" applyAlignment="1" applyProtection="1">
      <alignment horizontal="center" vertical="center" wrapText="1"/>
      <protection hidden="1"/>
    </xf>
    <xf numFmtId="0" fontId="15" fillId="0" borderId="9" xfId="2" applyFont="1" applyBorder="1" applyAlignment="1" applyProtection="1">
      <alignment horizontal="center" vertical="center" wrapText="1"/>
      <protection hidden="1"/>
    </xf>
    <xf numFmtId="0" fontId="15" fillId="0" borderId="59" xfId="2" applyFont="1" applyBorder="1" applyAlignment="1" applyProtection="1">
      <alignment horizontal="center" vertical="center" wrapText="1"/>
      <protection hidden="1"/>
    </xf>
    <xf numFmtId="0" fontId="15" fillId="0" borderId="3" xfId="2" applyFont="1" applyBorder="1" applyAlignment="1" applyProtection="1">
      <alignment horizontal="center" vertical="center" wrapText="1"/>
      <protection hidden="1"/>
    </xf>
    <xf numFmtId="0" fontId="21" fillId="0" borderId="14" xfId="2" applyFont="1" applyBorder="1" applyAlignment="1" applyProtection="1">
      <alignment horizontal="center" vertical="center"/>
      <protection hidden="1"/>
    </xf>
    <xf numFmtId="0" fontId="21" fillId="0" borderId="9" xfId="2" applyFont="1" applyBorder="1" applyAlignment="1" applyProtection="1">
      <alignment horizontal="center" vertical="center"/>
      <protection hidden="1"/>
    </xf>
    <xf numFmtId="0" fontId="21" fillId="0" borderId="8" xfId="2" applyFont="1" applyBorder="1" applyAlignment="1" applyProtection="1">
      <alignment horizontal="center" vertical="center"/>
      <protection hidden="1"/>
    </xf>
    <xf numFmtId="0" fontId="21" fillId="0" borderId="60" xfId="2" applyFont="1" applyBorder="1" applyAlignment="1" applyProtection="1">
      <alignment horizontal="center" vertical="center"/>
      <protection hidden="1"/>
    </xf>
    <xf numFmtId="0" fontId="21" fillId="0" borderId="16" xfId="2" applyFont="1" applyBorder="1" applyAlignment="1" applyProtection="1">
      <alignment horizontal="center" vertical="center"/>
      <protection hidden="1"/>
    </xf>
    <xf numFmtId="0" fontId="21" fillId="0" borderId="59" xfId="2" applyFont="1" applyBorder="1" applyAlignment="1" applyProtection="1">
      <alignment horizontal="center" vertical="center"/>
      <protection hidden="1"/>
    </xf>
    <xf numFmtId="0" fontId="21" fillId="0" borderId="11" xfId="2" applyFont="1" applyBorder="1" applyAlignment="1" applyProtection="1">
      <alignment horizontal="center" vertical="center"/>
      <protection hidden="1"/>
    </xf>
    <xf numFmtId="0" fontId="21" fillId="0" borderId="16" xfId="10" applyFont="1" applyBorder="1" applyAlignment="1" applyProtection="1">
      <alignment horizontal="center" vertical="center"/>
      <protection hidden="1"/>
    </xf>
    <xf numFmtId="0" fontId="21" fillId="0" borderId="9" xfId="10" applyFont="1" applyBorder="1" applyAlignment="1" applyProtection="1">
      <alignment horizontal="center" vertical="center"/>
      <protection hidden="1"/>
    </xf>
    <xf numFmtId="0" fontId="21" fillId="0" borderId="59" xfId="10" applyFont="1" applyBorder="1" applyAlignment="1" applyProtection="1">
      <alignment horizontal="center" vertical="center"/>
      <protection hidden="1"/>
    </xf>
    <xf numFmtId="0" fontId="21" fillId="0" borderId="3" xfId="10" applyFont="1" applyBorder="1" applyAlignment="1" applyProtection="1">
      <alignment horizontal="center" vertical="center"/>
      <protection hidden="1"/>
    </xf>
    <xf numFmtId="0" fontId="15" fillId="0" borderId="60" xfId="2" applyFont="1" applyBorder="1" applyAlignment="1" applyProtection="1">
      <alignment horizontal="center" vertical="center"/>
      <protection hidden="1"/>
    </xf>
    <xf numFmtId="0" fontId="21" fillId="0" borderId="6" xfId="2" applyFont="1" applyBorder="1" applyAlignment="1" applyProtection="1">
      <alignment horizontal="center" vertical="center"/>
      <protection hidden="1"/>
    </xf>
    <xf numFmtId="0" fontId="39" fillId="0" borderId="42" xfId="9" applyFont="1" applyBorder="1" applyAlignment="1">
      <alignment horizontal="center" vertical="center"/>
    </xf>
    <xf numFmtId="0" fontId="1" fillId="0" borderId="14" xfId="0" applyFont="1" applyBorder="1"/>
    <xf numFmtId="0" fontId="1" fillId="0" borderId="11" xfId="0" applyFont="1" applyBorder="1"/>
    <xf numFmtId="0" fontId="1" fillId="0" borderId="6" xfId="0" applyFont="1" applyBorder="1"/>
    <xf numFmtId="0" fontId="39" fillId="0" borderId="6" xfId="9" applyFont="1" applyBorder="1" applyAlignment="1">
      <alignment horizontal="center" vertical="center"/>
    </xf>
    <xf numFmtId="0" fontId="25" fillId="0" borderId="1" xfId="2" applyFont="1" applyBorder="1" applyAlignment="1">
      <alignment horizontal="center" vertical="center" wrapText="1"/>
    </xf>
    <xf numFmtId="0" fontId="25" fillId="0" borderId="0" xfId="2" applyFont="1" applyAlignment="1">
      <alignment horizontal="center" vertical="center" wrapText="1"/>
    </xf>
    <xf numFmtId="0" fontId="15" fillId="0" borderId="2" xfId="9" applyFont="1" applyBorder="1" applyAlignment="1">
      <alignment horizontal="left" vertical="center" wrapText="1"/>
    </xf>
    <xf numFmtId="0" fontId="30" fillId="0" borderId="1" xfId="9" applyFont="1" applyBorder="1" applyAlignment="1">
      <alignment horizontal="left" vertical="top" wrapText="1"/>
    </xf>
    <xf numFmtId="0" fontId="30" fillId="0" borderId="24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left" vertical="top" wrapText="1"/>
    </xf>
    <xf numFmtId="0" fontId="30" fillId="0" borderId="4" xfId="9" applyFont="1" applyBorder="1" applyAlignment="1">
      <alignment horizontal="left" vertical="top" wrapText="1"/>
    </xf>
    <xf numFmtId="0" fontId="30" fillId="0" borderId="27" xfId="9" applyFont="1" applyBorder="1" applyAlignment="1">
      <alignment horizontal="left" vertical="top" wrapText="1"/>
    </xf>
    <xf numFmtId="0" fontId="54" fillId="13" borderId="17" xfId="9" applyFont="1" applyFill="1" applyBorder="1" applyAlignment="1">
      <alignment horizontal="center" vertical="center" wrapText="1"/>
    </xf>
    <xf numFmtId="0" fontId="54" fillId="13" borderId="24" xfId="9" applyFont="1" applyFill="1" applyBorder="1" applyAlignment="1">
      <alignment horizontal="center" vertical="center" wrapText="1"/>
    </xf>
    <xf numFmtId="0" fontId="54" fillId="13" borderId="13" xfId="9" applyFont="1" applyFill="1" applyBorder="1" applyAlignment="1">
      <alignment horizontal="center" vertical="center" wrapText="1"/>
    </xf>
    <xf numFmtId="0" fontId="54" fillId="13" borderId="42" xfId="9" applyFont="1" applyFill="1" applyBorder="1" applyAlignment="1">
      <alignment horizontal="center" vertical="center" wrapText="1"/>
    </xf>
    <xf numFmtId="0" fontId="54" fillId="13" borderId="10" xfId="9" applyFont="1" applyFill="1" applyBorder="1" applyAlignment="1">
      <alignment horizontal="center" vertical="center" wrapText="1"/>
    </xf>
    <xf numFmtId="0" fontId="54" fillId="13" borderId="22" xfId="9" applyFont="1" applyFill="1" applyBorder="1" applyAlignment="1">
      <alignment horizontal="center" vertical="center" wrapText="1"/>
    </xf>
    <xf numFmtId="0" fontId="46" fillId="13" borderId="5" xfId="9" applyFont="1" applyFill="1" applyBorder="1" applyAlignment="1">
      <alignment horizontal="center" vertical="center" wrapText="1"/>
    </xf>
    <xf numFmtId="0" fontId="46" fillId="13" borderId="4" xfId="9" applyFont="1" applyFill="1" applyBorder="1" applyAlignment="1">
      <alignment horizontal="center" vertical="center" wrapText="1"/>
    </xf>
    <xf numFmtId="0" fontId="46" fillId="13" borderId="27" xfId="9" applyFont="1" applyFill="1" applyBorder="1" applyAlignment="1">
      <alignment horizontal="center" vertical="center" wrapText="1"/>
    </xf>
    <xf numFmtId="0" fontId="71" fillId="13" borderId="14" xfId="9" applyFont="1" applyFill="1" applyBorder="1" applyAlignment="1">
      <alignment horizontal="center" vertical="center" wrapText="1"/>
    </xf>
    <xf numFmtId="0" fontId="71" fillId="13" borderId="11" xfId="9" applyFont="1" applyFill="1" applyBorder="1" applyAlignment="1">
      <alignment horizontal="center" vertical="center" wrapText="1"/>
    </xf>
    <xf numFmtId="0" fontId="71" fillId="13" borderId="6" xfId="9" applyFont="1" applyFill="1" applyBorder="1" applyAlignment="1">
      <alignment horizontal="center" vertical="center" wrapText="1"/>
    </xf>
    <xf numFmtId="0" fontId="30" fillId="0" borderId="5" xfId="9" applyFont="1" applyBorder="1" applyAlignment="1">
      <alignment horizontal="center" vertical="center" wrapText="1"/>
    </xf>
    <xf numFmtId="0" fontId="30" fillId="0" borderId="4" xfId="9" applyFont="1" applyBorder="1" applyAlignment="1">
      <alignment horizontal="center" vertical="center" wrapText="1"/>
    </xf>
    <xf numFmtId="0" fontId="30" fillId="0" borderId="67" xfId="9" applyFont="1" applyBorder="1" applyAlignment="1">
      <alignment horizontal="center" vertical="center" wrapText="1"/>
    </xf>
    <xf numFmtId="0" fontId="30" fillId="0" borderId="37" xfId="9" applyFont="1" applyBorder="1" applyAlignment="1">
      <alignment horizontal="center" vertical="center" wrapText="1"/>
    </xf>
    <xf numFmtId="0" fontId="30" fillId="0" borderId="68" xfId="9" applyFont="1" applyBorder="1" applyAlignment="1">
      <alignment horizontal="center" vertical="center" wrapText="1"/>
    </xf>
    <xf numFmtId="0" fontId="70" fillId="13" borderId="24" xfId="9" applyFont="1" applyFill="1" applyBorder="1" applyAlignment="1">
      <alignment horizontal="center" vertical="center" wrapText="1"/>
    </xf>
    <xf numFmtId="0" fontId="70" fillId="13" borderId="42" xfId="9" applyFont="1" applyFill="1" applyBorder="1" applyAlignment="1">
      <alignment horizontal="center" vertical="center" wrapText="1"/>
    </xf>
    <xf numFmtId="0" fontId="70" fillId="13" borderId="22" xfId="9" applyFont="1" applyFill="1" applyBorder="1" applyAlignment="1">
      <alignment horizontal="center" vertical="center" wrapText="1"/>
    </xf>
    <xf numFmtId="0" fontId="70" fillId="13" borderId="14" xfId="9" applyFont="1" applyFill="1" applyBorder="1" applyAlignment="1">
      <alignment horizontal="center" vertical="center" wrapText="1"/>
    </xf>
    <xf numFmtId="0" fontId="70" fillId="13" borderId="11" xfId="9" applyFont="1" applyFill="1" applyBorder="1" applyAlignment="1">
      <alignment horizontal="center" vertical="center" wrapText="1"/>
    </xf>
    <xf numFmtId="0" fontId="70" fillId="13" borderId="6" xfId="9" applyFont="1" applyFill="1" applyBorder="1" applyAlignment="1">
      <alignment horizontal="center" vertical="center" wrapText="1"/>
    </xf>
    <xf numFmtId="0" fontId="22" fillId="10" borderId="34" xfId="9" applyFont="1" applyFill="1" applyBorder="1" applyAlignment="1">
      <alignment horizontal="center" vertical="center" wrapText="1"/>
    </xf>
    <xf numFmtId="0" fontId="22" fillId="10" borderId="18" xfId="9" applyFont="1" applyFill="1" applyBorder="1" applyAlignment="1">
      <alignment horizontal="center" vertical="center" wrapText="1"/>
    </xf>
    <xf numFmtId="0" fontId="22" fillId="10" borderId="54" xfId="9" applyFont="1" applyFill="1" applyBorder="1" applyAlignment="1">
      <alignment horizontal="center" vertical="center" wrapText="1"/>
    </xf>
    <xf numFmtId="0" fontId="46" fillId="10" borderId="10" xfId="9" applyFont="1" applyFill="1" applyBorder="1" applyAlignment="1">
      <alignment horizontal="center" vertical="center" wrapText="1"/>
    </xf>
    <xf numFmtId="0" fontId="46" fillId="10" borderId="2" xfId="9" applyFont="1" applyFill="1" applyBorder="1" applyAlignment="1">
      <alignment horizontal="center" vertical="center" wrapText="1"/>
    </xf>
    <xf numFmtId="0" fontId="46" fillId="10" borderId="71" xfId="9" applyFont="1" applyFill="1" applyBorder="1" applyAlignment="1">
      <alignment horizontal="center" vertical="center" wrapText="1"/>
    </xf>
    <xf numFmtId="0" fontId="15" fillId="0" borderId="14" xfId="9" applyFont="1" applyBorder="1" applyAlignment="1">
      <alignment horizontal="center" vertical="center" wrapText="1"/>
    </xf>
    <xf numFmtId="0" fontId="15" fillId="0" borderId="11" xfId="9" applyFont="1" applyBorder="1" applyAlignment="1">
      <alignment horizontal="center" vertical="center" wrapText="1"/>
    </xf>
    <xf numFmtId="0" fontId="15" fillId="0" borderId="6" xfId="9" applyFont="1" applyBorder="1" applyAlignment="1">
      <alignment horizontal="center" vertical="center" wrapText="1"/>
    </xf>
    <xf numFmtId="0" fontId="21" fillId="0" borderId="48" xfId="9" applyFont="1" applyBorder="1" applyAlignment="1">
      <alignment horizontal="center" vertical="center" wrapText="1"/>
    </xf>
    <xf numFmtId="0" fontId="21" fillId="0" borderId="30" xfId="9" applyFont="1" applyBorder="1" applyAlignment="1">
      <alignment horizontal="center" vertical="center" wrapText="1"/>
    </xf>
    <xf numFmtId="0" fontId="21" fillId="0" borderId="51" xfId="9" applyFont="1" applyBorder="1" applyAlignment="1">
      <alignment horizontal="center" vertical="center" wrapText="1"/>
    </xf>
    <xf numFmtId="0" fontId="21" fillId="0" borderId="55" xfId="9" applyFont="1" applyBorder="1" applyAlignment="1">
      <alignment horizontal="center" vertical="center" wrapText="1"/>
    </xf>
    <xf numFmtId="0" fontId="21" fillId="3" borderId="51" xfId="9" applyFont="1" applyFill="1" applyBorder="1" applyAlignment="1">
      <alignment horizontal="center" vertical="center" wrapText="1"/>
    </xf>
    <xf numFmtId="0" fontId="21" fillId="3" borderId="55" xfId="9" applyFont="1" applyFill="1" applyBorder="1" applyAlignment="1">
      <alignment horizontal="center" vertical="center" wrapText="1"/>
    </xf>
    <xf numFmtId="0" fontId="21" fillId="3" borderId="58" xfId="9" applyFont="1" applyFill="1" applyBorder="1" applyAlignment="1">
      <alignment horizontal="center" vertical="center" wrapText="1"/>
    </xf>
    <xf numFmtId="0" fontId="21" fillId="3" borderId="65" xfId="9" applyFont="1" applyFill="1" applyBorder="1" applyAlignment="1">
      <alignment horizontal="center" vertical="center" wrapText="1"/>
    </xf>
    <xf numFmtId="0" fontId="30" fillId="0" borderId="39" xfId="9" applyFont="1" applyBorder="1" applyAlignment="1">
      <alignment horizontal="center" vertical="center" wrapText="1"/>
    </xf>
    <xf numFmtId="0" fontId="30" fillId="0" borderId="69" xfId="9" applyFont="1" applyBorder="1" applyAlignment="1">
      <alignment horizontal="center" vertical="center" wrapText="1"/>
    </xf>
    <xf numFmtId="0" fontId="17" fillId="10" borderId="39" xfId="9" applyFont="1" applyFill="1" applyBorder="1" applyAlignment="1">
      <alignment horizontal="center" vertical="center" wrapText="1"/>
    </xf>
    <xf numFmtId="0" fontId="17" fillId="10" borderId="1" xfId="9" applyFont="1" applyFill="1" applyBorder="1" applyAlignment="1">
      <alignment horizontal="center" vertical="center" wrapText="1"/>
    </xf>
    <xf numFmtId="0" fontId="17" fillId="10" borderId="24" xfId="9" applyFont="1" applyFill="1" applyBorder="1" applyAlignment="1">
      <alignment horizontal="center" vertical="center" wrapText="1"/>
    </xf>
    <xf numFmtId="0" fontId="22" fillId="10" borderId="19" xfId="9" applyFont="1" applyFill="1" applyBorder="1" applyAlignment="1">
      <alignment horizontal="center" vertical="center" wrapText="1"/>
    </xf>
    <xf numFmtId="0" fontId="22" fillId="10" borderId="0" xfId="9" applyFont="1" applyFill="1" applyAlignment="1">
      <alignment horizontal="center" vertical="center" wrapText="1"/>
    </xf>
    <xf numFmtId="0" fontId="22" fillId="10" borderId="42" xfId="9" applyFont="1" applyFill="1" applyBorder="1" applyAlignment="1">
      <alignment horizontal="center" vertical="center" wrapText="1"/>
    </xf>
    <xf numFmtId="0" fontId="22" fillId="10" borderId="13" xfId="9" applyFont="1" applyFill="1" applyBorder="1" applyAlignment="1">
      <alignment horizontal="center" vertical="center" wrapText="1"/>
    </xf>
    <xf numFmtId="0" fontId="22" fillId="10" borderId="21" xfId="9" applyFont="1" applyFill="1" applyBorder="1" applyAlignment="1">
      <alignment horizontal="center" vertical="center" wrapText="1"/>
    </xf>
    <xf numFmtId="0" fontId="22" fillId="0" borderId="14" xfId="9" applyFont="1" applyBorder="1" applyAlignment="1">
      <alignment horizontal="center" vertical="center" wrapText="1"/>
    </xf>
    <xf numFmtId="0" fontId="22" fillId="0" borderId="11" xfId="9" applyFont="1" applyBorder="1" applyAlignment="1">
      <alignment horizontal="center" vertical="center" wrapText="1"/>
    </xf>
    <xf numFmtId="0" fontId="22" fillId="0" borderId="6" xfId="9" applyFont="1" applyBorder="1" applyAlignment="1">
      <alignment horizontal="center" vertical="center" wrapText="1"/>
    </xf>
    <xf numFmtId="0" fontId="47" fillId="11" borderId="15" xfId="9" applyFont="1" applyFill="1" applyBorder="1" applyAlignment="1">
      <alignment horizontal="center" vertical="center" wrapText="1"/>
    </xf>
    <xf numFmtId="0" fontId="47" fillId="11" borderId="12" xfId="9" applyFont="1" applyFill="1" applyBorder="1" applyAlignment="1">
      <alignment horizontal="center" vertical="center" wrapText="1"/>
    </xf>
    <xf numFmtId="0" fontId="47" fillId="11" borderId="56" xfId="9" applyFont="1" applyFill="1" applyBorder="1" applyAlignment="1">
      <alignment horizontal="center" vertical="center" wrapText="1"/>
    </xf>
    <xf numFmtId="0" fontId="47" fillId="11" borderId="50" xfId="9" applyFont="1" applyFill="1" applyBorder="1" applyAlignment="1">
      <alignment horizontal="center" vertical="center" wrapText="1"/>
    </xf>
    <xf numFmtId="0" fontId="21" fillId="0" borderId="41" xfId="9" applyFont="1" applyBorder="1" applyAlignment="1">
      <alignment horizontal="center" vertical="center" wrapText="1"/>
    </xf>
    <xf numFmtId="0" fontId="21" fillId="0" borderId="29" xfId="9" applyFont="1" applyBorder="1" applyAlignment="1">
      <alignment horizontal="center" vertical="center" wrapText="1"/>
    </xf>
    <xf numFmtId="0" fontId="49" fillId="11" borderId="18" xfId="9" applyFont="1" applyFill="1" applyBorder="1" applyAlignment="1">
      <alignment horizontal="center" vertical="center" wrapText="1"/>
    </xf>
    <xf numFmtId="0" fontId="49" fillId="11" borderId="12" xfId="9" applyFont="1" applyFill="1" applyBorder="1" applyAlignment="1">
      <alignment horizontal="center" vertical="center" wrapText="1"/>
    </xf>
    <xf numFmtId="0" fontId="49" fillId="11" borderId="7" xfId="9" applyFont="1" applyFill="1" applyBorder="1" applyAlignment="1">
      <alignment horizontal="center" vertical="center" wrapText="1"/>
    </xf>
    <xf numFmtId="0" fontId="50" fillId="11" borderId="18" xfId="7" applyFont="1" applyFill="1" applyBorder="1" applyAlignment="1">
      <alignment horizontal="center" vertical="center" wrapText="1"/>
    </xf>
    <xf numFmtId="0" fontId="50" fillId="11" borderId="54" xfId="7" applyFont="1" applyFill="1" applyBorder="1" applyAlignment="1">
      <alignment horizontal="center" vertical="center" wrapText="1"/>
    </xf>
    <xf numFmtId="0" fontId="50" fillId="11" borderId="12" xfId="7" applyFont="1" applyFill="1" applyBorder="1" applyAlignment="1">
      <alignment horizontal="center" vertical="center" wrapText="1"/>
    </xf>
    <xf numFmtId="0" fontId="50" fillId="11" borderId="29" xfId="7" applyFont="1" applyFill="1" applyBorder="1" applyAlignment="1">
      <alignment horizontal="center" vertical="center" wrapText="1"/>
    </xf>
    <xf numFmtId="0" fontId="50" fillId="11" borderId="7" xfId="7" applyFont="1" applyFill="1" applyBorder="1" applyAlignment="1">
      <alignment horizontal="center" vertical="center" wrapText="1"/>
    </xf>
    <xf numFmtId="0" fontId="50" fillId="11" borderId="28" xfId="7" applyFont="1" applyFill="1" applyBorder="1" applyAlignment="1">
      <alignment horizontal="center" vertical="center" wrapText="1"/>
    </xf>
    <xf numFmtId="0" fontId="21" fillId="0" borderId="58" xfId="9" applyFont="1" applyBorder="1" applyAlignment="1">
      <alignment horizontal="center" vertical="center" wrapText="1"/>
    </xf>
    <xf numFmtId="0" fontId="21" fillId="0" borderId="66" xfId="9" applyFont="1" applyBorder="1" applyAlignment="1">
      <alignment horizontal="center" vertical="center" wrapText="1"/>
    </xf>
    <xf numFmtId="0" fontId="21" fillId="0" borderId="65" xfId="9" applyFont="1" applyBorder="1" applyAlignment="1">
      <alignment horizontal="center" vertical="center" wrapText="1"/>
    </xf>
    <xf numFmtId="0" fontId="17" fillId="0" borderId="17" xfId="9" applyFont="1" applyBorder="1" applyAlignment="1">
      <alignment horizontal="center" vertical="center" wrapText="1"/>
    </xf>
    <xf numFmtId="0" fontId="17" fillId="0" borderId="24" xfId="9" applyFont="1" applyBorder="1" applyAlignment="1">
      <alignment horizontal="center" vertical="center" wrapText="1"/>
    </xf>
    <xf numFmtId="0" fontId="47" fillId="11" borderId="17" xfId="9" applyFont="1" applyFill="1" applyBorder="1" applyAlignment="1">
      <alignment horizontal="center" vertical="center" wrapText="1"/>
    </xf>
    <xf numFmtId="0" fontId="47" fillId="11" borderId="1" xfId="9" applyFont="1" applyFill="1" applyBorder="1" applyAlignment="1">
      <alignment horizontal="center" vertical="center" wrapText="1"/>
    </xf>
    <xf numFmtId="0" fontId="47" fillId="11" borderId="38" xfId="9" applyFont="1" applyFill="1" applyBorder="1" applyAlignment="1">
      <alignment horizontal="center" vertical="center" wrapText="1"/>
    </xf>
    <xf numFmtId="0" fontId="22" fillId="10" borderId="1" xfId="9" applyFont="1" applyFill="1" applyBorder="1" applyAlignment="1">
      <alignment horizontal="center"/>
    </xf>
    <xf numFmtId="0" fontId="49" fillId="11" borderId="10" xfId="9" applyFont="1" applyFill="1" applyBorder="1" applyAlignment="1">
      <alignment horizontal="center" vertical="center" wrapText="1"/>
    </xf>
    <xf numFmtId="0" fontId="49" fillId="11" borderId="2" xfId="9" applyFont="1" applyFill="1" applyBorder="1" applyAlignment="1">
      <alignment horizontal="center" vertical="center" wrapText="1"/>
    </xf>
    <xf numFmtId="0" fontId="49" fillId="11" borderId="71" xfId="9" applyFont="1" applyFill="1" applyBorder="1" applyAlignment="1">
      <alignment horizontal="center" vertical="center" wrapText="1"/>
    </xf>
    <xf numFmtId="0" fontId="47" fillId="10" borderId="1" xfId="9" applyFont="1" applyFill="1" applyBorder="1" applyAlignment="1">
      <alignment horizontal="center" vertical="center" wrapText="1"/>
    </xf>
    <xf numFmtId="0" fontId="47" fillId="10" borderId="0" xfId="9" applyFont="1" applyFill="1" applyAlignment="1">
      <alignment horizontal="center" vertical="center" wrapText="1"/>
    </xf>
    <xf numFmtId="0" fontId="21" fillId="0" borderId="53" xfId="9" applyFont="1" applyBorder="1" applyAlignment="1">
      <alignment horizontal="center" vertical="center" wrapText="1"/>
    </xf>
    <xf numFmtId="0" fontId="21" fillId="0" borderId="45" xfId="9" applyFont="1" applyBorder="1" applyAlignment="1">
      <alignment horizontal="center" vertical="center" wrapText="1"/>
    </xf>
    <xf numFmtId="0" fontId="49" fillId="10" borderId="19" xfId="9" applyFont="1" applyFill="1" applyBorder="1" applyAlignment="1">
      <alignment horizontal="center" vertical="center" wrapText="1"/>
    </xf>
    <xf numFmtId="0" fontId="49" fillId="10" borderId="0" xfId="9" applyFont="1" applyFill="1" applyAlignment="1">
      <alignment horizontal="center" vertical="center" wrapText="1"/>
    </xf>
    <xf numFmtId="0" fontId="49" fillId="10" borderId="42" xfId="9" applyFont="1" applyFill="1" applyBorder="1" applyAlignment="1">
      <alignment horizontal="center" vertical="center" wrapText="1"/>
    </xf>
    <xf numFmtId="0" fontId="49" fillId="10" borderId="69" xfId="9" applyFont="1" applyFill="1" applyBorder="1" applyAlignment="1">
      <alignment horizontal="center" vertical="center" wrapText="1"/>
    </xf>
    <xf numFmtId="0" fontId="49" fillId="10" borderId="2" xfId="9" applyFont="1" applyFill="1" applyBorder="1" applyAlignment="1">
      <alignment horizontal="center" vertical="center" wrapText="1"/>
    </xf>
    <xf numFmtId="0" fontId="49" fillId="10" borderId="22" xfId="9" applyFont="1" applyFill="1" applyBorder="1" applyAlignment="1">
      <alignment horizontal="center" vertical="center" wrapText="1"/>
    </xf>
    <xf numFmtId="0" fontId="15" fillId="0" borderId="13" xfId="9" applyFont="1" applyBorder="1" applyAlignment="1">
      <alignment horizontal="center" vertical="center" wrapText="1"/>
    </xf>
    <xf numFmtId="0" fontId="21" fillId="0" borderId="49" xfId="9" applyFont="1" applyBorder="1" applyAlignment="1">
      <alignment horizontal="center" vertical="center" wrapText="1"/>
    </xf>
    <xf numFmtId="0" fontId="49" fillId="11" borderId="13" xfId="9" applyFont="1" applyFill="1" applyBorder="1" applyAlignment="1">
      <alignment horizontal="center" vertical="center" wrapText="1"/>
    </xf>
    <xf numFmtId="0" fontId="49" fillId="11" borderId="0" xfId="9" applyFont="1" applyFill="1" applyAlignment="1">
      <alignment horizontal="center" vertical="center" wrapText="1"/>
    </xf>
    <xf numFmtId="0" fontId="49" fillId="11" borderId="21" xfId="9" applyFont="1" applyFill="1" applyBorder="1" applyAlignment="1">
      <alignment horizontal="center" vertical="center" wrapText="1"/>
    </xf>
    <xf numFmtId="0" fontId="49" fillId="11" borderId="55" xfId="9" applyFont="1" applyFill="1" applyBorder="1" applyAlignment="1">
      <alignment horizontal="center" vertical="center" wrapText="1"/>
    </xf>
    <xf numFmtId="0" fontId="49" fillId="11" borderId="33" xfId="9" applyFont="1" applyFill="1" applyBorder="1" applyAlignment="1">
      <alignment horizontal="center" vertical="center" wrapText="1"/>
    </xf>
    <xf numFmtId="0" fontId="52" fillId="11" borderId="19" xfId="7" applyFont="1" applyFill="1" applyBorder="1" applyAlignment="1">
      <alignment horizontal="center" vertical="center" wrapText="1"/>
    </xf>
    <xf numFmtId="0" fontId="52" fillId="11" borderId="0" xfId="7" applyFont="1" applyFill="1" applyBorder="1" applyAlignment="1">
      <alignment horizontal="center" vertical="center" wrapText="1"/>
    </xf>
    <xf numFmtId="0" fontId="52" fillId="11" borderId="42" xfId="7" applyFont="1" applyFill="1" applyBorder="1" applyAlignment="1">
      <alignment horizontal="center" vertical="center" wrapText="1"/>
    </xf>
    <xf numFmtId="0" fontId="52" fillId="11" borderId="34" xfId="7" applyFont="1" applyFill="1" applyBorder="1" applyAlignment="1">
      <alignment horizontal="center" vertical="center" wrapText="1"/>
    </xf>
    <xf numFmtId="0" fontId="52" fillId="11" borderId="18" xfId="7" applyFont="1" applyFill="1" applyBorder="1" applyAlignment="1">
      <alignment horizontal="center" vertical="center" wrapText="1"/>
    </xf>
    <xf numFmtId="0" fontId="52" fillId="11" borderId="54" xfId="7" applyFont="1" applyFill="1" applyBorder="1" applyAlignment="1">
      <alignment horizontal="center" vertical="center" wrapText="1"/>
    </xf>
    <xf numFmtId="0" fontId="21" fillId="0" borderId="54" xfId="9" applyFont="1" applyBorder="1" applyAlignment="1">
      <alignment horizontal="center" vertical="center" wrapText="1"/>
    </xf>
    <xf numFmtId="0" fontId="50" fillId="0" borderId="55" xfId="9" applyFont="1" applyBorder="1" applyAlignment="1">
      <alignment horizontal="center" vertical="center" wrapText="1"/>
    </xf>
    <xf numFmtId="0" fontId="50" fillId="0" borderId="18" xfId="9" applyFont="1" applyBorder="1" applyAlignment="1">
      <alignment horizontal="center" vertical="center" wrapText="1"/>
    </xf>
    <xf numFmtId="0" fontId="50" fillId="0" borderId="54" xfId="9" applyFont="1" applyBorder="1" applyAlignment="1">
      <alignment horizontal="center" vertical="center" wrapText="1"/>
    </xf>
    <xf numFmtId="0" fontId="21" fillId="0" borderId="18" xfId="9" applyFont="1" applyBorder="1" applyAlignment="1">
      <alignment horizontal="center" vertical="center" wrapText="1"/>
    </xf>
    <xf numFmtId="0" fontId="21" fillId="0" borderId="12" xfId="9" applyFont="1" applyBorder="1" applyAlignment="1">
      <alignment horizontal="center" vertical="center" wrapText="1"/>
    </xf>
    <xf numFmtId="0" fontId="15" fillId="0" borderId="17" xfId="9" applyFont="1" applyBorder="1" applyAlignment="1">
      <alignment horizontal="center" vertical="center" wrapText="1"/>
    </xf>
    <xf numFmtId="0" fontId="22" fillId="0" borderId="40" xfId="9" applyFont="1" applyBorder="1" applyAlignment="1">
      <alignment horizontal="center" vertical="center" wrapText="1"/>
    </xf>
    <xf numFmtId="0" fontId="22" fillId="0" borderId="7" xfId="9" applyFont="1" applyBorder="1" applyAlignment="1">
      <alignment horizontal="center" vertical="center" wrapText="1"/>
    </xf>
    <xf numFmtId="0" fontId="22" fillId="0" borderId="28" xfId="9" applyFont="1" applyBorder="1" applyAlignment="1">
      <alignment horizontal="center" vertical="center" wrapText="1"/>
    </xf>
    <xf numFmtId="0" fontId="20" fillId="0" borderId="48" xfId="9" applyFont="1" applyBorder="1" applyAlignment="1">
      <alignment horizontal="center" vertical="center" wrapText="1"/>
    </xf>
    <xf numFmtId="0" fontId="20" fillId="0" borderId="30" xfId="9" applyFont="1" applyBorder="1" applyAlignment="1">
      <alignment horizontal="center" vertical="center" wrapText="1"/>
    </xf>
    <xf numFmtId="0" fontId="20" fillId="0" borderId="41" xfId="9" applyFont="1" applyBorder="1" applyAlignment="1">
      <alignment horizontal="center" vertical="center" wrapText="1"/>
    </xf>
    <xf numFmtId="0" fontId="20" fillId="0" borderId="29" xfId="9" applyFont="1" applyBorder="1" applyAlignment="1">
      <alignment horizontal="center" vertical="center" wrapText="1"/>
    </xf>
    <xf numFmtId="0" fontId="21" fillId="0" borderId="26" xfId="9" applyFont="1" applyBorder="1" applyAlignment="1">
      <alignment horizontal="center" vertical="center" wrapText="1"/>
    </xf>
    <xf numFmtId="0" fontId="50" fillId="11" borderId="39" xfId="9" applyFont="1" applyFill="1" applyBorder="1" applyAlignment="1">
      <alignment horizontal="center" vertical="center" wrapText="1"/>
    </xf>
    <xf numFmtId="0" fontId="50" fillId="11" borderId="1" xfId="9" applyFont="1" applyFill="1" applyBorder="1" applyAlignment="1">
      <alignment horizontal="center" vertical="center" wrapText="1"/>
    </xf>
    <xf numFmtId="0" fontId="22" fillId="10" borderId="1" xfId="9" applyFont="1" applyFill="1" applyBorder="1" applyAlignment="1">
      <alignment horizontal="center" vertical="center" wrapText="1"/>
    </xf>
    <xf numFmtId="0" fontId="22" fillId="10" borderId="24" xfId="9" applyFont="1" applyFill="1" applyBorder="1" applyAlignment="1">
      <alignment horizontal="center" vertical="center" wrapText="1"/>
    </xf>
    <xf numFmtId="0" fontId="21" fillId="0" borderId="36" xfId="9" applyFont="1" applyBorder="1" applyAlignment="1">
      <alignment horizontal="center" vertical="center" wrapText="1"/>
    </xf>
    <xf numFmtId="0" fontId="15" fillId="0" borderId="10" xfId="9" applyFont="1" applyBorder="1" applyAlignment="1">
      <alignment horizontal="center" vertical="center" wrapText="1"/>
    </xf>
    <xf numFmtId="0" fontId="46" fillId="11" borderId="17" xfId="9" applyFont="1" applyFill="1" applyBorder="1" applyAlignment="1">
      <alignment horizontal="center" vertical="center" wrapText="1"/>
    </xf>
    <xf numFmtId="0" fontId="46" fillId="11" borderId="1" xfId="9" applyFont="1" applyFill="1" applyBorder="1" applyAlignment="1">
      <alignment horizontal="center" vertical="center" wrapText="1"/>
    </xf>
    <xf numFmtId="0" fontId="46" fillId="11" borderId="38" xfId="9" applyFont="1" applyFill="1" applyBorder="1" applyAlignment="1">
      <alignment horizontal="center" vertical="center" wrapText="1"/>
    </xf>
    <xf numFmtId="0" fontId="22" fillId="11" borderId="39" xfId="9" applyFont="1" applyFill="1" applyBorder="1" applyAlignment="1">
      <alignment horizontal="center" vertical="center" wrapText="1"/>
    </xf>
    <xf numFmtId="0" fontId="22" fillId="11" borderId="1" xfId="9" applyFont="1" applyFill="1" applyBorder="1" applyAlignment="1">
      <alignment horizontal="center" vertical="center" wrapText="1"/>
    </xf>
    <xf numFmtId="0" fontId="22" fillId="11" borderId="24" xfId="9" applyFont="1" applyFill="1" applyBorder="1" applyAlignment="1">
      <alignment horizontal="center" vertical="center" wrapText="1"/>
    </xf>
    <xf numFmtId="0" fontId="54" fillId="10" borderId="10" xfId="9" applyFont="1" applyFill="1" applyBorder="1" applyAlignment="1">
      <alignment horizontal="center" vertical="center" wrapText="1"/>
    </xf>
    <xf numFmtId="0" fontId="54" fillId="10" borderId="2" xfId="9" applyFont="1" applyFill="1" applyBorder="1" applyAlignment="1">
      <alignment horizontal="center" vertical="center" wrapText="1"/>
    </xf>
    <xf numFmtId="0" fontId="54" fillId="10" borderId="7" xfId="9" applyFont="1" applyFill="1" applyBorder="1" applyAlignment="1">
      <alignment horizontal="center" vertical="center" wrapText="1"/>
    </xf>
    <xf numFmtId="0" fontId="47" fillId="11" borderId="19" xfId="9" applyFont="1" applyFill="1" applyBorder="1" applyAlignment="1">
      <alignment horizontal="center" vertical="center" wrapText="1"/>
    </xf>
    <xf numFmtId="0" fontId="47" fillId="11" borderId="0" xfId="9" applyFont="1" applyFill="1" applyAlignment="1">
      <alignment horizontal="center" vertical="center" wrapText="1"/>
    </xf>
    <xf numFmtId="0" fontId="21" fillId="0" borderId="47" xfId="9" applyFont="1" applyBorder="1" applyAlignment="1">
      <alignment horizontal="center" vertical="center" wrapText="1"/>
    </xf>
    <xf numFmtId="0" fontId="22" fillId="11" borderId="75" xfId="9" applyFont="1" applyFill="1" applyBorder="1" applyAlignment="1">
      <alignment horizontal="center" vertical="center" wrapText="1"/>
    </xf>
    <xf numFmtId="0" fontId="22" fillId="11" borderId="76" xfId="9" applyFont="1" applyFill="1" applyBorder="1" applyAlignment="1">
      <alignment horizontal="center" vertical="center" wrapText="1"/>
    </xf>
    <xf numFmtId="0" fontId="15" fillId="0" borderId="22" xfId="9" applyFont="1" applyBorder="1" applyAlignment="1">
      <alignment horizontal="left" vertical="center" wrapText="1"/>
    </xf>
    <xf numFmtId="0" fontId="30" fillId="0" borderId="5" xfId="9" applyFont="1" applyBorder="1" applyAlignment="1">
      <alignment horizontal="left" vertical="top"/>
    </xf>
    <xf numFmtId="0" fontId="30" fillId="0" borderId="4" xfId="9" applyFont="1" applyBorder="1" applyAlignment="1">
      <alignment horizontal="left" vertical="top"/>
    </xf>
    <xf numFmtId="0" fontId="30" fillId="0" borderId="27" xfId="9" applyFont="1" applyBorder="1" applyAlignment="1">
      <alignment horizontal="left" vertical="top"/>
    </xf>
    <xf numFmtId="0" fontId="17" fillId="0" borderId="47" xfId="9" applyFont="1" applyBorder="1" applyAlignment="1">
      <alignment horizontal="center" vertical="center" wrapText="1"/>
    </xf>
    <xf numFmtId="0" fontId="17" fillId="0" borderId="72" xfId="9" applyFont="1" applyBorder="1" applyAlignment="1">
      <alignment horizontal="center" vertical="center" wrapText="1"/>
    </xf>
    <xf numFmtId="0" fontId="17" fillId="0" borderId="45" xfId="9" applyFont="1" applyBorder="1" applyAlignment="1">
      <alignment horizontal="center" vertical="center" wrapText="1"/>
    </xf>
    <xf numFmtId="0" fontId="17" fillId="0" borderId="74" xfId="9" applyFont="1" applyBorder="1" applyAlignment="1">
      <alignment horizontal="center" vertical="center" wrapText="1"/>
    </xf>
    <xf numFmtId="0" fontId="22" fillId="11" borderId="7" xfId="9" applyFont="1" applyFill="1" applyBorder="1" applyAlignment="1">
      <alignment horizontal="center" vertical="center" wrapText="1"/>
    </xf>
    <xf numFmtId="0" fontId="22" fillId="11" borderId="28" xfId="9" applyFont="1" applyFill="1" applyBorder="1" applyAlignment="1">
      <alignment horizontal="center" vertical="center" wrapText="1"/>
    </xf>
    <xf numFmtId="0" fontId="22" fillId="0" borderId="62" xfId="9" applyFont="1" applyBorder="1" applyAlignment="1">
      <alignment horizontal="center" vertical="center" wrapText="1"/>
    </xf>
    <xf numFmtId="0" fontId="22" fillId="0" borderId="66" xfId="9" applyFont="1" applyBorder="1" applyAlignment="1">
      <alignment horizontal="center" vertical="center" wrapText="1"/>
    </xf>
    <xf numFmtId="0" fontId="22" fillId="0" borderId="65" xfId="9" applyFont="1" applyBorder="1" applyAlignment="1">
      <alignment horizontal="center" vertical="center" wrapText="1"/>
    </xf>
    <xf numFmtId="0" fontId="22" fillId="0" borderId="37" xfId="9" applyFont="1" applyBorder="1" applyAlignment="1">
      <alignment horizontal="center" vertical="center" wrapText="1"/>
    </xf>
    <xf numFmtId="0" fontId="22" fillId="0" borderId="70" xfId="9" applyFont="1" applyBorder="1" applyAlignment="1">
      <alignment horizontal="center" vertical="center" wrapText="1"/>
    </xf>
    <xf numFmtId="0" fontId="22" fillId="0" borderId="31" xfId="9" applyFont="1" applyBorder="1" applyAlignment="1">
      <alignment horizontal="center" vertical="center" wrapText="1"/>
    </xf>
    <xf numFmtId="0" fontId="22" fillId="0" borderId="68" xfId="9" applyFont="1" applyBorder="1" applyAlignment="1">
      <alignment horizontal="center" vertical="center" wrapText="1"/>
    </xf>
    <xf numFmtId="0" fontId="24" fillId="0" borderId="37" xfId="9" applyFont="1" applyBorder="1" applyAlignment="1">
      <alignment horizontal="center" vertical="center" wrapText="1"/>
    </xf>
    <xf numFmtId="0" fontId="24" fillId="0" borderId="20" xfId="9" applyFont="1" applyBorder="1" applyAlignment="1">
      <alignment horizontal="center" vertical="center" wrapText="1"/>
    </xf>
    <xf numFmtId="0" fontId="24" fillId="0" borderId="68" xfId="9" applyFont="1" applyBorder="1" applyAlignment="1">
      <alignment horizontal="center" vertical="center" wrapText="1"/>
    </xf>
    <xf numFmtId="0" fontId="22" fillId="0" borderId="17" xfId="9" applyFont="1" applyBorder="1" applyAlignment="1">
      <alignment horizontal="center" vertical="center" wrapText="1"/>
    </xf>
    <xf numFmtId="0" fontId="22" fillId="0" borderId="13" xfId="9" applyFont="1" applyBorder="1" applyAlignment="1">
      <alignment horizontal="center" vertical="center" wrapText="1"/>
    </xf>
    <xf numFmtId="0" fontId="22" fillId="0" borderId="10" xfId="9" applyFont="1" applyBorder="1" applyAlignment="1">
      <alignment horizontal="center" vertical="center" wrapText="1"/>
    </xf>
    <xf numFmtId="0" fontId="24" fillId="0" borderId="25" xfId="9" applyFont="1" applyBorder="1" applyAlignment="1">
      <alignment horizontal="center" vertical="center" wrapText="1"/>
    </xf>
    <xf numFmtId="0" fontId="24" fillId="0" borderId="35" xfId="9" applyFont="1" applyBorder="1" applyAlignment="1">
      <alignment horizontal="center" vertical="center" wrapText="1"/>
    </xf>
    <xf numFmtId="0" fontId="24" fillId="0" borderId="44" xfId="9" applyFont="1" applyBorder="1" applyAlignment="1">
      <alignment horizontal="center" vertical="center" wrapText="1"/>
    </xf>
    <xf numFmtId="0" fontId="22" fillId="0" borderId="41" xfId="9" applyFont="1" applyBorder="1" applyAlignment="1">
      <alignment horizontal="center" vertical="center" wrapText="1"/>
    </xf>
    <xf numFmtId="0" fontId="22" fillId="0" borderId="12" xfId="9" applyFont="1" applyBorder="1" applyAlignment="1">
      <alignment horizontal="center" vertical="center" wrapText="1"/>
    </xf>
    <xf numFmtId="0" fontId="22" fillId="0" borderId="29" xfId="9" applyFont="1" applyBorder="1" applyAlignment="1">
      <alignment horizontal="center" vertical="center" wrapText="1"/>
    </xf>
    <xf numFmtId="0" fontId="22" fillId="0" borderId="15" xfId="9" applyFont="1" applyBorder="1" applyAlignment="1">
      <alignment horizontal="center" vertical="center" wrapText="1"/>
    </xf>
    <xf numFmtId="0" fontId="22" fillId="0" borderId="5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 wrapText="1"/>
    </xf>
    <xf numFmtId="0" fontId="22" fillId="0" borderId="27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/>
    </xf>
    <xf numFmtId="0" fontId="22" fillId="0" borderId="48" xfId="9" applyFont="1" applyBorder="1" applyAlignment="1">
      <alignment horizontal="center" vertical="center" wrapText="1"/>
    </xf>
    <xf numFmtId="0" fontId="22" fillId="0" borderId="30" xfId="9" applyFont="1" applyBorder="1" applyAlignment="1">
      <alignment horizontal="center" vertical="center" wrapText="1"/>
    </xf>
    <xf numFmtId="0" fontId="15" fillId="0" borderId="17" xfId="8" applyFont="1" applyBorder="1" applyAlignment="1">
      <alignment horizontal="center" vertical="center" wrapText="1"/>
    </xf>
    <xf numFmtId="0" fontId="15" fillId="0" borderId="13" xfId="8" applyFont="1" applyBorder="1" applyAlignment="1">
      <alignment horizontal="center" vertical="center" wrapText="1"/>
    </xf>
    <xf numFmtId="0" fontId="15" fillId="0" borderId="5" xfId="9" applyFont="1" applyBorder="1" applyAlignment="1">
      <alignment horizontal="center" vertical="center"/>
    </xf>
    <xf numFmtId="0" fontId="15" fillId="0" borderId="4" xfId="9" applyFont="1" applyBorder="1" applyAlignment="1">
      <alignment horizontal="center" vertical="center"/>
    </xf>
    <xf numFmtId="0" fontId="15" fillId="0" borderId="27" xfId="9" applyFont="1" applyBorder="1" applyAlignment="1">
      <alignment horizontal="center" vertical="center"/>
    </xf>
    <xf numFmtId="0" fontId="22" fillId="0" borderId="17" xfId="8" applyFont="1" applyBorder="1" applyAlignment="1">
      <alignment horizontal="center" vertical="center" wrapText="1"/>
    </xf>
    <xf numFmtId="0" fontId="22" fillId="0" borderId="13" xfId="8" applyFont="1" applyBorder="1" applyAlignment="1">
      <alignment horizontal="center" vertical="center" wrapText="1"/>
    </xf>
    <xf numFmtId="0" fontId="22" fillId="0" borderId="10" xfId="8" applyFont="1" applyBorder="1" applyAlignment="1">
      <alignment horizontal="center" vertical="center" wrapText="1"/>
    </xf>
    <xf numFmtId="0" fontId="21" fillId="0" borderId="47" xfId="8" applyFont="1" applyBorder="1" applyAlignment="1">
      <alignment horizontal="center" vertical="center" wrapText="1"/>
    </xf>
    <xf numFmtId="0" fontId="21" fillId="0" borderId="46" xfId="8" applyFont="1" applyBorder="1" applyAlignment="1">
      <alignment horizontal="center" vertical="center" wrapText="1"/>
    </xf>
    <xf numFmtId="0" fontId="21" fillId="0" borderId="53" xfId="8" applyFont="1" applyBorder="1" applyAlignment="1">
      <alignment horizontal="center" vertical="center" wrapText="1"/>
    </xf>
    <xf numFmtId="0" fontId="21" fillId="0" borderId="52" xfId="8" applyFont="1" applyBorder="1" applyAlignment="1">
      <alignment horizontal="center" vertical="center" wrapText="1"/>
    </xf>
    <xf numFmtId="0" fontId="54" fillId="13" borderId="5" xfId="9" applyFont="1" applyFill="1" applyBorder="1" applyAlignment="1">
      <alignment horizontal="center" vertical="center" wrapText="1"/>
    </xf>
    <xf numFmtId="0" fontId="54" fillId="13" borderId="4" xfId="9" applyFont="1" applyFill="1" applyBorder="1" applyAlignment="1">
      <alignment horizontal="center" vertical="center" wrapText="1"/>
    </xf>
    <xf numFmtId="0" fontId="46" fillId="13" borderId="17" xfId="9" applyFont="1" applyFill="1" applyBorder="1" applyAlignment="1">
      <alignment horizontal="center" vertical="center" wrapText="1"/>
    </xf>
    <xf numFmtId="0" fontId="46" fillId="13" borderId="1" xfId="9" applyFont="1" applyFill="1" applyBorder="1" applyAlignment="1">
      <alignment horizontal="center" vertical="center" wrapText="1"/>
    </xf>
    <xf numFmtId="0" fontId="46" fillId="13" borderId="24" xfId="9" applyFont="1" applyFill="1" applyBorder="1" applyAlignment="1">
      <alignment horizontal="center" vertical="center" wrapText="1"/>
    </xf>
    <xf numFmtId="0" fontId="22" fillId="0" borderId="50" xfId="9" applyFont="1" applyBorder="1" applyAlignment="1">
      <alignment horizontal="center" vertical="center" wrapText="1"/>
    </xf>
    <xf numFmtId="0" fontId="22" fillId="0" borderId="47" xfId="9" applyFont="1" applyBorder="1" applyAlignment="1">
      <alignment horizontal="center" vertical="center" wrapText="1"/>
    </xf>
    <xf numFmtId="0" fontId="22" fillId="0" borderId="25" xfId="9" applyFont="1" applyBorder="1" applyAlignment="1">
      <alignment horizontal="center" vertical="center" wrapText="1"/>
    </xf>
    <xf numFmtId="0" fontId="22" fillId="0" borderId="46" xfId="9" applyFont="1" applyBorder="1" applyAlignment="1">
      <alignment horizontal="center" vertical="center" wrapText="1"/>
    </xf>
    <xf numFmtId="0" fontId="24" fillId="0" borderId="51" xfId="9" applyFont="1" applyBorder="1" applyAlignment="1">
      <alignment horizontal="center" vertical="center" wrapText="1"/>
    </xf>
    <xf numFmtId="0" fontId="24" fillId="0" borderId="50" xfId="9" applyFont="1" applyBorder="1" applyAlignment="1">
      <alignment horizontal="center" vertical="center" wrapText="1"/>
    </xf>
    <xf numFmtId="0" fontId="24" fillId="0" borderId="13" xfId="9" applyFont="1" applyBorder="1" applyAlignment="1">
      <alignment horizontal="center" vertical="center" wrapText="1"/>
    </xf>
    <xf numFmtId="0" fontId="24" fillId="0" borderId="0" xfId="9" applyFont="1" applyAlignment="1">
      <alignment horizontal="center" vertical="center" wrapText="1"/>
    </xf>
    <xf numFmtId="0" fontId="24" fillId="0" borderId="55" xfId="9" applyFont="1" applyBorder="1" applyAlignment="1">
      <alignment horizontal="center" vertical="center" wrapText="1"/>
    </xf>
    <xf numFmtId="0" fontId="24" fillId="0" borderId="18" xfId="9" applyFont="1" applyBorder="1" applyAlignment="1">
      <alignment horizontal="center" vertical="center" wrapText="1"/>
    </xf>
    <xf numFmtId="0" fontId="20" fillId="0" borderId="51" xfId="9" applyFont="1" applyBorder="1" applyAlignment="1">
      <alignment horizontal="center" vertical="center" wrapText="1"/>
    </xf>
    <xf numFmtId="0" fontId="20" fillId="0" borderId="50" xfId="9" applyFont="1" applyBorder="1" applyAlignment="1">
      <alignment horizontal="center" vertical="center" wrapText="1"/>
    </xf>
    <xf numFmtId="0" fontId="20" fillId="0" borderId="55" xfId="9" applyFont="1" applyBorder="1" applyAlignment="1">
      <alignment horizontal="center" vertical="center" wrapText="1"/>
    </xf>
    <xf numFmtId="0" fontId="20" fillId="0" borderId="18" xfId="9" applyFont="1" applyBorder="1" applyAlignment="1">
      <alignment horizontal="center" vertical="center" wrapText="1"/>
    </xf>
    <xf numFmtId="0" fontId="54" fillId="0" borderId="18" xfId="9" applyFont="1" applyBorder="1" applyAlignment="1">
      <alignment horizontal="center" vertical="center" wrapText="1"/>
    </xf>
    <xf numFmtId="0" fontId="54" fillId="0" borderId="12" xfId="9" applyFont="1" applyBorder="1" applyAlignment="1">
      <alignment horizontal="center" vertical="center" wrapText="1"/>
    </xf>
    <xf numFmtId="0" fontId="54" fillId="0" borderId="50" xfId="9" applyFont="1" applyBorder="1" applyAlignment="1">
      <alignment horizontal="center" vertical="center" wrapText="1"/>
    </xf>
    <xf numFmtId="0" fontId="54" fillId="0" borderId="5" xfId="9" applyFont="1" applyBorder="1" applyAlignment="1">
      <alignment horizontal="center" vertical="center" wrapText="1"/>
    </xf>
    <xf numFmtId="0" fontId="54" fillId="0" borderId="4" xfId="9" applyFont="1" applyBorder="1" applyAlignment="1">
      <alignment horizontal="center" vertical="center" wrapText="1"/>
    </xf>
    <xf numFmtId="0" fontId="17" fillId="0" borderId="41" xfId="9" applyFont="1" applyBorder="1" applyAlignment="1">
      <alignment horizontal="center" vertical="center" wrapText="1"/>
    </xf>
    <xf numFmtId="0" fontId="17" fillId="0" borderId="12" xfId="9" applyFont="1" applyBorder="1" applyAlignment="1">
      <alignment horizontal="center" vertical="center" wrapText="1"/>
    </xf>
    <xf numFmtId="0" fontId="49" fillId="11" borderId="17" xfId="9" applyFont="1" applyFill="1" applyBorder="1" applyAlignment="1">
      <alignment horizontal="center" vertical="center" wrapText="1"/>
    </xf>
    <xf numFmtId="0" fontId="49" fillId="11" borderId="1" xfId="9" applyFont="1" applyFill="1" applyBorder="1" applyAlignment="1">
      <alignment horizontal="center" vertical="center" wrapText="1"/>
    </xf>
    <xf numFmtId="0" fontId="49" fillId="11" borderId="38" xfId="9" applyFont="1" applyFill="1" applyBorder="1" applyAlignment="1">
      <alignment horizontal="center" vertical="center" wrapText="1"/>
    </xf>
    <xf numFmtId="0" fontId="22" fillId="0" borderId="72" xfId="9" applyFont="1" applyBorder="1" applyAlignment="1">
      <alignment horizontal="center" vertical="center" wrapText="1"/>
    </xf>
    <xf numFmtId="0" fontId="22" fillId="0" borderId="26" xfId="9" applyFont="1" applyBorder="1" applyAlignment="1">
      <alignment horizontal="center" vertical="center" wrapText="1"/>
    </xf>
    <xf numFmtId="0" fontId="22" fillId="11" borderId="69" xfId="9" applyFont="1" applyFill="1" applyBorder="1" applyAlignment="1">
      <alignment horizontal="center" vertical="center" wrapText="1"/>
    </xf>
    <xf numFmtId="0" fontId="22" fillId="11" borderId="2" xfId="9" applyFont="1" applyFill="1" applyBorder="1" applyAlignment="1">
      <alignment horizontal="center" vertical="center" wrapText="1"/>
    </xf>
    <xf numFmtId="0" fontId="22" fillId="11" borderId="22" xfId="9" applyFont="1" applyFill="1" applyBorder="1" applyAlignment="1">
      <alignment horizontal="center" vertical="center" wrapText="1"/>
    </xf>
    <xf numFmtId="0" fontId="50" fillId="3" borderId="74" xfId="9" applyFont="1" applyFill="1" applyBorder="1" applyAlignment="1">
      <alignment horizontal="center" vertical="center" wrapText="1"/>
    </xf>
    <xf numFmtId="0" fontId="50" fillId="3" borderId="7" xfId="9" applyFont="1" applyFill="1" applyBorder="1" applyAlignment="1">
      <alignment horizontal="center" vertical="center" wrapText="1"/>
    </xf>
    <xf numFmtId="0" fontId="50" fillId="3" borderId="73" xfId="9" applyFont="1" applyFill="1" applyBorder="1" applyAlignment="1">
      <alignment horizontal="center" vertical="center" wrapText="1"/>
    </xf>
    <xf numFmtId="0" fontId="49" fillId="11" borderId="47" xfId="9" applyFont="1" applyFill="1" applyBorder="1" applyAlignment="1">
      <alignment horizontal="center" vertical="center" wrapText="1"/>
    </xf>
    <xf numFmtId="0" fontId="49" fillId="11" borderId="25" xfId="9" applyFont="1" applyFill="1" applyBorder="1" applyAlignment="1">
      <alignment horizontal="center" vertical="center" wrapText="1"/>
    </xf>
    <xf numFmtId="0" fontId="22" fillId="11" borderId="15" xfId="9" applyFont="1" applyFill="1" applyBorder="1" applyAlignment="1">
      <alignment horizontal="center" vertical="center" wrapText="1"/>
    </xf>
    <xf numFmtId="0" fontId="22" fillId="11" borderId="30" xfId="9" applyFont="1" applyFill="1" applyBorder="1" applyAlignment="1">
      <alignment horizontal="center" vertical="center" wrapText="1"/>
    </xf>
    <xf numFmtId="0" fontId="22" fillId="11" borderId="35" xfId="9" applyFont="1" applyFill="1" applyBorder="1" applyAlignment="1">
      <alignment horizontal="center" vertical="center" wrapText="1"/>
    </xf>
    <xf numFmtId="0" fontId="22" fillId="11" borderId="52" xfId="9" applyFont="1" applyFill="1" applyBorder="1" applyAlignment="1">
      <alignment horizontal="center" vertical="center" wrapText="1"/>
    </xf>
    <xf numFmtId="0" fontId="49" fillId="11" borderId="53" xfId="9" applyFont="1" applyFill="1" applyBorder="1" applyAlignment="1">
      <alignment horizontal="center" vertical="center" wrapText="1"/>
    </xf>
    <xf numFmtId="0" fontId="49" fillId="11" borderId="35" xfId="9" applyFont="1" applyFill="1" applyBorder="1" applyAlignment="1">
      <alignment horizontal="center" vertical="center" wrapText="1"/>
    </xf>
    <xf numFmtId="0" fontId="49" fillId="11" borderId="65" xfId="9" applyFont="1" applyFill="1" applyBorder="1" applyAlignment="1">
      <alignment horizontal="center" vertical="center" wrapText="1"/>
    </xf>
    <xf numFmtId="0" fontId="49" fillId="11" borderId="68" xfId="9" applyFont="1" applyFill="1" applyBorder="1" applyAlignment="1">
      <alignment horizontal="center" vertical="center" wrapText="1"/>
    </xf>
    <xf numFmtId="0" fontId="49" fillId="11" borderId="69" xfId="9" applyFont="1" applyFill="1" applyBorder="1" applyAlignment="1">
      <alignment horizontal="center" vertical="center" wrapText="1"/>
    </xf>
    <xf numFmtId="0" fontId="21" fillId="0" borderId="45" xfId="8" applyFont="1" applyBorder="1" applyAlignment="1">
      <alignment horizontal="center" vertical="center" wrapText="1"/>
    </xf>
    <xf numFmtId="0" fontId="21" fillId="0" borderId="43" xfId="8" applyFont="1" applyBorder="1" applyAlignment="1">
      <alignment horizontal="center" vertical="center" wrapText="1"/>
    </xf>
    <xf numFmtId="0" fontId="31" fillId="0" borderId="41" xfId="9" applyFont="1" applyBorder="1" applyAlignment="1">
      <alignment horizontal="center" vertical="center"/>
    </xf>
    <xf numFmtId="0" fontId="31" fillId="0" borderId="12" xfId="9" applyFont="1" applyBorder="1" applyAlignment="1">
      <alignment horizontal="center" vertical="center"/>
    </xf>
    <xf numFmtId="0" fontId="31" fillId="0" borderId="29" xfId="9" applyFont="1" applyBorder="1" applyAlignment="1">
      <alignment horizontal="center" vertical="center"/>
    </xf>
    <xf numFmtId="0" fontId="49" fillId="0" borderId="48" xfId="8" applyFont="1" applyBorder="1" applyAlignment="1">
      <alignment horizontal="center" vertical="center" wrapText="1"/>
    </xf>
    <xf numFmtId="0" fontId="49" fillId="0" borderId="15" xfId="8" applyFont="1" applyBorder="1" applyAlignment="1">
      <alignment horizontal="center" vertical="center" wrapText="1"/>
    </xf>
    <xf numFmtId="0" fontId="49" fillId="0" borderId="30" xfId="8" applyFont="1" applyBorder="1" applyAlignment="1">
      <alignment horizontal="center" vertical="center" wrapText="1"/>
    </xf>
    <xf numFmtId="0" fontId="49" fillId="0" borderId="41" xfId="8" applyFont="1" applyBorder="1" applyAlignment="1">
      <alignment horizontal="center" vertical="center" wrapText="1"/>
    </xf>
    <xf numFmtId="0" fontId="49" fillId="0" borderId="12" xfId="8" applyFont="1" applyBorder="1" applyAlignment="1">
      <alignment horizontal="center" vertical="center" wrapText="1"/>
    </xf>
    <xf numFmtId="0" fontId="49" fillId="0" borderId="29" xfId="8" applyFont="1" applyBorder="1" applyAlignment="1">
      <alignment horizontal="center" vertical="center" wrapText="1"/>
    </xf>
    <xf numFmtId="0" fontId="49" fillId="0" borderId="7" xfId="8" applyFont="1" applyBorder="1" applyAlignment="1">
      <alignment horizontal="center" vertical="center" wrapText="1"/>
    </xf>
    <xf numFmtId="0" fontId="49" fillId="0" borderId="28" xfId="8" applyFont="1" applyBorder="1" applyAlignment="1">
      <alignment horizontal="center" vertical="center" wrapText="1"/>
    </xf>
    <xf numFmtId="0" fontId="22" fillId="0" borderId="24" xfId="8" applyFont="1" applyBorder="1" applyAlignment="1">
      <alignment horizontal="center" vertical="center" wrapText="1"/>
    </xf>
    <xf numFmtId="0" fontId="22" fillId="0" borderId="42" xfId="8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/>
    </xf>
    <xf numFmtId="0" fontId="59" fillId="0" borderId="4" xfId="0" applyFont="1" applyBorder="1" applyAlignment="1">
      <alignment horizontal="center"/>
    </xf>
    <xf numFmtId="0" fontId="59" fillId="0" borderId="27" xfId="0" applyFont="1" applyBorder="1" applyAlignment="1">
      <alignment horizontal="center"/>
    </xf>
    <xf numFmtId="0" fontId="59" fillId="12" borderId="5" xfId="0" applyFont="1" applyFill="1" applyBorder="1" applyAlignment="1">
      <alignment horizontal="center"/>
    </xf>
    <xf numFmtId="0" fontId="59" fillId="12" borderId="4" xfId="0" applyFont="1" applyFill="1" applyBorder="1" applyAlignment="1">
      <alignment horizontal="center"/>
    </xf>
    <xf numFmtId="0" fontId="59" fillId="12" borderId="27" xfId="0" applyFont="1" applyFill="1" applyBorder="1" applyAlignment="1">
      <alignment horizontal="center"/>
    </xf>
    <xf numFmtId="0" fontId="59" fillId="12" borderId="5" xfId="0" applyFont="1" applyFill="1" applyBorder="1" applyAlignment="1" applyProtection="1">
      <alignment horizontal="center"/>
      <protection hidden="1"/>
    </xf>
    <xf numFmtId="0" fontId="59" fillId="12" borderId="4" xfId="0" applyFont="1" applyFill="1" applyBorder="1" applyAlignment="1" applyProtection="1">
      <alignment horizontal="center"/>
      <protection hidden="1"/>
    </xf>
    <xf numFmtId="0" fontId="59" fillId="12" borderId="27" xfId="0" applyFont="1" applyFill="1" applyBorder="1" applyAlignment="1" applyProtection="1">
      <alignment horizontal="center"/>
      <protection hidden="1"/>
    </xf>
    <xf numFmtId="0" fontId="25" fillId="0" borderId="14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7" borderId="27" xfId="0" applyFont="1" applyFill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43" fillId="8" borderId="48" xfId="0" applyFont="1" applyFill="1" applyBorder="1" applyAlignment="1">
      <alignment horizontal="center" vertical="center"/>
    </xf>
    <xf numFmtId="0" fontId="43" fillId="8" borderId="15" xfId="0" applyFont="1" applyFill="1" applyBorder="1" applyAlignment="1">
      <alignment horizontal="center" vertical="center"/>
    </xf>
    <xf numFmtId="0" fontId="43" fillId="8" borderId="30" xfId="0" applyFont="1" applyFill="1" applyBorder="1" applyAlignment="1">
      <alignment horizontal="center" vertical="center"/>
    </xf>
    <xf numFmtId="0" fontId="43" fillId="8" borderId="40" xfId="0" applyFont="1" applyFill="1" applyBorder="1" applyAlignment="1">
      <alignment horizontal="center" vertical="center"/>
    </xf>
    <xf numFmtId="0" fontId="43" fillId="8" borderId="7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43" fillId="8" borderId="45" xfId="0" applyFont="1" applyFill="1" applyBorder="1" applyAlignment="1">
      <alignment horizontal="center" vertical="center"/>
    </xf>
    <xf numFmtId="0" fontId="43" fillId="8" borderId="44" xfId="0" applyFont="1" applyFill="1" applyBorder="1" applyAlignment="1">
      <alignment horizontal="center" vertical="center"/>
    </xf>
    <xf numFmtId="0" fontId="43" fillId="8" borderId="43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27" xfId="0" applyFont="1" applyFill="1" applyBorder="1" applyAlignment="1">
      <alignment horizontal="center" vertical="center"/>
    </xf>
    <xf numFmtId="0" fontId="15" fillId="0" borderId="0" xfId="0" applyFont="1" applyAlignment="1">
      <alignment horizontal="right"/>
    </xf>
    <xf numFmtId="166" fontId="15" fillId="0" borderId="18" xfId="0" applyNumberFormat="1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16" fillId="0" borderId="1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5" fillId="0" borderId="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5" fillId="0" borderId="18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14" xfId="2" applyFont="1" applyBorder="1" applyAlignment="1" applyProtection="1">
      <alignment horizontal="center" vertical="center" textRotation="90" wrapText="1"/>
      <protection hidden="1"/>
    </xf>
    <xf numFmtId="0" fontId="25" fillId="0" borderId="11" xfId="2" applyFont="1" applyBorder="1" applyAlignment="1" applyProtection="1">
      <alignment horizontal="center" vertical="center" textRotation="90" wrapText="1"/>
      <protection hidden="1"/>
    </xf>
    <xf numFmtId="0" fontId="25" fillId="0" borderId="6" xfId="2" applyFont="1" applyBorder="1" applyAlignment="1" applyProtection="1">
      <alignment horizontal="center" vertical="center" textRotation="90" wrapText="1"/>
      <protection hidden="1"/>
    </xf>
    <xf numFmtId="0" fontId="19" fillId="0" borderId="14" xfId="2" applyFont="1" applyBorder="1" applyAlignment="1" applyProtection="1">
      <alignment horizontal="center" vertical="center" textRotation="90" wrapText="1"/>
      <protection hidden="1"/>
    </xf>
    <xf numFmtId="0" fontId="19" fillId="0" borderId="11" xfId="2" applyFont="1" applyBorder="1" applyAlignment="1" applyProtection="1">
      <alignment horizontal="center" vertical="center" textRotation="90" wrapText="1"/>
      <protection hidden="1"/>
    </xf>
    <xf numFmtId="0" fontId="19" fillId="0" borderId="6" xfId="2" applyFont="1" applyBorder="1" applyAlignment="1" applyProtection="1">
      <alignment horizontal="center" vertical="center" textRotation="90" wrapText="1"/>
      <protection hidden="1"/>
    </xf>
    <xf numFmtId="0" fontId="24" fillId="0" borderId="62" xfId="2" applyFont="1" applyBorder="1" applyAlignment="1" applyProtection="1">
      <alignment horizontal="center" vertical="center" wrapText="1"/>
      <protection hidden="1"/>
    </xf>
    <xf numFmtId="0" fontId="24" fillId="0" borderId="66" xfId="2" applyFont="1" applyBorder="1" applyAlignment="1" applyProtection="1">
      <alignment horizontal="center" vertical="center" wrapText="1"/>
      <protection hidden="1"/>
    </xf>
    <xf numFmtId="0" fontId="24" fillId="0" borderId="57" xfId="2" applyFont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vertical="center"/>
      <protection hidden="1"/>
    </xf>
    <xf numFmtId="0" fontId="24" fillId="0" borderId="56" xfId="2" applyFont="1" applyBorder="1" applyAlignment="1" applyProtection="1">
      <alignment horizontal="left" vertical="center" wrapText="1"/>
      <protection hidden="1"/>
    </xf>
    <xf numFmtId="0" fontId="24" fillId="0" borderId="12" xfId="2" applyFont="1" applyBorder="1" applyAlignment="1" applyProtection="1">
      <alignment horizontal="left" vertical="center" wrapText="1"/>
      <protection hidden="1"/>
    </xf>
    <xf numFmtId="0" fontId="19" fillId="0" borderId="14" xfId="2" applyFont="1" applyBorder="1" applyAlignment="1" applyProtection="1">
      <alignment horizontal="center" vertical="center" wrapText="1"/>
      <protection hidden="1"/>
    </xf>
    <xf numFmtId="0" fontId="19" fillId="0" borderId="11" xfId="2" applyFont="1" applyBorder="1" applyAlignment="1" applyProtection="1">
      <alignment horizontal="center" vertical="center" wrapText="1"/>
      <protection hidden="1"/>
    </xf>
    <xf numFmtId="0" fontId="19" fillId="0" borderId="6" xfId="2" applyFont="1" applyBorder="1" applyAlignment="1" applyProtection="1">
      <alignment horizontal="center" vertical="center" wrapText="1"/>
      <protection hidden="1"/>
    </xf>
    <xf numFmtId="0" fontId="24" fillId="0" borderId="14" xfId="2" applyFont="1" applyBorder="1" applyAlignment="1" applyProtection="1">
      <alignment horizontal="center" vertical="center" wrapText="1"/>
      <protection hidden="1"/>
    </xf>
    <xf numFmtId="0" fontId="24" fillId="0" borderId="11" xfId="2" applyFont="1" applyBorder="1" applyAlignment="1" applyProtection="1">
      <alignment horizontal="center" vertical="center" wrapText="1"/>
      <protection hidden="1"/>
    </xf>
    <xf numFmtId="0" fontId="24" fillId="0" borderId="6" xfId="2" applyFont="1" applyBorder="1" applyAlignment="1" applyProtection="1">
      <alignment horizontal="center" vertical="center" wrapText="1"/>
      <protection hidden="1"/>
    </xf>
    <xf numFmtId="0" fontId="24" fillId="0" borderId="73" xfId="2" applyFont="1" applyBorder="1" applyAlignment="1" applyProtection="1">
      <alignment horizontal="left" vertical="center"/>
      <protection hidden="1"/>
    </xf>
    <xf numFmtId="0" fontId="24" fillId="0" borderId="7" xfId="2" applyFont="1" applyBorder="1" applyAlignment="1" applyProtection="1">
      <alignment horizontal="left" vertical="center"/>
      <protection hidden="1"/>
    </xf>
    <xf numFmtId="0" fontId="24" fillId="0" borderId="74" xfId="2" applyFont="1" applyBorder="1" applyAlignment="1" applyProtection="1">
      <alignment horizontal="left" vertical="center"/>
      <protection hidden="1"/>
    </xf>
    <xf numFmtId="0" fontId="24" fillId="0" borderId="12" xfId="2" applyFont="1" applyBorder="1" applyAlignment="1" applyProtection="1">
      <alignment horizontal="left" vertical="center"/>
      <protection hidden="1"/>
    </xf>
    <xf numFmtId="0" fontId="24" fillId="0" borderId="29" xfId="2" applyFont="1" applyBorder="1" applyAlignment="1" applyProtection="1">
      <alignment horizontal="left" vertical="center"/>
      <protection hidden="1"/>
    </xf>
    <xf numFmtId="0" fontId="24" fillId="0" borderId="50" xfId="2" applyFont="1" applyBorder="1" applyAlignment="1" applyProtection="1">
      <alignment horizontal="center" vertical="center"/>
      <protection hidden="1"/>
    </xf>
    <xf numFmtId="0" fontId="24" fillId="0" borderId="32" xfId="2" applyFont="1" applyBorder="1" applyAlignment="1" applyProtection="1">
      <alignment horizontal="center" vertical="center"/>
      <protection hidden="1"/>
    </xf>
    <xf numFmtId="0" fontId="24" fillId="0" borderId="2" xfId="2" applyFont="1" applyBorder="1" applyAlignment="1" applyProtection="1">
      <alignment horizontal="center" vertical="center"/>
      <protection hidden="1"/>
    </xf>
    <xf numFmtId="0" fontId="24" fillId="0" borderId="71" xfId="2" applyFont="1" applyBorder="1" applyAlignment="1" applyProtection="1">
      <alignment horizontal="center" vertical="center"/>
      <protection hidden="1"/>
    </xf>
    <xf numFmtId="0" fontId="24" fillId="0" borderId="15" xfId="2" applyFont="1" applyBorder="1" applyAlignment="1" applyProtection="1">
      <alignment horizontal="left" vertical="center"/>
      <protection hidden="1"/>
    </xf>
    <xf numFmtId="0" fontId="24" fillId="0" borderId="30" xfId="2" applyFont="1" applyBorder="1" applyAlignment="1" applyProtection="1">
      <alignment horizontal="left" vertical="center"/>
      <protection hidden="1"/>
    </xf>
    <xf numFmtId="0" fontId="66" fillId="0" borderId="0" xfId="10" applyFont="1" applyAlignment="1" applyProtection="1">
      <alignment horizontal="center" vertical="center" wrapText="1"/>
      <protection hidden="1"/>
    </xf>
    <xf numFmtId="0" fontId="19" fillId="0" borderId="5" xfId="2" applyFont="1" applyBorder="1" applyAlignment="1" applyProtection="1">
      <alignment horizontal="center"/>
      <protection hidden="1"/>
    </xf>
    <xf numFmtId="0" fontId="19" fillId="0" borderId="4" xfId="2" applyFont="1" applyBorder="1" applyAlignment="1" applyProtection="1">
      <alignment horizontal="center"/>
      <protection hidden="1"/>
    </xf>
    <xf numFmtId="0" fontId="19" fillId="0" borderId="27" xfId="2" applyFont="1" applyBorder="1" applyAlignment="1" applyProtection="1">
      <alignment horizontal="center"/>
      <protection hidden="1"/>
    </xf>
    <xf numFmtId="0" fontId="17" fillId="0" borderId="5" xfId="2" applyFont="1" applyBorder="1" applyAlignment="1" applyProtection="1">
      <alignment horizontal="center" vertical="center" wrapText="1"/>
      <protection hidden="1"/>
    </xf>
    <xf numFmtId="0" fontId="17" fillId="0" borderId="27" xfId="2" applyFont="1" applyBorder="1" applyAlignment="1" applyProtection="1">
      <alignment horizontal="center" vertical="center" wrapText="1"/>
      <protection hidden="1"/>
    </xf>
    <xf numFmtId="0" fontId="0" fillId="0" borderId="12" xfId="0" applyBorder="1" applyAlignment="1" applyProtection="1">
      <alignment horizontal="left" vertical="center"/>
      <protection hidden="1"/>
    </xf>
    <xf numFmtId="0" fontId="0" fillId="0" borderId="29" xfId="0" applyBorder="1" applyAlignment="1" applyProtection="1">
      <alignment horizontal="left" vertical="center"/>
      <protection hidden="1"/>
    </xf>
    <xf numFmtId="0" fontId="24" fillId="0" borderId="28" xfId="2" applyFont="1" applyBorder="1" applyAlignment="1" applyProtection="1">
      <alignment horizontal="left" vertical="center"/>
      <protection hidden="1"/>
    </xf>
    <xf numFmtId="0" fontId="24" fillId="0" borderId="15" xfId="2" applyFont="1" applyBorder="1" applyAlignment="1" applyProtection="1">
      <alignment vertical="center"/>
      <protection hidden="1"/>
    </xf>
    <xf numFmtId="0" fontId="24" fillId="0" borderId="50" xfId="2" applyFont="1" applyBorder="1" applyAlignment="1" applyProtection="1">
      <alignment horizontal="center" vertical="center" wrapText="1"/>
      <protection hidden="1"/>
    </xf>
    <xf numFmtId="0" fontId="24" fillId="0" borderId="32" xfId="2" applyFont="1" applyBorder="1" applyAlignment="1" applyProtection="1">
      <alignment horizontal="center" vertical="center" wrapText="1"/>
      <protection hidden="1"/>
    </xf>
    <xf numFmtId="0" fontId="24" fillId="0" borderId="18" xfId="2" applyFont="1" applyBorder="1" applyAlignment="1" applyProtection="1">
      <alignment horizontal="center" vertical="center" wrapText="1"/>
      <protection hidden="1"/>
    </xf>
    <xf numFmtId="0" fontId="24" fillId="0" borderId="33" xfId="2" applyFont="1" applyBorder="1" applyAlignment="1" applyProtection="1">
      <alignment horizontal="center" vertical="center" wrapText="1"/>
      <protection hidden="1"/>
    </xf>
    <xf numFmtId="0" fontId="24" fillId="0" borderId="18" xfId="2" applyFont="1" applyBorder="1" applyAlignment="1" applyProtection="1">
      <alignment horizontal="center" vertical="center"/>
      <protection hidden="1"/>
    </xf>
    <xf numFmtId="0" fontId="24" fillId="0" borderId="33" xfId="2" applyFont="1" applyBorder="1" applyAlignment="1" applyProtection="1">
      <alignment horizontal="center" vertical="center"/>
      <protection hidden="1"/>
    </xf>
    <xf numFmtId="0" fontId="24" fillId="0" borderId="33" xfId="2" applyFont="1" applyBorder="1" applyAlignment="1" applyProtection="1">
      <alignment horizontal="left" vertical="center"/>
      <protection hidden="1"/>
    </xf>
    <xf numFmtId="0" fontId="24" fillId="0" borderId="18" xfId="2" applyFont="1" applyBorder="1" applyAlignment="1" applyProtection="1">
      <alignment horizontal="left" vertical="center"/>
      <protection hidden="1"/>
    </xf>
    <xf numFmtId="0" fontId="24" fillId="0" borderId="34" xfId="2" applyFont="1" applyBorder="1" applyAlignment="1" applyProtection="1">
      <alignment horizontal="left" vertical="center"/>
      <protection hidden="1"/>
    </xf>
    <xf numFmtId="0" fontId="24" fillId="0" borderId="12" xfId="10" applyFont="1" applyBorder="1" applyAlignment="1" applyProtection="1">
      <alignment horizontal="left" vertical="center"/>
      <protection hidden="1"/>
    </xf>
    <xf numFmtId="0" fontId="17" fillId="0" borderId="17" xfId="2" applyFont="1" applyBorder="1" applyAlignment="1" applyProtection="1">
      <alignment horizontal="center" vertical="center" wrapText="1"/>
      <protection hidden="1"/>
    </xf>
    <xf numFmtId="0" fontId="17" fillId="0" borderId="1" xfId="2" applyFont="1" applyBorder="1" applyAlignment="1" applyProtection="1">
      <alignment horizontal="center" vertical="center" wrapText="1"/>
      <protection hidden="1"/>
    </xf>
    <xf numFmtId="0" fontId="17" fillId="0" borderId="10" xfId="2" applyFont="1" applyBorder="1" applyAlignment="1" applyProtection="1">
      <alignment horizontal="center" vertical="center" wrapText="1"/>
      <protection hidden="1"/>
    </xf>
    <xf numFmtId="0" fontId="17" fillId="0" borderId="2" xfId="2" applyFont="1" applyBorder="1" applyAlignment="1" applyProtection="1">
      <alignment horizontal="center" vertical="center" wrapText="1"/>
      <protection hidden="1"/>
    </xf>
    <xf numFmtId="0" fontId="17" fillId="0" borderId="17" xfId="10" applyFont="1" applyBorder="1" applyAlignment="1" applyProtection="1">
      <alignment horizontal="center" vertical="center"/>
      <protection hidden="1"/>
    </xf>
    <xf numFmtId="0" fontId="17" fillId="0" borderId="24" xfId="10" applyFont="1" applyBorder="1" applyAlignment="1" applyProtection="1">
      <alignment horizontal="center" vertical="center"/>
      <protection hidden="1"/>
    </xf>
    <xf numFmtId="0" fontId="17" fillId="0" borderId="13" xfId="10" applyFont="1" applyBorder="1" applyAlignment="1" applyProtection="1">
      <alignment horizontal="center" vertical="center"/>
      <protection hidden="1"/>
    </xf>
    <xf numFmtId="0" fontId="17" fillId="0" borderId="42" xfId="10" applyFont="1" applyBorder="1" applyAlignment="1" applyProtection="1">
      <alignment horizontal="center" vertical="center"/>
      <protection hidden="1"/>
    </xf>
    <xf numFmtId="0" fontId="17" fillId="0" borderId="10" xfId="10" applyFont="1" applyBorder="1" applyAlignment="1" applyProtection="1">
      <alignment horizontal="center" vertical="center"/>
      <protection hidden="1"/>
    </xf>
    <xf numFmtId="0" fontId="17" fillId="0" borderId="22" xfId="10" applyFont="1" applyBorder="1" applyAlignment="1" applyProtection="1">
      <alignment horizontal="center" vertical="center"/>
      <protection hidden="1"/>
    </xf>
    <xf numFmtId="0" fontId="24" fillId="0" borderId="0" xfId="2" applyFont="1" applyAlignment="1" applyProtection="1">
      <alignment horizontal="center" vertical="center" wrapText="1"/>
      <protection hidden="1"/>
    </xf>
    <xf numFmtId="0" fontId="24" fillId="0" borderId="21" xfId="2" applyFont="1" applyBorder="1" applyAlignment="1" applyProtection="1">
      <alignment horizontal="center" vertical="center" wrapText="1"/>
      <protection hidden="1"/>
    </xf>
    <xf numFmtId="0" fontId="24" fillId="0" borderId="7" xfId="10" applyFont="1" applyBorder="1" applyAlignment="1" applyProtection="1">
      <alignment horizontal="left" vertical="center"/>
      <protection hidden="1"/>
    </xf>
    <xf numFmtId="0" fontId="24" fillId="0" borderId="5" xfId="2" applyFont="1" applyBorder="1" applyAlignment="1" applyProtection="1">
      <alignment horizontal="left" vertical="center"/>
      <protection hidden="1"/>
    </xf>
    <xf numFmtId="0" fontId="24" fillId="0" borderId="27" xfId="2" applyFont="1" applyBorder="1" applyAlignment="1" applyProtection="1">
      <alignment horizontal="left" vertical="center"/>
      <protection hidden="1"/>
    </xf>
    <xf numFmtId="0" fontId="24" fillId="0" borderId="48" xfId="2" applyFont="1" applyBorder="1" applyAlignment="1" applyProtection="1">
      <alignment horizontal="left" vertical="center"/>
      <protection hidden="1"/>
    </xf>
    <xf numFmtId="0" fontId="24" fillId="0" borderId="40" xfId="2" applyFont="1" applyBorder="1" applyAlignment="1" applyProtection="1">
      <alignment horizontal="left" vertical="center"/>
      <protection hidden="1"/>
    </xf>
    <xf numFmtId="0" fontId="15" fillId="0" borderId="14" xfId="10" applyFont="1" applyBorder="1" applyAlignment="1" applyProtection="1">
      <alignment horizontal="center" vertical="center" textRotation="90"/>
      <protection hidden="1"/>
    </xf>
    <xf numFmtId="0" fontId="15" fillId="0" borderId="11" xfId="10" applyFont="1" applyBorder="1" applyAlignment="1" applyProtection="1">
      <alignment horizontal="center" vertical="center" textRotation="90"/>
      <protection hidden="1"/>
    </xf>
    <xf numFmtId="0" fontId="15" fillId="0" borderId="6" xfId="10" applyFont="1" applyBorder="1" applyAlignment="1" applyProtection="1">
      <alignment horizontal="center" vertical="center" textRotation="90"/>
      <protection hidden="1"/>
    </xf>
    <xf numFmtId="0" fontId="24" fillId="0" borderId="2" xfId="2" applyFont="1" applyBorder="1" applyAlignment="1" applyProtection="1">
      <alignment horizontal="center" vertical="center" wrapText="1"/>
      <protection hidden="1"/>
    </xf>
    <xf numFmtId="0" fontId="24" fillId="0" borderId="71" xfId="2" applyFont="1" applyBorder="1" applyAlignment="1" applyProtection="1">
      <alignment horizontal="center" vertical="center" wrapText="1"/>
      <protection hidden="1"/>
    </xf>
    <xf numFmtId="0" fontId="24" fillId="0" borderId="72" xfId="2" applyFont="1" applyBorder="1" applyAlignment="1" applyProtection="1">
      <alignment horizontal="center" vertical="center"/>
      <protection hidden="1"/>
    </xf>
    <xf numFmtId="0" fontId="24" fillId="0" borderId="30" xfId="2" applyFont="1" applyBorder="1" applyAlignment="1" applyProtection="1">
      <alignment horizontal="center" vertical="center"/>
      <protection hidden="1"/>
    </xf>
    <xf numFmtId="0" fontId="24" fillId="0" borderId="41" xfId="2" applyFont="1" applyBorder="1" applyAlignment="1" applyProtection="1">
      <alignment horizontal="left" vertical="center"/>
      <protection hidden="1"/>
    </xf>
    <xf numFmtId="0" fontId="19" fillId="0" borderId="17" xfId="2" applyFont="1" applyBorder="1" applyAlignment="1" applyProtection="1">
      <alignment horizontal="center" vertical="center" wrapText="1"/>
      <protection hidden="1"/>
    </xf>
    <xf numFmtId="0" fontId="19" fillId="0" borderId="24" xfId="2" applyFont="1" applyBorder="1" applyAlignment="1" applyProtection="1">
      <alignment horizontal="center" vertical="center" wrapText="1"/>
      <protection hidden="1"/>
    </xf>
    <xf numFmtId="0" fontId="19" fillId="0" borderId="10" xfId="2" applyFont="1" applyBorder="1" applyAlignment="1" applyProtection="1">
      <alignment horizontal="center" vertical="center" wrapText="1"/>
      <protection hidden="1"/>
    </xf>
    <xf numFmtId="0" fontId="19" fillId="0" borderId="22" xfId="2" applyFont="1" applyBorder="1" applyAlignment="1" applyProtection="1">
      <alignment horizontal="center" vertical="center" wrapText="1"/>
      <protection hidden="1"/>
    </xf>
    <xf numFmtId="0" fontId="19" fillId="0" borderId="13" xfId="2" applyFont="1" applyBorder="1" applyAlignment="1" applyProtection="1">
      <alignment horizontal="center" vertical="center" wrapText="1"/>
      <protection hidden="1"/>
    </xf>
    <xf numFmtId="0" fontId="19" fillId="0" borderId="42" xfId="2" applyFont="1" applyBorder="1" applyAlignment="1" applyProtection="1">
      <alignment horizontal="center" vertical="center" wrapText="1"/>
      <protection hidden="1"/>
    </xf>
    <xf numFmtId="0" fontId="19" fillId="0" borderId="1" xfId="2" applyFont="1" applyBorder="1" applyAlignment="1" applyProtection="1">
      <alignment horizontal="center" vertical="center" wrapText="1"/>
      <protection hidden="1"/>
    </xf>
    <xf numFmtId="0" fontId="19" fillId="0" borderId="0" xfId="2" applyFont="1" applyAlignment="1" applyProtection="1">
      <alignment horizontal="center" vertical="center" wrapText="1"/>
      <protection hidden="1"/>
    </xf>
    <xf numFmtId="0" fontId="19" fillId="0" borderId="2" xfId="2" applyFont="1" applyBorder="1" applyAlignment="1" applyProtection="1">
      <alignment horizontal="center" vertical="center" wrapText="1"/>
      <protection hidden="1"/>
    </xf>
    <xf numFmtId="0" fontId="24" fillId="0" borderId="48" xfId="2" applyFont="1" applyBorder="1" applyAlignment="1" applyProtection="1">
      <alignment horizontal="left"/>
      <protection hidden="1"/>
    </xf>
    <xf numFmtId="0" fontId="24" fillId="0" borderId="15" xfId="2" applyFont="1" applyBorder="1" applyAlignment="1" applyProtection="1">
      <alignment horizontal="left"/>
      <protection hidden="1"/>
    </xf>
    <xf numFmtId="0" fontId="24" fillId="0" borderId="30" xfId="2" applyFont="1" applyBorder="1" applyAlignment="1" applyProtection="1">
      <alignment horizontal="left"/>
      <protection hidden="1"/>
    </xf>
    <xf numFmtId="0" fontId="15" fillId="0" borderId="18" xfId="10" applyFont="1" applyBorder="1" applyAlignment="1" applyProtection="1">
      <alignment horizontal="center"/>
      <protection hidden="1"/>
    </xf>
    <xf numFmtId="0" fontId="22" fillId="0" borderId="12" xfId="10" applyFont="1" applyBorder="1" applyAlignment="1" applyProtection="1">
      <alignment horizontal="center"/>
      <protection hidden="1"/>
    </xf>
    <xf numFmtId="0" fontId="19" fillId="0" borderId="17" xfId="2" applyFont="1" applyBorder="1" applyAlignment="1" applyProtection="1">
      <alignment horizontal="center" vertical="center"/>
      <protection hidden="1"/>
    </xf>
    <xf numFmtId="0" fontId="19" fillId="0" borderId="1" xfId="2" applyFont="1" applyBorder="1" applyAlignment="1" applyProtection="1">
      <alignment horizontal="center" vertical="center"/>
      <protection hidden="1"/>
    </xf>
    <xf numFmtId="0" fontId="19" fillId="0" borderId="24" xfId="2" applyFont="1" applyBorder="1" applyAlignment="1" applyProtection="1">
      <alignment horizontal="center" vertical="center"/>
      <protection hidden="1"/>
    </xf>
    <xf numFmtId="0" fontId="19" fillId="0" borderId="13" xfId="2" applyFont="1" applyBorder="1" applyAlignment="1" applyProtection="1">
      <alignment horizontal="center" vertical="center"/>
      <protection hidden="1"/>
    </xf>
    <xf numFmtId="0" fontId="19" fillId="0" borderId="0" xfId="2" applyFont="1" applyAlignment="1" applyProtection="1">
      <alignment horizontal="center" vertical="center"/>
      <protection hidden="1"/>
    </xf>
    <xf numFmtId="0" fontId="19" fillId="0" borderId="42" xfId="2" applyFont="1" applyBorder="1" applyAlignment="1" applyProtection="1">
      <alignment horizontal="center" vertical="center"/>
      <protection hidden="1"/>
    </xf>
    <xf numFmtId="0" fontId="19" fillId="0" borderId="10" xfId="2" applyFont="1" applyBorder="1" applyAlignment="1" applyProtection="1">
      <alignment horizontal="center" vertical="center"/>
      <protection hidden="1"/>
    </xf>
    <xf numFmtId="0" fontId="19" fillId="0" borderId="2" xfId="2" applyFont="1" applyBorder="1" applyAlignment="1" applyProtection="1">
      <alignment horizontal="center" vertical="center"/>
      <protection hidden="1"/>
    </xf>
    <xf numFmtId="0" fontId="19" fillId="0" borderId="22" xfId="2" applyFont="1" applyBorder="1" applyAlignment="1" applyProtection="1">
      <alignment horizontal="center" vertical="center"/>
      <protection hidden="1"/>
    </xf>
    <xf numFmtId="0" fontId="39" fillId="0" borderId="0" xfId="0" applyFont="1" applyAlignment="1">
      <alignment horizontal="center" wrapText="1"/>
    </xf>
    <xf numFmtId="0" fontId="32" fillId="0" borderId="0" xfId="0" applyFont="1" applyAlignment="1">
      <alignment horizontal="center"/>
    </xf>
    <xf numFmtId="0" fontId="28" fillId="0" borderId="12" xfId="0" applyFont="1" applyBorder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4" fillId="0" borderId="18" xfId="0" applyFont="1" applyBorder="1" applyAlignment="1">
      <alignment horizontal="center"/>
    </xf>
    <xf numFmtId="0" fontId="15" fillId="8" borderId="5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164" fontId="25" fillId="8" borderId="5" xfId="3" applyNumberFormat="1" applyFont="1" applyFill="1" applyBorder="1" applyAlignment="1">
      <alignment horizontal="right" vertical="center"/>
    </xf>
    <xf numFmtId="164" fontId="25" fillId="8" borderId="27" xfId="3" applyNumberFormat="1" applyFont="1" applyFill="1" applyBorder="1" applyAlignment="1">
      <alignment horizontal="right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49" fontId="40" fillId="6" borderId="5" xfId="3" applyNumberFormat="1" applyFont="1" applyFill="1" applyBorder="1" applyAlignment="1">
      <alignment horizontal="right" vertical="center"/>
    </xf>
    <xf numFmtId="49" fontId="40" fillId="6" borderId="27" xfId="3" applyNumberFormat="1" applyFont="1" applyFill="1" applyBorder="1" applyAlignment="1">
      <alignment horizontal="right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/>
    </xf>
    <xf numFmtId="0" fontId="29" fillId="0" borderId="14" xfId="0" applyFont="1" applyBorder="1" applyAlignment="1">
      <alignment horizontal="center" vertical="center" textRotation="90" wrapText="1"/>
    </xf>
    <xf numFmtId="0" fontId="29" fillId="0" borderId="11" xfId="0" applyFont="1" applyBorder="1" applyAlignment="1">
      <alignment horizontal="center" vertical="center" textRotation="90" wrapText="1"/>
    </xf>
    <xf numFmtId="0" fontId="29" fillId="0" borderId="6" xfId="0" applyFont="1" applyBorder="1" applyAlignment="1">
      <alignment horizontal="center" vertical="center" textRotation="90" wrapText="1"/>
    </xf>
    <xf numFmtId="0" fontId="33" fillId="0" borderId="14" xfId="0" applyFont="1" applyBorder="1" applyAlignment="1">
      <alignment horizontal="center" vertical="center" textRotation="90" wrapText="1"/>
    </xf>
    <xf numFmtId="0" fontId="33" fillId="0" borderId="11" xfId="0" applyFont="1" applyBorder="1" applyAlignment="1">
      <alignment horizontal="center" vertical="center" textRotation="90" wrapText="1"/>
    </xf>
    <xf numFmtId="0" fontId="33" fillId="0" borderId="6" xfId="0" applyFont="1" applyBorder="1" applyAlignment="1">
      <alignment horizontal="center" vertical="center" textRotation="90" wrapText="1"/>
    </xf>
    <xf numFmtId="0" fontId="33" fillId="0" borderId="17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</cellXfs>
  <cellStyles count="11">
    <cellStyle name="Incorrecto" xfId="7" builtinId="27"/>
    <cellStyle name="Millares" xfId="3" builtinId="3"/>
    <cellStyle name="Normal" xfId="0" builtinId="0"/>
    <cellStyle name="Normal 10" xfId="8" xr:uid="{00000000-0005-0000-0000-000003000000}"/>
    <cellStyle name="Normal 2" xfId="2" xr:uid="{00000000-0005-0000-0000-000004000000}"/>
    <cellStyle name="Normal 3" xfId="1" xr:uid="{00000000-0005-0000-0000-000005000000}"/>
    <cellStyle name="Normal 3 2" xfId="5" xr:uid="{00000000-0005-0000-0000-000006000000}"/>
    <cellStyle name="Normal 4" xfId="4" xr:uid="{00000000-0005-0000-0000-000007000000}"/>
    <cellStyle name="Normal 5" xfId="10" xr:uid="{00000000-0005-0000-0000-000008000000}"/>
    <cellStyle name="Normal 8" xfId="6" xr:uid="{00000000-0005-0000-0000-000009000000}"/>
    <cellStyle name="Normal 8 2" xfId="9" xr:uid="{00000000-0005-0000-0000-00000A000000}"/>
  </cellStyles>
  <dxfs count="57"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A57F2C"/>
      <color rgb="FF305496"/>
      <color rgb="FFE60000"/>
      <color rgb="FF29411B"/>
      <color rgb="FFE5D8BD"/>
      <color rgb="FFFFFFFF"/>
      <color rgb="FFFFC55D"/>
      <color rgb="FFFF2121"/>
      <color rgb="FFFCFC92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45720</xdr:rowOff>
    </xdr:from>
    <xdr:to>
      <xdr:col>17</xdr:col>
      <xdr:colOff>32385</xdr:colOff>
      <xdr:row>25</xdr:row>
      <xdr:rowOff>198120</xdr:rowOff>
    </xdr:to>
    <xdr:sp macro="" textlink="">
      <xdr:nvSpPr>
        <xdr:cNvPr id="3" name="Rectángulo redondeado 3">
          <a:extLst>
            <a:ext uri="{FF2B5EF4-FFF2-40B4-BE49-F238E27FC236}">
              <a16:creationId xmlns:a16="http://schemas.microsoft.com/office/drawing/2014/main" id="{2FB9A828-EDEC-40CD-80E0-4F2F95A84825}"/>
            </a:ext>
          </a:extLst>
        </xdr:cNvPr>
        <xdr:cNvSpPr/>
      </xdr:nvSpPr>
      <xdr:spPr>
        <a:xfrm>
          <a:off x="556260" y="914400"/>
          <a:ext cx="14251305" cy="4000500"/>
        </a:xfrm>
        <a:prstGeom prst="roundRect">
          <a:avLst>
            <a:gd name="adj" fmla="val 5330"/>
          </a:avLst>
        </a:prstGeom>
        <a:blipFill dpi="0" rotWithShape="1">
          <a:blip xmlns:r="http://schemas.openxmlformats.org/officeDocument/2006/relationships" r:embed="rId1" cstate="print">
            <a:alphaModFix amt="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28575">
          <a:solidFill>
            <a:srgbClr val="161A1D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Bienvenido a la captura mensual de SINBA-SIS, </a:t>
          </a:r>
          <a:r>
            <a:rPr lang="es-MX" sz="1100" b="1" baseline="0">
              <a:solidFill>
                <a:srgbClr val="FF0000"/>
              </a:solidFill>
              <a:latin typeface="Arial Nova" panose="020B0504020202020204" pitchFamily="34" charset="0"/>
            </a:rPr>
            <a:t>ES IMPORTANTE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leer los puntos a contunuación :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="1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ES DE SUMA IMPORTANCIA </a:t>
          </a:r>
          <a:r>
            <a:rPr lang="es-MX" sz="1100" b="1" u="none" baseline="0">
              <a:solidFill>
                <a:srgbClr val="FF0000"/>
              </a:solidFill>
              <a:latin typeface="Arial Nova" panose="020B0504020202020204" pitchFamily="34" charset="0"/>
            </a:rPr>
            <a:t>LLENAR CORRECTAMENTE LOS ENCABEZADOS</a:t>
          </a:r>
          <a:r>
            <a:rPr lang="es-MX" sz="1100" b="1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EN LA PARTE SUPERIOR DE ESTA PESTAÑA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, </a:t>
          </a:r>
          <a:r>
            <a:rPr lang="es-MX" sz="1100" b="1" baseline="0">
              <a:solidFill>
                <a:srgbClr val="FF0000"/>
              </a:solidFill>
              <a:latin typeface="Arial Nova" panose="020B0504020202020204" pitchFamily="34" charset="0"/>
            </a:rPr>
            <a:t>UTILIZANDO MAYÚSCULAS Y TÍLDES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para garantizar que todos los formatos contenidos en este archivo sean membretatos y llenados correctamente.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Es requisito para la entrega de información</a:t>
          </a:r>
          <a:r>
            <a:rPr lang="es-MX" sz="1100" b="1" u="sng" baseline="0">
              <a:solidFill>
                <a:sysClr val="windowText" lastClr="000000"/>
              </a:solidFill>
              <a:latin typeface="Arial Nova" panose="020B0504020202020204" pitchFamily="34" charset="0"/>
            </a:rPr>
            <a:t>, LAS ACTAS ADMINISTRATIVAS POR PÉRDIDA EN OPERACIÓN Y/O ACCIDENTE DE RED DE FRÍO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correspondientes al mes reportado </a:t>
          </a:r>
          <a:r>
            <a:rPr lang="es-MX" sz="1100" u="sng" baseline="0">
              <a:solidFill>
                <a:srgbClr val="FF0000"/>
              </a:solidFill>
              <a:latin typeface="Arial Nova" panose="020B0504020202020204" pitchFamily="34" charset="0"/>
            </a:rPr>
            <a:t>SIN EXCEPCIÓN ALGUNA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="1" u="sng" baseline="0">
              <a:solidFill>
                <a:sysClr val="windowText" lastClr="000000"/>
              </a:solidFill>
              <a:latin typeface="Arial Nova" panose="020B0504020202020204" pitchFamily="34" charset="0"/>
            </a:rPr>
            <a:t>SE DEBE DE COTEJAR EL ANEXO "A" (ENTRADAS Y SALIDAS DE BIOLÓGICO) CON EL BIOLÓGICO FÍSICO EXISTENTE  EN LAS UNIDADES REFRIGERANTES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al momento de hacer el corte de información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(el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ÚLTIMO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día de cada mes). Esto debe coincidir con la existencia final del corte en la hoja</a:t>
          </a:r>
          <a:r>
            <a:rPr lang="es-MX" sz="1100" i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</a:t>
          </a:r>
          <a:r>
            <a:rPr lang="es-MX" sz="1100" i="1" baseline="0">
              <a:solidFill>
                <a:srgbClr val="E60000"/>
              </a:solidFill>
              <a:latin typeface="Arial Nova" panose="020B0504020202020204" pitchFamily="34" charset="0"/>
            </a:rPr>
            <a:t>MOV-DE-BIOLÓGICO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. 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Por favor </a:t>
          </a:r>
          <a:r>
            <a:rPr lang="es-MX" sz="1100" b="1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NO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hacer ningún tipo de </a:t>
          </a:r>
          <a:r>
            <a:rPr lang="es-MX" sz="1100" u="dbl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"renombramiento"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, edición o alteración a las pestañas, títulos etc... Debido a que están referenciadas de manera directa y alterar de cualquier manera el archivo podría afectar considerablemente su estructura y funcionabilidad.</a:t>
          </a:r>
          <a:endParaRPr lang="es-MX">
            <a:effectLst/>
            <a:latin typeface="Arial Nova" panose="020B0504020202020204" pitchFamily="34" charset="0"/>
          </a:endParaRP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La entrega de información es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MENSUAL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y los cortes son inmodificables. EL corte de información empieza en el 1er día de cada mes, teriminando el día último (30,31,28 dependiendo el mes). La información </a:t>
          </a:r>
          <a:r>
            <a:rPr lang="es-MX" sz="1100" b="1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DEBE DE SER ENVIADA VÍA CORREO ELECTRÓNICO</a:t>
          </a:r>
          <a:r>
            <a:rPr lang="es-MX" sz="1100" b="0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o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de surgir algún </a:t>
          </a:r>
          <a:r>
            <a:rPr lang="es-MX" sz="1100" b="1" u="sng" baseline="0">
              <a:solidFill>
                <a:srgbClr val="FF0000"/>
              </a:solidFill>
              <a:latin typeface="Arial Nova" panose="020B0504020202020204" pitchFamily="34" charset="0"/>
            </a:rPr>
            <a:t>PROBLEMA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con el envío de manera electrónica, puede enviarse de manera física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en las cajas negras de estadística. (De preferencia envíar 1 sola presentación, considerando que en cada unidad se debe de dejar una copia física (impresa) de la información.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Cualquier duda y/o aclaración, estamos a sus órdenes vía correo electrónico:  </a:t>
          </a:r>
          <a:r>
            <a:rPr lang="es-MX" sz="1200" b="1" baseline="0">
              <a:solidFill>
                <a:srgbClr val="9F2241"/>
              </a:solidFill>
              <a:latin typeface="Arial Nova" panose="020B0504020202020204" pitchFamily="34" charset="0"/>
            </a:rPr>
            <a:t>•</a:t>
          </a:r>
          <a:r>
            <a:rPr lang="es-MX" sz="12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</a:t>
          </a:r>
          <a:r>
            <a:rPr lang="es-MX" sz="12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Querétaro:</a:t>
          </a:r>
          <a:r>
            <a:rPr lang="es-MX" sz="1200" b="1" i="0" u="none" baseline="0">
              <a:solidFill>
                <a:srgbClr val="8B2542"/>
              </a:solidFill>
              <a:latin typeface="Arial Nova" panose="020B0504020202020204" pitchFamily="34" charset="0"/>
            </a:rPr>
            <a:t> municipioqrojs1@gmail.com </a:t>
          </a:r>
        </a:p>
        <a:p>
          <a:pPr algn="l"/>
          <a:r>
            <a:rPr lang="es-MX" sz="1200" b="1" i="0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                                                                                                                               </a:t>
          </a:r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•</a:t>
          </a:r>
          <a:r>
            <a:rPr lang="es-MX" sz="1200" b="1" i="0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Corregidora y Huimilpan: </a:t>
          </a:r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vacunasjs1hc@gmail.com</a:t>
          </a:r>
        </a:p>
        <a:p>
          <a:pPr algn="l"/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                                                                                                                                 </a:t>
          </a:r>
          <a:r>
            <a:rPr lang="es-MX" sz="1100" b="1" i="1" baseline="0">
              <a:solidFill>
                <a:srgbClr val="BC9954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•</a:t>
          </a:r>
          <a:r>
            <a:rPr lang="es-MX" sz="1100" b="1" i="1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 </a:t>
          </a:r>
          <a:r>
            <a:rPr lang="es-MX" sz="1200" b="1" i="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Marqués: </a:t>
          </a:r>
          <a:r>
            <a:rPr lang="es-MX" sz="1200" b="1" i="0" baseline="0">
              <a:solidFill>
                <a:srgbClr val="BC9954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vacunasmarques@gmail.com</a:t>
          </a:r>
          <a:endParaRPr lang="es-MX" sz="1200" b="1" i="0" u="none" baseline="0">
            <a:solidFill>
              <a:srgbClr val="BC9954"/>
            </a:solidFill>
            <a:latin typeface="Arial Nova" panose="020B0504020202020204" pitchFamily="34" charset="0"/>
          </a:endParaRPr>
        </a:p>
        <a:p>
          <a:pPr algn="l"/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     </a:t>
          </a:r>
          <a:r>
            <a:rPr lang="es-MX" sz="1400" b="1" i="1" u="none" baseline="0">
              <a:solidFill>
                <a:srgbClr val="1E5B4F"/>
              </a:solidFill>
              <a:latin typeface="Arial Nova" panose="020B0504020202020204" pitchFamily="34" charset="0"/>
            </a:rPr>
            <a:t>2026-2027 </a:t>
          </a:r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********************************</a:t>
          </a:r>
          <a:r>
            <a:rPr lang="es-MX" sz="1100" b="1" i="1" u="dbl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PARA UN ÓPTIMO FUNCIONAMIENTO DEL FORMATO, SE RECOMIENDA USAR OFFICE 2016, 2019, 2021 U OFFICE 365</a:t>
          </a:r>
          <a:r>
            <a:rPr lang="es-MX" sz="1100" b="1" i="1" u="dbl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*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************************************</a:t>
          </a:r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</a:t>
          </a:r>
          <a:r>
            <a:rPr lang="es-MX" sz="12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                                                                                                 </a:t>
          </a:r>
          <a:endParaRPr lang="es-MX" sz="1200" b="1" i="0" u="none" baseline="0">
            <a:solidFill>
              <a:srgbClr val="062551"/>
            </a:solidFill>
            <a:latin typeface="Arial Nova" panose="020B0504020202020204" pitchFamily="34" charset="0"/>
          </a:endParaRPr>
        </a:p>
      </xdr:txBody>
    </xdr:sp>
    <xdr:clientData/>
  </xdr:twoCellAnchor>
  <xdr:twoCellAnchor>
    <xdr:from>
      <xdr:col>1</xdr:col>
      <xdr:colOff>9525</xdr:colOff>
      <xdr:row>1</xdr:row>
      <xdr:rowOff>0</xdr:rowOff>
    </xdr:from>
    <xdr:to>
      <xdr:col>15</xdr:col>
      <xdr:colOff>742949</xdr:colOff>
      <xdr:row>1</xdr:row>
      <xdr:rowOff>333375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F81B3B2-7A9F-7229-00A4-5567B6CAD865}"/>
            </a:ext>
          </a:extLst>
        </xdr:cNvPr>
        <xdr:cNvSpPr txBox="1"/>
      </xdr:nvSpPr>
      <xdr:spPr>
        <a:xfrm>
          <a:off x="552450" y="57150"/>
          <a:ext cx="12401549" cy="333375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 b="1">
              <a:solidFill>
                <a:srgbClr val="EAEAEA"/>
              </a:solidFill>
              <a:latin typeface="Arial Nova" panose="020B0504020202020204" pitchFamily="34" charset="0"/>
            </a:rPr>
            <a:t>Hoja índice para realizar SINBA-SIS</a:t>
          </a:r>
        </a:p>
      </xdr:txBody>
    </xdr:sp>
    <xdr:clientData/>
  </xdr:twoCellAnchor>
  <xdr:twoCellAnchor>
    <xdr:from>
      <xdr:col>16</xdr:col>
      <xdr:colOff>38100</xdr:colOff>
      <xdr:row>1</xdr:row>
      <xdr:rowOff>0</xdr:rowOff>
    </xdr:from>
    <xdr:to>
      <xdr:col>17</xdr:col>
      <xdr:colOff>9525</xdr:colOff>
      <xdr:row>1</xdr:row>
      <xdr:rowOff>340701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337DB6A-CE8B-C278-2D77-ECD266AF16B5}"/>
            </a:ext>
          </a:extLst>
        </xdr:cNvPr>
        <xdr:cNvSpPr txBox="1"/>
      </xdr:nvSpPr>
      <xdr:spPr>
        <a:xfrm>
          <a:off x="13006754" y="87923"/>
          <a:ext cx="1282944" cy="443278"/>
        </a:xfrm>
        <a:prstGeom prst="roundRect">
          <a:avLst>
            <a:gd name="adj" fmla="val 18612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00" b="1">
              <a:solidFill>
                <a:srgbClr val="EAEAEA"/>
              </a:solidFill>
              <a:latin typeface="Arial Nova" panose="020B0504020202020204" pitchFamily="34" charset="0"/>
            </a:rPr>
            <a:t>VERSIÓN  26</a:t>
          </a:r>
        </a:p>
      </xdr:txBody>
    </xdr:sp>
    <xdr:clientData/>
  </xdr:twoCellAnchor>
  <xdr:twoCellAnchor>
    <xdr:from>
      <xdr:col>1</xdr:col>
      <xdr:colOff>1</xdr:colOff>
      <xdr:row>1</xdr:row>
      <xdr:rowOff>409575</xdr:rowOff>
    </xdr:from>
    <xdr:to>
      <xdr:col>1</xdr:col>
      <xdr:colOff>1352550</xdr:colOff>
      <xdr:row>2</xdr:row>
      <xdr:rowOff>170475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99D7A9D-0DD8-4850-B0FE-27A29DFDE16E}"/>
            </a:ext>
          </a:extLst>
        </xdr:cNvPr>
        <xdr:cNvSpPr txBox="1"/>
      </xdr:nvSpPr>
      <xdr:spPr>
        <a:xfrm>
          <a:off x="542926" y="466725"/>
          <a:ext cx="1352549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MUNICIPIO</a:t>
          </a:r>
        </a:p>
      </xdr:txBody>
    </xdr:sp>
    <xdr:clientData/>
  </xdr:twoCellAnchor>
  <xdr:twoCellAnchor>
    <xdr:from>
      <xdr:col>2</xdr:col>
      <xdr:colOff>9526</xdr:colOff>
      <xdr:row>1</xdr:row>
      <xdr:rowOff>409573</xdr:rowOff>
    </xdr:from>
    <xdr:to>
      <xdr:col>5</xdr:col>
      <xdr:colOff>747676</xdr:colOff>
      <xdr:row>2</xdr:row>
      <xdr:rowOff>170473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B5B3BC7-DF41-41C7-B102-945E4803BB44}"/>
            </a:ext>
          </a:extLst>
        </xdr:cNvPr>
        <xdr:cNvSpPr txBox="1"/>
      </xdr:nvSpPr>
      <xdr:spPr>
        <a:xfrm>
          <a:off x="1924051" y="466723"/>
          <a:ext cx="3348000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NOMBRE DE LA UNIDAD DE SALUD</a:t>
          </a:r>
        </a:p>
      </xdr:txBody>
    </xdr:sp>
    <xdr:clientData/>
  </xdr:twoCellAnchor>
  <xdr:twoCellAnchor>
    <xdr:from>
      <xdr:col>6</xdr:col>
      <xdr:colOff>19050</xdr:colOff>
      <xdr:row>1</xdr:row>
      <xdr:rowOff>409573</xdr:rowOff>
    </xdr:from>
    <xdr:to>
      <xdr:col>8</xdr:col>
      <xdr:colOff>742949</xdr:colOff>
      <xdr:row>2</xdr:row>
      <xdr:rowOff>170473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18746922-6592-404A-8D57-3EFF7142EBCB}"/>
            </a:ext>
          </a:extLst>
        </xdr:cNvPr>
        <xdr:cNvSpPr txBox="1"/>
      </xdr:nvSpPr>
      <xdr:spPr>
        <a:xfrm>
          <a:off x="5305425" y="466723"/>
          <a:ext cx="2247899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CLUES</a:t>
          </a:r>
        </a:p>
      </xdr:txBody>
    </xdr:sp>
    <xdr:clientData/>
  </xdr:twoCellAnchor>
  <xdr:twoCellAnchor>
    <xdr:from>
      <xdr:col>9</xdr:col>
      <xdr:colOff>9525</xdr:colOff>
      <xdr:row>1</xdr:row>
      <xdr:rowOff>409575</xdr:rowOff>
    </xdr:from>
    <xdr:to>
      <xdr:col>13</xdr:col>
      <xdr:colOff>742950</xdr:colOff>
      <xdr:row>2</xdr:row>
      <xdr:rowOff>170475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3B01EFF-B73D-4A0A-877B-D509BA493B17}"/>
            </a:ext>
          </a:extLst>
        </xdr:cNvPr>
        <xdr:cNvSpPr txBox="1"/>
      </xdr:nvSpPr>
      <xdr:spPr>
        <a:xfrm>
          <a:off x="7581900" y="466725"/>
          <a:ext cx="3848100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NOMBRE DEL/LA RESPONSABLE</a:t>
          </a:r>
        </a:p>
      </xdr:txBody>
    </xdr:sp>
    <xdr:clientData/>
  </xdr:twoCellAnchor>
  <xdr:twoCellAnchor>
    <xdr:from>
      <xdr:col>14</xdr:col>
      <xdr:colOff>19050</xdr:colOff>
      <xdr:row>1</xdr:row>
      <xdr:rowOff>409572</xdr:rowOff>
    </xdr:from>
    <xdr:to>
      <xdr:col>16</xdr:col>
      <xdr:colOff>1304925</xdr:colOff>
      <xdr:row>2</xdr:row>
      <xdr:rowOff>171449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5CE2F23E-397E-4B5E-828F-3C88D4947BD1}"/>
            </a:ext>
          </a:extLst>
        </xdr:cNvPr>
        <xdr:cNvSpPr txBox="1"/>
      </xdr:nvSpPr>
      <xdr:spPr>
        <a:xfrm>
          <a:off x="11468100" y="466722"/>
          <a:ext cx="2809875" cy="180977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MES QUE SE REPORTA</a:t>
          </a:r>
        </a:p>
      </xdr:txBody>
    </xdr:sp>
    <xdr:clientData/>
  </xdr:twoCellAnchor>
  <xdr:twoCellAnchor editAs="oneCell">
    <xdr:from>
      <xdr:col>11</xdr:col>
      <xdr:colOff>320041</xdr:colOff>
      <xdr:row>21</xdr:row>
      <xdr:rowOff>9525</xdr:rowOff>
    </xdr:from>
    <xdr:to>
      <xdr:col>16</xdr:col>
      <xdr:colOff>634366</xdr:colOff>
      <xdr:row>25</xdr:row>
      <xdr:rowOff>68580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B6CEED6-71A6-3A26-91DF-38C899ACF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85" b="28817"/>
        <a:stretch/>
      </xdr:blipFill>
      <xdr:spPr>
        <a:xfrm>
          <a:off x="9730741" y="3994785"/>
          <a:ext cx="4330065" cy="7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25</xdr:row>
      <xdr:rowOff>238125</xdr:rowOff>
    </xdr:from>
    <xdr:to>
      <xdr:col>17</xdr:col>
      <xdr:colOff>40006</xdr:colOff>
      <xdr:row>29</xdr:row>
      <xdr:rowOff>129557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D3991CAB-1D5F-C86E-BCE0-034ED9804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3876" y="5124450"/>
          <a:ext cx="13773150" cy="739157"/>
        </a:xfrm>
        <a:prstGeom prst="rect">
          <a:avLst/>
        </a:prstGeom>
      </xdr:spPr>
    </xdr:pic>
    <xdr:clientData/>
  </xdr:twoCellAnchor>
  <xdr:twoCellAnchor>
    <xdr:from>
      <xdr:col>17</xdr:col>
      <xdr:colOff>541020</xdr:colOff>
      <xdr:row>1</xdr:row>
      <xdr:rowOff>144780</xdr:rowOff>
    </xdr:from>
    <xdr:to>
      <xdr:col>21</xdr:col>
      <xdr:colOff>350520</xdr:colOff>
      <xdr:row>5</xdr:row>
      <xdr:rowOff>45720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05CFAE9-ECC9-E28F-0480-EB32D596EC79}"/>
            </a:ext>
          </a:extLst>
        </xdr:cNvPr>
        <xdr:cNvSpPr/>
      </xdr:nvSpPr>
      <xdr:spPr>
        <a:xfrm>
          <a:off x="15316200" y="198120"/>
          <a:ext cx="2979420" cy="9067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0</xdr:row>
      <xdr:rowOff>54431</xdr:rowOff>
    </xdr:from>
    <xdr:to>
      <xdr:col>2</xdr:col>
      <xdr:colOff>1292679</xdr:colOff>
      <xdr:row>3</xdr:row>
      <xdr:rowOff>154366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827EE9-38A3-4977-A90E-519D47B3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54431"/>
          <a:ext cx="5089071" cy="753078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67</xdr:row>
      <xdr:rowOff>54429</xdr:rowOff>
    </xdr:from>
    <xdr:to>
      <xdr:col>2</xdr:col>
      <xdr:colOff>1292679</xdr:colOff>
      <xdr:row>70</xdr:row>
      <xdr:rowOff>154364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8D765B-D544-4ADB-99C3-DC095DE69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28384500"/>
          <a:ext cx="5089071" cy="7530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535075</xdr:colOff>
      <xdr:row>0</xdr:row>
      <xdr:rowOff>38100</xdr:rowOff>
    </xdr:from>
    <xdr:to>
      <xdr:col>15</xdr:col>
      <xdr:colOff>788327</xdr:colOff>
      <xdr:row>4</xdr:row>
      <xdr:rowOff>9067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18EE634-0562-4535-9B0F-C3B4F4CC2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1569" y="38100"/>
          <a:ext cx="2108946" cy="688143"/>
        </a:xfrm>
        <a:prstGeom prst="rect">
          <a:avLst/>
        </a:prstGeom>
      </xdr:spPr>
    </xdr:pic>
    <xdr:clientData/>
  </xdr:twoCellAnchor>
  <xdr:twoCellAnchor editAs="oneCell">
    <xdr:from>
      <xdr:col>14</xdr:col>
      <xdr:colOff>526118</xdr:colOff>
      <xdr:row>66</xdr:row>
      <xdr:rowOff>38100</xdr:rowOff>
    </xdr:from>
    <xdr:to>
      <xdr:col>15</xdr:col>
      <xdr:colOff>779370</xdr:colOff>
      <xdr:row>70</xdr:row>
      <xdr:rowOff>9066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178547-C8F9-4883-A651-6BD132B1F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2612" y="14381629"/>
          <a:ext cx="2108946" cy="68814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4CD72F-275B-C87E-63C3-F047971DCC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393576" cy="73651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66</xdr:row>
      <xdr:rowOff>38100</xdr:rowOff>
    </xdr:from>
    <xdr:to>
      <xdr:col>2</xdr:col>
      <xdr:colOff>762000</xdr:colOff>
      <xdr:row>70</xdr:row>
      <xdr:rowOff>57439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924A7D-1DD6-4E99-8AD0-9656097841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11706225"/>
          <a:ext cx="2400300" cy="743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20783</xdr:colOff>
      <xdr:row>0</xdr:row>
      <xdr:rowOff>20781</xdr:rowOff>
    </xdr:from>
    <xdr:to>
      <xdr:col>10</xdr:col>
      <xdr:colOff>694982</xdr:colOff>
      <xdr:row>1</xdr:row>
      <xdr:rowOff>354157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2269A5-9379-449B-96C1-73DE025F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3" y="20781"/>
          <a:ext cx="3923090" cy="5619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31753</xdr:colOff>
      <xdr:row>0</xdr:row>
      <xdr:rowOff>31751</xdr:rowOff>
    </xdr:from>
    <xdr:to>
      <xdr:col>5</xdr:col>
      <xdr:colOff>84667</xdr:colOff>
      <xdr:row>2</xdr:row>
      <xdr:rowOff>72126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9ABABA-CA13-49D4-B2D5-EC6F286A2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3" y="31751"/>
          <a:ext cx="4635497" cy="6859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RÉTARO" displayName="QUERÉTARO" ref="C2:C44" totalsRowShown="0" tableBorderDxfId="56">
  <autoFilter ref="C2:C44" xr:uid="{00000000-0009-0000-0100-000001000000}"/>
  <tableColumns count="1">
    <tableColumn id="1" xr3:uid="{00000000-0010-0000-0000-000001000000}" name="UN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QUÉS" displayName="MARQUÉS" ref="C47:C61" totalsRowShown="0" headerRowBorderDxfId="55" tableBorderDxfId="54" totalsRowBorderDxfId="53">
  <autoFilter ref="C47:C61" xr:uid="{00000000-0009-0000-0100-000002000000}"/>
  <tableColumns count="1">
    <tableColumn id="1" xr3:uid="{00000000-0010-0000-0100-000001000000}" name="UNIDAD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RREGIDORA" displayName="CORREGIDORA" ref="C63:C72" totalsRowShown="0" tableBorderDxfId="51">
  <autoFilter ref="C63:C72" xr:uid="{00000000-0009-0000-0100-000003000000}"/>
  <tableColumns count="1">
    <tableColumn id="1" xr3:uid="{00000000-0010-0000-0200-000001000000}" name="UNIDAD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UIMILPAN" displayName="HUIMILPAN" ref="C74:C85" totalsRowShown="0" tableBorderDxfId="49">
  <autoFilter ref="C74:C85" xr:uid="{00000000-0009-0000-0100-000004000000}"/>
  <tableColumns count="1">
    <tableColumn id="1" xr3:uid="{00000000-0010-0000-0300-000001000000}" name="UNIDAD" dataDxfId="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161A1D"/>
  </sheetPr>
  <dimension ref="B1:U26"/>
  <sheetViews>
    <sheetView showGridLines="0" zoomScaleNormal="100" workbookViewId="0">
      <selection activeCell="O4" sqref="O4:Q4"/>
    </sheetView>
  </sheetViews>
  <sheetFormatPr baseColWidth="10" defaultRowHeight="15"/>
  <cols>
    <col min="1" max="1" width="1.7109375" customWidth="1"/>
    <col min="2" max="2" width="20.5703125" customWidth="1"/>
    <col min="3" max="3" width="14" customWidth="1"/>
    <col min="4" max="4" width="12.85546875" customWidth="1"/>
    <col min="5" max="5" width="12.28515625" customWidth="1"/>
    <col min="13" max="13" width="12.42578125" customWidth="1"/>
    <col min="14" max="14" width="11.42578125" customWidth="1"/>
    <col min="17" max="17" width="19.7109375" customWidth="1"/>
  </cols>
  <sheetData>
    <row r="1" spans="2:21" ht="4.5" customHeight="1"/>
    <row r="2" spans="2:21" ht="33" customHeight="1"/>
    <row r="3" spans="2:21" ht="16.5" customHeight="1" thickBot="1">
      <c r="S3" s="118">
        <f>IFERROR(VLOOKUP(T3,DATOS!K81:L92,2,0)," ")</f>
        <v>31</v>
      </c>
      <c r="T3" s="118" t="str">
        <f>IFERROR(VLOOKUP(ÍNDICE!O4,DATOS!J81:K92,2,0)," ")</f>
        <v>08</v>
      </c>
      <c r="U3" s="119">
        <f ca="1">TODAY()</f>
        <v>46266</v>
      </c>
    </row>
    <row r="4" spans="2:21" ht="15.75" thickBot="1">
      <c r="B4" s="350" t="s">
        <v>134</v>
      </c>
      <c r="C4" s="814" t="s">
        <v>111</v>
      </c>
      <c r="D4" s="815"/>
      <c r="E4" s="815"/>
      <c r="F4" s="816"/>
      <c r="G4" s="817" t="str">
        <f>IFERROR(VLOOKUP(C4,DATOS!G12:H88,2,0)," ")</f>
        <v>QTSSA012982</v>
      </c>
      <c r="H4" s="818"/>
      <c r="I4" s="819"/>
      <c r="J4" s="811" t="s">
        <v>967</v>
      </c>
      <c r="K4" s="812"/>
      <c r="L4" s="812"/>
      <c r="M4" s="812"/>
      <c r="N4" s="813"/>
      <c r="O4" s="811" t="s">
        <v>238</v>
      </c>
      <c r="P4" s="812"/>
      <c r="Q4" s="813"/>
      <c r="S4" s="121" t="s">
        <v>116</v>
      </c>
      <c r="T4" s="120" t="s">
        <v>117</v>
      </c>
      <c r="U4" s="120" t="s">
        <v>118</v>
      </c>
    </row>
    <row r="5" spans="2:21" ht="15" customHeight="1"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</row>
    <row r="6" spans="2:21">
      <c r="B6" s="154"/>
      <c r="C6" s="154"/>
      <c r="D6" s="154"/>
      <c r="E6" s="154"/>
      <c r="I6" s="154"/>
      <c r="J6" s="154"/>
      <c r="K6" s="154"/>
      <c r="L6" s="154"/>
      <c r="M6" s="154"/>
      <c r="N6" s="154"/>
      <c r="O6" s="154"/>
      <c r="P6" s="154"/>
    </row>
    <row r="7" spans="2:21">
      <c r="B7" s="154"/>
      <c r="C7" s="154"/>
      <c r="D7" s="154"/>
      <c r="E7" s="154"/>
      <c r="I7" s="154"/>
      <c r="J7" s="154"/>
      <c r="K7" s="154"/>
      <c r="L7" s="154"/>
      <c r="M7" s="154"/>
      <c r="N7" s="154"/>
      <c r="O7" s="154"/>
      <c r="P7" s="154"/>
    </row>
    <row r="8" spans="2:21"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</row>
    <row r="9" spans="2:21"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</row>
    <row r="10" spans="2:21"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</row>
    <row r="11" spans="2:21"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</row>
    <row r="12" spans="2:21"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</row>
    <row r="13" spans="2:21"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</row>
    <row r="14" spans="2:21"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</row>
    <row r="15" spans="2:21"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</row>
    <row r="16" spans="2:21"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</row>
    <row r="17" spans="2:16"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</row>
    <row r="18" spans="2:16"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</row>
    <row r="19" spans="2:16"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</row>
    <row r="20" spans="2:16"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</row>
    <row r="21" spans="2:16"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</row>
    <row r="22" spans="2:16"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</row>
    <row r="23" spans="2:16"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</row>
    <row r="24" spans="2:16"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</row>
    <row r="26" spans="2:16" ht="21.75" customHeight="1"/>
  </sheetData>
  <sheetProtection algorithmName="SHA-512" hashValue="WWMJvMDGW73p0oO+0sd2mxF9RJFkk38SkIMb66n0Mbdp3dZdK47R2XL4E0Fh3pM0z8maNYlv9MLZfBt5/JLT6g==" saltValue="ZsZeYi2/q2+WSxXmugDfxg==" spinCount="100000" sheet="1" objects="1" scenarios="1"/>
  <protectedRanges>
    <protectedRange sqref="C4 J4 O4" name="permitido_1"/>
    <protectedRange sqref="B4" name="MUNICIPIO"/>
  </protectedRanges>
  <mergeCells count="4">
    <mergeCell ref="O4:Q4"/>
    <mergeCell ref="C4:F4"/>
    <mergeCell ref="G4:I4"/>
    <mergeCell ref="J4:N4"/>
  </mergeCells>
  <dataValidations xWindow="162" yWindow="380" count="2">
    <dataValidation allowBlank="1" showInputMessage="1" showErrorMessage="1" promptTitle="Nombre del/la responsable" prompt="Ingresar nombre completo con ambos apellidos." sqref="J4:N4" xr:uid="{00000000-0002-0000-0000-000000000000}"/>
    <dataValidation type="list" allowBlank="1" showInputMessage="1" showErrorMessage="1" promptTitle="Escriba nombre de la unidad" prompt="En caso de no desplegarse la lista de unidades, escribir CON MAYÚSCULAS y tíldes el nombre de la unidad, ejemplo; LÁZARO CÁRDENAS" sqref="C4:F4" xr:uid="{00000000-0002-0000-0000-000001000000}">
      <formula1>INDIRECT($B$4)</formula1>
    </dataValidation>
  </dataValidations>
  <pageMargins left="0.7" right="0.7" top="0.75" bottom="0.75" header="0.3" footer="0.3"/>
  <pageSetup orientation="portrait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162" yWindow="380" count="2">
        <x14:dataValidation type="list" allowBlank="1" showInputMessage="1" showErrorMessage="1" promptTitle="Atención" prompt="Por favor, ingresar el nombre completo EN MAYÚSCULAS del mes a reportar, ejemplo: NOVIEMBRE_x000a_" xr:uid="{00000000-0002-0000-0000-000002000000}">
          <x14:formula1>
            <xm:f>DATOS!$I$5:$I$16</xm:f>
          </x14:formula1>
          <xm:sqref>O4:Q4</xm:sqref>
        </x14:dataValidation>
        <x14:dataValidation type="list" allowBlank="1" showInputMessage="1" showErrorMessage="1" promptTitle="Escriba el nombre del municipio" prompt="De no desplegarse la lista, por favor ingresar el nombre del municipio EN LETRAS MAYÚSCULAS Y CON SUS RESPECTIVAS TÍLDES" xr:uid="{00000000-0002-0000-0000-000003000000}">
          <x14:formula1>
            <xm:f>DATOS!$F$3:$F$6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FF00"/>
  </sheetPr>
  <dimension ref="B2:L168"/>
  <sheetViews>
    <sheetView topLeftCell="C40" workbookViewId="0">
      <selection activeCell="G55" sqref="G55"/>
    </sheetView>
  </sheetViews>
  <sheetFormatPr baseColWidth="10" defaultRowHeight="15"/>
  <cols>
    <col min="3" max="3" width="46.42578125" customWidth="1"/>
    <col min="4" max="4" width="15.140625" customWidth="1"/>
    <col min="5" max="5" width="41.5703125" customWidth="1"/>
    <col min="6" max="6" width="24.7109375" bestFit="1" customWidth="1"/>
    <col min="7" max="7" width="39.42578125" bestFit="1" customWidth="1"/>
    <col min="8" max="8" width="12.7109375" bestFit="1" customWidth="1"/>
  </cols>
  <sheetData>
    <row r="2" spans="2:11">
      <c r="B2" t="s">
        <v>114</v>
      </c>
      <c r="C2" t="s">
        <v>113</v>
      </c>
      <c r="D2" t="s">
        <v>112</v>
      </c>
      <c r="F2" t="s">
        <v>324</v>
      </c>
    </row>
    <row r="3" spans="2:11">
      <c r="C3" s="81" t="s">
        <v>131</v>
      </c>
      <c r="D3" s="82" t="s">
        <v>130</v>
      </c>
      <c r="E3" s="84"/>
      <c r="F3" t="s">
        <v>134</v>
      </c>
    </row>
    <row r="4" spans="2:11">
      <c r="C4" s="81" t="s">
        <v>424</v>
      </c>
      <c r="D4" s="82" t="s">
        <v>275</v>
      </c>
      <c r="E4" s="84"/>
      <c r="F4" t="s">
        <v>325</v>
      </c>
    </row>
    <row r="5" spans="2:11" ht="15" customHeight="1">
      <c r="B5" s="2" t="s">
        <v>46</v>
      </c>
      <c r="C5" s="49" t="s">
        <v>217</v>
      </c>
      <c r="D5" s="48" t="s">
        <v>47</v>
      </c>
      <c r="E5" s="19"/>
      <c r="F5" t="s">
        <v>326</v>
      </c>
      <c r="G5" t="s">
        <v>122</v>
      </c>
      <c r="I5" t="s">
        <v>231</v>
      </c>
      <c r="K5">
        <v>2018</v>
      </c>
    </row>
    <row r="6" spans="2:11">
      <c r="B6" s="3"/>
      <c r="C6" s="49" t="s">
        <v>49</v>
      </c>
      <c r="D6" s="48" t="s">
        <v>48</v>
      </c>
      <c r="E6" s="19"/>
      <c r="F6" t="s">
        <v>296</v>
      </c>
      <c r="G6" t="s">
        <v>123</v>
      </c>
      <c r="I6" t="s">
        <v>232</v>
      </c>
      <c r="K6">
        <v>2019</v>
      </c>
    </row>
    <row r="7" spans="2:11">
      <c r="B7" s="3"/>
      <c r="C7" s="49" t="s">
        <v>51</v>
      </c>
      <c r="D7" s="48" t="s">
        <v>50</v>
      </c>
      <c r="E7" s="19"/>
      <c r="G7" t="s">
        <v>124</v>
      </c>
      <c r="I7" t="s">
        <v>233</v>
      </c>
      <c r="K7">
        <v>2020</v>
      </c>
    </row>
    <row r="8" spans="2:11">
      <c r="B8" s="3"/>
      <c r="C8" s="49" t="s">
        <v>53</v>
      </c>
      <c r="D8" s="48" t="s">
        <v>52</v>
      </c>
      <c r="E8" s="19"/>
      <c r="G8" t="s">
        <v>125</v>
      </c>
      <c r="I8" t="s">
        <v>234</v>
      </c>
      <c r="K8">
        <v>2021</v>
      </c>
    </row>
    <row r="9" spans="2:11">
      <c r="B9" s="3"/>
      <c r="C9" s="49" t="s">
        <v>55</v>
      </c>
      <c r="D9" s="48" t="s">
        <v>54</v>
      </c>
      <c r="E9" s="19"/>
      <c r="I9" t="s">
        <v>235</v>
      </c>
      <c r="K9">
        <v>2022</v>
      </c>
    </row>
    <row r="10" spans="2:11">
      <c r="B10" s="3"/>
      <c r="C10" s="49" t="s">
        <v>57</v>
      </c>
      <c r="D10" s="48" t="s">
        <v>56</v>
      </c>
      <c r="E10" s="19"/>
      <c r="I10" t="s">
        <v>236</v>
      </c>
      <c r="K10">
        <v>2023</v>
      </c>
    </row>
    <row r="11" spans="2:11">
      <c r="B11" s="3"/>
      <c r="C11" s="49" t="s">
        <v>59</v>
      </c>
      <c r="D11" s="48" t="s">
        <v>58</v>
      </c>
      <c r="E11" s="19"/>
      <c r="G11" t="s">
        <v>113</v>
      </c>
      <c r="H11" t="s">
        <v>112</v>
      </c>
      <c r="I11" t="s">
        <v>237</v>
      </c>
      <c r="K11">
        <v>2024</v>
      </c>
    </row>
    <row r="12" spans="2:11">
      <c r="B12" s="3"/>
      <c r="C12" s="49" t="s">
        <v>61</v>
      </c>
      <c r="D12" s="48" t="s">
        <v>60</v>
      </c>
      <c r="E12" s="19"/>
      <c r="G12" t="s">
        <v>131</v>
      </c>
      <c r="H12" t="s">
        <v>130</v>
      </c>
      <c r="I12" t="s">
        <v>238</v>
      </c>
      <c r="K12">
        <v>2025</v>
      </c>
    </row>
    <row r="13" spans="2:11">
      <c r="B13" s="3"/>
      <c r="C13" s="49" t="s">
        <v>63</v>
      </c>
      <c r="D13" s="48" t="s">
        <v>62</v>
      </c>
      <c r="E13" s="19"/>
      <c r="G13" t="s">
        <v>424</v>
      </c>
      <c r="H13" t="s">
        <v>275</v>
      </c>
      <c r="I13" t="s">
        <v>239</v>
      </c>
      <c r="K13">
        <v>2026</v>
      </c>
    </row>
    <row r="14" spans="2:11">
      <c r="B14" s="3"/>
      <c r="C14" s="49" t="s">
        <v>65</v>
      </c>
      <c r="D14" s="48" t="s">
        <v>64</v>
      </c>
      <c r="E14" s="19"/>
      <c r="G14" t="s">
        <v>217</v>
      </c>
      <c r="H14" t="s">
        <v>47</v>
      </c>
      <c r="I14" t="s">
        <v>240</v>
      </c>
      <c r="K14">
        <v>2027</v>
      </c>
    </row>
    <row r="15" spans="2:11">
      <c r="B15" s="3"/>
      <c r="C15" s="49" t="s">
        <v>67</v>
      </c>
      <c r="D15" s="48" t="s">
        <v>66</v>
      </c>
      <c r="E15" s="19"/>
      <c r="G15" t="s">
        <v>49</v>
      </c>
      <c r="H15" t="s">
        <v>48</v>
      </c>
      <c r="I15" t="s">
        <v>241</v>
      </c>
      <c r="K15">
        <v>2028</v>
      </c>
    </row>
    <row r="16" spans="2:11">
      <c r="B16" s="3"/>
      <c r="C16" s="49" t="s">
        <v>69</v>
      </c>
      <c r="D16" s="48" t="s">
        <v>68</v>
      </c>
      <c r="E16" s="19"/>
      <c r="G16" t="s">
        <v>51</v>
      </c>
      <c r="H16" t="s">
        <v>50</v>
      </c>
      <c r="I16" t="s">
        <v>242</v>
      </c>
      <c r="K16">
        <v>2029</v>
      </c>
    </row>
    <row r="17" spans="2:11">
      <c r="B17" s="3"/>
      <c r="C17" s="49" t="s">
        <v>71</v>
      </c>
      <c r="D17" s="48" t="s">
        <v>70</v>
      </c>
      <c r="E17" s="19"/>
      <c r="G17" t="s">
        <v>53</v>
      </c>
      <c r="H17" t="s">
        <v>52</v>
      </c>
      <c r="K17">
        <v>2030</v>
      </c>
    </row>
    <row r="18" spans="2:11">
      <c r="B18" s="3"/>
      <c r="C18" s="49" t="s">
        <v>73</v>
      </c>
      <c r="D18" s="48" t="s">
        <v>72</v>
      </c>
      <c r="E18" s="19"/>
      <c r="G18" t="s">
        <v>55</v>
      </c>
      <c r="H18" t="s">
        <v>54</v>
      </c>
      <c r="K18">
        <v>2031</v>
      </c>
    </row>
    <row r="19" spans="2:11">
      <c r="B19" s="3"/>
      <c r="C19" s="49" t="s">
        <v>75</v>
      </c>
      <c r="D19" s="48" t="s">
        <v>74</v>
      </c>
      <c r="E19" s="19"/>
      <c r="G19" t="s">
        <v>57</v>
      </c>
      <c r="H19" t="s">
        <v>56</v>
      </c>
      <c r="K19">
        <v>2032</v>
      </c>
    </row>
    <row r="20" spans="2:11">
      <c r="B20" s="3"/>
      <c r="C20" s="49" t="s">
        <v>77</v>
      </c>
      <c r="D20" s="48" t="s">
        <v>76</v>
      </c>
      <c r="E20" s="19"/>
      <c r="G20" t="s">
        <v>59</v>
      </c>
      <c r="H20" t="s">
        <v>58</v>
      </c>
      <c r="K20">
        <v>2033</v>
      </c>
    </row>
    <row r="21" spans="2:11">
      <c r="B21" s="3"/>
      <c r="C21" s="49" t="s">
        <v>80</v>
      </c>
      <c r="D21" s="48" t="s">
        <v>79</v>
      </c>
      <c r="E21" s="19"/>
      <c r="G21" t="s">
        <v>61</v>
      </c>
      <c r="H21" t="s">
        <v>60</v>
      </c>
      <c r="K21">
        <v>2034</v>
      </c>
    </row>
    <row r="22" spans="2:11">
      <c r="B22" s="3"/>
      <c r="C22" s="49" t="s">
        <v>82</v>
      </c>
      <c r="D22" s="48" t="s">
        <v>81</v>
      </c>
      <c r="E22" s="19"/>
      <c r="G22" t="s">
        <v>63</v>
      </c>
      <c r="H22" t="s">
        <v>62</v>
      </c>
      <c r="K22">
        <v>2035</v>
      </c>
    </row>
    <row r="23" spans="2:11">
      <c r="B23" s="3"/>
      <c r="C23" s="49" t="s">
        <v>84</v>
      </c>
      <c r="D23" s="48" t="s">
        <v>83</v>
      </c>
      <c r="E23" s="19"/>
      <c r="G23" t="s">
        <v>65</v>
      </c>
      <c r="H23" t="s">
        <v>64</v>
      </c>
      <c r="K23">
        <v>2036</v>
      </c>
    </row>
    <row r="24" spans="2:11">
      <c r="B24" s="3"/>
      <c r="C24" s="49" t="s">
        <v>86</v>
      </c>
      <c r="D24" s="48" t="s">
        <v>85</v>
      </c>
      <c r="E24" s="19"/>
      <c r="G24" t="s">
        <v>67</v>
      </c>
      <c r="H24" t="s">
        <v>66</v>
      </c>
      <c r="K24">
        <v>2037</v>
      </c>
    </row>
    <row r="25" spans="2:11">
      <c r="B25" s="3"/>
      <c r="C25" s="51" t="s">
        <v>218</v>
      </c>
      <c r="D25" s="50" t="s">
        <v>87</v>
      </c>
      <c r="E25" s="19"/>
      <c r="G25" t="s">
        <v>69</v>
      </c>
      <c r="H25" t="s">
        <v>68</v>
      </c>
      <c r="K25">
        <v>2038</v>
      </c>
    </row>
    <row r="26" spans="2:11">
      <c r="B26" s="3"/>
      <c r="C26" s="51" t="s">
        <v>219</v>
      </c>
      <c r="D26" s="48" t="s">
        <v>88</v>
      </c>
      <c r="E26" s="85"/>
      <c r="G26" t="s">
        <v>71</v>
      </c>
      <c r="H26" t="s">
        <v>70</v>
      </c>
    </row>
    <row r="27" spans="2:11">
      <c r="B27" s="3"/>
      <c r="C27" s="49" t="s">
        <v>220</v>
      </c>
      <c r="D27" s="48" t="s">
        <v>89</v>
      </c>
      <c r="E27" s="19"/>
      <c r="G27" t="s">
        <v>73</v>
      </c>
      <c r="H27" t="s">
        <v>72</v>
      </c>
      <c r="K27">
        <v>2039</v>
      </c>
    </row>
    <row r="28" spans="2:11">
      <c r="B28" s="3"/>
      <c r="C28" s="49" t="s">
        <v>221</v>
      </c>
      <c r="D28" s="48" t="s">
        <v>90</v>
      </c>
      <c r="E28" s="19"/>
      <c r="G28" t="s">
        <v>75</v>
      </c>
      <c r="H28" t="s">
        <v>74</v>
      </c>
      <c r="K28">
        <v>2040</v>
      </c>
    </row>
    <row r="29" spans="2:11">
      <c r="B29" s="3"/>
      <c r="C29" s="49" t="s">
        <v>222</v>
      </c>
      <c r="D29" s="48" t="s">
        <v>91</v>
      </c>
      <c r="E29" s="19"/>
      <c r="G29" t="s">
        <v>77</v>
      </c>
      <c r="H29" t="s">
        <v>76</v>
      </c>
      <c r="K29">
        <v>2041</v>
      </c>
    </row>
    <row r="30" spans="2:11">
      <c r="B30" s="3"/>
      <c r="C30" s="49" t="s">
        <v>93</v>
      </c>
      <c r="D30" s="48" t="s">
        <v>92</v>
      </c>
      <c r="E30" s="19"/>
      <c r="G30" t="s">
        <v>80</v>
      </c>
      <c r="H30" t="s">
        <v>79</v>
      </c>
      <c r="K30">
        <v>2042</v>
      </c>
    </row>
    <row r="31" spans="2:11">
      <c r="B31" s="3"/>
      <c r="C31" s="49" t="s">
        <v>95</v>
      </c>
      <c r="D31" s="48" t="s">
        <v>94</v>
      </c>
      <c r="E31" s="19"/>
      <c r="G31" t="s">
        <v>82</v>
      </c>
      <c r="H31" t="s">
        <v>81</v>
      </c>
      <c r="K31">
        <v>2043</v>
      </c>
    </row>
    <row r="32" spans="2:11">
      <c r="B32" s="3"/>
      <c r="C32" s="49" t="s">
        <v>223</v>
      </c>
      <c r="D32" s="48" t="s">
        <v>96</v>
      </c>
      <c r="E32" s="19"/>
      <c r="G32" t="s">
        <v>84</v>
      </c>
      <c r="H32" t="s">
        <v>83</v>
      </c>
      <c r="K32">
        <v>2044</v>
      </c>
    </row>
    <row r="33" spans="2:11">
      <c r="B33" s="3"/>
      <c r="C33" s="49" t="s">
        <v>224</v>
      </c>
      <c r="D33" s="48" t="s">
        <v>97</v>
      </c>
      <c r="E33" s="19"/>
      <c r="G33" t="s">
        <v>86</v>
      </c>
      <c r="H33" t="s">
        <v>85</v>
      </c>
      <c r="K33">
        <v>2045</v>
      </c>
    </row>
    <row r="34" spans="2:11">
      <c r="B34" s="3"/>
      <c r="C34" s="49" t="s">
        <v>225</v>
      </c>
      <c r="D34" s="48" t="s">
        <v>98</v>
      </c>
      <c r="E34" s="19"/>
      <c r="G34" t="s">
        <v>276</v>
      </c>
      <c r="H34" t="s">
        <v>275</v>
      </c>
      <c r="K34">
        <v>2046</v>
      </c>
    </row>
    <row r="35" spans="2:11">
      <c r="B35" s="3"/>
      <c r="C35" s="49" t="s">
        <v>226</v>
      </c>
      <c r="D35" s="48" t="s">
        <v>99</v>
      </c>
      <c r="E35" s="19"/>
      <c r="G35" t="s">
        <v>218</v>
      </c>
      <c r="H35" t="s">
        <v>87</v>
      </c>
      <c r="K35">
        <v>2047</v>
      </c>
    </row>
    <row r="36" spans="2:11">
      <c r="B36" s="3"/>
      <c r="C36" s="49" t="s">
        <v>227</v>
      </c>
      <c r="D36" s="48" t="s">
        <v>100</v>
      </c>
      <c r="E36" s="19"/>
      <c r="G36" t="s">
        <v>219</v>
      </c>
      <c r="H36" t="s">
        <v>88</v>
      </c>
      <c r="K36">
        <v>2048</v>
      </c>
    </row>
    <row r="37" spans="2:11">
      <c r="B37" s="3"/>
      <c r="C37" s="49" t="s">
        <v>228</v>
      </c>
      <c r="D37" s="48" t="s">
        <v>101</v>
      </c>
      <c r="E37" s="19"/>
      <c r="G37" t="s">
        <v>220</v>
      </c>
      <c r="H37" t="s">
        <v>89</v>
      </c>
      <c r="K37">
        <v>2049</v>
      </c>
    </row>
    <row r="38" spans="2:11">
      <c r="B38" s="3"/>
      <c r="C38" s="49" t="s">
        <v>229</v>
      </c>
      <c r="D38" s="48" t="s">
        <v>102</v>
      </c>
      <c r="E38" s="19"/>
      <c r="G38" t="s">
        <v>221</v>
      </c>
      <c r="H38" t="s">
        <v>90</v>
      </c>
      <c r="K38">
        <v>2050</v>
      </c>
    </row>
    <row r="39" spans="2:11">
      <c r="B39" s="3"/>
      <c r="C39" s="52" t="s">
        <v>104</v>
      </c>
      <c r="D39" s="48" t="s">
        <v>103</v>
      </c>
      <c r="E39" s="19"/>
      <c r="G39" t="s">
        <v>222</v>
      </c>
      <c r="H39" t="s">
        <v>91</v>
      </c>
      <c r="K39">
        <v>2051</v>
      </c>
    </row>
    <row r="40" spans="2:11">
      <c r="B40" s="3"/>
      <c r="C40" s="51" t="s">
        <v>106</v>
      </c>
      <c r="D40" s="50" t="s">
        <v>105</v>
      </c>
      <c r="E40" s="19"/>
      <c r="G40" t="s">
        <v>93</v>
      </c>
      <c r="H40" t="s">
        <v>92</v>
      </c>
      <c r="K40">
        <v>2052</v>
      </c>
    </row>
    <row r="41" spans="2:11">
      <c r="B41" s="3"/>
      <c r="C41" s="51" t="s">
        <v>230</v>
      </c>
      <c r="D41" s="48" t="s">
        <v>107</v>
      </c>
      <c r="E41" s="19"/>
      <c r="G41" t="s">
        <v>95</v>
      </c>
      <c r="H41" t="s">
        <v>94</v>
      </c>
      <c r="K41">
        <v>2053</v>
      </c>
    </row>
    <row r="42" spans="2:11">
      <c r="B42" s="3"/>
      <c r="C42" s="49" t="s">
        <v>109</v>
      </c>
      <c r="D42" s="48" t="s">
        <v>108</v>
      </c>
      <c r="E42" s="19"/>
      <c r="G42" t="s">
        <v>223</v>
      </c>
      <c r="H42" t="s">
        <v>96</v>
      </c>
      <c r="K42">
        <v>2054</v>
      </c>
    </row>
    <row r="43" spans="2:11">
      <c r="B43" s="3"/>
      <c r="C43" s="51" t="s">
        <v>111</v>
      </c>
      <c r="D43" s="94" t="s">
        <v>110</v>
      </c>
      <c r="E43" s="19"/>
      <c r="G43" t="s">
        <v>224</v>
      </c>
      <c r="H43" t="s">
        <v>97</v>
      </c>
      <c r="K43">
        <v>2055</v>
      </c>
    </row>
    <row r="44" spans="2:11">
      <c r="B44" s="3"/>
      <c r="C44" s="93" t="s">
        <v>78</v>
      </c>
      <c r="D44" s="94" t="s">
        <v>966</v>
      </c>
      <c r="E44" s="19"/>
      <c r="G44" t="s">
        <v>225</v>
      </c>
      <c r="H44" t="s">
        <v>98</v>
      </c>
      <c r="K44">
        <v>2056</v>
      </c>
    </row>
    <row r="45" spans="2:11">
      <c r="B45" s="3"/>
      <c r="E45" s="85"/>
      <c r="G45" t="s">
        <v>226</v>
      </c>
      <c r="H45" t="s">
        <v>99</v>
      </c>
      <c r="K45">
        <v>2057</v>
      </c>
    </row>
    <row r="46" spans="2:11">
      <c r="B46" s="3"/>
      <c r="G46" t="s">
        <v>227</v>
      </c>
      <c r="H46" t="s">
        <v>100</v>
      </c>
    </row>
    <row r="47" spans="2:11">
      <c r="C47" t="s">
        <v>113</v>
      </c>
      <c r="D47" t="s">
        <v>112</v>
      </c>
      <c r="E47" s="19"/>
      <c r="G47" t="s">
        <v>228</v>
      </c>
      <c r="H47" t="s">
        <v>101</v>
      </c>
    </row>
    <row r="48" spans="2:11">
      <c r="C48" s="52" t="s">
        <v>190</v>
      </c>
      <c r="D48" s="95" t="s">
        <v>189</v>
      </c>
      <c r="E48" s="19"/>
      <c r="G48" t="s">
        <v>229</v>
      </c>
      <c r="H48" t="s">
        <v>102</v>
      </c>
    </row>
    <row r="49" spans="3:8">
      <c r="C49" s="52" t="s">
        <v>192</v>
      </c>
      <c r="D49" s="95" t="s">
        <v>191</v>
      </c>
      <c r="E49" s="19"/>
      <c r="G49" t="s">
        <v>104</v>
      </c>
      <c r="H49" t="s">
        <v>103</v>
      </c>
    </row>
    <row r="50" spans="3:8">
      <c r="C50" s="52" t="s">
        <v>194</v>
      </c>
      <c r="D50" s="95" t="s">
        <v>193</v>
      </c>
      <c r="E50" s="19"/>
      <c r="G50" t="s">
        <v>106</v>
      </c>
      <c r="H50" t="s">
        <v>105</v>
      </c>
    </row>
    <row r="51" spans="3:8">
      <c r="C51" s="52" t="s">
        <v>196</v>
      </c>
      <c r="D51" s="95" t="s">
        <v>195</v>
      </c>
      <c r="E51" s="19"/>
      <c r="G51" t="s">
        <v>230</v>
      </c>
      <c r="H51" t="s">
        <v>107</v>
      </c>
    </row>
    <row r="52" spans="3:8">
      <c r="C52" s="52" t="s">
        <v>198</v>
      </c>
      <c r="D52" s="95" t="s">
        <v>197</v>
      </c>
      <c r="E52" s="19"/>
      <c r="G52" t="s">
        <v>109</v>
      </c>
      <c r="H52" t="s">
        <v>108</v>
      </c>
    </row>
    <row r="53" spans="3:8">
      <c r="C53" s="52" t="s">
        <v>200</v>
      </c>
      <c r="D53" s="95" t="s">
        <v>199</v>
      </c>
      <c r="E53" s="19"/>
      <c r="G53" t="s">
        <v>111</v>
      </c>
      <c r="H53" t="s">
        <v>110</v>
      </c>
    </row>
    <row r="54" spans="3:8">
      <c r="C54" s="52" t="s">
        <v>202</v>
      </c>
      <c r="D54" s="95" t="s">
        <v>201</v>
      </c>
      <c r="E54" s="19"/>
      <c r="G54" t="s">
        <v>78</v>
      </c>
      <c r="H54" t="s">
        <v>966</v>
      </c>
    </row>
    <row r="55" spans="3:8">
      <c r="C55" s="52" t="s">
        <v>204</v>
      </c>
      <c r="D55" s="95" t="s">
        <v>203</v>
      </c>
      <c r="E55" s="19"/>
      <c r="G55" t="s">
        <v>190</v>
      </c>
      <c r="H55" t="s">
        <v>189</v>
      </c>
    </row>
    <row r="56" spans="3:8">
      <c r="C56" s="52" t="s">
        <v>206</v>
      </c>
      <c r="D56" s="95" t="s">
        <v>205</v>
      </c>
      <c r="E56" s="19"/>
      <c r="G56" t="s">
        <v>192</v>
      </c>
      <c r="H56" t="s">
        <v>191</v>
      </c>
    </row>
    <row r="57" spans="3:8">
      <c r="C57" s="52" t="s">
        <v>208</v>
      </c>
      <c r="D57" s="95" t="s">
        <v>207</v>
      </c>
      <c r="E57" s="19"/>
      <c r="G57" t="s">
        <v>194</v>
      </c>
      <c r="H57" t="s">
        <v>193</v>
      </c>
    </row>
    <row r="58" spans="3:8">
      <c r="C58" s="52" t="s">
        <v>210</v>
      </c>
      <c r="D58" s="95" t="s">
        <v>209</v>
      </c>
      <c r="E58" s="19"/>
      <c r="G58" t="s">
        <v>196</v>
      </c>
      <c r="H58" t="s">
        <v>195</v>
      </c>
    </row>
    <row r="59" spans="3:8">
      <c r="C59" s="52" t="s">
        <v>212</v>
      </c>
      <c r="D59" s="95" t="s">
        <v>211</v>
      </c>
      <c r="E59" s="19"/>
      <c r="G59" t="s">
        <v>198</v>
      </c>
      <c r="H59" t="s">
        <v>197</v>
      </c>
    </row>
    <row r="60" spans="3:8">
      <c r="C60" s="52" t="s">
        <v>214</v>
      </c>
      <c r="D60" s="95" t="s">
        <v>213</v>
      </c>
      <c r="E60" s="19"/>
      <c r="G60" t="s">
        <v>200</v>
      </c>
      <c r="H60" t="s">
        <v>199</v>
      </c>
    </row>
    <row r="61" spans="3:8">
      <c r="C61" s="96" t="s">
        <v>216</v>
      </c>
      <c r="D61" s="97" t="s">
        <v>215</v>
      </c>
      <c r="G61" t="s">
        <v>202</v>
      </c>
      <c r="H61" t="s">
        <v>201</v>
      </c>
    </row>
    <row r="62" spans="3:8">
      <c r="C62" s="96"/>
      <c r="D62" s="97"/>
      <c r="G62" t="s">
        <v>204</v>
      </c>
      <c r="H62" t="s">
        <v>203</v>
      </c>
    </row>
    <row r="63" spans="3:8">
      <c r="C63" s="98" t="s">
        <v>113</v>
      </c>
      <c r="D63" s="99" t="s">
        <v>112</v>
      </c>
      <c r="G63" t="s">
        <v>206</v>
      </c>
      <c r="H63" t="s">
        <v>205</v>
      </c>
    </row>
    <row r="64" spans="3:8">
      <c r="C64" s="49" t="s">
        <v>278</v>
      </c>
      <c r="D64" s="48" t="s">
        <v>277</v>
      </c>
      <c r="E64" s="19"/>
      <c r="G64" t="s">
        <v>208</v>
      </c>
      <c r="H64" t="s">
        <v>207</v>
      </c>
    </row>
    <row r="65" spans="3:8">
      <c r="C65" s="49" t="s">
        <v>280</v>
      </c>
      <c r="D65" s="48" t="s">
        <v>279</v>
      </c>
      <c r="E65" s="19"/>
      <c r="G65" t="s">
        <v>210</v>
      </c>
      <c r="H65" t="s">
        <v>209</v>
      </c>
    </row>
    <row r="66" spans="3:8">
      <c r="C66" s="49" t="s">
        <v>282</v>
      </c>
      <c r="D66" s="48" t="s">
        <v>281</v>
      </c>
      <c r="E66" s="19"/>
      <c r="G66" t="s">
        <v>212</v>
      </c>
      <c r="H66" t="s">
        <v>211</v>
      </c>
    </row>
    <row r="67" spans="3:8">
      <c r="C67" s="49" t="s">
        <v>284</v>
      </c>
      <c r="D67" s="48" t="s">
        <v>283</v>
      </c>
      <c r="E67" s="19"/>
      <c r="G67" t="s">
        <v>214</v>
      </c>
      <c r="H67" t="s">
        <v>213</v>
      </c>
    </row>
    <row r="68" spans="3:8">
      <c r="C68" s="49" t="s">
        <v>286</v>
      </c>
      <c r="D68" s="48" t="s">
        <v>285</v>
      </c>
      <c r="E68" s="19"/>
      <c r="G68" t="s">
        <v>216</v>
      </c>
      <c r="H68" t="s">
        <v>215</v>
      </c>
    </row>
    <row r="69" spans="3:8">
      <c r="C69" s="49" t="s">
        <v>288</v>
      </c>
      <c r="D69" s="48" t="s">
        <v>287</v>
      </c>
      <c r="E69" s="19"/>
      <c r="G69" t="s">
        <v>278</v>
      </c>
      <c r="H69" t="s">
        <v>277</v>
      </c>
    </row>
    <row r="70" spans="3:8">
      <c r="C70" s="49" t="s">
        <v>290</v>
      </c>
      <c r="D70" s="48" t="s">
        <v>289</v>
      </c>
      <c r="E70" s="19"/>
      <c r="G70" t="s">
        <v>280</v>
      </c>
      <c r="H70" t="s">
        <v>279</v>
      </c>
    </row>
    <row r="71" spans="3:8">
      <c r="C71" s="49" t="s">
        <v>292</v>
      </c>
      <c r="D71" s="48" t="s">
        <v>291</v>
      </c>
      <c r="E71" s="19"/>
      <c r="G71" t="s">
        <v>282</v>
      </c>
      <c r="H71" t="s">
        <v>281</v>
      </c>
    </row>
    <row r="72" spans="3:8">
      <c r="C72" s="100" t="s">
        <v>294</v>
      </c>
      <c r="D72" s="50" t="s">
        <v>293</v>
      </c>
      <c r="E72" s="19"/>
      <c r="G72" t="s">
        <v>284</v>
      </c>
      <c r="H72" t="s">
        <v>283</v>
      </c>
    </row>
    <row r="73" spans="3:8">
      <c r="C73" s="17"/>
      <c r="D73" s="19"/>
      <c r="E73" s="19"/>
      <c r="G73" t="s">
        <v>286</v>
      </c>
      <c r="H73" t="s">
        <v>285</v>
      </c>
    </row>
    <row r="74" spans="3:8">
      <c r="C74" t="s">
        <v>113</v>
      </c>
      <c r="D74" t="s">
        <v>112</v>
      </c>
      <c r="G74" t="s">
        <v>288</v>
      </c>
      <c r="H74" t="s">
        <v>287</v>
      </c>
    </row>
    <row r="75" spans="3:8">
      <c r="C75" s="49" t="s">
        <v>296</v>
      </c>
      <c r="D75" s="48" t="s">
        <v>295</v>
      </c>
      <c r="G75" t="s">
        <v>290</v>
      </c>
      <c r="H75" t="s">
        <v>289</v>
      </c>
    </row>
    <row r="76" spans="3:8">
      <c r="C76" s="49" t="s">
        <v>298</v>
      </c>
      <c r="D76" s="48" t="s">
        <v>297</v>
      </c>
      <c r="G76" t="s">
        <v>292</v>
      </c>
      <c r="H76" t="s">
        <v>291</v>
      </c>
    </row>
    <row r="77" spans="3:8">
      <c r="C77" s="49" t="s">
        <v>300</v>
      </c>
      <c r="D77" s="48" t="s">
        <v>299</v>
      </c>
      <c r="G77" t="s">
        <v>294</v>
      </c>
      <c r="H77" t="s">
        <v>293</v>
      </c>
    </row>
    <row r="78" spans="3:8">
      <c r="C78" s="49" t="s">
        <v>302</v>
      </c>
      <c r="D78" s="48" t="s">
        <v>301</v>
      </c>
      <c r="G78" t="s">
        <v>296</v>
      </c>
      <c r="H78" t="s">
        <v>295</v>
      </c>
    </row>
    <row r="79" spans="3:8">
      <c r="C79" s="49" t="s">
        <v>304</v>
      </c>
      <c r="D79" s="48" t="s">
        <v>303</v>
      </c>
      <c r="G79" t="s">
        <v>298</v>
      </c>
      <c r="H79" t="s">
        <v>297</v>
      </c>
    </row>
    <row r="80" spans="3:8">
      <c r="C80" s="49" t="s">
        <v>306</v>
      </c>
      <c r="D80" s="48" t="s">
        <v>305</v>
      </c>
      <c r="G80" t="s">
        <v>300</v>
      </c>
      <c r="H80" t="s">
        <v>299</v>
      </c>
    </row>
    <row r="81" spans="3:12">
      <c r="C81" s="49" t="s">
        <v>308</v>
      </c>
      <c r="D81" s="48" t="s">
        <v>307</v>
      </c>
      <c r="G81" t="s">
        <v>302</v>
      </c>
      <c r="H81" t="s">
        <v>301</v>
      </c>
      <c r="J81" t="s">
        <v>231</v>
      </c>
      <c r="K81" s="117" t="s">
        <v>335</v>
      </c>
      <c r="L81">
        <v>31</v>
      </c>
    </row>
    <row r="82" spans="3:12">
      <c r="C82" s="49" t="s">
        <v>310</v>
      </c>
      <c r="D82" s="48" t="s">
        <v>309</v>
      </c>
      <c r="G82" t="s">
        <v>304</v>
      </c>
      <c r="H82" t="s">
        <v>303</v>
      </c>
      <c r="J82" t="s">
        <v>232</v>
      </c>
      <c r="K82" s="117" t="s">
        <v>336</v>
      </c>
      <c r="L82">
        <v>28</v>
      </c>
    </row>
    <row r="83" spans="3:12">
      <c r="C83" s="49" t="s">
        <v>312</v>
      </c>
      <c r="D83" s="83" t="s">
        <v>311</v>
      </c>
      <c r="G83" t="s">
        <v>306</v>
      </c>
      <c r="H83" t="s">
        <v>305</v>
      </c>
      <c r="J83" t="s">
        <v>233</v>
      </c>
      <c r="K83" s="117" t="s">
        <v>337</v>
      </c>
      <c r="L83">
        <v>31</v>
      </c>
    </row>
    <row r="84" spans="3:12">
      <c r="C84" s="49" t="s">
        <v>314</v>
      </c>
      <c r="D84" s="48" t="s">
        <v>313</v>
      </c>
      <c r="G84" t="s">
        <v>308</v>
      </c>
      <c r="H84" t="s">
        <v>307</v>
      </c>
      <c r="J84" t="s">
        <v>234</v>
      </c>
      <c r="K84" s="117" t="s">
        <v>338</v>
      </c>
      <c r="L84">
        <v>30</v>
      </c>
    </row>
    <row r="85" spans="3:12">
      <c r="C85" s="93" t="s">
        <v>316</v>
      </c>
      <c r="D85" s="94" t="s">
        <v>315</v>
      </c>
      <c r="G85" t="s">
        <v>310</v>
      </c>
      <c r="H85" t="s">
        <v>309</v>
      </c>
      <c r="J85" t="s">
        <v>235</v>
      </c>
      <c r="K85" s="117" t="s">
        <v>339</v>
      </c>
      <c r="L85">
        <v>31</v>
      </c>
    </row>
    <row r="86" spans="3:12">
      <c r="G86" t="s">
        <v>312</v>
      </c>
      <c r="H86" t="s">
        <v>311</v>
      </c>
      <c r="J86" t="s">
        <v>236</v>
      </c>
      <c r="K86" s="117" t="s">
        <v>340</v>
      </c>
      <c r="L86">
        <v>30</v>
      </c>
    </row>
    <row r="87" spans="3:12">
      <c r="G87" t="s">
        <v>314</v>
      </c>
      <c r="H87" t="s">
        <v>313</v>
      </c>
      <c r="J87" t="s">
        <v>237</v>
      </c>
      <c r="K87" s="117" t="s">
        <v>341</v>
      </c>
      <c r="L87">
        <v>31</v>
      </c>
    </row>
    <row r="88" spans="3:12">
      <c r="G88" t="s">
        <v>316</v>
      </c>
      <c r="H88" t="s">
        <v>315</v>
      </c>
      <c r="J88" t="s">
        <v>238</v>
      </c>
      <c r="K88" s="117" t="s">
        <v>342</v>
      </c>
      <c r="L88">
        <v>31</v>
      </c>
    </row>
    <row r="89" spans="3:12">
      <c r="J89" t="s">
        <v>239</v>
      </c>
      <c r="K89" s="117" t="s">
        <v>343</v>
      </c>
      <c r="L89">
        <v>30</v>
      </c>
    </row>
    <row r="90" spans="3:12">
      <c r="J90" t="s">
        <v>240</v>
      </c>
      <c r="K90" s="117" t="s">
        <v>344</v>
      </c>
      <c r="L90">
        <v>31</v>
      </c>
    </row>
    <row r="91" spans="3:12">
      <c r="J91" t="s">
        <v>241</v>
      </c>
      <c r="K91" s="117" t="s">
        <v>345</v>
      </c>
      <c r="L91">
        <v>30</v>
      </c>
    </row>
    <row r="92" spans="3:12">
      <c r="J92" t="s">
        <v>242</v>
      </c>
      <c r="K92" s="117" t="s">
        <v>346</v>
      </c>
      <c r="L92">
        <v>31</v>
      </c>
    </row>
    <row r="94" spans="3:12">
      <c r="E94" t="s">
        <v>131</v>
      </c>
      <c r="F94" t="s">
        <v>347</v>
      </c>
    </row>
    <row r="95" spans="3:12">
      <c r="E95" t="s">
        <v>424</v>
      </c>
      <c r="F95" t="s">
        <v>425</v>
      </c>
    </row>
    <row r="96" spans="3:12">
      <c r="E96" t="s">
        <v>217</v>
      </c>
      <c r="F96" t="s">
        <v>348</v>
      </c>
    </row>
    <row r="97" spans="5:6">
      <c r="E97" t="s">
        <v>49</v>
      </c>
      <c r="F97" t="s">
        <v>364</v>
      </c>
    </row>
    <row r="98" spans="5:6">
      <c r="E98" t="s">
        <v>51</v>
      </c>
      <c r="F98" t="s">
        <v>359</v>
      </c>
    </row>
    <row r="99" spans="5:6">
      <c r="E99" t="s">
        <v>53</v>
      </c>
      <c r="F99" t="s">
        <v>362</v>
      </c>
    </row>
    <row r="100" spans="5:6">
      <c r="E100" t="s">
        <v>55</v>
      </c>
      <c r="F100" t="s">
        <v>55</v>
      </c>
    </row>
    <row r="101" spans="5:6">
      <c r="E101" t="s">
        <v>57</v>
      </c>
      <c r="F101" t="s">
        <v>358</v>
      </c>
    </row>
    <row r="102" spans="5:6">
      <c r="E102" t="s">
        <v>59</v>
      </c>
      <c r="F102" t="s">
        <v>352</v>
      </c>
    </row>
    <row r="103" spans="5:6">
      <c r="E103" t="s">
        <v>61</v>
      </c>
      <c r="F103" t="s">
        <v>349</v>
      </c>
    </row>
    <row r="104" spans="5:6">
      <c r="E104" t="s">
        <v>63</v>
      </c>
      <c r="F104" t="s">
        <v>63</v>
      </c>
    </row>
    <row r="105" spans="5:6">
      <c r="E105" t="s">
        <v>65</v>
      </c>
      <c r="F105" t="s">
        <v>65</v>
      </c>
    </row>
    <row r="106" spans="5:6">
      <c r="E106" t="s">
        <v>67</v>
      </c>
      <c r="F106" t="s">
        <v>67</v>
      </c>
    </row>
    <row r="107" spans="5:6">
      <c r="E107" t="s">
        <v>69</v>
      </c>
      <c r="F107" t="s">
        <v>350</v>
      </c>
    </row>
    <row r="108" spans="5:6">
      <c r="E108" t="s">
        <v>71</v>
      </c>
      <c r="F108" t="s">
        <v>71</v>
      </c>
    </row>
    <row r="109" spans="5:6">
      <c r="E109" t="s">
        <v>73</v>
      </c>
      <c r="F109" t="s">
        <v>351</v>
      </c>
    </row>
    <row r="110" spans="5:6">
      <c r="E110" t="s">
        <v>75</v>
      </c>
      <c r="F110" t="s">
        <v>75</v>
      </c>
    </row>
    <row r="111" spans="5:6">
      <c r="E111" t="s">
        <v>77</v>
      </c>
      <c r="F111" t="s">
        <v>77</v>
      </c>
    </row>
    <row r="112" spans="5:6">
      <c r="E112" t="s">
        <v>78</v>
      </c>
      <c r="F112" t="s">
        <v>78</v>
      </c>
    </row>
    <row r="113" spans="5:6">
      <c r="E113" t="s">
        <v>80</v>
      </c>
      <c r="F113" t="s">
        <v>365</v>
      </c>
    </row>
    <row r="114" spans="5:6">
      <c r="E114" t="s">
        <v>82</v>
      </c>
      <c r="F114" t="s">
        <v>82</v>
      </c>
    </row>
    <row r="115" spans="5:6">
      <c r="E115" t="s">
        <v>86</v>
      </c>
      <c r="F115" t="s">
        <v>360</v>
      </c>
    </row>
    <row r="116" spans="5:6">
      <c r="E116" t="s">
        <v>218</v>
      </c>
      <c r="F116" t="s">
        <v>348</v>
      </c>
    </row>
    <row r="117" spans="5:6">
      <c r="E117" t="s">
        <v>219</v>
      </c>
      <c r="F117" t="s">
        <v>348</v>
      </c>
    </row>
    <row r="118" spans="5:6">
      <c r="E118" t="s">
        <v>220</v>
      </c>
      <c r="F118" t="s">
        <v>348</v>
      </c>
    </row>
    <row r="119" spans="5:6">
      <c r="E119" t="s">
        <v>221</v>
      </c>
      <c r="F119" t="s">
        <v>348</v>
      </c>
    </row>
    <row r="120" spans="5:6">
      <c r="E120" t="s">
        <v>222</v>
      </c>
      <c r="F120" t="s">
        <v>348</v>
      </c>
    </row>
    <row r="121" spans="5:6">
      <c r="E121" t="s">
        <v>93</v>
      </c>
      <c r="F121" t="s">
        <v>93</v>
      </c>
    </row>
    <row r="122" spans="5:6">
      <c r="E122" t="s">
        <v>95</v>
      </c>
      <c r="F122" t="s">
        <v>95</v>
      </c>
    </row>
    <row r="123" spans="5:6">
      <c r="E123" t="s">
        <v>223</v>
      </c>
      <c r="F123" t="s">
        <v>348</v>
      </c>
    </row>
    <row r="124" spans="5:6">
      <c r="E124" t="s">
        <v>224</v>
      </c>
      <c r="F124" t="s">
        <v>348</v>
      </c>
    </row>
    <row r="125" spans="5:6">
      <c r="E125" t="s">
        <v>225</v>
      </c>
      <c r="F125" t="s">
        <v>348</v>
      </c>
    </row>
    <row r="126" spans="5:6">
      <c r="E126" t="s">
        <v>226</v>
      </c>
      <c r="F126" t="s">
        <v>348</v>
      </c>
    </row>
    <row r="127" spans="5:6">
      <c r="E127" t="s">
        <v>227</v>
      </c>
      <c r="F127" t="s">
        <v>348</v>
      </c>
    </row>
    <row r="128" spans="5:6">
      <c r="E128" t="s">
        <v>228</v>
      </c>
      <c r="F128" t="s">
        <v>348</v>
      </c>
    </row>
    <row r="129" spans="5:6">
      <c r="E129" t="s">
        <v>229</v>
      </c>
      <c r="F129" t="s">
        <v>348</v>
      </c>
    </row>
    <row r="130" spans="5:6">
      <c r="E130" t="s">
        <v>104</v>
      </c>
      <c r="F130" t="s">
        <v>104</v>
      </c>
    </row>
    <row r="131" spans="5:6">
      <c r="E131" t="s">
        <v>106</v>
      </c>
      <c r="F131" t="s">
        <v>363</v>
      </c>
    </row>
    <row r="132" spans="5:6">
      <c r="E132" t="s">
        <v>230</v>
      </c>
      <c r="F132" t="s">
        <v>348</v>
      </c>
    </row>
    <row r="133" spans="5:6">
      <c r="E133" t="s">
        <v>109</v>
      </c>
      <c r="F133" t="s">
        <v>353</v>
      </c>
    </row>
    <row r="134" spans="5:6">
      <c r="E134" t="s">
        <v>111</v>
      </c>
      <c r="F134" t="s">
        <v>361</v>
      </c>
    </row>
    <row r="135" spans="5:6">
      <c r="E135" t="s">
        <v>190</v>
      </c>
      <c r="F135" t="s">
        <v>190</v>
      </c>
    </row>
    <row r="136" spans="5:6">
      <c r="E136" t="s">
        <v>192</v>
      </c>
      <c r="F136" t="s">
        <v>192</v>
      </c>
    </row>
    <row r="137" spans="5:6">
      <c r="E137" t="s">
        <v>194</v>
      </c>
      <c r="F137" t="s">
        <v>194</v>
      </c>
    </row>
    <row r="138" spans="5:6">
      <c r="E138" t="s">
        <v>196</v>
      </c>
      <c r="F138" t="s">
        <v>196</v>
      </c>
    </row>
    <row r="139" spans="5:6">
      <c r="E139" t="s">
        <v>198</v>
      </c>
      <c r="F139" t="s">
        <v>198</v>
      </c>
    </row>
    <row r="140" spans="5:6">
      <c r="E140" t="s">
        <v>200</v>
      </c>
      <c r="F140" t="s">
        <v>200</v>
      </c>
    </row>
    <row r="141" spans="5:6">
      <c r="E141" t="s">
        <v>202</v>
      </c>
      <c r="F141" t="s">
        <v>202</v>
      </c>
    </row>
    <row r="142" spans="5:6">
      <c r="E142" t="s">
        <v>204</v>
      </c>
      <c r="F142" t="s">
        <v>204</v>
      </c>
    </row>
    <row r="143" spans="5:6">
      <c r="E143" t="s">
        <v>206</v>
      </c>
      <c r="F143" t="s">
        <v>206</v>
      </c>
    </row>
    <row r="144" spans="5:6">
      <c r="E144" t="s">
        <v>208</v>
      </c>
      <c r="F144" t="s">
        <v>208</v>
      </c>
    </row>
    <row r="145" spans="5:6">
      <c r="E145" t="s">
        <v>210</v>
      </c>
      <c r="F145" t="s">
        <v>210</v>
      </c>
    </row>
    <row r="146" spans="5:6">
      <c r="E146" t="s">
        <v>212</v>
      </c>
      <c r="F146" t="s">
        <v>348</v>
      </c>
    </row>
    <row r="147" spans="5:6">
      <c r="E147" t="s">
        <v>214</v>
      </c>
      <c r="F147" t="s">
        <v>214</v>
      </c>
    </row>
    <row r="148" spans="5:6">
      <c r="E148" t="s">
        <v>216</v>
      </c>
      <c r="F148" t="s">
        <v>216</v>
      </c>
    </row>
    <row r="149" spans="5:6">
      <c r="E149" t="s">
        <v>278</v>
      </c>
      <c r="F149" t="s">
        <v>355</v>
      </c>
    </row>
    <row r="150" spans="5:6">
      <c r="E150" t="s">
        <v>280</v>
      </c>
      <c r="F150" t="s">
        <v>280</v>
      </c>
    </row>
    <row r="151" spans="5:6">
      <c r="E151" t="s">
        <v>282</v>
      </c>
      <c r="F151" t="s">
        <v>356</v>
      </c>
    </row>
    <row r="152" spans="5:6">
      <c r="E152" t="s">
        <v>284</v>
      </c>
      <c r="F152" t="s">
        <v>284</v>
      </c>
    </row>
    <row r="153" spans="5:6">
      <c r="E153" t="s">
        <v>286</v>
      </c>
      <c r="F153" t="s">
        <v>286</v>
      </c>
    </row>
    <row r="154" spans="5:6">
      <c r="E154" t="s">
        <v>288</v>
      </c>
      <c r="F154" t="s">
        <v>288</v>
      </c>
    </row>
    <row r="155" spans="5:6">
      <c r="E155" t="s">
        <v>290</v>
      </c>
      <c r="F155" t="s">
        <v>290</v>
      </c>
    </row>
    <row r="156" spans="5:6">
      <c r="E156" t="s">
        <v>292</v>
      </c>
      <c r="F156" t="s">
        <v>348</v>
      </c>
    </row>
    <row r="157" spans="5:6">
      <c r="E157" t="s">
        <v>294</v>
      </c>
      <c r="F157" t="s">
        <v>354</v>
      </c>
    </row>
    <row r="158" spans="5:6">
      <c r="E158" t="s">
        <v>296</v>
      </c>
      <c r="F158" t="s">
        <v>349</v>
      </c>
    </row>
    <row r="159" spans="5:6">
      <c r="E159" t="s">
        <v>298</v>
      </c>
      <c r="F159" t="s">
        <v>357</v>
      </c>
    </row>
    <row r="160" spans="5:6">
      <c r="E160" t="s">
        <v>300</v>
      </c>
      <c r="F160" t="s">
        <v>300</v>
      </c>
    </row>
    <row r="161" spans="5:6">
      <c r="E161" t="s">
        <v>302</v>
      </c>
      <c r="F161" t="s">
        <v>302</v>
      </c>
    </row>
    <row r="162" spans="5:6">
      <c r="E162" t="s">
        <v>304</v>
      </c>
      <c r="F162" t="s">
        <v>304</v>
      </c>
    </row>
    <row r="163" spans="5:6">
      <c r="E163" t="s">
        <v>306</v>
      </c>
      <c r="F163" t="s">
        <v>306</v>
      </c>
    </row>
    <row r="164" spans="5:6">
      <c r="E164" t="s">
        <v>308</v>
      </c>
      <c r="F164" t="s">
        <v>308</v>
      </c>
    </row>
    <row r="165" spans="5:6">
      <c r="E165" t="s">
        <v>310</v>
      </c>
      <c r="F165" t="s">
        <v>310</v>
      </c>
    </row>
    <row r="166" spans="5:6">
      <c r="E166" t="s">
        <v>312</v>
      </c>
      <c r="F166" t="s">
        <v>348</v>
      </c>
    </row>
    <row r="167" spans="5:6">
      <c r="E167" t="s">
        <v>314</v>
      </c>
      <c r="F167" t="s">
        <v>314</v>
      </c>
    </row>
    <row r="168" spans="5:6">
      <c r="E168" t="s">
        <v>316</v>
      </c>
      <c r="F168" t="s">
        <v>348</v>
      </c>
    </row>
  </sheetData>
  <sheetProtection algorithmName="SHA-512" hashValue="LLajuhdRTkMqijeNZ/vYqvT8FknVaFjy81bgrkVnvEnjhfqaGx0qBmFwFlY21NrQIrK13BkwU4cDh+AoziQ2Yw==" saltValue="LLllkMzweBwgpMElEhAFuw==" spinCount="100000" sheet="1" selectLockedCells="1" selectUnlockedCells="1"/>
  <phoneticPr fontId="36" type="noConversion"/>
  <pageMargins left="0.7" right="0.7" top="0.75" bottom="0.75" header="0.3" footer="0.3"/>
  <pageSetup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2F2A"/>
    <pageSetUpPr fitToPage="1"/>
  </sheetPr>
  <dimension ref="A1:AE125"/>
  <sheetViews>
    <sheetView showGridLines="0" topLeftCell="A74" zoomScale="70" zoomScaleNormal="70" zoomScaleSheetLayoutView="70" workbookViewId="0">
      <selection activeCell="X106" sqref="X106"/>
    </sheetView>
  </sheetViews>
  <sheetFormatPr baseColWidth="10" defaultColWidth="11.42578125" defaultRowHeight="12.75"/>
  <cols>
    <col min="1" max="1" width="24.5703125" style="174" customWidth="1"/>
    <col min="2" max="2" width="33.28515625" style="270" customWidth="1"/>
    <col min="3" max="3" width="20.28515625" style="270" customWidth="1"/>
    <col min="4" max="6" width="15.42578125" style="271" customWidth="1"/>
    <col min="7" max="7" width="10.28515625" style="271" customWidth="1"/>
    <col min="8" max="9" width="8.140625" style="271" customWidth="1"/>
    <col min="10" max="12" width="8.7109375" style="271" customWidth="1"/>
    <col min="13" max="21" width="8.42578125" style="271" customWidth="1"/>
    <col min="22" max="24" width="14.7109375" style="271" customWidth="1"/>
    <col min="25" max="25" width="15.85546875" style="174" customWidth="1"/>
    <col min="26" max="30" width="3" style="174" customWidth="1"/>
    <col min="31" max="31" width="5.5703125" style="174" customWidth="1"/>
    <col min="32" max="16384" width="11.42578125" style="175"/>
  </cols>
  <sheetData>
    <row r="1" spans="1:31" s="164" customFormat="1" ht="16.5" customHeight="1">
      <c r="A1" s="160"/>
      <c r="B1" s="554" t="s">
        <v>503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161"/>
      <c r="U1" s="162"/>
      <c r="V1" s="162"/>
      <c r="W1" s="162"/>
      <c r="X1" s="162"/>
      <c r="Y1" s="163" t="s">
        <v>504</v>
      </c>
    </row>
    <row r="2" spans="1:31" s="164" customFormat="1" ht="18.75" customHeight="1">
      <c r="A2" s="165"/>
      <c r="B2" s="555"/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166"/>
      <c r="U2" s="80"/>
      <c r="V2" s="80"/>
      <c r="W2" s="80"/>
      <c r="X2" s="80"/>
      <c r="Y2" s="167" t="s">
        <v>631</v>
      </c>
    </row>
    <row r="3" spans="1:31" s="164" customFormat="1" ht="17.100000000000001" customHeight="1">
      <c r="A3" s="165"/>
      <c r="B3" s="168"/>
      <c r="C3" s="16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80"/>
      <c r="P3" s="80"/>
      <c r="Q3" s="80"/>
      <c r="V3" s="296">
        <f>IFERROR(VLOOKUP(W3,DATOS!K81:L92,2,0)," ")</f>
        <v>31</v>
      </c>
      <c r="W3" s="296" t="str">
        <f>IFERROR(VLOOKUP(ÍNDICE!O4,DATOS!J81:K92,2,0)," ")</f>
        <v>08</v>
      </c>
      <c r="X3" s="297">
        <f ca="1">TODAY()</f>
        <v>46266</v>
      </c>
      <c r="Y3" s="170"/>
      <c r="Z3" s="171"/>
      <c r="AA3" s="171"/>
      <c r="AB3" s="171"/>
      <c r="AC3" s="171"/>
      <c r="AD3" s="171"/>
    </row>
    <row r="4" spans="1:31" s="164" customFormat="1" ht="21.75" customHeight="1">
      <c r="A4" s="165"/>
      <c r="B4" s="168"/>
      <c r="C4" s="168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V4" s="121" t="s">
        <v>116</v>
      </c>
      <c r="W4" s="120" t="s">
        <v>117</v>
      </c>
      <c r="X4" s="120" t="s">
        <v>118</v>
      </c>
      <c r="Y4" s="170"/>
      <c r="Z4" s="171"/>
      <c r="AA4" s="171"/>
      <c r="AB4" s="171"/>
      <c r="AC4" s="171"/>
      <c r="AD4" s="171"/>
    </row>
    <row r="5" spans="1:31" ht="13.5" customHeight="1" thickBot="1">
      <c r="A5" s="172" t="s">
        <v>505</v>
      </c>
      <c r="B5" s="556" t="s">
        <v>42</v>
      </c>
      <c r="C5" s="556"/>
      <c r="D5" s="556" t="s">
        <v>506</v>
      </c>
      <c r="E5" s="556"/>
      <c r="F5" s="556"/>
      <c r="G5" s="556"/>
      <c r="H5" s="556" t="s">
        <v>507</v>
      </c>
      <c r="I5" s="556"/>
      <c r="J5" s="556"/>
      <c r="K5" s="556"/>
      <c r="L5" s="556" t="s">
        <v>508</v>
      </c>
      <c r="M5" s="556"/>
      <c r="N5" s="556"/>
      <c r="O5" s="556"/>
      <c r="P5" s="556"/>
      <c r="Q5" s="556"/>
      <c r="R5" s="556"/>
      <c r="S5" s="556"/>
      <c r="T5" s="291"/>
      <c r="U5" s="291"/>
      <c r="V5" s="291"/>
      <c r="W5" s="291"/>
      <c r="X5" s="291"/>
      <c r="Y5" s="292"/>
      <c r="Z5" s="293"/>
      <c r="AA5" s="293"/>
      <c r="AB5" s="175"/>
      <c r="AC5" s="175"/>
      <c r="AD5" s="175"/>
      <c r="AE5" s="175"/>
    </row>
    <row r="6" spans="1:31" s="294" customFormat="1" ht="36.75" customHeight="1" thickBot="1">
      <c r="A6" s="176" t="str">
        <f>IF(ÍNDICE!C4=0," ",ÍNDICE!C4)</f>
        <v>LOMAS DE CASA BLANCA</v>
      </c>
      <c r="B6" s="557" t="str">
        <f>IF(ÍNDICE!G4=0," ",ÍNDICE!G4)</f>
        <v>QTSSA012982</v>
      </c>
      <c r="C6" s="558"/>
      <c r="D6" s="559" t="s">
        <v>601</v>
      </c>
      <c r="E6" s="560"/>
      <c r="F6" s="560"/>
      <c r="G6" s="561"/>
      <c r="H6" s="559" t="str">
        <f>IFERROR(VLOOKUP(ÍNDICE!C4,DATOS!E94:F168,2,0)," ")</f>
        <v>REFORMA AGRARIA 1RA SECCIÓN</v>
      </c>
      <c r="I6" s="560"/>
      <c r="J6" s="560"/>
      <c r="K6" s="561"/>
      <c r="L6" s="559" t="str">
        <f>IF(ÍNDICE!J4=0," ",ÍNDICE!J4)</f>
        <v>LE. ANA MELISSA SALAZAR SERRANO</v>
      </c>
      <c r="M6" s="560"/>
      <c r="N6" s="560"/>
      <c r="O6" s="560"/>
      <c r="P6" s="560"/>
      <c r="Q6" s="560"/>
      <c r="R6" s="560"/>
      <c r="S6" s="560"/>
      <c r="T6" s="560"/>
      <c r="U6" s="560"/>
      <c r="V6" s="560"/>
      <c r="W6" s="560"/>
      <c r="X6" s="560"/>
      <c r="Y6" s="561"/>
    </row>
    <row r="7" spans="1:31" s="182" customFormat="1" ht="4.9000000000000004" customHeight="1" thickBot="1">
      <c r="A7" s="177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9"/>
      <c r="P7" s="180"/>
      <c r="Q7" s="180"/>
      <c r="R7" s="180"/>
      <c r="S7" s="180"/>
      <c r="T7" s="180"/>
      <c r="U7" s="180"/>
      <c r="V7" s="180"/>
      <c r="W7" s="180"/>
      <c r="X7" s="180"/>
      <c r="Y7" s="181"/>
    </row>
    <row r="8" spans="1:31" s="182" customFormat="1" ht="29.25" customHeight="1" thickBot="1">
      <c r="A8" s="562" t="s">
        <v>119</v>
      </c>
      <c r="B8" s="562" t="s">
        <v>120</v>
      </c>
      <c r="C8" s="563"/>
      <c r="D8" s="568" t="s">
        <v>509</v>
      </c>
      <c r="E8" s="569"/>
      <c r="F8" s="569"/>
      <c r="G8" s="569"/>
      <c r="H8" s="569"/>
      <c r="I8" s="569"/>
      <c r="J8" s="569"/>
      <c r="K8" s="569"/>
      <c r="L8" s="569"/>
      <c r="M8" s="569"/>
      <c r="N8" s="569"/>
      <c r="O8" s="569"/>
      <c r="P8" s="569"/>
      <c r="Q8" s="569"/>
      <c r="R8" s="569"/>
      <c r="S8" s="569"/>
      <c r="T8" s="569"/>
      <c r="U8" s="570"/>
      <c r="V8" s="579" t="s">
        <v>949</v>
      </c>
      <c r="W8" s="582" t="s">
        <v>948</v>
      </c>
      <c r="X8" s="582" t="s">
        <v>510</v>
      </c>
      <c r="Y8" s="571" t="s">
        <v>950</v>
      </c>
    </row>
    <row r="9" spans="1:31" ht="25.5" customHeight="1" thickBot="1">
      <c r="A9" s="564"/>
      <c r="B9" s="564"/>
      <c r="C9" s="565"/>
      <c r="D9" s="574" t="s">
        <v>511</v>
      </c>
      <c r="E9" s="575"/>
      <c r="F9" s="576"/>
      <c r="G9" s="577" t="s">
        <v>512</v>
      </c>
      <c r="H9" s="577" t="s">
        <v>513</v>
      </c>
      <c r="I9" s="577" t="s">
        <v>514</v>
      </c>
      <c r="J9" s="577" t="s">
        <v>515</v>
      </c>
      <c r="K9" s="577" t="s">
        <v>516</v>
      </c>
      <c r="L9" s="577" t="s">
        <v>517</v>
      </c>
      <c r="M9" s="577" t="s">
        <v>518</v>
      </c>
      <c r="N9" s="577" t="s">
        <v>519</v>
      </c>
      <c r="O9" s="577" t="s">
        <v>520</v>
      </c>
      <c r="P9" s="577" t="s">
        <v>521</v>
      </c>
      <c r="Q9" s="577" t="s">
        <v>522</v>
      </c>
      <c r="R9" s="577" t="s">
        <v>523</v>
      </c>
      <c r="S9" s="577" t="s">
        <v>524</v>
      </c>
      <c r="T9" s="602" t="s">
        <v>525</v>
      </c>
      <c r="U9" s="602" t="s">
        <v>526</v>
      </c>
      <c r="V9" s="580"/>
      <c r="W9" s="583"/>
      <c r="X9" s="583"/>
      <c r="Y9" s="572"/>
      <c r="Z9" s="175"/>
      <c r="AA9" s="175"/>
      <c r="AB9" s="175"/>
      <c r="AC9" s="175"/>
      <c r="AD9" s="175"/>
      <c r="AE9" s="175"/>
    </row>
    <row r="10" spans="1:31" ht="30.75" customHeight="1" thickBot="1">
      <c r="A10" s="566"/>
      <c r="B10" s="566"/>
      <c r="C10" s="567"/>
      <c r="D10" s="183" t="s">
        <v>527</v>
      </c>
      <c r="E10" s="183" t="s">
        <v>528</v>
      </c>
      <c r="F10" s="184" t="s">
        <v>529</v>
      </c>
      <c r="G10" s="578"/>
      <c r="H10" s="578"/>
      <c r="I10" s="578"/>
      <c r="J10" s="578"/>
      <c r="K10" s="578"/>
      <c r="L10" s="578"/>
      <c r="M10" s="578"/>
      <c r="N10" s="578"/>
      <c r="O10" s="578"/>
      <c r="P10" s="578"/>
      <c r="Q10" s="578"/>
      <c r="R10" s="578"/>
      <c r="S10" s="578"/>
      <c r="T10" s="603"/>
      <c r="U10" s="603"/>
      <c r="V10" s="581"/>
      <c r="W10" s="584"/>
      <c r="X10" s="584"/>
      <c r="Y10" s="573"/>
      <c r="Z10" s="175"/>
      <c r="AA10" s="175"/>
      <c r="AB10" s="175"/>
      <c r="AC10" s="175"/>
      <c r="AD10" s="175"/>
      <c r="AE10" s="175"/>
    </row>
    <row r="11" spans="1:31" ht="35.1" customHeight="1">
      <c r="A11" s="591" t="s">
        <v>530</v>
      </c>
      <c r="B11" s="185" t="s">
        <v>531</v>
      </c>
      <c r="C11" s="186" t="s">
        <v>532</v>
      </c>
      <c r="D11" s="187"/>
      <c r="E11" s="604"/>
      <c r="F11" s="605"/>
      <c r="G11" s="605"/>
      <c r="H11" s="605"/>
      <c r="I11" s="605"/>
      <c r="J11" s="605"/>
      <c r="K11" s="605"/>
      <c r="L11" s="605"/>
      <c r="M11" s="605"/>
      <c r="N11" s="605"/>
      <c r="O11" s="605"/>
      <c r="P11" s="605"/>
      <c r="Q11" s="605"/>
      <c r="R11" s="605"/>
      <c r="S11" s="605"/>
      <c r="T11" s="605"/>
      <c r="U11" s="606"/>
      <c r="V11" s="188"/>
      <c r="W11" s="188"/>
      <c r="X11" s="188"/>
      <c r="Y11" s="188">
        <v>4</v>
      </c>
      <c r="Z11" s="175"/>
      <c r="AA11" s="175"/>
      <c r="AB11" s="175"/>
      <c r="AC11" s="175"/>
      <c r="AD11" s="175"/>
      <c r="AE11" s="175"/>
    </row>
    <row r="12" spans="1:31" s="182" customFormat="1" ht="35.1" customHeight="1">
      <c r="A12" s="592"/>
      <c r="B12" s="189" t="s">
        <v>533</v>
      </c>
      <c r="C12" s="190" t="s">
        <v>532</v>
      </c>
      <c r="D12" s="191"/>
      <c r="E12" s="192"/>
      <c r="F12" s="192"/>
      <c r="G12" s="607"/>
      <c r="H12" s="608"/>
      <c r="I12" s="608"/>
      <c r="J12" s="608"/>
      <c r="K12" s="608"/>
      <c r="L12" s="608"/>
      <c r="M12" s="608"/>
      <c r="N12" s="608"/>
      <c r="O12" s="608"/>
      <c r="P12" s="608"/>
      <c r="Q12" s="608"/>
      <c r="R12" s="608"/>
      <c r="S12" s="608"/>
      <c r="T12" s="608"/>
      <c r="U12" s="609"/>
      <c r="V12" s="193"/>
      <c r="W12" s="193"/>
      <c r="X12" s="193"/>
      <c r="Y12" s="193">
        <v>21</v>
      </c>
    </row>
    <row r="13" spans="1:31" s="182" customFormat="1" ht="35.1" customHeight="1">
      <c r="A13" s="592"/>
      <c r="B13" s="194" t="s">
        <v>534</v>
      </c>
      <c r="C13" s="190" t="s">
        <v>532</v>
      </c>
      <c r="D13" s="610"/>
      <c r="E13" s="608"/>
      <c r="F13" s="611"/>
      <c r="G13" s="192"/>
      <c r="H13" s="192"/>
      <c r="I13" s="192"/>
      <c r="J13" s="608"/>
      <c r="K13" s="608"/>
      <c r="L13" s="608"/>
      <c r="M13" s="608"/>
      <c r="N13" s="608"/>
      <c r="O13" s="608"/>
      <c r="P13" s="608"/>
      <c r="Q13" s="608"/>
      <c r="R13" s="608"/>
      <c r="S13" s="608"/>
      <c r="T13" s="608"/>
      <c r="U13" s="609"/>
      <c r="V13" s="193"/>
      <c r="W13" s="193"/>
      <c r="X13" s="193"/>
      <c r="Y13" s="193">
        <v>1</v>
      </c>
    </row>
    <row r="14" spans="1:31" s="182" customFormat="1" ht="35.1" customHeight="1">
      <c r="A14" s="592"/>
      <c r="B14" s="194" t="s">
        <v>535</v>
      </c>
      <c r="C14" s="190" t="s">
        <v>532</v>
      </c>
      <c r="D14" s="610"/>
      <c r="E14" s="608"/>
      <c r="F14" s="608"/>
      <c r="G14" s="608"/>
      <c r="H14" s="608"/>
      <c r="I14" s="611"/>
      <c r="J14" s="192"/>
      <c r="K14" s="192"/>
      <c r="L14" s="192"/>
      <c r="M14" s="192"/>
      <c r="N14" s="192"/>
      <c r="O14" s="192"/>
      <c r="P14" s="585"/>
      <c r="Q14" s="586"/>
      <c r="R14" s="586"/>
      <c r="S14" s="586"/>
      <c r="T14" s="586"/>
      <c r="U14" s="587"/>
      <c r="V14" s="193"/>
      <c r="W14" s="193"/>
      <c r="X14" s="193"/>
      <c r="Y14" s="193"/>
    </row>
    <row r="15" spans="1:31" s="182" customFormat="1" ht="35.1" customHeight="1" thickBot="1">
      <c r="A15" s="593"/>
      <c r="B15" s="195" t="s">
        <v>536</v>
      </c>
      <c r="C15" s="196" t="s">
        <v>532</v>
      </c>
      <c r="D15" s="588" t="s">
        <v>537</v>
      </c>
      <c r="E15" s="589"/>
      <c r="F15" s="589"/>
      <c r="G15" s="589"/>
      <c r="H15" s="589"/>
      <c r="I15" s="589"/>
      <c r="J15" s="589"/>
      <c r="K15" s="589"/>
      <c r="L15" s="589"/>
      <c r="M15" s="589"/>
      <c r="N15" s="589"/>
      <c r="O15" s="590"/>
      <c r="P15" s="197"/>
      <c r="Q15" s="197"/>
      <c r="R15" s="197"/>
      <c r="S15" s="197"/>
      <c r="T15" s="197"/>
      <c r="U15" s="197"/>
      <c r="V15" s="198"/>
      <c r="W15" s="198"/>
      <c r="X15" s="198"/>
      <c r="Y15" s="198"/>
    </row>
    <row r="16" spans="1:31" s="182" customFormat="1" ht="35.1" customHeight="1">
      <c r="A16" s="591" t="s">
        <v>538</v>
      </c>
      <c r="B16" s="594" t="s">
        <v>532</v>
      </c>
      <c r="C16" s="595"/>
      <c r="D16" s="199"/>
      <c r="E16" s="200"/>
      <c r="F16" s="201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3"/>
      <c r="V16" s="204"/>
      <c r="W16" s="204"/>
      <c r="X16" s="204"/>
      <c r="Y16" s="204">
        <v>14</v>
      </c>
    </row>
    <row r="17" spans="1:25" s="182" customFormat="1" ht="35.1" customHeight="1">
      <c r="A17" s="592"/>
      <c r="B17" s="596" t="s">
        <v>539</v>
      </c>
      <c r="C17" s="205" t="s">
        <v>540</v>
      </c>
      <c r="D17" s="206"/>
      <c r="E17" s="207"/>
      <c r="F17" s="207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193"/>
      <c r="W17" s="193"/>
      <c r="X17" s="193"/>
      <c r="Y17" s="193">
        <v>5</v>
      </c>
    </row>
    <row r="18" spans="1:25" s="182" customFormat="1" ht="35.1" customHeight="1">
      <c r="A18" s="592"/>
      <c r="B18" s="597"/>
      <c r="C18" s="205" t="s">
        <v>541</v>
      </c>
      <c r="D18" s="206"/>
      <c r="E18" s="207"/>
      <c r="F18" s="207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193"/>
      <c r="W18" s="193"/>
      <c r="X18" s="193"/>
      <c r="Y18" s="193"/>
    </row>
    <row r="19" spans="1:25" s="182" customFormat="1" ht="35.1" customHeight="1">
      <c r="A19" s="592"/>
      <c r="B19" s="598" t="s">
        <v>542</v>
      </c>
      <c r="C19" s="205" t="s">
        <v>540</v>
      </c>
      <c r="D19" s="206"/>
      <c r="E19" s="207"/>
      <c r="F19" s="207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193"/>
      <c r="W19" s="193"/>
      <c r="X19" s="193"/>
      <c r="Y19" s="193">
        <v>3</v>
      </c>
    </row>
    <row r="20" spans="1:25" s="182" customFormat="1" ht="35.1" customHeight="1">
      <c r="A20" s="592"/>
      <c r="B20" s="599"/>
      <c r="C20" s="205" t="s">
        <v>541</v>
      </c>
      <c r="D20" s="209"/>
      <c r="E20" s="210"/>
      <c r="F20" s="210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2"/>
      <c r="W20" s="212"/>
      <c r="X20" s="212"/>
      <c r="Y20" s="212">
        <v>2</v>
      </c>
    </row>
    <row r="21" spans="1:25" s="182" customFormat="1" ht="35.1" customHeight="1">
      <c r="A21" s="592"/>
      <c r="B21" s="600" t="s">
        <v>543</v>
      </c>
      <c r="C21" s="205" t="s">
        <v>540</v>
      </c>
      <c r="D21" s="209"/>
      <c r="E21" s="210"/>
      <c r="F21" s="210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2"/>
      <c r="W21" s="212"/>
      <c r="X21" s="212"/>
      <c r="Y21" s="212"/>
    </row>
    <row r="22" spans="1:25" s="182" customFormat="1" ht="35.1" customHeight="1" thickBot="1">
      <c r="A22" s="593"/>
      <c r="B22" s="601"/>
      <c r="C22" s="205" t="s">
        <v>541</v>
      </c>
      <c r="D22" s="213"/>
      <c r="E22" s="214"/>
      <c r="F22" s="214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198"/>
      <c r="W22" s="198"/>
      <c r="X22" s="198"/>
      <c r="Y22" s="198"/>
    </row>
    <row r="23" spans="1:25" s="182" customFormat="1" ht="35.1" customHeight="1">
      <c r="A23" s="612" t="s">
        <v>544</v>
      </c>
      <c r="B23" s="594" t="s">
        <v>545</v>
      </c>
      <c r="C23" s="595"/>
      <c r="D23" s="216"/>
      <c r="E23" s="217"/>
      <c r="F23" s="218"/>
      <c r="G23" s="219"/>
      <c r="H23" s="219"/>
      <c r="I23" s="219"/>
      <c r="J23" s="220"/>
      <c r="K23" s="217"/>
      <c r="L23" s="217"/>
      <c r="M23" s="615"/>
      <c r="N23" s="615"/>
      <c r="O23" s="615"/>
      <c r="P23" s="615"/>
      <c r="Q23" s="615"/>
      <c r="R23" s="615"/>
      <c r="S23" s="615"/>
      <c r="T23" s="615"/>
      <c r="U23" s="221"/>
      <c r="V23" s="204"/>
      <c r="W23" s="204"/>
      <c r="X23" s="204"/>
      <c r="Y23" s="204">
        <v>48</v>
      </c>
    </row>
    <row r="24" spans="1:25" s="182" customFormat="1" ht="35.1" customHeight="1">
      <c r="A24" s="613"/>
      <c r="B24" s="619" t="s">
        <v>546</v>
      </c>
      <c r="C24" s="620"/>
      <c r="D24" s="222"/>
      <c r="E24" s="223"/>
      <c r="F24" s="223"/>
      <c r="G24" s="224"/>
      <c r="H24" s="192"/>
      <c r="I24" s="192"/>
      <c r="J24" s="225"/>
      <c r="K24" s="223"/>
      <c r="L24" s="223"/>
      <c r="M24" s="616"/>
      <c r="N24" s="616"/>
      <c r="O24" s="616"/>
      <c r="P24" s="616"/>
      <c r="Q24" s="616"/>
      <c r="R24" s="616"/>
      <c r="S24" s="616"/>
      <c r="T24" s="616"/>
      <c r="U24" s="226"/>
      <c r="V24" s="193"/>
      <c r="W24" s="193"/>
      <c r="X24" s="193"/>
      <c r="Y24" s="193">
        <v>44</v>
      </c>
    </row>
    <row r="25" spans="1:25" s="182" customFormat="1" ht="35.1" customHeight="1">
      <c r="A25" s="613"/>
      <c r="B25" s="619" t="s">
        <v>547</v>
      </c>
      <c r="C25" s="620"/>
      <c r="D25" s="222"/>
      <c r="E25" s="223"/>
      <c r="F25" s="223"/>
      <c r="G25" s="227"/>
      <c r="H25" s="192"/>
      <c r="I25" s="192"/>
      <c r="J25" s="225"/>
      <c r="K25" s="228"/>
      <c r="L25" s="228"/>
      <c r="M25" s="616"/>
      <c r="N25" s="616"/>
      <c r="O25" s="616"/>
      <c r="P25" s="616"/>
      <c r="Q25" s="616"/>
      <c r="R25" s="616"/>
      <c r="S25" s="616"/>
      <c r="T25" s="616"/>
      <c r="U25" s="226"/>
      <c r="V25" s="193"/>
      <c r="W25" s="193"/>
      <c r="X25" s="193"/>
      <c r="Y25" s="193">
        <v>45</v>
      </c>
    </row>
    <row r="26" spans="1:25" s="182" customFormat="1" ht="35.1" customHeight="1">
      <c r="A26" s="613"/>
      <c r="B26" s="619" t="s">
        <v>548</v>
      </c>
      <c r="C26" s="620"/>
      <c r="D26" s="222"/>
      <c r="E26" s="223"/>
      <c r="F26" s="223"/>
      <c r="G26" s="223"/>
      <c r="H26" s="229"/>
      <c r="I26" s="229"/>
      <c r="J26" s="230"/>
      <c r="K26" s="192"/>
      <c r="L26" s="192"/>
      <c r="M26" s="617"/>
      <c r="N26" s="616"/>
      <c r="O26" s="616"/>
      <c r="P26" s="618"/>
      <c r="Q26" s="618"/>
      <c r="R26" s="618"/>
      <c r="S26" s="618"/>
      <c r="T26" s="618"/>
      <c r="U26" s="226"/>
      <c r="V26" s="193"/>
      <c r="W26" s="193"/>
      <c r="X26" s="193"/>
      <c r="Y26" s="193">
        <v>30</v>
      </c>
    </row>
    <row r="27" spans="1:25" s="182" customFormat="1" ht="35.1" customHeight="1">
      <c r="A27" s="613"/>
      <c r="B27" s="630" t="s">
        <v>549</v>
      </c>
      <c r="C27" s="231" t="s">
        <v>540</v>
      </c>
      <c r="D27" s="621" t="s">
        <v>550</v>
      </c>
      <c r="E27" s="621"/>
      <c r="F27" s="621"/>
      <c r="G27" s="621"/>
      <c r="H27" s="621"/>
      <c r="I27" s="621"/>
      <c r="J27" s="192"/>
      <c r="K27" s="192"/>
      <c r="L27" s="192"/>
      <c r="M27" s="192"/>
      <c r="N27" s="192"/>
      <c r="O27" s="192"/>
      <c r="P27" s="624" t="s">
        <v>551</v>
      </c>
      <c r="Q27" s="624"/>
      <c r="R27" s="624"/>
      <c r="S27" s="624"/>
      <c r="T27" s="624"/>
      <c r="U27" s="625"/>
      <c r="V27" s="193"/>
      <c r="W27" s="193"/>
      <c r="X27" s="193"/>
      <c r="Y27" s="193">
        <v>2</v>
      </c>
    </row>
    <row r="28" spans="1:25" s="182" customFormat="1" ht="35.1" customHeight="1">
      <c r="A28" s="613"/>
      <c r="B28" s="631"/>
      <c r="C28" s="231" t="s">
        <v>541</v>
      </c>
      <c r="D28" s="622"/>
      <c r="E28" s="622"/>
      <c r="F28" s="622"/>
      <c r="G28" s="622"/>
      <c r="H28" s="622"/>
      <c r="I28" s="622"/>
      <c r="J28" s="192"/>
      <c r="K28" s="192"/>
      <c r="L28" s="192"/>
      <c r="M28" s="192"/>
      <c r="N28" s="192"/>
      <c r="O28" s="192"/>
      <c r="P28" s="626"/>
      <c r="Q28" s="626"/>
      <c r="R28" s="626"/>
      <c r="S28" s="626"/>
      <c r="T28" s="626"/>
      <c r="U28" s="627"/>
      <c r="V28" s="193"/>
      <c r="W28" s="193"/>
      <c r="X28" s="193"/>
      <c r="Y28" s="193">
        <v>1</v>
      </c>
    </row>
    <row r="29" spans="1:25" s="182" customFormat="1" ht="35.1" customHeight="1">
      <c r="A29" s="613"/>
      <c r="B29" s="631"/>
      <c r="C29" s="231" t="s">
        <v>552</v>
      </c>
      <c r="D29" s="622"/>
      <c r="E29" s="622"/>
      <c r="F29" s="622"/>
      <c r="G29" s="622"/>
      <c r="H29" s="622"/>
      <c r="I29" s="622"/>
      <c r="J29" s="192"/>
      <c r="K29" s="192"/>
      <c r="L29" s="192"/>
      <c r="M29" s="192"/>
      <c r="N29" s="192"/>
      <c r="O29" s="192"/>
      <c r="P29" s="626"/>
      <c r="Q29" s="626"/>
      <c r="R29" s="626"/>
      <c r="S29" s="626"/>
      <c r="T29" s="626"/>
      <c r="U29" s="627"/>
      <c r="V29" s="193"/>
      <c r="W29" s="193"/>
      <c r="X29" s="193"/>
      <c r="Y29" s="193">
        <v>5</v>
      </c>
    </row>
    <row r="30" spans="1:25" s="182" customFormat="1" ht="35.1" customHeight="1" thickBot="1">
      <c r="A30" s="614"/>
      <c r="B30" s="632"/>
      <c r="C30" s="382" t="s">
        <v>591</v>
      </c>
      <c r="D30" s="623"/>
      <c r="E30" s="623"/>
      <c r="F30" s="623"/>
      <c r="G30" s="623"/>
      <c r="H30" s="623"/>
      <c r="I30" s="623"/>
      <c r="J30" s="232"/>
      <c r="K30" s="232"/>
      <c r="L30" s="232"/>
      <c r="M30" s="232"/>
      <c r="N30" s="232"/>
      <c r="O30" s="232"/>
      <c r="P30" s="628"/>
      <c r="Q30" s="628"/>
      <c r="R30" s="628"/>
      <c r="S30" s="628"/>
      <c r="T30" s="628"/>
      <c r="U30" s="629"/>
      <c r="V30" s="198"/>
      <c r="W30" s="198"/>
      <c r="X30" s="198"/>
      <c r="Y30" s="198">
        <v>14</v>
      </c>
    </row>
    <row r="31" spans="1:25" s="182" customFormat="1" ht="35.1" customHeight="1">
      <c r="A31" s="591" t="s">
        <v>553</v>
      </c>
      <c r="B31" s="633" t="s">
        <v>554</v>
      </c>
      <c r="C31" s="634"/>
      <c r="D31" s="635"/>
      <c r="E31" s="636"/>
      <c r="F31" s="636"/>
      <c r="G31" s="636"/>
      <c r="H31" s="636"/>
      <c r="I31" s="636"/>
      <c r="J31" s="636"/>
      <c r="K31" s="636"/>
      <c r="L31" s="636"/>
      <c r="M31" s="636"/>
      <c r="N31" s="637"/>
      <c r="O31" s="233"/>
      <c r="P31" s="234"/>
      <c r="Q31" s="235"/>
      <c r="R31" s="638"/>
      <c r="S31" s="638"/>
      <c r="T31" s="638"/>
      <c r="U31" s="236"/>
      <c r="V31" s="204"/>
      <c r="W31" s="204"/>
      <c r="X31" s="204"/>
      <c r="Y31" s="204">
        <v>15</v>
      </c>
    </row>
    <row r="32" spans="1:25" s="182" customFormat="1" ht="35.1" customHeight="1" thickBot="1">
      <c r="A32" s="593"/>
      <c r="B32" s="195" t="s">
        <v>555</v>
      </c>
      <c r="C32" s="196" t="s">
        <v>532</v>
      </c>
      <c r="D32" s="639" t="s">
        <v>556</v>
      </c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237"/>
      <c r="Q32" s="238"/>
      <c r="R32" s="239"/>
      <c r="S32" s="240"/>
      <c r="T32" s="240"/>
      <c r="U32" s="241"/>
      <c r="V32" s="198"/>
      <c r="W32" s="198"/>
      <c r="X32" s="198"/>
      <c r="Y32" s="198">
        <v>6</v>
      </c>
    </row>
    <row r="33" spans="1:25" s="182" customFormat="1" ht="35.1" customHeight="1">
      <c r="A33" s="591" t="s">
        <v>557</v>
      </c>
      <c r="B33" s="594" t="s">
        <v>558</v>
      </c>
      <c r="C33" s="595"/>
      <c r="D33" s="216"/>
      <c r="E33" s="217"/>
      <c r="F33" s="218"/>
      <c r="G33" s="219"/>
      <c r="H33" s="234"/>
      <c r="I33" s="217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242"/>
      <c r="V33" s="204"/>
      <c r="W33" s="204"/>
      <c r="X33" s="204"/>
      <c r="Y33" s="204">
        <v>45</v>
      </c>
    </row>
    <row r="34" spans="1:25" s="182" customFormat="1" ht="35.1" customHeight="1">
      <c r="A34" s="592"/>
      <c r="B34" s="619" t="s">
        <v>559</v>
      </c>
      <c r="C34" s="620"/>
      <c r="D34" s="222"/>
      <c r="E34" s="223"/>
      <c r="F34" s="223"/>
      <c r="G34" s="243"/>
      <c r="H34" s="208"/>
      <c r="I34" s="201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244"/>
      <c r="V34" s="193"/>
      <c r="W34" s="193"/>
      <c r="X34" s="193"/>
      <c r="Y34" s="193">
        <v>42</v>
      </c>
    </row>
    <row r="35" spans="1:25" s="182" customFormat="1" ht="35.1" customHeight="1">
      <c r="A35" s="592"/>
      <c r="B35" s="644" t="s">
        <v>560</v>
      </c>
      <c r="C35" s="190" t="s">
        <v>561</v>
      </c>
      <c r="D35" s="222"/>
      <c r="E35" s="223"/>
      <c r="F35" s="227"/>
      <c r="G35" s="245"/>
      <c r="H35" s="208"/>
      <c r="I35" s="246"/>
      <c r="J35" s="646" t="s">
        <v>562</v>
      </c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8"/>
      <c r="V35" s="247"/>
      <c r="W35" s="247"/>
      <c r="X35" s="247"/>
      <c r="Y35" s="247">
        <v>1</v>
      </c>
    </row>
    <row r="36" spans="1:25" s="182" customFormat="1" ht="35.1" customHeight="1" thickBot="1">
      <c r="A36" s="593"/>
      <c r="B36" s="645"/>
      <c r="C36" s="196" t="s">
        <v>563</v>
      </c>
      <c r="D36" s="248"/>
      <c r="E36" s="249"/>
      <c r="F36" s="249"/>
      <c r="G36" s="250"/>
      <c r="H36" s="251"/>
      <c r="I36" s="252"/>
      <c r="J36" s="649"/>
      <c r="K36" s="650"/>
      <c r="L36" s="650"/>
      <c r="M36" s="650"/>
      <c r="N36" s="650"/>
      <c r="O36" s="650"/>
      <c r="P36" s="650"/>
      <c r="Q36" s="650"/>
      <c r="R36" s="650"/>
      <c r="S36" s="650"/>
      <c r="T36" s="650"/>
      <c r="U36" s="651"/>
      <c r="V36" s="253"/>
      <c r="W36" s="253"/>
      <c r="X36" s="253"/>
      <c r="Y36" s="253"/>
    </row>
    <row r="37" spans="1:25" s="182" customFormat="1" ht="35.1" customHeight="1">
      <c r="A37" s="591" t="s">
        <v>564</v>
      </c>
      <c r="B37" s="594" t="s">
        <v>545</v>
      </c>
      <c r="C37" s="595"/>
      <c r="D37" s="216"/>
      <c r="E37" s="217"/>
      <c r="F37" s="218"/>
      <c r="G37" s="219"/>
      <c r="H37" s="219"/>
      <c r="I37" s="219"/>
      <c r="J37" s="220"/>
      <c r="K37" s="217"/>
      <c r="L37" s="217"/>
      <c r="M37" s="217"/>
      <c r="N37" s="217"/>
      <c r="O37" s="217"/>
      <c r="P37" s="223"/>
      <c r="Q37" s="223"/>
      <c r="R37" s="223"/>
      <c r="S37" s="223"/>
      <c r="T37" s="223"/>
      <c r="U37" s="254"/>
      <c r="V37" s="204"/>
      <c r="W37" s="204"/>
      <c r="X37" s="204"/>
      <c r="Y37" s="204">
        <v>50</v>
      </c>
    </row>
    <row r="38" spans="1:25" s="182" customFormat="1" ht="35.1" customHeight="1">
      <c r="A38" s="592"/>
      <c r="B38" s="619" t="s">
        <v>546</v>
      </c>
      <c r="C38" s="620"/>
      <c r="D38" s="222"/>
      <c r="E38" s="223"/>
      <c r="F38" s="223"/>
      <c r="G38" s="224"/>
      <c r="H38" s="192"/>
      <c r="I38" s="192"/>
      <c r="J38" s="255"/>
      <c r="K38" s="228"/>
      <c r="L38" s="228"/>
      <c r="M38" s="223"/>
      <c r="N38" s="223"/>
      <c r="O38" s="223"/>
      <c r="P38" s="223"/>
      <c r="Q38" s="223"/>
      <c r="R38" s="223"/>
      <c r="S38" s="223"/>
      <c r="T38" s="223"/>
      <c r="U38" s="254"/>
      <c r="V38" s="193"/>
      <c r="W38" s="193"/>
      <c r="X38" s="193"/>
      <c r="Y38" s="193">
        <v>42</v>
      </c>
    </row>
    <row r="39" spans="1:25" s="182" customFormat="1" ht="35.1" customHeight="1">
      <c r="A39" s="592"/>
      <c r="B39" s="596" t="s">
        <v>565</v>
      </c>
      <c r="C39" s="653"/>
      <c r="D39" s="654" t="s">
        <v>566</v>
      </c>
      <c r="E39" s="655"/>
      <c r="F39" s="655"/>
      <c r="G39" s="655"/>
      <c r="H39" s="655"/>
      <c r="I39" s="656"/>
      <c r="J39" s="256"/>
      <c r="K39" s="256"/>
      <c r="L39" s="257"/>
      <c r="M39" s="255"/>
      <c r="N39" s="228"/>
      <c r="O39" s="228"/>
      <c r="P39" s="223"/>
      <c r="Q39" s="223"/>
      <c r="R39" s="223"/>
      <c r="S39" s="223"/>
      <c r="T39" s="223"/>
      <c r="U39" s="254"/>
      <c r="V39" s="193"/>
      <c r="W39" s="193"/>
      <c r="X39" s="193"/>
      <c r="Y39" s="193">
        <v>40</v>
      </c>
    </row>
    <row r="40" spans="1:25" s="182" customFormat="1" ht="35.1" customHeight="1">
      <c r="A40" s="652"/>
      <c r="B40" s="644" t="s">
        <v>549</v>
      </c>
      <c r="C40" s="190" t="s">
        <v>540</v>
      </c>
      <c r="D40" s="654" t="s">
        <v>550</v>
      </c>
      <c r="E40" s="655"/>
      <c r="F40" s="655"/>
      <c r="G40" s="655"/>
      <c r="H40" s="655"/>
      <c r="I40" s="656"/>
      <c r="J40" s="192"/>
      <c r="K40" s="192"/>
      <c r="L40" s="192"/>
      <c r="M40" s="192"/>
      <c r="N40" s="192"/>
      <c r="O40" s="192"/>
      <c r="P40" s="659"/>
      <c r="Q40" s="660"/>
      <c r="R40" s="660"/>
      <c r="S40" s="660"/>
      <c r="T40" s="660"/>
      <c r="U40" s="661"/>
      <c r="V40" s="193"/>
      <c r="W40" s="193"/>
      <c r="X40" s="193"/>
      <c r="Y40" s="193">
        <v>3</v>
      </c>
    </row>
    <row r="41" spans="1:25" s="182" customFormat="1" ht="35.1" customHeight="1">
      <c r="A41" s="652"/>
      <c r="B41" s="644"/>
      <c r="C41" s="190" t="s">
        <v>541</v>
      </c>
      <c r="D41" s="654"/>
      <c r="E41" s="655"/>
      <c r="F41" s="655"/>
      <c r="G41" s="655"/>
      <c r="H41" s="655"/>
      <c r="I41" s="656"/>
      <c r="J41" s="192"/>
      <c r="K41" s="192"/>
      <c r="L41" s="192"/>
      <c r="M41" s="192"/>
      <c r="N41" s="192"/>
      <c r="O41" s="192"/>
      <c r="P41" s="659"/>
      <c r="Q41" s="660"/>
      <c r="R41" s="660"/>
      <c r="S41" s="660"/>
      <c r="T41" s="660"/>
      <c r="U41" s="661"/>
      <c r="V41" s="193"/>
      <c r="W41" s="193"/>
      <c r="X41" s="193"/>
      <c r="Y41" s="193">
        <v>2</v>
      </c>
    </row>
    <row r="42" spans="1:25" s="182" customFormat="1" ht="35.1" customHeight="1">
      <c r="A42" s="652"/>
      <c r="B42" s="644"/>
      <c r="C42" s="190" t="s">
        <v>552</v>
      </c>
      <c r="D42" s="657"/>
      <c r="E42" s="621"/>
      <c r="F42" s="621"/>
      <c r="G42" s="621"/>
      <c r="H42" s="621"/>
      <c r="I42" s="658"/>
      <c r="J42" s="192"/>
      <c r="K42" s="192"/>
      <c r="L42" s="192"/>
      <c r="M42" s="192"/>
      <c r="N42" s="192"/>
      <c r="O42" s="192"/>
      <c r="P42" s="662"/>
      <c r="Q42" s="663"/>
      <c r="R42" s="663"/>
      <c r="S42" s="663"/>
      <c r="T42" s="663"/>
      <c r="U42" s="664"/>
      <c r="V42" s="193"/>
      <c r="W42" s="193"/>
      <c r="X42" s="193"/>
      <c r="Y42" s="193">
        <v>2</v>
      </c>
    </row>
    <row r="43" spans="1:25" s="182" customFormat="1" ht="35.1" customHeight="1" thickBot="1">
      <c r="A43" s="592"/>
      <c r="B43" s="597" t="s">
        <v>918</v>
      </c>
      <c r="C43" s="665"/>
      <c r="D43" s="666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67"/>
      <c r="P43" s="667"/>
      <c r="Q43" s="667"/>
      <c r="R43" s="667"/>
      <c r="S43" s="667"/>
      <c r="T43" s="667"/>
      <c r="U43" s="668"/>
      <c r="V43" s="193"/>
      <c r="W43" s="193"/>
      <c r="X43" s="193"/>
      <c r="Y43" s="193">
        <v>1</v>
      </c>
    </row>
    <row r="44" spans="1:25" s="182" customFormat="1" ht="35.1" customHeight="1">
      <c r="A44" s="591" t="s">
        <v>919</v>
      </c>
      <c r="B44" s="594" t="s">
        <v>545</v>
      </c>
      <c r="C44" s="595"/>
      <c r="D44" s="216"/>
      <c r="E44" s="217"/>
      <c r="F44" s="218"/>
      <c r="G44" s="219"/>
      <c r="H44" s="219"/>
      <c r="I44" s="219"/>
      <c r="J44" s="220"/>
      <c r="K44" s="217"/>
      <c r="L44" s="217"/>
      <c r="M44" s="217"/>
      <c r="N44" s="217"/>
      <c r="O44" s="217"/>
      <c r="P44" s="223"/>
      <c r="Q44" s="223"/>
      <c r="R44" s="223"/>
      <c r="S44" s="223"/>
      <c r="T44" s="223"/>
      <c r="U44" s="254"/>
      <c r="V44" s="204"/>
      <c r="W44" s="204"/>
      <c r="X44" s="204"/>
      <c r="Y44" s="204"/>
    </row>
    <row r="45" spans="1:25" s="182" customFormat="1" ht="35.1" customHeight="1">
      <c r="A45" s="592"/>
      <c r="B45" s="619" t="s">
        <v>546</v>
      </c>
      <c r="C45" s="620"/>
      <c r="D45" s="222"/>
      <c r="E45" s="223"/>
      <c r="F45" s="223"/>
      <c r="G45" s="224"/>
      <c r="H45" s="192"/>
      <c r="I45" s="192"/>
      <c r="J45" s="255"/>
      <c r="K45" s="228"/>
      <c r="L45" s="228"/>
      <c r="M45" s="223"/>
      <c r="N45" s="223"/>
      <c r="O45" s="223"/>
      <c r="P45" s="223"/>
      <c r="Q45" s="223"/>
      <c r="R45" s="223"/>
      <c r="S45" s="223"/>
      <c r="T45" s="223"/>
      <c r="U45" s="254"/>
      <c r="V45" s="193"/>
      <c r="W45" s="193"/>
      <c r="X45" s="193"/>
      <c r="Y45" s="193"/>
    </row>
    <row r="46" spans="1:25" s="182" customFormat="1" ht="35.1" customHeight="1">
      <c r="A46" s="592"/>
      <c r="B46" s="596" t="s">
        <v>565</v>
      </c>
      <c r="C46" s="653"/>
      <c r="D46" s="654" t="s">
        <v>566</v>
      </c>
      <c r="E46" s="655"/>
      <c r="F46" s="655"/>
      <c r="G46" s="655"/>
      <c r="H46" s="655"/>
      <c r="I46" s="656"/>
      <c r="J46" s="256"/>
      <c r="K46" s="256"/>
      <c r="L46" s="257"/>
      <c r="M46" s="255"/>
      <c r="N46" s="228"/>
      <c r="O46" s="228"/>
      <c r="P46" s="223"/>
      <c r="Q46" s="223"/>
      <c r="R46" s="223"/>
      <c r="S46" s="223"/>
      <c r="T46" s="223"/>
      <c r="U46" s="254"/>
      <c r="V46" s="193"/>
      <c r="W46" s="193"/>
      <c r="X46" s="193"/>
      <c r="Y46" s="193"/>
    </row>
    <row r="47" spans="1:25" s="182" customFormat="1" ht="35.1" customHeight="1">
      <c r="A47" s="652"/>
      <c r="B47" s="644" t="s">
        <v>549</v>
      </c>
      <c r="C47" s="190" t="s">
        <v>540</v>
      </c>
      <c r="D47" s="654" t="s">
        <v>550</v>
      </c>
      <c r="E47" s="655"/>
      <c r="F47" s="655"/>
      <c r="G47" s="655"/>
      <c r="H47" s="655"/>
      <c r="I47" s="656"/>
      <c r="J47" s="192"/>
      <c r="K47" s="192"/>
      <c r="L47" s="192"/>
      <c r="M47" s="192"/>
      <c r="N47" s="192"/>
      <c r="O47" s="192"/>
      <c r="P47" s="659"/>
      <c r="Q47" s="660"/>
      <c r="R47" s="660"/>
      <c r="S47" s="660"/>
      <c r="T47" s="660"/>
      <c r="U47" s="661"/>
      <c r="V47" s="193"/>
      <c r="W47" s="193"/>
      <c r="X47" s="193"/>
      <c r="Y47" s="193"/>
    </row>
    <row r="48" spans="1:25" s="182" customFormat="1" ht="35.1" customHeight="1">
      <c r="A48" s="652"/>
      <c r="B48" s="644"/>
      <c r="C48" s="190" t="s">
        <v>541</v>
      </c>
      <c r="D48" s="654"/>
      <c r="E48" s="655"/>
      <c r="F48" s="655"/>
      <c r="G48" s="655"/>
      <c r="H48" s="655"/>
      <c r="I48" s="656"/>
      <c r="J48" s="192"/>
      <c r="K48" s="192"/>
      <c r="L48" s="192"/>
      <c r="M48" s="192"/>
      <c r="N48" s="192"/>
      <c r="O48" s="192"/>
      <c r="P48" s="659"/>
      <c r="Q48" s="660"/>
      <c r="R48" s="660"/>
      <c r="S48" s="660"/>
      <c r="T48" s="660"/>
      <c r="U48" s="661"/>
      <c r="V48" s="193"/>
      <c r="W48" s="193"/>
      <c r="X48" s="193"/>
      <c r="Y48" s="193"/>
    </row>
    <row r="49" spans="1:25" s="182" customFormat="1" ht="35.1" customHeight="1">
      <c r="A49" s="652"/>
      <c r="B49" s="644"/>
      <c r="C49" s="190" t="s">
        <v>552</v>
      </c>
      <c r="D49" s="657"/>
      <c r="E49" s="621"/>
      <c r="F49" s="621"/>
      <c r="G49" s="621"/>
      <c r="H49" s="621"/>
      <c r="I49" s="658"/>
      <c r="J49" s="192"/>
      <c r="K49" s="192"/>
      <c r="L49" s="192"/>
      <c r="M49" s="192"/>
      <c r="N49" s="192"/>
      <c r="O49" s="192"/>
      <c r="P49" s="662"/>
      <c r="Q49" s="663"/>
      <c r="R49" s="663"/>
      <c r="S49" s="663"/>
      <c r="T49" s="663"/>
      <c r="U49" s="664"/>
      <c r="V49" s="193"/>
      <c r="W49" s="193"/>
      <c r="X49" s="193"/>
      <c r="Y49" s="193"/>
    </row>
    <row r="50" spans="1:25" s="182" customFormat="1" ht="35.1" customHeight="1" thickBot="1">
      <c r="A50" s="592"/>
      <c r="B50" s="597" t="s">
        <v>918</v>
      </c>
      <c r="C50" s="665"/>
      <c r="D50" s="666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8"/>
      <c r="V50" s="193"/>
      <c r="W50" s="193"/>
      <c r="X50" s="193"/>
      <c r="Y50" s="193"/>
    </row>
    <row r="51" spans="1:25" s="182" customFormat="1" ht="35.1" customHeight="1">
      <c r="A51" s="591" t="s">
        <v>567</v>
      </c>
      <c r="B51" s="594" t="s">
        <v>568</v>
      </c>
      <c r="C51" s="679"/>
      <c r="D51" s="680"/>
      <c r="E51" s="681"/>
      <c r="F51" s="681"/>
      <c r="G51" s="681"/>
      <c r="H51" s="681"/>
      <c r="I51" s="218"/>
      <c r="J51" s="219"/>
      <c r="K51" s="682"/>
      <c r="L51" s="682"/>
      <c r="M51" s="682"/>
      <c r="N51" s="682"/>
      <c r="O51" s="682"/>
      <c r="P51" s="682"/>
      <c r="Q51" s="682"/>
      <c r="R51" s="682"/>
      <c r="S51" s="682"/>
      <c r="T51" s="682"/>
      <c r="U51" s="683"/>
      <c r="V51" s="204"/>
      <c r="W51" s="204"/>
      <c r="X51" s="204"/>
      <c r="Y51" s="204">
        <v>49</v>
      </c>
    </row>
    <row r="52" spans="1:25" s="182" customFormat="1" ht="35.1" customHeight="1" thickBot="1">
      <c r="A52" s="592"/>
      <c r="B52" s="619" t="s">
        <v>569</v>
      </c>
      <c r="C52" s="684"/>
      <c r="D52" s="695"/>
      <c r="E52" s="696"/>
      <c r="F52" s="696"/>
      <c r="G52" s="696"/>
      <c r="H52" s="696"/>
      <c r="I52" s="696"/>
      <c r="J52" s="696"/>
      <c r="K52" s="192"/>
      <c r="L52" s="608"/>
      <c r="M52" s="608"/>
      <c r="N52" s="608"/>
      <c r="O52" s="608"/>
      <c r="P52" s="608"/>
      <c r="Q52" s="608"/>
      <c r="R52" s="608"/>
      <c r="S52" s="608"/>
      <c r="T52" s="608"/>
      <c r="U52" s="609"/>
      <c r="V52" s="193"/>
      <c r="W52" s="193"/>
      <c r="X52" s="193"/>
      <c r="Y52" s="193">
        <v>27</v>
      </c>
    </row>
    <row r="53" spans="1:25" s="182" customFormat="1" ht="35.1" customHeight="1">
      <c r="A53" s="592"/>
      <c r="B53" s="697" t="s">
        <v>570</v>
      </c>
      <c r="C53" s="186" t="s">
        <v>920</v>
      </c>
      <c r="D53" s="654" t="s">
        <v>571</v>
      </c>
      <c r="E53" s="655"/>
      <c r="F53" s="655"/>
      <c r="G53" s="655"/>
      <c r="H53" s="655"/>
      <c r="I53" s="655"/>
      <c r="J53" s="259"/>
      <c r="K53" s="259"/>
      <c r="L53" s="259"/>
      <c r="M53" s="259"/>
      <c r="N53" s="259"/>
      <c r="O53" s="259"/>
      <c r="P53" s="259"/>
      <c r="Q53" s="260"/>
      <c r="R53" s="260"/>
      <c r="S53" s="260"/>
      <c r="T53" s="260"/>
      <c r="U53" s="698"/>
      <c r="V53" s="193"/>
      <c r="W53" s="193"/>
      <c r="X53" s="193"/>
      <c r="Y53" s="193">
        <v>5</v>
      </c>
    </row>
    <row r="54" spans="1:25" s="182" customFormat="1" ht="35.1" customHeight="1" thickBot="1">
      <c r="A54" s="593"/>
      <c r="B54" s="645"/>
      <c r="C54" s="196" t="s">
        <v>921</v>
      </c>
      <c r="D54" s="639"/>
      <c r="E54" s="640"/>
      <c r="F54" s="640"/>
      <c r="G54" s="640"/>
      <c r="H54" s="640"/>
      <c r="I54" s="640"/>
      <c r="J54" s="261"/>
      <c r="K54" s="262"/>
      <c r="L54" s="263"/>
      <c r="M54" s="263"/>
      <c r="N54" s="263"/>
      <c r="O54" s="263"/>
      <c r="P54" s="263"/>
      <c r="Q54" s="263"/>
      <c r="R54" s="263"/>
      <c r="S54" s="263"/>
      <c r="T54" s="263"/>
      <c r="U54" s="699"/>
      <c r="V54" s="198"/>
      <c r="W54" s="198"/>
      <c r="X54" s="198"/>
      <c r="Y54" s="198">
        <v>33</v>
      </c>
    </row>
    <row r="55" spans="1:25" s="182" customFormat="1" ht="35.1" customHeight="1">
      <c r="A55" s="671" t="s">
        <v>572</v>
      </c>
      <c r="B55" s="594" t="s">
        <v>573</v>
      </c>
      <c r="C55" s="595"/>
      <c r="D55" s="686" t="s">
        <v>574</v>
      </c>
      <c r="E55" s="687"/>
      <c r="F55" s="687"/>
      <c r="G55" s="688"/>
      <c r="H55" s="264"/>
      <c r="I55" s="265"/>
      <c r="J55" s="689"/>
      <c r="K55" s="690"/>
      <c r="L55" s="690"/>
      <c r="M55" s="690"/>
      <c r="N55" s="690"/>
      <c r="O55" s="690"/>
      <c r="P55" s="690"/>
      <c r="Q55" s="690"/>
      <c r="R55" s="690"/>
      <c r="S55" s="690"/>
      <c r="T55" s="690"/>
      <c r="U55" s="691"/>
      <c r="V55" s="204"/>
      <c r="W55" s="204"/>
      <c r="X55" s="204"/>
      <c r="Y55" s="204">
        <v>26</v>
      </c>
    </row>
    <row r="56" spans="1:25" s="182" customFormat="1" ht="35.1" customHeight="1" thickBot="1">
      <c r="A56" s="652"/>
      <c r="B56" s="619" t="s">
        <v>575</v>
      </c>
      <c r="C56" s="620"/>
      <c r="D56" s="692" t="s">
        <v>576</v>
      </c>
      <c r="E56" s="693"/>
      <c r="F56" s="693"/>
      <c r="G56" s="693"/>
      <c r="H56" s="694"/>
      <c r="I56" s="694"/>
      <c r="J56" s="396"/>
      <c r="K56" s="396"/>
      <c r="L56" s="396"/>
      <c r="M56" s="396"/>
      <c r="N56" s="396"/>
      <c r="O56" s="396"/>
      <c r="P56" s="397"/>
      <c r="Q56" s="397"/>
      <c r="R56" s="397"/>
      <c r="S56" s="397"/>
      <c r="T56" s="397"/>
      <c r="U56" s="398"/>
      <c r="V56" s="193"/>
      <c r="W56" s="193"/>
      <c r="X56" s="193"/>
      <c r="Y56" s="193"/>
    </row>
    <row r="57" spans="1:25" s="182" customFormat="1" ht="35.1" customHeight="1">
      <c r="A57" s="652"/>
      <c r="B57" s="644" t="s">
        <v>570</v>
      </c>
      <c r="C57" s="379" t="s">
        <v>581</v>
      </c>
      <c r="D57" s="767"/>
      <c r="E57" s="767"/>
      <c r="F57" s="767"/>
      <c r="G57" s="767"/>
      <c r="H57" s="767"/>
      <c r="I57" s="767"/>
      <c r="J57" s="767"/>
      <c r="K57" s="767"/>
      <c r="L57" s="767"/>
      <c r="M57" s="767"/>
      <c r="N57" s="767"/>
      <c r="O57" s="767"/>
      <c r="P57" s="767"/>
      <c r="Q57" s="767"/>
      <c r="R57" s="767"/>
      <c r="S57" s="767"/>
      <c r="T57" s="767"/>
      <c r="U57" s="767"/>
      <c r="V57" s="212"/>
      <c r="W57" s="212"/>
      <c r="X57" s="212"/>
      <c r="Y57" s="212">
        <v>1</v>
      </c>
    </row>
    <row r="58" spans="1:25" s="182" customFormat="1" ht="35.1" customHeight="1">
      <c r="A58" s="652"/>
      <c r="B58" s="644"/>
      <c r="C58" s="379" t="s">
        <v>922</v>
      </c>
      <c r="D58" s="768"/>
      <c r="E58" s="768"/>
      <c r="F58" s="768"/>
      <c r="G58" s="768"/>
      <c r="H58" s="768"/>
      <c r="I58" s="768"/>
      <c r="J58" s="768"/>
      <c r="K58" s="768"/>
      <c r="L58" s="768"/>
      <c r="M58" s="768"/>
      <c r="N58" s="768"/>
      <c r="O58" s="768"/>
      <c r="P58" s="768"/>
      <c r="Q58" s="768"/>
      <c r="R58" s="768"/>
      <c r="S58" s="768"/>
      <c r="T58" s="768"/>
      <c r="U58" s="768"/>
      <c r="V58" s="212"/>
      <c r="W58" s="212"/>
      <c r="X58" s="212"/>
      <c r="Y58" s="212">
        <v>1</v>
      </c>
    </row>
    <row r="59" spans="1:25" s="182" customFormat="1" ht="35.1" customHeight="1" thickBot="1">
      <c r="A59" s="652"/>
      <c r="B59" s="644"/>
      <c r="C59" s="379" t="s">
        <v>923</v>
      </c>
      <c r="D59" s="769"/>
      <c r="E59" s="769"/>
      <c r="F59" s="769"/>
      <c r="G59" s="769"/>
      <c r="H59" s="769"/>
      <c r="I59" s="769"/>
      <c r="J59" s="769"/>
      <c r="K59" s="769"/>
      <c r="L59" s="769"/>
      <c r="M59" s="769"/>
      <c r="N59" s="769"/>
      <c r="O59" s="769"/>
      <c r="P59" s="769"/>
      <c r="Q59" s="769"/>
      <c r="R59" s="769"/>
      <c r="S59" s="769"/>
      <c r="T59" s="769"/>
      <c r="U59" s="769"/>
      <c r="V59" s="212"/>
      <c r="W59" s="212"/>
      <c r="X59" s="212"/>
      <c r="Y59" s="212"/>
    </row>
    <row r="60" spans="1:25" s="182" customFormat="1" ht="35.1" customHeight="1" thickBot="1">
      <c r="A60" s="652"/>
      <c r="B60" s="644"/>
      <c r="C60" s="379" t="s">
        <v>543</v>
      </c>
      <c r="D60" s="770"/>
      <c r="E60" s="771"/>
      <c r="F60" s="771"/>
      <c r="G60" s="771"/>
      <c r="H60" s="771"/>
      <c r="I60" s="771"/>
      <c r="J60" s="771"/>
      <c r="K60" s="771"/>
      <c r="L60" s="771"/>
      <c r="M60" s="771"/>
      <c r="N60" s="771"/>
      <c r="O60" s="771"/>
      <c r="P60" s="771"/>
      <c r="Q60" s="771"/>
      <c r="R60" s="771"/>
      <c r="S60" s="771"/>
      <c r="T60" s="771"/>
      <c r="U60" s="771"/>
      <c r="V60" s="258"/>
      <c r="W60" s="258"/>
      <c r="X60" s="258"/>
      <c r="Y60" s="258"/>
    </row>
    <row r="61" spans="1:25" s="182" customFormat="1" ht="35.1" customHeight="1" thickBot="1">
      <c r="A61" s="652"/>
      <c r="B61" s="644"/>
      <c r="C61" s="379" t="s">
        <v>924</v>
      </c>
      <c r="D61" s="770"/>
      <c r="E61" s="771"/>
      <c r="F61" s="771"/>
      <c r="G61" s="771"/>
      <c r="H61" s="771"/>
      <c r="I61" s="771"/>
      <c r="J61" s="771"/>
      <c r="K61" s="771"/>
      <c r="L61" s="771"/>
      <c r="M61" s="771"/>
      <c r="N61" s="771"/>
      <c r="O61" s="771"/>
      <c r="P61" s="771"/>
      <c r="Q61" s="771"/>
      <c r="R61" s="771"/>
      <c r="S61" s="771"/>
      <c r="T61" s="771"/>
      <c r="U61" s="771"/>
      <c r="V61" s="258"/>
      <c r="W61" s="258"/>
      <c r="X61" s="258"/>
      <c r="Y61" s="258"/>
    </row>
    <row r="62" spans="1:25" s="182" customFormat="1" ht="35.1" customHeight="1" thickBot="1">
      <c r="A62" s="685"/>
      <c r="B62" s="645"/>
      <c r="C62" s="380" t="s">
        <v>925</v>
      </c>
      <c r="D62" s="730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1"/>
      <c r="P62" s="731"/>
      <c r="Q62" s="731"/>
      <c r="R62" s="731"/>
      <c r="S62" s="731"/>
      <c r="T62" s="731"/>
      <c r="U62" s="731"/>
      <c r="V62" s="258"/>
      <c r="W62" s="258"/>
      <c r="X62" s="258"/>
      <c r="Y62" s="258"/>
    </row>
    <row r="63" spans="1:25" s="182" customFormat="1" ht="35.1" customHeight="1">
      <c r="A63" s="591" t="s">
        <v>602</v>
      </c>
      <c r="B63" s="597" t="s">
        <v>926</v>
      </c>
      <c r="C63" s="669"/>
      <c r="D63" s="774"/>
      <c r="E63" s="775"/>
      <c r="F63" s="775"/>
      <c r="G63" s="775"/>
      <c r="H63" s="775"/>
      <c r="I63" s="776"/>
      <c r="J63" s="777"/>
      <c r="K63" s="729"/>
      <c r="L63" s="778"/>
      <c r="M63" s="689"/>
      <c r="N63" s="690"/>
      <c r="O63" s="690"/>
      <c r="P63" s="690"/>
      <c r="Q63" s="690"/>
      <c r="R63" s="690"/>
      <c r="S63" s="690"/>
      <c r="T63" s="690"/>
      <c r="U63" s="691"/>
      <c r="V63" s="295"/>
      <c r="W63" s="295"/>
      <c r="X63" s="295"/>
      <c r="Y63" s="204"/>
    </row>
    <row r="64" spans="1:25" s="182" customFormat="1" ht="35.1" customHeight="1" thickBot="1">
      <c r="A64" s="592"/>
      <c r="B64" s="619" t="s">
        <v>927</v>
      </c>
      <c r="C64" s="670"/>
      <c r="D64" s="793"/>
      <c r="E64" s="794"/>
      <c r="F64" s="794"/>
      <c r="G64" s="794"/>
      <c r="H64" s="794"/>
      <c r="I64" s="795"/>
      <c r="J64" s="385"/>
      <c r="K64" s="385"/>
      <c r="L64" s="386"/>
      <c r="M64" s="782"/>
      <c r="N64" s="783"/>
      <c r="O64" s="784"/>
      <c r="P64" s="779"/>
      <c r="Q64" s="780"/>
      <c r="R64" s="780"/>
      <c r="S64" s="780"/>
      <c r="T64" s="780"/>
      <c r="U64" s="781"/>
      <c r="V64" s="193"/>
      <c r="W64" s="193"/>
      <c r="X64" s="193"/>
      <c r="Y64" s="193"/>
    </row>
    <row r="65" spans="1:31" s="182" customFormat="1" ht="35.1" customHeight="1">
      <c r="A65" s="671" t="s">
        <v>939</v>
      </c>
      <c r="B65" s="704" t="s">
        <v>928</v>
      </c>
      <c r="C65" s="705"/>
      <c r="D65" s="785"/>
      <c r="E65" s="786"/>
      <c r="F65" s="786"/>
      <c r="G65" s="786"/>
      <c r="H65" s="786"/>
      <c r="I65" s="786"/>
      <c r="J65" s="786"/>
      <c r="K65" s="276"/>
      <c r="L65" s="787"/>
      <c r="M65" s="787"/>
      <c r="N65" s="787"/>
      <c r="O65" s="787"/>
      <c r="P65" s="787"/>
      <c r="Q65" s="787"/>
      <c r="R65" s="787"/>
      <c r="S65" s="787"/>
      <c r="T65" s="787"/>
      <c r="U65" s="788"/>
      <c r="V65" s="383"/>
      <c r="W65" s="204"/>
      <c r="X65" s="204"/>
      <c r="Y65" s="204">
        <v>6</v>
      </c>
    </row>
    <row r="66" spans="1:31" s="182" customFormat="1" ht="35.1" customHeight="1">
      <c r="A66" s="652"/>
      <c r="B66" s="772" t="s">
        <v>927</v>
      </c>
      <c r="C66" s="773"/>
      <c r="D66" s="791"/>
      <c r="E66" s="792"/>
      <c r="F66" s="792"/>
      <c r="G66" s="792"/>
      <c r="H66" s="792"/>
      <c r="I66" s="792"/>
      <c r="J66" s="792"/>
      <c r="K66" s="792"/>
      <c r="L66" s="792"/>
      <c r="M66" s="384"/>
      <c r="N66" s="384"/>
      <c r="O66" s="384"/>
      <c r="P66" s="789"/>
      <c r="Q66" s="789"/>
      <c r="R66" s="789"/>
      <c r="S66" s="789"/>
      <c r="T66" s="789"/>
      <c r="U66" s="790"/>
      <c r="V66" s="549"/>
      <c r="W66" s="301"/>
      <c r="X66" s="301"/>
      <c r="Y66" s="301"/>
    </row>
    <row r="67" spans="1:31" s="182" customFormat="1" ht="34.9" customHeight="1" thickBot="1">
      <c r="A67" s="685"/>
      <c r="B67" s="706" t="s">
        <v>542</v>
      </c>
      <c r="C67" s="707"/>
      <c r="D67" s="672"/>
      <c r="E67" s="673"/>
      <c r="F67" s="673"/>
      <c r="G67" s="673"/>
      <c r="H67" s="673"/>
      <c r="I67" s="673"/>
      <c r="J67" s="673"/>
      <c r="K67" s="673"/>
      <c r="L67" s="673"/>
      <c r="M67" s="673"/>
      <c r="N67" s="673"/>
      <c r="O67" s="673"/>
      <c r="P67" s="673"/>
      <c r="Q67" s="673"/>
      <c r="R67" s="673"/>
      <c r="S67" s="673"/>
      <c r="T67" s="708"/>
      <c r="U67" s="709"/>
      <c r="V67" s="253"/>
      <c r="W67" s="198"/>
      <c r="X67" s="198"/>
      <c r="Y67" s="198"/>
    </row>
    <row r="68" spans="1:31" s="164" customFormat="1" ht="16.5" customHeight="1">
      <c r="A68" s="160"/>
      <c r="B68" s="554" t="s">
        <v>578</v>
      </c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161"/>
      <c r="U68" s="272"/>
      <c r="V68" s="272"/>
      <c r="W68" s="272"/>
      <c r="X68" s="272"/>
      <c r="Y68" s="163" t="s">
        <v>504</v>
      </c>
    </row>
    <row r="69" spans="1:31" s="164" customFormat="1" ht="18.75" customHeight="1">
      <c r="A69" s="165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5"/>
      <c r="P69" s="555"/>
      <c r="Q69" s="555"/>
      <c r="R69" s="555"/>
      <c r="S69" s="555"/>
      <c r="T69" s="166"/>
      <c r="U69"/>
      <c r="V69"/>
      <c r="W69"/>
      <c r="X69"/>
      <c r="Y69" s="167" t="s">
        <v>631</v>
      </c>
    </row>
    <row r="70" spans="1:31" s="164" customFormat="1" ht="17.100000000000001" customHeight="1">
      <c r="A70" s="165"/>
      <c r="B70" s="168"/>
      <c r="C70" s="168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/>
      <c r="P70"/>
      <c r="Q70"/>
      <c r="V70" s="296">
        <f>IFERROR(VLOOKUP(W3,DATOS!K81:L92,2,0)," ")</f>
        <v>31</v>
      </c>
      <c r="W70" s="296" t="str">
        <f>IFERROR(VLOOKUP(ÍNDICE!O4,DATOS!J81:K92,2,0)," ")</f>
        <v>08</v>
      </c>
      <c r="X70" s="297">
        <f ca="1">TODAY()</f>
        <v>46266</v>
      </c>
      <c r="Y70" s="170"/>
      <c r="Z70" s="171"/>
      <c r="AA70" s="171"/>
      <c r="AB70" s="171"/>
      <c r="AC70" s="171"/>
      <c r="AD70" s="171"/>
    </row>
    <row r="71" spans="1:31" s="164" customFormat="1" ht="21.75" customHeight="1">
      <c r="A71" s="165"/>
      <c r="B71" s="168"/>
      <c r="C71" s="168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273"/>
      <c r="P71" s="120"/>
      <c r="Q71" s="120"/>
      <c r="V71" s="121" t="s">
        <v>116</v>
      </c>
      <c r="W71" s="120" t="s">
        <v>117</v>
      </c>
      <c r="X71" s="120" t="s">
        <v>118</v>
      </c>
      <c r="Y71" s="170"/>
      <c r="Z71" s="171"/>
      <c r="AA71" s="171"/>
      <c r="AB71" s="171"/>
      <c r="AC71" s="171"/>
      <c r="AD71" s="171"/>
    </row>
    <row r="72" spans="1:31" ht="13.5" customHeight="1" thickBot="1">
      <c r="A72" s="172" t="s">
        <v>505</v>
      </c>
      <c r="B72" s="556" t="s">
        <v>42</v>
      </c>
      <c r="C72" s="556"/>
      <c r="D72" s="556" t="s">
        <v>506</v>
      </c>
      <c r="E72" s="556"/>
      <c r="F72" s="556"/>
      <c r="G72" s="556"/>
      <c r="H72" s="556" t="s">
        <v>507</v>
      </c>
      <c r="I72" s="556"/>
      <c r="J72" s="556"/>
      <c r="K72" s="556"/>
      <c r="L72" s="556" t="s">
        <v>508</v>
      </c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700"/>
      <c r="Z72" s="173"/>
      <c r="AA72" s="173"/>
    </row>
    <row r="73" spans="1:31" ht="36.75" customHeight="1" thickBot="1">
      <c r="A73" s="176" t="str">
        <f>IF(ÍNDICE!C4=0," ",ÍNDICE!C4)</f>
        <v>LOMAS DE CASA BLANCA</v>
      </c>
      <c r="B73" s="559" t="str">
        <f>IF(ÍNDICE!G4=0," ",ÍNDICE!G4)</f>
        <v>QTSSA012982</v>
      </c>
      <c r="C73" s="561"/>
      <c r="D73" s="701" t="s">
        <v>601</v>
      </c>
      <c r="E73" s="702"/>
      <c r="F73" s="702"/>
      <c r="G73" s="703"/>
      <c r="H73" s="701" t="str">
        <f>IFERROR(VLOOKUP(ÍNDICE!C4,DATOS!E94:F168,2,0)," ")</f>
        <v>REFORMA AGRARIA 1RA SECCIÓN</v>
      </c>
      <c r="I73" s="702"/>
      <c r="J73" s="702"/>
      <c r="K73" s="703"/>
      <c r="L73" s="559" t="str">
        <f>IF(ÍNDICE!J4=0," ",ÍNDICE!J4)</f>
        <v>LE. ANA MELISSA SALAZAR SERRANO</v>
      </c>
      <c r="M73" s="560"/>
      <c r="N73" s="560"/>
      <c r="O73" s="560"/>
      <c r="P73" s="560"/>
      <c r="Q73" s="560"/>
      <c r="R73" s="560"/>
      <c r="S73" s="560"/>
      <c r="T73" s="560"/>
      <c r="U73" s="560"/>
      <c r="V73" s="560"/>
      <c r="W73" s="560"/>
      <c r="X73" s="560"/>
      <c r="Y73" s="561"/>
      <c r="Z73" s="175"/>
      <c r="AA73" s="175"/>
      <c r="AB73" s="175"/>
      <c r="AC73" s="175"/>
      <c r="AD73" s="175"/>
      <c r="AE73" s="175"/>
    </row>
    <row r="74" spans="1:31" ht="45" customHeight="1" thickBot="1">
      <c r="A74" s="348" t="s">
        <v>119</v>
      </c>
      <c r="B74" s="748" t="s">
        <v>120</v>
      </c>
      <c r="C74" s="749"/>
      <c r="D74" s="563"/>
      <c r="E74" s="750" t="s">
        <v>509</v>
      </c>
      <c r="F74" s="751"/>
      <c r="G74" s="751"/>
      <c r="H74" s="751"/>
      <c r="I74" s="751"/>
      <c r="J74" s="751"/>
      <c r="K74" s="751"/>
      <c r="L74" s="751"/>
      <c r="M74" s="751"/>
      <c r="N74" s="751"/>
      <c r="O74" s="751"/>
      <c r="P74" s="751"/>
      <c r="Q74" s="751"/>
      <c r="R74" s="751"/>
      <c r="S74" s="751"/>
      <c r="T74" s="751"/>
      <c r="U74" s="752"/>
      <c r="V74" s="349" t="s">
        <v>510</v>
      </c>
      <c r="W74" s="349"/>
      <c r="X74" s="349"/>
      <c r="Y74" s="347" t="s">
        <v>612</v>
      </c>
      <c r="Z74" s="175"/>
      <c r="AA74" s="175"/>
      <c r="AB74" s="175"/>
      <c r="AC74" s="175"/>
      <c r="AD74" s="175"/>
      <c r="AE74" s="175"/>
    </row>
    <row r="75" spans="1:31" s="182" customFormat="1" ht="35.1" customHeight="1">
      <c r="A75" s="671" t="s">
        <v>577</v>
      </c>
      <c r="B75" s="675" t="s">
        <v>940</v>
      </c>
      <c r="C75" s="676"/>
      <c r="D75" s="381" t="s">
        <v>532</v>
      </c>
      <c r="E75" s="734"/>
      <c r="F75" s="729"/>
      <c r="G75" s="729"/>
      <c r="H75" s="729"/>
      <c r="I75" s="729"/>
      <c r="J75" s="729"/>
      <c r="K75" s="729"/>
      <c r="L75" s="729"/>
      <c r="M75" s="729"/>
      <c r="N75" s="729"/>
      <c r="O75" s="729"/>
      <c r="P75" s="729"/>
      <c r="Q75" s="729"/>
      <c r="R75" s="729"/>
      <c r="S75" s="729"/>
      <c r="T75" s="729"/>
      <c r="U75" s="735"/>
      <c r="V75" s="383"/>
      <c r="W75" s="383"/>
      <c r="X75" s="383"/>
      <c r="Y75" s="204">
        <v>2</v>
      </c>
    </row>
    <row r="76" spans="1:31" s="182" customFormat="1" ht="35.1" customHeight="1">
      <c r="A76" s="652"/>
      <c r="B76" s="677" t="s">
        <v>941</v>
      </c>
      <c r="C76" s="678"/>
      <c r="D76" s="388" t="s">
        <v>532</v>
      </c>
      <c r="E76" s="726"/>
      <c r="F76" s="727"/>
      <c r="G76" s="727"/>
      <c r="H76" s="727"/>
      <c r="I76" s="727"/>
      <c r="J76" s="727"/>
      <c r="K76" s="727"/>
      <c r="L76" s="727"/>
      <c r="M76" s="727"/>
      <c r="N76" s="727"/>
      <c r="O76" s="727"/>
      <c r="P76" s="727"/>
      <c r="Q76" s="727"/>
      <c r="R76" s="727"/>
      <c r="S76" s="727"/>
      <c r="T76" s="727"/>
      <c r="U76" s="728"/>
      <c r="V76" s="247"/>
      <c r="W76" s="247"/>
      <c r="X76" s="247"/>
      <c r="Y76" s="193"/>
    </row>
    <row r="77" spans="1:31" s="182" customFormat="1" ht="35.1" customHeight="1">
      <c r="A77" s="652"/>
      <c r="B77" s="763" t="s">
        <v>942</v>
      </c>
      <c r="C77" s="764"/>
      <c r="D77" s="388" t="s">
        <v>930</v>
      </c>
      <c r="E77" s="726"/>
      <c r="F77" s="727"/>
      <c r="G77" s="727"/>
      <c r="H77" s="727"/>
      <c r="I77" s="727"/>
      <c r="J77" s="727"/>
      <c r="K77" s="727"/>
      <c r="L77" s="727"/>
      <c r="M77" s="727"/>
      <c r="N77" s="727"/>
      <c r="O77" s="727"/>
      <c r="P77" s="727"/>
      <c r="Q77" s="727"/>
      <c r="R77" s="727"/>
      <c r="S77" s="727"/>
      <c r="T77" s="727"/>
      <c r="U77" s="728"/>
      <c r="V77" s="247"/>
      <c r="W77" s="247"/>
      <c r="X77" s="247"/>
      <c r="Y77" s="193"/>
    </row>
    <row r="78" spans="1:31" s="182" customFormat="1" ht="34.9" customHeight="1">
      <c r="A78" s="652"/>
      <c r="B78" s="765"/>
      <c r="C78" s="766"/>
      <c r="D78" s="388" t="s">
        <v>931</v>
      </c>
      <c r="E78" s="726"/>
      <c r="F78" s="727"/>
      <c r="G78" s="727"/>
      <c r="H78" s="727"/>
      <c r="I78" s="727"/>
      <c r="J78" s="727"/>
      <c r="K78" s="727"/>
      <c r="L78" s="727"/>
      <c r="M78" s="727"/>
      <c r="N78" s="727"/>
      <c r="O78" s="727"/>
      <c r="P78" s="727"/>
      <c r="Q78" s="727"/>
      <c r="R78" s="727"/>
      <c r="S78" s="727"/>
      <c r="T78" s="727"/>
      <c r="U78" s="728"/>
      <c r="V78" s="247"/>
      <c r="W78" s="247"/>
      <c r="X78" s="247"/>
      <c r="Y78" s="193"/>
    </row>
    <row r="79" spans="1:31" s="182" customFormat="1" ht="35.1" customHeight="1">
      <c r="A79" s="652"/>
      <c r="B79" s="757" t="s">
        <v>929</v>
      </c>
      <c r="C79" s="758"/>
      <c r="D79" s="388" t="s">
        <v>540</v>
      </c>
      <c r="E79" s="726"/>
      <c r="F79" s="727"/>
      <c r="G79" s="727"/>
      <c r="H79" s="727"/>
      <c r="I79" s="727"/>
      <c r="J79" s="727"/>
      <c r="K79" s="727"/>
      <c r="L79" s="727"/>
      <c r="M79" s="727"/>
      <c r="N79" s="727"/>
      <c r="O79" s="727"/>
      <c r="P79" s="727"/>
      <c r="Q79" s="727"/>
      <c r="R79" s="727"/>
      <c r="S79" s="727"/>
      <c r="T79" s="727"/>
      <c r="U79" s="728"/>
      <c r="V79" s="247"/>
      <c r="W79" s="247"/>
      <c r="X79" s="247"/>
      <c r="Y79" s="193"/>
    </row>
    <row r="80" spans="1:31" s="182" customFormat="1" ht="35.1" customHeight="1">
      <c r="A80" s="652"/>
      <c r="B80" s="759"/>
      <c r="C80" s="760"/>
      <c r="D80" s="388" t="s">
        <v>541</v>
      </c>
      <c r="E80" s="726"/>
      <c r="F80" s="727"/>
      <c r="G80" s="727"/>
      <c r="H80" s="727"/>
      <c r="I80" s="727"/>
      <c r="J80" s="727"/>
      <c r="K80" s="727"/>
      <c r="L80" s="727"/>
      <c r="M80" s="727"/>
      <c r="N80" s="727"/>
      <c r="O80" s="727"/>
      <c r="P80" s="727"/>
      <c r="Q80" s="727"/>
      <c r="R80" s="727"/>
      <c r="S80" s="727"/>
      <c r="T80" s="727"/>
      <c r="U80" s="728"/>
      <c r="V80" s="247"/>
      <c r="W80" s="247"/>
      <c r="X80" s="247"/>
      <c r="Y80" s="193"/>
    </row>
    <row r="81" spans="1:31" s="182" customFormat="1" ht="35.1" customHeight="1" thickBot="1">
      <c r="A81" s="652"/>
      <c r="B81" s="761"/>
      <c r="C81" s="762"/>
      <c r="D81" s="389" t="s">
        <v>552</v>
      </c>
      <c r="E81" s="672"/>
      <c r="F81" s="673"/>
      <c r="G81" s="673"/>
      <c r="H81" s="673"/>
      <c r="I81" s="673"/>
      <c r="J81" s="673"/>
      <c r="K81" s="673"/>
      <c r="L81" s="673"/>
      <c r="M81" s="673"/>
      <c r="N81" s="673"/>
      <c r="O81" s="673"/>
      <c r="P81" s="673"/>
      <c r="Q81" s="673"/>
      <c r="R81" s="673"/>
      <c r="S81" s="673"/>
      <c r="T81" s="673"/>
      <c r="U81" s="674"/>
      <c r="V81" s="247"/>
      <c r="W81" s="247"/>
      <c r="X81" s="247"/>
      <c r="Y81" s="193"/>
    </row>
    <row r="82" spans="1:31" ht="35.1" customHeight="1">
      <c r="A82" s="591" t="s">
        <v>579</v>
      </c>
      <c r="B82" s="710" t="s">
        <v>580</v>
      </c>
      <c r="C82" s="713" t="s">
        <v>540</v>
      </c>
      <c r="D82" s="280" t="s">
        <v>581</v>
      </c>
      <c r="E82" s="279"/>
      <c r="F82" s="387"/>
      <c r="G82" s="387"/>
      <c r="H82" s="387"/>
      <c r="I82" s="387"/>
      <c r="J82" s="387"/>
      <c r="K82" s="387"/>
      <c r="L82" s="387"/>
      <c r="M82" s="387"/>
      <c r="N82" s="387"/>
      <c r="O82" s="387"/>
      <c r="P82" s="387"/>
      <c r="Q82" s="387"/>
      <c r="R82" s="387"/>
      <c r="S82" s="387"/>
      <c r="T82" s="387"/>
      <c r="U82" s="387"/>
      <c r="V82" s="204"/>
      <c r="W82" s="204"/>
      <c r="X82" s="204"/>
      <c r="Y82" s="204"/>
      <c r="Z82" s="175"/>
      <c r="AA82" s="175"/>
      <c r="AB82" s="175"/>
      <c r="AC82" s="175"/>
      <c r="AD82" s="175"/>
      <c r="AE82" s="175"/>
    </row>
    <row r="83" spans="1:31" ht="35.1" customHeight="1">
      <c r="A83" s="592"/>
      <c r="B83" s="711"/>
      <c r="C83" s="714"/>
      <c r="D83" s="268" t="s">
        <v>582</v>
      </c>
      <c r="E83" s="267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193"/>
      <c r="W83" s="193"/>
      <c r="X83" s="193"/>
      <c r="Y83" s="193"/>
      <c r="Z83" s="175"/>
      <c r="AA83" s="175"/>
      <c r="AB83" s="175"/>
      <c r="AC83" s="175"/>
      <c r="AD83" s="175"/>
      <c r="AE83" s="175"/>
    </row>
    <row r="84" spans="1:31" ht="35.1" customHeight="1">
      <c r="A84" s="592"/>
      <c r="B84" s="711"/>
      <c r="C84" s="715" t="s">
        <v>541</v>
      </c>
      <c r="D84" s="268" t="s">
        <v>581</v>
      </c>
      <c r="E84" s="267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193"/>
      <c r="W84" s="193"/>
      <c r="X84" s="193"/>
      <c r="Y84" s="193"/>
      <c r="Z84" s="175"/>
      <c r="AA84" s="175"/>
      <c r="AB84" s="175"/>
      <c r="AC84" s="175"/>
      <c r="AD84" s="175"/>
      <c r="AE84" s="175"/>
    </row>
    <row r="85" spans="1:31" ht="35.1" customHeight="1">
      <c r="A85" s="592"/>
      <c r="B85" s="711"/>
      <c r="C85" s="714"/>
      <c r="D85" s="268" t="s">
        <v>582</v>
      </c>
      <c r="E85" s="267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193"/>
      <c r="W85" s="193"/>
      <c r="X85" s="193"/>
      <c r="Y85" s="193"/>
      <c r="Z85" s="175"/>
      <c r="AA85" s="175"/>
      <c r="AB85" s="175"/>
      <c r="AC85" s="175"/>
      <c r="AD85" s="175"/>
      <c r="AE85" s="175"/>
    </row>
    <row r="86" spans="1:31" ht="35.1" customHeight="1">
      <c r="A86" s="592"/>
      <c r="B86" s="711"/>
      <c r="C86" s="715" t="s">
        <v>583</v>
      </c>
      <c r="D86" s="268" t="s">
        <v>581</v>
      </c>
      <c r="E86" s="267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193"/>
      <c r="W86" s="193"/>
      <c r="X86" s="193"/>
      <c r="Y86" s="193"/>
      <c r="Z86" s="175"/>
      <c r="AA86" s="175"/>
      <c r="AB86" s="175"/>
      <c r="AC86" s="175"/>
      <c r="AD86" s="175"/>
      <c r="AE86" s="175"/>
    </row>
    <row r="87" spans="1:31" ht="35.1" customHeight="1">
      <c r="A87" s="592"/>
      <c r="B87" s="711"/>
      <c r="C87" s="714"/>
      <c r="D87" s="268" t="s">
        <v>582</v>
      </c>
      <c r="E87" s="267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193"/>
      <c r="W87" s="193"/>
      <c r="X87" s="193"/>
      <c r="Y87" s="193"/>
      <c r="Z87" s="175"/>
      <c r="AA87" s="175"/>
      <c r="AB87" s="175"/>
      <c r="AC87" s="175"/>
      <c r="AD87" s="175"/>
      <c r="AE87" s="175"/>
    </row>
    <row r="88" spans="1:31" ht="35.1" customHeight="1">
      <c r="A88" s="592"/>
      <c r="B88" s="711"/>
      <c r="C88" s="715" t="s">
        <v>584</v>
      </c>
      <c r="D88" s="268" t="s">
        <v>581</v>
      </c>
      <c r="E88" s="267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193"/>
      <c r="W88" s="193"/>
      <c r="X88" s="193"/>
      <c r="Y88" s="193"/>
      <c r="Z88" s="175"/>
      <c r="AA88" s="175"/>
      <c r="AB88" s="175"/>
      <c r="AC88" s="175"/>
      <c r="AD88" s="175"/>
      <c r="AE88" s="175"/>
    </row>
    <row r="89" spans="1:31" ht="35.1" customHeight="1" thickBot="1">
      <c r="A89" s="592"/>
      <c r="B89" s="712"/>
      <c r="C89" s="716"/>
      <c r="D89" s="277" t="s">
        <v>582</v>
      </c>
      <c r="E89" s="278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198"/>
      <c r="W89" s="198"/>
      <c r="X89" s="198"/>
      <c r="Y89" s="198"/>
      <c r="Z89" s="175"/>
      <c r="AA89" s="175"/>
      <c r="AB89" s="175"/>
      <c r="AC89" s="175"/>
      <c r="AD89" s="175"/>
      <c r="AE89" s="175"/>
    </row>
    <row r="90" spans="1:31" ht="35.1" customHeight="1">
      <c r="A90" s="592"/>
      <c r="B90" s="720" t="s">
        <v>933</v>
      </c>
      <c r="C90" s="717" t="s">
        <v>540</v>
      </c>
      <c r="D90" s="393" t="s">
        <v>585</v>
      </c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04"/>
      <c r="W90" s="204"/>
      <c r="X90" s="204"/>
      <c r="Y90" s="204">
        <v>3</v>
      </c>
      <c r="Z90" s="175"/>
      <c r="AA90" s="175"/>
      <c r="AB90" s="175"/>
      <c r="AC90" s="175"/>
      <c r="AD90" s="175"/>
      <c r="AE90" s="175"/>
    </row>
    <row r="91" spans="1:31" ht="35.1" customHeight="1">
      <c r="A91" s="592"/>
      <c r="B91" s="721"/>
      <c r="C91" s="718"/>
      <c r="D91" s="281" t="s">
        <v>932</v>
      </c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7"/>
      <c r="P91" s="727"/>
      <c r="Q91" s="727"/>
      <c r="R91" s="727"/>
      <c r="S91" s="727"/>
      <c r="T91" s="727"/>
      <c r="U91" s="727"/>
      <c r="V91" s="193"/>
      <c r="W91" s="193"/>
      <c r="X91" s="193"/>
      <c r="Y91" s="193">
        <v>4</v>
      </c>
      <c r="Z91" s="175"/>
      <c r="AA91" s="175"/>
      <c r="AB91" s="175"/>
      <c r="AC91" s="175"/>
      <c r="AD91" s="175"/>
      <c r="AE91" s="175"/>
    </row>
    <row r="92" spans="1:31" ht="35.1" customHeight="1" thickBot="1">
      <c r="A92" s="592"/>
      <c r="B92" s="721"/>
      <c r="C92" s="719"/>
      <c r="D92" s="392" t="s">
        <v>586</v>
      </c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198"/>
      <c r="W92" s="198"/>
      <c r="X92" s="198"/>
      <c r="Y92" s="198">
        <v>1</v>
      </c>
      <c r="Z92" s="175"/>
      <c r="AA92" s="175"/>
      <c r="AB92" s="175"/>
      <c r="AC92" s="175"/>
      <c r="AD92" s="175"/>
      <c r="AE92" s="175"/>
    </row>
    <row r="93" spans="1:31" ht="35.1" customHeight="1">
      <c r="A93" s="592"/>
      <c r="B93" s="721"/>
      <c r="C93" s="717" t="s">
        <v>934</v>
      </c>
      <c r="D93" s="393" t="s">
        <v>585</v>
      </c>
      <c r="E93" s="395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04"/>
      <c r="W93" s="204"/>
      <c r="X93" s="204"/>
      <c r="Y93" s="204">
        <v>1</v>
      </c>
      <c r="Z93" s="175"/>
      <c r="AA93" s="175"/>
      <c r="AB93" s="175"/>
      <c r="AC93" s="175"/>
      <c r="AD93" s="175"/>
      <c r="AE93" s="175"/>
    </row>
    <row r="94" spans="1:31" ht="35.1" customHeight="1">
      <c r="A94" s="592"/>
      <c r="B94" s="721"/>
      <c r="C94" s="718"/>
      <c r="D94" s="281" t="s">
        <v>932</v>
      </c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193"/>
      <c r="W94" s="193"/>
      <c r="X94" s="193"/>
      <c r="Y94" s="193">
        <v>1</v>
      </c>
      <c r="Z94" s="175"/>
      <c r="AA94" s="175"/>
      <c r="AB94" s="175"/>
      <c r="AC94" s="175"/>
      <c r="AD94" s="175"/>
      <c r="AE94" s="175"/>
    </row>
    <row r="95" spans="1:31" ht="35.1" customHeight="1" thickBot="1">
      <c r="A95" s="592"/>
      <c r="B95" s="721"/>
      <c r="C95" s="718"/>
      <c r="D95" s="394" t="s">
        <v>586</v>
      </c>
      <c r="E95" s="753"/>
      <c r="F95" s="753"/>
      <c r="G95" s="753"/>
      <c r="H95" s="753"/>
      <c r="I95" s="753"/>
      <c r="J95" s="753"/>
      <c r="K95" s="753"/>
      <c r="L95" s="753"/>
      <c r="M95" s="753"/>
      <c r="N95" s="753"/>
      <c r="O95" s="753"/>
      <c r="P95" s="753"/>
      <c r="Q95" s="753"/>
      <c r="R95" s="753"/>
      <c r="S95" s="753"/>
      <c r="T95" s="753"/>
      <c r="U95" s="753"/>
      <c r="V95" s="212"/>
      <c r="W95" s="212"/>
      <c r="X95" s="212"/>
      <c r="Y95" s="212"/>
      <c r="Z95" s="175"/>
      <c r="AA95" s="175"/>
      <c r="AB95" s="175"/>
      <c r="AC95" s="175"/>
      <c r="AD95" s="175"/>
      <c r="AE95" s="175"/>
    </row>
    <row r="96" spans="1:31" ht="35.1" customHeight="1">
      <c r="A96" s="592"/>
      <c r="B96" s="721"/>
      <c r="C96" s="723" t="s">
        <v>935</v>
      </c>
      <c r="D96" s="393" t="s">
        <v>585</v>
      </c>
      <c r="E96" s="754"/>
      <c r="F96" s="755"/>
      <c r="G96" s="755"/>
      <c r="H96" s="755"/>
      <c r="I96" s="755"/>
      <c r="J96" s="755"/>
      <c r="K96" s="755"/>
      <c r="L96" s="755"/>
      <c r="M96" s="755"/>
      <c r="N96" s="755"/>
      <c r="O96" s="755"/>
      <c r="P96" s="755"/>
      <c r="Q96" s="755"/>
      <c r="R96" s="755"/>
      <c r="S96" s="755"/>
      <c r="T96" s="755"/>
      <c r="U96" s="756"/>
      <c r="V96" s="204"/>
      <c r="W96" s="383"/>
      <c r="X96" s="383"/>
      <c r="Y96" s="383"/>
      <c r="Z96" s="175"/>
      <c r="AA96" s="175"/>
      <c r="AB96" s="175"/>
      <c r="AC96" s="175"/>
      <c r="AD96" s="175"/>
      <c r="AE96" s="175"/>
    </row>
    <row r="97" spans="1:31" ht="35.1" customHeight="1">
      <c r="A97" s="592"/>
      <c r="B97" s="721"/>
      <c r="C97" s="724"/>
      <c r="D97" s="281" t="s">
        <v>932</v>
      </c>
      <c r="E97" s="798"/>
      <c r="F97" s="799"/>
      <c r="G97" s="799"/>
      <c r="H97" s="799"/>
      <c r="I97" s="799"/>
      <c r="J97" s="799"/>
      <c r="K97" s="799"/>
      <c r="L97" s="799"/>
      <c r="M97" s="799"/>
      <c r="N97" s="799"/>
      <c r="O97" s="799"/>
      <c r="P97" s="799"/>
      <c r="Q97" s="799"/>
      <c r="R97" s="799"/>
      <c r="S97" s="799"/>
      <c r="T97" s="799"/>
      <c r="U97" s="800"/>
      <c r="V97" s="193"/>
      <c r="W97" s="247"/>
      <c r="X97" s="247"/>
      <c r="Y97" s="247"/>
      <c r="Z97" s="175"/>
      <c r="AA97" s="175"/>
      <c r="AB97" s="175"/>
      <c r="AC97" s="175"/>
      <c r="AD97" s="175"/>
      <c r="AE97" s="175"/>
    </row>
    <row r="98" spans="1:31" ht="35.1" customHeight="1" thickBot="1">
      <c r="A98" s="592"/>
      <c r="B98" s="721"/>
      <c r="C98" s="725"/>
      <c r="D98" s="392" t="s">
        <v>586</v>
      </c>
      <c r="E98" s="672"/>
      <c r="F98" s="673"/>
      <c r="G98" s="673"/>
      <c r="H98" s="673"/>
      <c r="I98" s="673"/>
      <c r="J98" s="673"/>
      <c r="K98" s="673"/>
      <c r="L98" s="673"/>
      <c r="M98" s="673"/>
      <c r="N98" s="673"/>
      <c r="O98" s="673"/>
      <c r="P98" s="673"/>
      <c r="Q98" s="673"/>
      <c r="R98" s="673"/>
      <c r="S98" s="673"/>
      <c r="T98" s="673"/>
      <c r="U98" s="674"/>
      <c r="V98" s="198"/>
      <c r="W98" s="253"/>
      <c r="X98" s="253"/>
      <c r="Y98" s="253"/>
      <c r="Z98" s="175"/>
      <c r="AA98" s="175"/>
      <c r="AB98" s="175"/>
      <c r="AC98" s="175"/>
      <c r="AD98" s="175"/>
      <c r="AE98" s="175"/>
    </row>
    <row r="99" spans="1:31" ht="35.1" customHeight="1">
      <c r="A99" s="592"/>
      <c r="B99" s="721"/>
      <c r="C99" s="717" t="s">
        <v>587</v>
      </c>
      <c r="D99" s="393" t="s">
        <v>585</v>
      </c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29"/>
      <c r="P99" s="729"/>
      <c r="Q99" s="729"/>
      <c r="R99" s="729"/>
      <c r="S99" s="729"/>
      <c r="T99" s="729"/>
      <c r="U99" s="735"/>
      <c r="V99" s="295"/>
      <c r="W99" s="295"/>
      <c r="X99" s="295"/>
      <c r="Y99" s="295">
        <v>15</v>
      </c>
      <c r="Z99" s="175"/>
      <c r="AA99" s="175"/>
      <c r="AB99" s="175"/>
      <c r="AC99" s="175"/>
      <c r="AD99" s="175"/>
      <c r="AE99" s="175"/>
    </row>
    <row r="100" spans="1:31" ht="35.1" customHeight="1">
      <c r="A100" s="592"/>
      <c r="B100" s="721"/>
      <c r="C100" s="718"/>
      <c r="D100" s="281" t="s">
        <v>932</v>
      </c>
      <c r="E100" s="727"/>
      <c r="F100" s="727"/>
      <c r="G100" s="727"/>
      <c r="H100" s="727"/>
      <c r="I100" s="727"/>
      <c r="J100" s="727"/>
      <c r="K100" s="727"/>
      <c r="L100" s="727"/>
      <c r="M100" s="727"/>
      <c r="N100" s="727"/>
      <c r="O100" s="727"/>
      <c r="P100" s="727"/>
      <c r="Q100" s="727"/>
      <c r="R100" s="727"/>
      <c r="S100" s="727"/>
      <c r="T100" s="727"/>
      <c r="U100" s="728"/>
      <c r="V100" s="193"/>
      <c r="W100" s="193"/>
      <c r="X100" s="193"/>
      <c r="Y100" s="193">
        <v>20</v>
      </c>
      <c r="Z100" s="175"/>
      <c r="AA100" s="175"/>
      <c r="AB100" s="175"/>
      <c r="AC100" s="175"/>
      <c r="AD100" s="175"/>
      <c r="AE100" s="175"/>
    </row>
    <row r="101" spans="1:31" ht="35.1" customHeight="1" thickBot="1">
      <c r="A101" s="592"/>
      <c r="B101" s="722"/>
      <c r="C101" s="719"/>
      <c r="D101" s="282" t="s">
        <v>586</v>
      </c>
      <c r="E101" s="283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374"/>
      <c r="V101" s="193"/>
      <c r="W101" s="193"/>
      <c r="X101" s="193"/>
      <c r="Y101" s="193">
        <v>6</v>
      </c>
      <c r="Z101" s="175"/>
      <c r="AA101" s="175"/>
      <c r="AB101" s="175"/>
      <c r="AC101" s="175"/>
      <c r="AD101" s="175"/>
      <c r="AE101" s="175"/>
    </row>
    <row r="102" spans="1:31" s="182" customFormat="1" ht="35.1" customHeight="1" thickBot="1">
      <c r="A102" s="671" t="s">
        <v>588</v>
      </c>
      <c r="B102" s="730" t="s">
        <v>589</v>
      </c>
      <c r="C102" s="731"/>
      <c r="D102" s="732"/>
      <c r="E102" s="730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2"/>
      <c r="V102" s="258"/>
      <c r="W102" s="258"/>
      <c r="X102" s="258"/>
      <c r="Y102" s="258">
        <v>26</v>
      </c>
    </row>
    <row r="103" spans="1:31" s="182" customFormat="1" ht="35.1" customHeight="1" thickBot="1">
      <c r="A103" s="685"/>
      <c r="B103" s="730" t="s">
        <v>943</v>
      </c>
      <c r="C103" s="732"/>
      <c r="D103" s="375" t="s">
        <v>532</v>
      </c>
      <c r="E103" s="730"/>
      <c r="F103" s="731"/>
      <c r="G103" s="731"/>
      <c r="H103" s="731"/>
      <c r="I103" s="731"/>
      <c r="J103" s="731"/>
      <c r="K103" s="731"/>
      <c r="L103" s="731"/>
      <c r="M103" s="731"/>
      <c r="N103" s="731"/>
      <c r="O103" s="731"/>
      <c r="P103" s="731"/>
      <c r="Q103" s="731"/>
      <c r="R103" s="731"/>
      <c r="S103" s="731"/>
      <c r="T103" s="731"/>
      <c r="U103" s="732"/>
      <c r="V103" s="258"/>
      <c r="W103" s="258"/>
      <c r="X103" s="258"/>
      <c r="Y103" s="258">
        <v>2</v>
      </c>
    </row>
    <row r="104" spans="1:31" s="182" customFormat="1" ht="35.1" customHeight="1" thickBot="1">
      <c r="A104" s="378" t="s">
        <v>936</v>
      </c>
      <c r="B104" s="730" t="s">
        <v>937</v>
      </c>
      <c r="C104" s="731"/>
      <c r="D104" s="732"/>
      <c r="E104" s="376"/>
      <c r="F104" s="377"/>
      <c r="G104" s="377"/>
      <c r="H104" s="377"/>
      <c r="I104" s="377"/>
      <c r="J104" s="377"/>
      <c r="K104" s="377"/>
      <c r="L104" s="377"/>
      <c r="M104" s="377"/>
      <c r="N104" s="377"/>
      <c r="O104" s="377"/>
      <c r="P104" s="377"/>
      <c r="Q104" s="377"/>
      <c r="R104" s="377"/>
      <c r="S104" s="377"/>
      <c r="T104" s="377"/>
      <c r="U104" s="390"/>
      <c r="V104" s="522"/>
      <c r="W104" s="522"/>
      <c r="X104" s="522"/>
      <c r="Y104" s="301">
        <v>29</v>
      </c>
    </row>
    <row r="105" spans="1:31" s="155" customFormat="1" ht="20.25">
      <c r="A105" s="736" t="s">
        <v>429</v>
      </c>
      <c r="B105" s="741" t="s">
        <v>938</v>
      </c>
      <c r="C105" s="809"/>
      <c r="D105" s="156" t="s">
        <v>540</v>
      </c>
      <c r="E105" s="801"/>
      <c r="F105" s="802"/>
      <c r="G105" s="802"/>
      <c r="H105" s="802"/>
      <c r="I105" s="802"/>
      <c r="J105" s="802"/>
      <c r="K105" s="802"/>
      <c r="L105" s="802"/>
      <c r="M105" s="802"/>
      <c r="N105" s="802"/>
      <c r="O105" s="802"/>
      <c r="P105" s="802"/>
      <c r="Q105" s="802"/>
      <c r="R105" s="802"/>
      <c r="S105" s="802"/>
      <c r="T105" s="802"/>
      <c r="U105" s="803"/>
      <c r="V105" s="523"/>
      <c r="W105" s="523"/>
      <c r="X105" s="523"/>
      <c r="Y105" s="204"/>
      <c r="Z105"/>
    </row>
    <row r="106" spans="1:31" s="155" customFormat="1" ht="20.25">
      <c r="A106" s="737"/>
      <c r="B106" s="742"/>
      <c r="C106" s="810"/>
      <c r="D106" s="157" t="s">
        <v>541</v>
      </c>
      <c r="E106" s="804"/>
      <c r="F106" s="805"/>
      <c r="G106" s="805"/>
      <c r="H106" s="805"/>
      <c r="I106" s="805"/>
      <c r="J106" s="805"/>
      <c r="K106" s="805"/>
      <c r="L106" s="805"/>
      <c r="M106" s="805"/>
      <c r="N106" s="805"/>
      <c r="O106" s="805"/>
      <c r="P106" s="805"/>
      <c r="Q106" s="805"/>
      <c r="R106" s="805"/>
      <c r="S106" s="805"/>
      <c r="T106" s="805"/>
      <c r="U106" s="806"/>
      <c r="V106" s="524"/>
      <c r="W106" s="524"/>
      <c r="X106" s="524"/>
      <c r="Y106" s="193"/>
      <c r="Z106"/>
    </row>
    <row r="107" spans="1:31" s="155" customFormat="1" ht="21" thickBot="1">
      <c r="A107" s="737"/>
      <c r="B107" s="742"/>
      <c r="C107" s="810"/>
      <c r="D107" s="158" t="s">
        <v>552</v>
      </c>
      <c r="E107" s="804"/>
      <c r="F107" s="805"/>
      <c r="G107" s="805"/>
      <c r="H107" s="805"/>
      <c r="I107" s="805"/>
      <c r="J107" s="805"/>
      <c r="K107" s="805"/>
      <c r="L107" s="805"/>
      <c r="M107" s="805"/>
      <c r="N107" s="805"/>
      <c r="O107" s="805"/>
      <c r="P107" s="805"/>
      <c r="Q107" s="805"/>
      <c r="R107" s="805"/>
      <c r="S107" s="805"/>
      <c r="T107" s="805"/>
      <c r="U107" s="806"/>
      <c r="V107" s="524"/>
      <c r="W107" s="524"/>
      <c r="X107" s="524"/>
      <c r="Y107" s="193"/>
      <c r="Z107"/>
    </row>
    <row r="108" spans="1:31" s="155" customFormat="1" ht="20.45" customHeight="1">
      <c r="A108" s="737"/>
      <c r="B108" s="741" t="s">
        <v>591</v>
      </c>
      <c r="C108" s="744" t="s">
        <v>615</v>
      </c>
      <c r="D108" s="745"/>
      <c r="E108" s="802"/>
      <c r="F108" s="802"/>
      <c r="G108" s="802"/>
      <c r="H108" s="802"/>
      <c r="I108" s="802"/>
      <c r="J108" s="802"/>
      <c r="K108" s="802"/>
      <c r="L108" s="802"/>
      <c r="M108" s="802"/>
      <c r="N108" s="802"/>
      <c r="O108" s="802"/>
      <c r="P108" s="802"/>
      <c r="Q108" s="802"/>
      <c r="R108" s="802"/>
      <c r="S108" s="802"/>
      <c r="T108" s="802"/>
      <c r="U108" s="803"/>
      <c r="V108" s="204"/>
      <c r="W108" s="204"/>
      <c r="X108" s="204"/>
      <c r="Y108" s="204"/>
      <c r="Z108"/>
    </row>
    <row r="109" spans="1:31" s="155" customFormat="1" ht="20.25">
      <c r="A109" s="737"/>
      <c r="B109" s="742"/>
      <c r="C109" s="746" t="s">
        <v>590</v>
      </c>
      <c r="D109" s="747"/>
      <c r="E109" s="805"/>
      <c r="F109" s="805"/>
      <c r="G109" s="805"/>
      <c r="H109" s="805"/>
      <c r="I109" s="805"/>
      <c r="J109" s="805"/>
      <c r="K109" s="805"/>
      <c r="L109" s="805"/>
      <c r="M109" s="805"/>
      <c r="N109" s="805"/>
      <c r="O109" s="805"/>
      <c r="P109" s="805"/>
      <c r="Q109" s="805"/>
      <c r="R109" s="805"/>
      <c r="S109" s="805"/>
      <c r="T109" s="805"/>
      <c r="U109" s="806"/>
      <c r="V109" s="193"/>
      <c r="W109" s="193"/>
      <c r="X109" s="193"/>
      <c r="Y109" s="193"/>
      <c r="Z109"/>
    </row>
    <row r="110" spans="1:31" s="155" customFormat="1" ht="20.25">
      <c r="A110" s="737"/>
      <c r="B110" s="742"/>
      <c r="C110" s="746" t="s">
        <v>580</v>
      </c>
      <c r="D110" s="747"/>
      <c r="E110" s="805"/>
      <c r="F110" s="805"/>
      <c r="G110" s="805"/>
      <c r="H110" s="805"/>
      <c r="I110" s="805"/>
      <c r="J110" s="805"/>
      <c r="K110" s="805"/>
      <c r="L110" s="805"/>
      <c r="M110" s="805"/>
      <c r="N110" s="805"/>
      <c r="O110" s="805"/>
      <c r="P110" s="805"/>
      <c r="Q110" s="805"/>
      <c r="R110" s="805"/>
      <c r="S110" s="805"/>
      <c r="T110" s="805"/>
      <c r="U110" s="806"/>
      <c r="V110" s="193"/>
      <c r="W110" s="193"/>
      <c r="X110" s="193"/>
      <c r="Y110" s="193"/>
      <c r="Z110"/>
    </row>
    <row r="111" spans="1:31" s="155" customFormat="1" ht="21" thickBot="1">
      <c r="A111" s="737"/>
      <c r="B111" s="743"/>
      <c r="C111" s="796" t="s">
        <v>543</v>
      </c>
      <c r="D111" s="797"/>
      <c r="E111" s="807"/>
      <c r="F111" s="807"/>
      <c r="G111" s="807"/>
      <c r="H111" s="807"/>
      <c r="I111" s="807"/>
      <c r="J111" s="807"/>
      <c r="K111" s="807"/>
      <c r="L111" s="807"/>
      <c r="M111" s="807"/>
      <c r="N111" s="807"/>
      <c r="O111" s="807"/>
      <c r="P111" s="807"/>
      <c r="Q111" s="807"/>
      <c r="R111" s="807"/>
      <c r="S111" s="807"/>
      <c r="T111" s="807"/>
      <c r="U111" s="808"/>
      <c r="V111" s="198"/>
      <c r="W111" s="198"/>
      <c r="X111" s="198"/>
      <c r="Y111" s="198"/>
      <c r="Z111"/>
    </row>
    <row r="112" spans="1:31" s="182" customFormat="1" ht="21" thickBot="1">
      <c r="A112" s="284" t="s">
        <v>592</v>
      </c>
      <c r="B112" s="285"/>
      <c r="C112" s="391"/>
      <c r="D112" s="391"/>
      <c r="E112" s="738"/>
      <c r="F112" s="739"/>
      <c r="G112" s="739"/>
      <c r="H112" s="739"/>
      <c r="I112" s="739"/>
      <c r="J112" s="739"/>
      <c r="K112" s="739"/>
      <c r="L112" s="739"/>
      <c r="M112" s="739"/>
      <c r="N112" s="739"/>
      <c r="O112" s="739"/>
      <c r="P112" s="739"/>
      <c r="Q112" s="739"/>
      <c r="R112" s="739"/>
      <c r="S112" s="739"/>
      <c r="T112" s="739"/>
      <c r="U112" s="740"/>
      <c r="V112" s="287"/>
      <c r="W112" s="287"/>
      <c r="X112" s="287"/>
      <c r="Y112" s="553"/>
      <c r="Z112"/>
    </row>
    <row r="113" spans="1:25" s="182" customFormat="1" ht="21" thickBot="1">
      <c r="A113" s="284" t="s">
        <v>593</v>
      </c>
      <c r="B113" s="285"/>
      <c r="C113" s="285"/>
      <c r="D113" s="285"/>
      <c r="E113" s="298"/>
      <c r="F113" s="299"/>
      <c r="G113" s="299"/>
      <c r="H113" s="299"/>
      <c r="I113" s="299"/>
      <c r="J113" s="299"/>
      <c r="K113" s="299"/>
      <c r="L113" s="299"/>
      <c r="M113" s="299"/>
      <c r="N113" s="299"/>
      <c r="O113" s="299"/>
      <c r="P113" s="299"/>
      <c r="Q113" s="299"/>
      <c r="R113" s="299"/>
      <c r="S113" s="299"/>
      <c r="T113" s="299"/>
      <c r="U113" s="300"/>
      <c r="V113" s="288"/>
      <c r="W113" s="288"/>
      <c r="X113" s="288"/>
      <c r="Y113" s="258"/>
    </row>
    <row r="114" spans="1:25" s="182" customFormat="1" ht="21" thickBot="1">
      <c r="A114" s="284" t="s">
        <v>594</v>
      </c>
      <c r="B114" s="285"/>
      <c r="C114" s="285"/>
      <c r="D114" s="285"/>
      <c r="E114" s="284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288"/>
      <c r="W114" s="288"/>
      <c r="X114" s="288"/>
      <c r="Y114" s="258"/>
    </row>
    <row r="115" spans="1:25" s="182" customFormat="1" ht="20.25">
      <c r="A115" s="591" t="s">
        <v>595</v>
      </c>
      <c r="B115" s="734" t="s">
        <v>596</v>
      </c>
      <c r="C115" s="729"/>
      <c r="D115" s="735"/>
      <c r="E115" s="275"/>
      <c r="F115" s="729"/>
      <c r="G115" s="729"/>
      <c r="H115" s="729"/>
      <c r="I115" s="729"/>
      <c r="J115" s="729"/>
      <c r="K115" s="729"/>
      <c r="L115" s="729"/>
      <c r="M115" s="729"/>
      <c r="N115" s="729"/>
      <c r="O115" s="729"/>
      <c r="P115" s="729"/>
      <c r="Q115" s="729"/>
      <c r="R115" s="729"/>
      <c r="S115" s="729"/>
      <c r="T115" s="729"/>
      <c r="U115" s="729"/>
      <c r="V115" s="289"/>
      <c r="W115" s="289"/>
      <c r="X115" s="289"/>
      <c r="Y115" s="204"/>
    </row>
    <row r="116" spans="1:25" s="182" customFormat="1" ht="20.25">
      <c r="A116" s="592"/>
      <c r="B116" s="726" t="s">
        <v>597</v>
      </c>
      <c r="C116" s="727"/>
      <c r="D116" s="728"/>
      <c r="E116" s="267"/>
      <c r="F116" s="727"/>
      <c r="G116" s="727"/>
      <c r="H116" s="727"/>
      <c r="I116" s="727"/>
      <c r="J116" s="727"/>
      <c r="K116" s="727"/>
      <c r="L116" s="727"/>
      <c r="M116" s="727"/>
      <c r="N116" s="727"/>
      <c r="O116" s="727"/>
      <c r="P116" s="727"/>
      <c r="Q116" s="727"/>
      <c r="R116" s="727"/>
      <c r="S116" s="727"/>
      <c r="T116" s="727"/>
      <c r="U116" s="727"/>
      <c r="V116" s="290"/>
      <c r="W116" s="290"/>
      <c r="X116" s="290"/>
      <c r="Y116" s="193"/>
    </row>
    <row r="117" spans="1:25" s="182" customFormat="1" ht="20.25">
      <c r="A117" s="592"/>
      <c r="B117" s="726" t="s">
        <v>598</v>
      </c>
      <c r="C117" s="727"/>
      <c r="D117" s="728"/>
      <c r="E117" s="26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7"/>
      <c r="P117" s="727"/>
      <c r="Q117" s="727"/>
      <c r="R117" s="727"/>
      <c r="S117" s="727"/>
      <c r="T117" s="727"/>
      <c r="U117" s="727"/>
      <c r="V117" s="290"/>
      <c r="W117" s="290"/>
      <c r="X117" s="290"/>
      <c r="Y117" s="193"/>
    </row>
    <row r="118" spans="1:25" s="182" customFormat="1" ht="21" thickBot="1">
      <c r="A118" s="593"/>
      <c r="B118" s="672" t="s">
        <v>599</v>
      </c>
      <c r="C118" s="673"/>
      <c r="D118" s="674"/>
      <c r="E118" s="278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286"/>
      <c r="W118" s="286"/>
      <c r="X118" s="286"/>
      <c r="Y118" s="198"/>
    </row>
    <row r="119" spans="1:25" s="182" customFormat="1" ht="20.25">
      <c r="A119" s="591" t="s">
        <v>600</v>
      </c>
      <c r="B119" s="267"/>
      <c r="C119" s="268"/>
      <c r="D119" s="268"/>
      <c r="E119" s="279"/>
      <c r="F119" s="729"/>
      <c r="G119" s="729"/>
      <c r="H119" s="729"/>
      <c r="I119" s="729"/>
      <c r="J119" s="729"/>
      <c r="K119" s="729"/>
      <c r="L119" s="729"/>
      <c r="M119" s="729"/>
      <c r="N119" s="729"/>
      <c r="O119" s="729"/>
      <c r="P119" s="729"/>
      <c r="Q119" s="729"/>
      <c r="R119" s="729"/>
      <c r="S119" s="729"/>
      <c r="T119" s="729"/>
      <c r="U119" s="729"/>
      <c r="V119" s="289"/>
      <c r="W119" s="289"/>
      <c r="X119" s="289"/>
      <c r="Y119" s="204"/>
    </row>
    <row r="120" spans="1:25" s="182" customFormat="1" ht="20.25">
      <c r="A120" s="592"/>
      <c r="B120" s="267"/>
      <c r="C120" s="268"/>
      <c r="D120" s="268"/>
      <c r="E120" s="267"/>
      <c r="F120" s="727"/>
      <c r="G120" s="727"/>
      <c r="H120" s="727"/>
      <c r="I120" s="727"/>
      <c r="J120" s="727"/>
      <c r="K120" s="727"/>
      <c r="L120" s="727"/>
      <c r="M120" s="727"/>
      <c r="N120" s="727"/>
      <c r="O120" s="727"/>
      <c r="P120" s="727"/>
      <c r="Q120" s="727"/>
      <c r="R120" s="727"/>
      <c r="S120" s="727"/>
      <c r="T120" s="727"/>
      <c r="U120" s="727"/>
      <c r="V120" s="290"/>
      <c r="W120" s="290"/>
      <c r="X120" s="290"/>
      <c r="Y120" s="193"/>
    </row>
    <row r="121" spans="1:25" s="182" customFormat="1" ht="21" thickBot="1">
      <c r="A121" s="593"/>
      <c r="B121" s="278"/>
      <c r="C121" s="277"/>
      <c r="D121" s="277"/>
      <c r="E121" s="278"/>
      <c r="F121" s="673"/>
      <c r="G121" s="673"/>
      <c r="H121" s="673"/>
      <c r="I121" s="673"/>
      <c r="J121" s="673"/>
      <c r="K121" s="673"/>
      <c r="L121" s="673"/>
      <c r="M121" s="673"/>
      <c r="N121" s="673"/>
      <c r="O121" s="673"/>
      <c r="P121" s="673"/>
      <c r="Q121" s="673"/>
      <c r="R121" s="673"/>
      <c r="S121" s="673"/>
      <c r="T121" s="673"/>
      <c r="U121" s="673"/>
      <c r="V121" s="286"/>
      <c r="W121" s="286"/>
      <c r="X121" s="286"/>
      <c r="Y121" s="198"/>
    </row>
    <row r="122" spans="1:25">
      <c r="A122" s="159" t="s">
        <v>944</v>
      </c>
    </row>
    <row r="123" spans="1:25" ht="11.45" customHeight="1">
      <c r="A123" s="159" t="s">
        <v>945</v>
      </c>
      <c r="B123" s="182"/>
    </row>
    <row r="124" spans="1:25" s="174" customFormat="1" ht="12">
      <c r="A124" s="345" t="s">
        <v>946</v>
      </c>
      <c r="B124" s="346"/>
    </row>
    <row r="125" spans="1:25">
      <c r="A125" s="174" t="s">
        <v>947</v>
      </c>
    </row>
  </sheetData>
  <sheetProtection algorithmName="SHA-512" hashValue="5W9flcLnMWaFB6givuxKONMxrcFn1MTxuQgIS0a0IpOrfrYGL3SrmHkDuCOhTJSk8BFrFb8p4od2uVkvbnRAcg==" saltValue="k0mTxNOExG5lkxlsmYzgsg==" spinCount="100000" sheet="1" objects="1" scenarios="1"/>
  <protectedRanges>
    <protectedRange sqref="V11:Y20 Y21:Y22 V23:Y67 V75:Y81" name="Aplicaciones parte 1"/>
    <protectedRange sqref="Y112:Y121 V82:Y102 Y103:Y104 V105:Y111" name="Aplicaciones parte 2"/>
  </protectedRanges>
  <mergeCells count="204">
    <mergeCell ref="C111:D111"/>
    <mergeCell ref="E97:U97"/>
    <mergeCell ref="E98:U98"/>
    <mergeCell ref="E102:U102"/>
    <mergeCell ref="E103:U103"/>
    <mergeCell ref="E105:U105"/>
    <mergeCell ref="E106:U106"/>
    <mergeCell ref="E107:U107"/>
    <mergeCell ref="E108:U108"/>
    <mergeCell ref="E109:U109"/>
    <mergeCell ref="E110:U110"/>
    <mergeCell ref="E111:U111"/>
    <mergeCell ref="B105:C107"/>
    <mergeCell ref="E99:U99"/>
    <mergeCell ref="E100:U100"/>
    <mergeCell ref="B57:B62"/>
    <mergeCell ref="D57:U57"/>
    <mergeCell ref="D58:U58"/>
    <mergeCell ref="D59:U59"/>
    <mergeCell ref="D60:U60"/>
    <mergeCell ref="D61:U61"/>
    <mergeCell ref="D62:U62"/>
    <mergeCell ref="B66:C66"/>
    <mergeCell ref="D63:I63"/>
    <mergeCell ref="J63:L63"/>
    <mergeCell ref="M63:U63"/>
    <mergeCell ref="P64:U64"/>
    <mergeCell ref="M64:O64"/>
    <mergeCell ref="D65:J65"/>
    <mergeCell ref="L65:U65"/>
    <mergeCell ref="P66:U66"/>
    <mergeCell ref="D66:L66"/>
    <mergeCell ref="D64:I64"/>
    <mergeCell ref="A44:A50"/>
    <mergeCell ref="B45:C45"/>
    <mergeCell ref="B46:C46"/>
    <mergeCell ref="D46:I46"/>
    <mergeCell ref="B47:B49"/>
    <mergeCell ref="D47:I49"/>
    <mergeCell ref="P47:U49"/>
    <mergeCell ref="B50:C50"/>
    <mergeCell ref="D50:U50"/>
    <mergeCell ref="B74:D74"/>
    <mergeCell ref="E74:U74"/>
    <mergeCell ref="E91:U91"/>
    <mergeCell ref="E92:U92"/>
    <mergeCell ref="E95:U95"/>
    <mergeCell ref="E96:U96"/>
    <mergeCell ref="B79:C81"/>
    <mergeCell ref="B77:C78"/>
    <mergeCell ref="E75:U75"/>
    <mergeCell ref="E76:U76"/>
    <mergeCell ref="E77:U77"/>
    <mergeCell ref="E78:U78"/>
    <mergeCell ref="E79:U79"/>
    <mergeCell ref="E80:U80"/>
    <mergeCell ref="B117:D117"/>
    <mergeCell ref="F117:U117"/>
    <mergeCell ref="B118:D118"/>
    <mergeCell ref="F118:U118"/>
    <mergeCell ref="A119:A121"/>
    <mergeCell ref="F119:U119"/>
    <mergeCell ref="F120:U120"/>
    <mergeCell ref="F121:U121"/>
    <mergeCell ref="B102:D102"/>
    <mergeCell ref="F114:U114"/>
    <mergeCell ref="A115:A118"/>
    <mergeCell ref="B115:D115"/>
    <mergeCell ref="F115:U115"/>
    <mergeCell ref="B116:D116"/>
    <mergeCell ref="F116:U116"/>
    <mergeCell ref="A105:A111"/>
    <mergeCell ref="A102:A103"/>
    <mergeCell ref="E112:U112"/>
    <mergeCell ref="B103:C103"/>
    <mergeCell ref="B104:D104"/>
    <mergeCell ref="B108:B111"/>
    <mergeCell ref="C108:D108"/>
    <mergeCell ref="C109:D109"/>
    <mergeCell ref="C110:D110"/>
    <mergeCell ref="A82:A101"/>
    <mergeCell ref="B82:B89"/>
    <mergeCell ref="C82:C83"/>
    <mergeCell ref="C84:C85"/>
    <mergeCell ref="C86:C87"/>
    <mergeCell ref="C88:C89"/>
    <mergeCell ref="C90:C92"/>
    <mergeCell ref="C93:C95"/>
    <mergeCell ref="B90:B101"/>
    <mergeCell ref="C96:C98"/>
    <mergeCell ref="C99:C101"/>
    <mergeCell ref="B68:S69"/>
    <mergeCell ref="B72:C72"/>
    <mergeCell ref="D72:G72"/>
    <mergeCell ref="H72:K72"/>
    <mergeCell ref="L72:Y72"/>
    <mergeCell ref="H73:K73"/>
    <mergeCell ref="A65:A67"/>
    <mergeCell ref="B65:C65"/>
    <mergeCell ref="B67:C67"/>
    <mergeCell ref="B73:C73"/>
    <mergeCell ref="D73:G73"/>
    <mergeCell ref="L73:Y73"/>
    <mergeCell ref="T67:U67"/>
    <mergeCell ref="D67:S67"/>
    <mergeCell ref="A63:A64"/>
    <mergeCell ref="B63:C63"/>
    <mergeCell ref="B64:C64"/>
    <mergeCell ref="A75:A81"/>
    <mergeCell ref="E81:U81"/>
    <mergeCell ref="B75:C75"/>
    <mergeCell ref="B76:C76"/>
    <mergeCell ref="B44:C44"/>
    <mergeCell ref="A51:A54"/>
    <mergeCell ref="B51:C51"/>
    <mergeCell ref="D51:H51"/>
    <mergeCell ref="K51:U51"/>
    <mergeCell ref="B52:C52"/>
    <mergeCell ref="A55:A62"/>
    <mergeCell ref="B55:C55"/>
    <mergeCell ref="D55:G55"/>
    <mergeCell ref="J55:U55"/>
    <mergeCell ref="B56:C56"/>
    <mergeCell ref="D56:I56"/>
    <mergeCell ref="D52:J52"/>
    <mergeCell ref="L52:U52"/>
    <mergeCell ref="B53:B54"/>
    <mergeCell ref="D53:I54"/>
    <mergeCell ref="U53:U54"/>
    <mergeCell ref="A37:A43"/>
    <mergeCell ref="B37:C37"/>
    <mergeCell ref="B38:C38"/>
    <mergeCell ref="B39:C39"/>
    <mergeCell ref="D39:I39"/>
    <mergeCell ref="B40:B42"/>
    <mergeCell ref="D40:I42"/>
    <mergeCell ref="P40:U42"/>
    <mergeCell ref="B43:C43"/>
    <mergeCell ref="D43:U43"/>
    <mergeCell ref="A31:A32"/>
    <mergeCell ref="B31:C31"/>
    <mergeCell ref="D31:N31"/>
    <mergeCell ref="R31:T31"/>
    <mergeCell ref="D32:O32"/>
    <mergeCell ref="A33:A36"/>
    <mergeCell ref="B33:C33"/>
    <mergeCell ref="J33:T34"/>
    <mergeCell ref="B34:C34"/>
    <mergeCell ref="B35:B36"/>
    <mergeCell ref="J35:U36"/>
    <mergeCell ref="A23:A30"/>
    <mergeCell ref="B23:C23"/>
    <mergeCell ref="M23:T26"/>
    <mergeCell ref="B24:C24"/>
    <mergeCell ref="B25:C25"/>
    <mergeCell ref="B26:C26"/>
    <mergeCell ref="D27:I30"/>
    <mergeCell ref="P27:U30"/>
    <mergeCell ref="B27:B30"/>
    <mergeCell ref="P14:U14"/>
    <mergeCell ref="D15:O15"/>
    <mergeCell ref="A16:A22"/>
    <mergeCell ref="B16:C16"/>
    <mergeCell ref="B17:B18"/>
    <mergeCell ref="B19:B20"/>
    <mergeCell ref="B21:B22"/>
    <mergeCell ref="R9:R10"/>
    <mergeCell ref="S9:S10"/>
    <mergeCell ref="T9:T10"/>
    <mergeCell ref="U9:U10"/>
    <mergeCell ref="A11:A15"/>
    <mergeCell ref="E11:U11"/>
    <mergeCell ref="G12:U12"/>
    <mergeCell ref="D13:F13"/>
    <mergeCell ref="J13:U13"/>
    <mergeCell ref="D14:I14"/>
    <mergeCell ref="L9:L10"/>
    <mergeCell ref="M9:M10"/>
    <mergeCell ref="N9:N10"/>
    <mergeCell ref="O9:O10"/>
    <mergeCell ref="P9:P10"/>
    <mergeCell ref="Q9:Q10"/>
    <mergeCell ref="A8:A10"/>
    <mergeCell ref="B8:C10"/>
    <mergeCell ref="D8:U8"/>
    <mergeCell ref="Y8:Y10"/>
    <mergeCell ref="D9:F9"/>
    <mergeCell ref="G9:G10"/>
    <mergeCell ref="H9:H10"/>
    <mergeCell ref="I9:I10"/>
    <mergeCell ref="J9:J10"/>
    <mergeCell ref="K9:K10"/>
    <mergeCell ref="V8:V10"/>
    <mergeCell ref="W8:W10"/>
    <mergeCell ref="X8:X10"/>
    <mergeCell ref="B1:S2"/>
    <mergeCell ref="B5:C5"/>
    <mergeCell ref="D5:G5"/>
    <mergeCell ref="H5:K5"/>
    <mergeCell ref="L5:S5"/>
    <mergeCell ref="B6:C6"/>
    <mergeCell ref="D6:G6"/>
    <mergeCell ref="H6:K6"/>
    <mergeCell ref="L6:Y6"/>
  </mergeCells>
  <printOptions horizontalCentered="1" verticalCentered="1"/>
  <pageMargins left="0.19685039370078741" right="0.19685039370078741" top="0.19685039370078741" bottom="0.19685039370078741" header="0" footer="0"/>
  <pageSetup scale="33" fitToHeight="0" orientation="portrait" horizontalDpi="1200" r:id="rId1"/>
  <headerFooter alignWithMargins="0"/>
  <rowBreaks count="1" manualBreakCount="1">
    <brk id="67" max="2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611232"/>
  </sheetPr>
  <dimension ref="A1:Q129"/>
  <sheetViews>
    <sheetView showGridLines="0" view="pageBreakPreview" topLeftCell="A93" zoomScale="90" zoomScaleNormal="90" zoomScaleSheetLayoutView="90" workbookViewId="0">
      <selection activeCell="P125" sqref="P125"/>
    </sheetView>
  </sheetViews>
  <sheetFormatPr baseColWidth="10" defaultColWidth="11.42578125" defaultRowHeight="14.25"/>
  <cols>
    <col min="1" max="1" width="13.140625" style="80" customWidth="1"/>
    <col min="2" max="2" width="12" style="80" customWidth="1"/>
    <col min="3" max="3" width="27" style="80" customWidth="1"/>
    <col min="4" max="5" width="12" style="80" customWidth="1"/>
    <col min="6" max="6" width="27" style="80" customWidth="1"/>
    <col min="7" max="7" width="12" style="317" customWidth="1"/>
    <col min="8" max="13" width="8.140625" style="80" customWidth="1"/>
    <col min="14" max="14" width="12" style="317" customWidth="1"/>
    <col min="15" max="15" width="27" style="317" customWidth="1"/>
    <col min="16" max="16" width="12" style="317" customWidth="1"/>
    <col min="17" max="17" width="14" style="80" bestFit="1" customWidth="1"/>
    <col min="18" max="16384" width="11.42578125" style="80"/>
  </cols>
  <sheetData>
    <row r="1" spans="1:17">
      <c r="A1" s="876" t="s">
        <v>620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</row>
    <row r="2" spans="1:17">
      <c r="A2" s="876" t="s">
        <v>502</v>
      </c>
      <c r="B2" s="876"/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</row>
    <row r="3" spans="1:17">
      <c r="A3" s="876" t="s">
        <v>7</v>
      </c>
      <c r="B3" s="876"/>
      <c r="C3" s="876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O3" s="876"/>
      <c r="P3" s="876"/>
    </row>
    <row r="4" spans="1:17">
      <c r="A4" s="876" t="s">
        <v>6</v>
      </c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O4" s="876"/>
      <c r="P4" s="876"/>
    </row>
    <row r="5" spans="1:17" ht="15" customHeight="1">
      <c r="A5" s="17" t="s">
        <v>180</v>
      </c>
      <c r="B5" s="17"/>
      <c r="C5" s="17"/>
      <c r="D5" s="17"/>
      <c r="E5" s="17"/>
      <c r="H5" s="318"/>
      <c r="I5" s="318"/>
      <c r="J5" s="318"/>
      <c r="K5" s="850" t="s">
        <v>126</v>
      </c>
      <c r="L5" s="850"/>
      <c r="M5" s="850"/>
      <c r="N5" s="882" t="str">
        <f>IF(ÍNDICE!O4=0," ",ÍNDICE!O4)</f>
        <v>AGOSTO</v>
      </c>
      <c r="O5" s="882"/>
    </row>
    <row r="6" spans="1:17">
      <c r="A6" s="853" t="s">
        <v>181</v>
      </c>
      <c r="B6" s="853"/>
      <c r="C6" s="853"/>
      <c r="D6" s="853"/>
      <c r="E6" s="853"/>
      <c r="M6" s="19"/>
      <c r="N6" s="20"/>
      <c r="O6" s="20"/>
      <c r="P6" s="20"/>
    </row>
    <row r="7" spans="1:17" ht="14.45" customHeight="1">
      <c r="A7" s="351" t="s">
        <v>379</v>
      </c>
      <c r="B7" s="21" t="s">
        <v>129</v>
      </c>
      <c r="C7" s="316">
        <f>IF(ÍNDICE!S3=0," ",ÍNDICE!S3)</f>
        <v>31</v>
      </c>
      <c r="D7" s="21"/>
      <c r="E7" s="21" t="s">
        <v>127</v>
      </c>
      <c r="F7" s="319" t="str">
        <f>N5</f>
        <v>AGOSTO</v>
      </c>
      <c r="G7" s="314"/>
      <c r="H7" s="19" t="s">
        <v>128</v>
      </c>
      <c r="I7" s="851">
        <f ca="1">IF(ÍNDICE!U3=0," ",ÍNDICE!U3)</f>
        <v>46266</v>
      </c>
      <c r="J7" s="851"/>
      <c r="K7" s="850" t="s">
        <v>133</v>
      </c>
      <c r="L7" s="850"/>
      <c r="M7" s="850"/>
      <c r="N7" s="882" t="str">
        <f>IF(ÍNDICE!C4=0," ",ÍNDICE!C4)</f>
        <v>LOMAS DE CASA BLANCA</v>
      </c>
      <c r="O7" s="882"/>
    </row>
    <row r="8" spans="1:17" ht="18" customHeight="1">
      <c r="A8" s="878" t="s">
        <v>115</v>
      </c>
      <c r="B8" s="878"/>
      <c r="C8" s="878"/>
      <c r="D8" s="852" t="str">
        <f>IF(ÍNDICE!J4=0," ",ÍNDICE!J4)</f>
        <v>LE. ANA MELISSA SALAZAR SERRANO</v>
      </c>
      <c r="E8" s="852"/>
      <c r="F8" s="852"/>
      <c r="G8" s="852"/>
      <c r="H8" s="852"/>
      <c r="I8" s="852"/>
      <c r="J8" s="852"/>
      <c r="K8" s="852"/>
      <c r="L8" s="22"/>
    </row>
    <row r="9" spans="1:17" ht="18" customHeight="1" thickBot="1">
      <c r="A9" s="19" t="s">
        <v>962</v>
      </c>
      <c r="B9" s="22"/>
      <c r="C9" s="22"/>
      <c r="D9" s="22"/>
      <c r="E9" s="22"/>
    </row>
    <row r="10" spans="1:17" ht="27" customHeight="1" thickBot="1">
      <c r="A10" s="877" t="s">
        <v>4</v>
      </c>
      <c r="B10" s="863" t="s">
        <v>623</v>
      </c>
      <c r="C10" s="879"/>
      <c r="D10" s="879"/>
      <c r="E10" s="863" t="s">
        <v>963</v>
      </c>
      <c r="F10" s="864"/>
      <c r="G10" s="865"/>
      <c r="H10" s="869" t="s">
        <v>621</v>
      </c>
      <c r="I10" s="864"/>
      <c r="J10" s="865"/>
      <c r="K10" s="863" t="s">
        <v>622</v>
      </c>
      <c r="L10" s="864"/>
      <c r="M10" s="865"/>
      <c r="N10" s="863" t="s">
        <v>624</v>
      </c>
      <c r="O10" s="864"/>
      <c r="P10" s="865"/>
      <c r="Q10" s="856" t="s">
        <v>617</v>
      </c>
    </row>
    <row r="11" spans="1:17" ht="27" customHeight="1" thickBot="1">
      <c r="A11" s="877"/>
      <c r="B11" s="880"/>
      <c r="C11" s="881"/>
      <c r="D11" s="881"/>
      <c r="E11" s="866"/>
      <c r="F11" s="867"/>
      <c r="G11" s="868"/>
      <c r="H11" s="870"/>
      <c r="I11" s="871"/>
      <c r="J11" s="872"/>
      <c r="K11" s="870"/>
      <c r="L11" s="871"/>
      <c r="M11" s="872"/>
      <c r="N11" s="866"/>
      <c r="O11" s="867"/>
      <c r="P11" s="868"/>
      <c r="Q11" s="857"/>
    </row>
    <row r="12" spans="1:17" ht="18" customHeight="1" thickBot="1">
      <c r="A12" s="877"/>
      <c r="B12" s="352" t="s">
        <v>3</v>
      </c>
      <c r="C12" s="353" t="s">
        <v>2</v>
      </c>
      <c r="D12" s="354" t="s">
        <v>1</v>
      </c>
      <c r="E12" s="355" t="s">
        <v>3</v>
      </c>
      <c r="F12" s="356" t="s">
        <v>2</v>
      </c>
      <c r="G12" s="357" t="s">
        <v>1</v>
      </c>
      <c r="H12" s="873"/>
      <c r="I12" s="874"/>
      <c r="J12" s="875"/>
      <c r="K12" s="873"/>
      <c r="L12" s="874"/>
      <c r="M12" s="875"/>
      <c r="N12" s="355" t="s">
        <v>3</v>
      </c>
      <c r="O12" s="356" t="s">
        <v>2</v>
      </c>
      <c r="P12" s="357" t="s">
        <v>1</v>
      </c>
      <c r="Q12" s="858"/>
    </row>
    <row r="13" spans="1:17" ht="18" customHeight="1">
      <c r="A13" s="856" t="s">
        <v>322</v>
      </c>
      <c r="B13" s="329">
        <v>3</v>
      </c>
      <c r="C13" s="339" t="s">
        <v>979</v>
      </c>
      <c r="D13" s="337">
        <v>46447</v>
      </c>
      <c r="E13" s="26">
        <v>20</v>
      </c>
      <c r="F13" s="27" t="s">
        <v>979</v>
      </c>
      <c r="G13" s="28">
        <v>46447</v>
      </c>
      <c r="H13" s="839">
        <v>26</v>
      </c>
      <c r="I13" s="840"/>
      <c r="J13" s="841"/>
      <c r="K13" s="839">
        <v>94</v>
      </c>
      <c r="L13" s="840"/>
      <c r="M13" s="841"/>
      <c r="N13" s="25">
        <f>IF((((B13+E13)*10)-(H13+K13))/10=0," ",(((B13+E13)*10)-(H13+K13))/10)</f>
        <v>11</v>
      </c>
      <c r="O13" s="25" t="s">
        <v>979</v>
      </c>
      <c r="P13" s="28">
        <v>46447</v>
      </c>
      <c r="Q13" s="886"/>
    </row>
    <row r="14" spans="1:17" ht="15" customHeight="1">
      <c r="A14" s="857"/>
      <c r="B14" s="330"/>
      <c r="C14" s="339"/>
      <c r="D14" s="343"/>
      <c r="E14" s="30"/>
      <c r="F14" s="31"/>
      <c r="G14" s="32"/>
      <c r="H14" s="842"/>
      <c r="I14" s="843"/>
      <c r="J14" s="844"/>
      <c r="K14" s="842"/>
      <c r="L14" s="843"/>
      <c r="M14" s="844"/>
      <c r="N14" s="29" t="str">
        <f>IF((((B14+E14)*10)-(H14+K14))/10=0," ",(((B14+E14)*10)-(H14+K14))/10)</f>
        <v xml:space="preserve"> </v>
      </c>
      <c r="O14" s="29" t="str">
        <f t="shared" ref="O14:P16" si="0">IF(F14=0," ",F14)</f>
        <v xml:space="preserve"> </v>
      </c>
      <c r="P14" s="32" t="str">
        <f t="shared" si="0"/>
        <v xml:space="preserve"> </v>
      </c>
      <c r="Q14" s="887"/>
    </row>
    <row r="15" spans="1:17" ht="15" customHeight="1" thickBot="1">
      <c r="A15" s="857"/>
      <c r="B15" s="331"/>
      <c r="C15" s="341"/>
      <c r="D15" s="344"/>
      <c r="E15" s="123"/>
      <c r="F15" s="124"/>
      <c r="G15" s="125"/>
      <c r="H15" s="827"/>
      <c r="I15" s="828"/>
      <c r="J15" s="829"/>
      <c r="K15" s="827"/>
      <c r="L15" s="828"/>
      <c r="M15" s="829"/>
      <c r="N15" s="122" t="str">
        <f>IF((((B15+E15)*10)-(H15+K15))/10=0," ",(((B15+E15)*10)-(H15+K15))/10)</f>
        <v xml:space="preserve"> </v>
      </c>
      <c r="O15" s="122" t="str">
        <f t="shared" si="0"/>
        <v xml:space="preserve"> </v>
      </c>
      <c r="P15" s="125" t="str">
        <f t="shared" si="0"/>
        <v xml:space="preserve"> </v>
      </c>
      <c r="Q15" s="887"/>
    </row>
    <row r="16" spans="1:17" ht="20.100000000000001" customHeight="1">
      <c r="A16" s="854" t="s">
        <v>428</v>
      </c>
      <c r="B16" s="138"/>
      <c r="C16" s="140"/>
      <c r="D16" s="143"/>
      <c r="E16" s="139"/>
      <c r="F16" s="140"/>
      <c r="G16" s="143"/>
      <c r="H16" s="833"/>
      <c r="I16" s="834"/>
      <c r="J16" s="835"/>
      <c r="K16" s="833"/>
      <c r="L16" s="834"/>
      <c r="M16" s="835"/>
      <c r="N16" s="138" t="str">
        <f>IF((((B16+E16)*10)-(H16+K16))/10=0," ",(((B16+E16)*10)-(H16+K16))/10)</f>
        <v xml:space="preserve"> </v>
      </c>
      <c r="O16" s="138" t="str">
        <f t="shared" si="0"/>
        <v xml:space="preserve"> </v>
      </c>
      <c r="P16" s="143" t="str">
        <f t="shared" si="0"/>
        <v xml:space="preserve"> </v>
      </c>
      <c r="Q16" s="887"/>
    </row>
    <row r="17" spans="1:17" ht="20.100000000000001" customHeight="1" thickBot="1">
      <c r="A17" s="855"/>
      <c r="B17" s="129"/>
      <c r="C17" s="131"/>
      <c r="D17" s="132"/>
      <c r="E17" s="130"/>
      <c r="F17" s="131"/>
      <c r="G17" s="132"/>
      <c r="H17" s="845"/>
      <c r="I17" s="846"/>
      <c r="J17" s="847"/>
      <c r="K17" s="845"/>
      <c r="L17" s="846"/>
      <c r="M17" s="847"/>
      <c r="N17" s="129" t="str">
        <f>IF((((B17+E17)*10)-(H17+K17))/10=0," ",(((B17+E17)*10)-(H17+K17))/10)</f>
        <v xml:space="preserve"> </v>
      </c>
      <c r="O17" s="129" t="str">
        <f>IF(F17=0," ",F17)</f>
        <v xml:space="preserve"> </v>
      </c>
      <c r="P17" s="132" t="str">
        <f>IF(G17=0," ",G17)</f>
        <v xml:space="preserve"> </v>
      </c>
      <c r="Q17" s="887"/>
    </row>
    <row r="18" spans="1:17" ht="15" thickBot="1">
      <c r="A18" s="86" t="s">
        <v>0</v>
      </c>
      <c r="B18" s="87">
        <f>IF(SUM(B13:B17)=0," ",SUM(B13:B17))</f>
        <v>3</v>
      </c>
      <c r="C18" s="822"/>
      <c r="D18" s="823"/>
      <c r="E18" s="88">
        <f>IF(SUM(E13:E17)=0," ",SUM(E13:E17))</f>
        <v>20</v>
      </c>
      <c r="F18" s="822"/>
      <c r="G18" s="823"/>
      <c r="H18" s="859">
        <f>IF(SUM('SINBA-SIS-06-P'!Y11:Y15)=0," ",SUM('SINBA-SIS-06-P'!Y11:Y15))</f>
        <v>26</v>
      </c>
      <c r="I18" s="860"/>
      <c r="J18" s="861"/>
      <c r="K18" s="862">
        <f>IF(SUM(K13:M17)=0," ",SUM(K13:M17))</f>
        <v>94</v>
      </c>
      <c r="L18" s="848"/>
      <c r="M18" s="849"/>
      <c r="N18" s="88">
        <f>IF(SUM(N13:N17)=0," ",SUM(N13:N17))</f>
        <v>11</v>
      </c>
      <c r="O18" s="822"/>
      <c r="P18" s="823"/>
      <c r="Q18" s="888"/>
    </row>
    <row r="19" spans="1:17" ht="15" customHeight="1">
      <c r="A19" s="856" t="s">
        <v>426</v>
      </c>
      <c r="B19" s="329">
        <v>9.1999999999999993</v>
      </c>
      <c r="C19" s="339">
        <v>2526250606</v>
      </c>
      <c r="D19" s="337">
        <v>46905</v>
      </c>
      <c r="E19" s="26"/>
      <c r="F19" s="27"/>
      <c r="G19" s="28"/>
      <c r="H19" s="302">
        <v>14</v>
      </c>
      <c r="I19" s="303">
        <v>10</v>
      </c>
      <c r="J19" s="358">
        <f>(((H19/2)+(I19)))</f>
        <v>17</v>
      </c>
      <c r="K19" s="302"/>
      <c r="L19" s="303"/>
      <c r="M19" s="358">
        <f>(((K19/2)+(L19)))</f>
        <v>0</v>
      </c>
      <c r="N19" s="26">
        <f>IFERROR(IF((((B19+E19)*10)-(J19+M19))/10=0," ",(((B19+E19)*10)-(J19+M19))/10)," ")</f>
        <v>7.5</v>
      </c>
      <c r="O19" s="27">
        <v>2526250606</v>
      </c>
      <c r="P19" s="28">
        <v>46905</v>
      </c>
      <c r="Q19" s="886"/>
    </row>
    <row r="20" spans="1:17" ht="15" customHeight="1">
      <c r="A20" s="857"/>
      <c r="B20" s="330"/>
      <c r="C20" s="339"/>
      <c r="D20" s="343"/>
      <c r="E20" s="30"/>
      <c r="F20" s="31"/>
      <c r="G20" s="320"/>
      <c r="H20" s="304"/>
      <c r="I20" s="305"/>
      <c r="J20" s="359">
        <f t="shared" ref="J20:J23" si="1">(((H20/2)+(I20)))</f>
        <v>0</v>
      </c>
      <c r="K20" s="304"/>
      <c r="L20" s="305"/>
      <c r="M20" s="359">
        <f t="shared" ref="M20:M23" si="2">(((K20/2)+(L20)))</f>
        <v>0</v>
      </c>
      <c r="N20" s="30" t="str">
        <f>IFERROR(IF((((B20+E20)*10)-(J20+M20))/10=0," ",(((B20+E20)*10)-(J20+M20))/10)," ")</f>
        <v xml:space="preserve"> </v>
      </c>
      <c r="O20" s="31" t="str">
        <f t="shared" ref="O20:P23" si="3">IF(F20=0," ",F20)</f>
        <v xml:space="preserve"> </v>
      </c>
      <c r="P20" s="32" t="str">
        <f t="shared" si="3"/>
        <v xml:space="preserve"> </v>
      </c>
      <c r="Q20" s="887"/>
    </row>
    <row r="21" spans="1:17" ht="15" customHeight="1" thickBot="1">
      <c r="A21" s="857"/>
      <c r="B21" s="331"/>
      <c r="C21" s="341"/>
      <c r="D21" s="344"/>
      <c r="E21" s="123"/>
      <c r="F21" s="124"/>
      <c r="G21" s="321"/>
      <c r="H21" s="308"/>
      <c r="I21" s="309"/>
      <c r="J21" s="360">
        <f t="shared" si="1"/>
        <v>0</v>
      </c>
      <c r="K21" s="310"/>
      <c r="L21" s="311"/>
      <c r="M21" s="360">
        <f t="shared" si="2"/>
        <v>0</v>
      </c>
      <c r="N21" s="123" t="str">
        <f>IFERROR(IF((((B21+E21)*10)-(J21+M21))/10=0," ",(((B21+E21)*10)-(J21+M21))/10)," ")</f>
        <v xml:space="preserve"> </v>
      </c>
      <c r="O21" s="124" t="str">
        <f t="shared" si="3"/>
        <v xml:space="preserve"> </v>
      </c>
      <c r="P21" s="125" t="str">
        <f t="shared" si="3"/>
        <v xml:space="preserve"> </v>
      </c>
      <c r="Q21" s="887"/>
    </row>
    <row r="22" spans="1:17" ht="20.100000000000001" customHeight="1">
      <c r="A22" s="854" t="s">
        <v>428</v>
      </c>
      <c r="B22" s="138"/>
      <c r="C22" s="140"/>
      <c r="D22" s="143"/>
      <c r="E22" s="139"/>
      <c r="F22" s="140"/>
      <c r="G22" s="141"/>
      <c r="H22" s="312"/>
      <c r="I22" s="313"/>
      <c r="J22" s="361">
        <f t="shared" si="1"/>
        <v>0</v>
      </c>
      <c r="K22" s="312"/>
      <c r="L22" s="313"/>
      <c r="M22" s="361">
        <f t="shared" si="2"/>
        <v>0</v>
      </c>
      <c r="N22" s="138" t="str">
        <f>IFERROR(IF((((B22+E22)*10)-(J22+M22))/10=0," ",(((B22+E22)*10)-(J22+M22))/10)," ")</f>
        <v xml:space="preserve"> </v>
      </c>
      <c r="O22" s="138" t="str">
        <f t="shared" si="3"/>
        <v xml:space="preserve"> </v>
      </c>
      <c r="P22" s="142" t="str">
        <f t="shared" si="3"/>
        <v xml:space="preserve"> </v>
      </c>
      <c r="Q22" s="887"/>
    </row>
    <row r="23" spans="1:17" ht="20.100000000000001" customHeight="1" thickBot="1">
      <c r="A23" s="855"/>
      <c r="B23" s="129"/>
      <c r="C23" s="131"/>
      <c r="D23" s="132"/>
      <c r="E23" s="130"/>
      <c r="F23" s="131"/>
      <c r="G23" s="134"/>
      <c r="H23" s="306"/>
      <c r="I23" s="307"/>
      <c r="J23" s="362">
        <f t="shared" si="1"/>
        <v>0</v>
      </c>
      <c r="K23" s="306"/>
      <c r="L23" s="307"/>
      <c r="M23" s="362">
        <f t="shared" si="2"/>
        <v>0</v>
      </c>
      <c r="N23" s="129" t="str">
        <f>IFERROR(IF((((B23+E23)*10)-(J23+M23))/10=0," ",(((B23+E23)*10)-(J23+M23))/10)," ")</f>
        <v xml:space="preserve"> </v>
      </c>
      <c r="O23" s="129" t="str">
        <f t="shared" si="3"/>
        <v xml:space="preserve"> </v>
      </c>
      <c r="P23" s="133" t="str">
        <f t="shared" si="3"/>
        <v xml:space="preserve"> </v>
      </c>
      <c r="Q23" s="887"/>
    </row>
    <row r="24" spans="1:17" ht="15.75" customHeight="1" thickBot="1">
      <c r="A24" s="86" t="s">
        <v>0</v>
      </c>
      <c r="B24" s="90">
        <f>IF(SUM(B19:B23)=0," ",SUM(B19:B23))</f>
        <v>9.1999999999999993</v>
      </c>
      <c r="C24" s="822"/>
      <c r="D24" s="823"/>
      <c r="E24" s="88" t="str">
        <f>IF(SUM(E19:E23)=0," ",SUM(E19:E23))</f>
        <v xml:space="preserve"> </v>
      </c>
      <c r="F24" s="822"/>
      <c r="G24" s="823"/>
      <c r="H24" s="859">
        <f>IF((('SINBA-SIS-06-P'!Y16)/2+(SUM('SINBA-SIS-06-P'!Y17:Y22)))=0," ",(('SINBA-SIS-06-P'!Y16)/2+(SUM('SINBA-SIS-06-P'!Y17:Y22))))</f>
        <v>17</v>
      </c>
      <c r="I24" s="860"/>
      <c r="J24" s="861"/>
      <c r="K24" s="862" t="str">
        <f>IF(SUM(M19:M23)=0," ",SUM(M19:M23))</f>
        <v xml:space="preserve"> </v>
      </c>
      <c r="L24" s="848"/>
      <c r="M24" s="849"/>
      <c r="N24" s="88">
        <f>IF(SUM(N19:N23)=0," ",SUM(N19:N23))</f>
        <v>7.5</v>
      </c>
      <c r="O24" s="822"/>
      <c r="P24" s="823"/>
      <c r="Q24" s="888"/>
    </row>
    <row r="25" spans="1:17" ht="15" customHeight="1">
      <c r="A25" s="856" t="s">
        <v>271</v>
      </c>
      <c r="B25" s="329">
        <v>165</v>
      </c>
      <c r="C25" s="336" t="s">
        <v>968</v>
      </c>
      <c r="D25" s="337">
        <v>46661</v>
      </c>
      <c r="E25" s="25">
        <v>100</v>
      </c>
      <c r="F25" s="27" t="s">
        <v>968</v>
      </c>
      <c r="G25" s="28">
        <v>46661</v>
      </c>
      <c r="H25" s="839">
        <v>189</v>
      </c>
      <c r="I25" s="840"/>
      <c r="J25" s="841"/>
      <c r="K25" s="839"/>
      <c r="L25" s="840"/>
      <c r="M25" s="841"/>
      <c r="N25" s="25">
        <f>IF(((B25+E25)-(H25+K25))=0," ",((B25+E25)-(H25+K25)))</f>
        <v>76</v>
      </c>
      <c r="O25" s="27" t="s">
        <v>968</v>
      </c>
      <c r="P25" s="28">
        <v>46661</v>
      </c>
      <c r="Q25" s="886"/>
    </row>
    <row r="26" spans="1:17" ht="15" customHeight="1">
      <c r="A26" s="857"/>
      <c r="B26" s="330"/>
      <c r="C26" s="339"/>
      <c r="D26" s="340"/>
      <c r="E26" s="29"/>
      <c r="F26" s="31"/>
      <c r="G26" s="32"/>
      <c r="H26" s="842"/>
      <c r="I26" s="843"/>
      <c r="J26" s="844"/>
      <c r="K26" s="842"/>
      <c r="L26" s="843"/>
      <c r="M26" s="844"/>
      <c r="N26" s="29" t="str">
        <f>IF(((B26+E26)-(H26+K26))=0," ",((B26+E26)-(H26+K26)))</f>
        <v xml:space="preserve"> </v>
      </c>
      <c r="O26" s="31" t="str">
        <f t="shared" ref="O26:P29" si="4">IF(F26=0," ",F26)</f>
        <v xml:space="preserve"> </v>
      </c>
      <c r="P26" s="32" t="str">
        <f t="shared" si="4"/>
        <v xml:space="preserve"> </v>
      </c>
      <c r="Q26" s="887"/>
    </row>
    <row r="27" spans="1:17" ht="15" customHeight="1" thickBot="1">
      <c r="A27" s="857"/>
      <c r="B27" s="331"/>
      <c r="C27" s="341"/>
      <c r="D27" s="342"/>
      <c r="E27" s="122"/>
      <c r="F27" s="124"/>
      <c r="G27" s="125"/>
      <c r="H27" s="827"/>
      <c r="I27" s="828"/>
      <c r="J27" s="829"/>
      <c r="K27" s="827"/>
      <c r="L27" s="828"/>
      <c r="M27" s="829"/>
      <c r="N27" s="122" t="str">
        <f>IF(((B27+E27)-(H27+K27))=0," ",((B27+E27)-(H27+K27)))</f>
        <v xml:space="preserve"> </v>
      </c>
      <c r="O27" s="124" t="str">
        <f t="shared" si="4"/>
        <v xml:space="preserve"> </v>
      </c>
      <c r="P27" s="125" t="str">
        <f t="shared" si="4"/>
        <v xml:space="preserve"> </v>
      </c>
      <c r="Q27" s="887"/>
    </row>
    <row r="28" spans="1:17" ht="20.100000000000001" customHeight="1">
      <c r="A28" s="854" t="s">
        <v>428</v>
      </c>
      <c r="B28" s="138"/>
      <c r="C28" s="140"/>
      <c r="D28" s="143"/>
      <c r="E28" s="139"/>
      <c r="F28" s="140"/>
      <c r="G28" s="143"/>
      <c r="H28" s="833"/>
      <c r="I28" s="834"/>
      <c r="J28" s="835"/>
      <c r="K28" s="833"/>
      <c r="L28" s="834"/>
      <c r="M28" s="835"/>
      <c r="N28" s="138" t="str">
        <f>IF(((B28+E28)-(H28+K28))=0," ",((B28+E28)-(H28+K28)))</f>
        <v xml:space="preserve"> </v>
      </c>
      <c r="O28" s="138" t="str">
        <f t="shared" si="4"/>
        <v xml:space="preserve"> </v>
      </c>
      <c r="P28" s="142" t="str">
        <f t="shared" si="4"/>
        <v xml:space="preserve"> </v>
      </c>
      <c r="Q28" s="887"/>
    </row>
    <row r="29" spans="1:17" ht="20.100000000000001" customHeight="1" thickBot="1">
      <c r="A29" s="855"/>
      <c r="B29" s="129"/>
      <c r="C29" s="131"/>
      <c r="D29" s="132"/>
      <c r="E29" s="130"/>
      <c r="F29" s="131"/>
      <c r="G29" s="132"/>
      <c r="H29" s="845"/>
      <c r="I29" s="846"/>
      <c r="J29" s="847"/>
      <c r="K29" s="845"/>
      <c r="L29" s="846"/>
      <c r="M29" s="847"/>
      <c r="N29" s="129" t="str">
        <f>IF(((B29+E29)-(H29+K29))=0," ",((B29+E29)-(H29+K29)))</f>
        <v xml:space="preserve"> </v>
      </c>
      <c r="O29" s="129" t="str">
        <f t="shared" si="4"/>
        <v xml:space="preserve"> </v>
      </c>
      <c r="P29" s="133" t="str">
        <f t="shared" si="4"/>
        <v xml:space="preserve"> </v>
      </c>
      <c r="Q29" s="887"/>
    </row>
    <row r="30" spans="1:17" ht="15.75" customHeight="1" thickBot="1">
      <c r="A30" s="86" t="s">
        <v>0</v>
      </c>
      <c r="B30" s="90">
        <f>IF(SUM(B25:B29)=0," ",SUM(B25:B29))</f>
        <v>165</v>
      </c>
      <c r="C30" s="822"/>
      <c r="D30" s="823"/>
      <c r="E30" s="88">
        <f>IF(SUM(E25:E29)=0," ",SUM(E25:E29))</f>
        <v>100</v>
      </c>
      <c r="F30" s="822"/>
      <c r="G30" s="823"/>
      <c r="H30" s="859">
        <f>IF(SUM('SINBA-SIS-06-P'!Y23:Y30)=0," ",SUM('SINBA-SIS-06-P'!Y23:Y30))</f>
        <v>189</v>
      </c>
      <c r="I30" s="860"/>
      <c r="J30" s="861"/>
      <c r="K30" s="848" t="str">
        <f>IF(SUM(K25:M29)=0," ",SUM(K25:M29))</f>
        <v xml:space="preserve"> </v>
      </c>
      <c r="L30" s="848"/>
      <c r="M30" s="849"/>
      <c r="N30" s="88">
        <f>IF(SUM(N25:N29)=0," ",SUM(N25:N29))</f>
        <v>76</v>
      </c>
      <c r="O30" s="822"/>
      <c r="P30" s="823"/>
      <c r="Q30" s="888"/>
    </row>
    <row r="31" spans="1:17" ht="15" customHeight="1">
      <c r="A31" s="856" t="s">
        <v>318</v>
      </c>
      <c r="B31" s="329">
        <v>6.7</v>
      </c>
      <c r="C31" s="336" t="s">
        <v>969</v>
      </c>
      <c r="D31" s="337">
        <v>46419</v>
      </c>
      <c r="E31" s="25">
        <v>3</v>
      </c>
      <c r="F31" s="27" t="s">
        <v>969</v>
      </c>
      <c r="G31" s="28">
        <v>46419</v>
      </c>
      <c r="H31" s="839">
        <v>21</v>
      </c>
      <c r="I31" s="840"/>
      <c r="J31" s="841"/>
      <c r="K31" s="839">
        <v>17</v>
      </c>
      <c r="L31" s="840"/>
      <c r="M31" s="841"/>
      <c r="N31" s="25">
        <f>IF((((B31+E31)*10)-(H31+K31))/10=0," ",(((B31+E31)*10)-(H31+K31))/10)</f>
        <v>5.9</v>
      </c>
      <c r="O31" s="27" t="s">
        <v>969</v>
      </c>
      <c r="P31" s="28">
        <v>46419</v>
      </c>
      <c r="Q31" s="886"/>
    </row>
    <row r="32" spans="1:17" ht="15" customHeight="1">
      <c r="A32" s="857"/>
      <c r="B32" s="330"/>
      <c r="C32" s="339"/>
      <c r="D32" s="340"/>
      <c r="E32" s="29"/>
      <c r="F32" s="31"/>
      <c r="G32" s="32"/>
      <c r="H32" s="842"/>
      <c r="I32" s="843"/>
      <c r="J32" s="844"/>
      <c r="K32" s="842"/>
      <c r="L32" s="843"/>
      <c r="M32" s="844"/>
      <c r="N32" s="29" t="str">
        <f>IF((((B32+E32)*10)-(H32+K32))/10=0," ",(((B32+E32)*10)-(H32+K32))/10)</f>
        <v xml:space="preserve"> </v>
      </c>
      <c r="O32" s="31" t="str">
        <f t="shared" ref="O32:P35" si="5">IF(F32=0," ",F32)</f>
        <v xml:space="preserve"> </v>
      </c>
      <c r="P32" s="32" t="str">
        <f t="shared" si="5"/>
        <v xml:space="preserve"> </v>
      </c>
      <c r="Q32" s="887"/>
    </row>
    <row r="33" spans="1:17" ht="15" customHeight="1" thickBot="1">
      <c r="A33" s="857"/>
      <c r="B33" s="331"/>
      <c r="C33" s="341"/>
      <c r="D33" s="342"/>
      <c r="E33" s="122"/>
      <c r="F33" s="124"/>
      <c r="G33" s="125"/>
      <c r="H33" s="827"/>
      <c r="I33" s="828"/>
      <c r="J33" s="829"/>
      <c r="K33" s="827"/>
      <c r="L33" s="828"/>
      <c r="M33" s="829"/>
      <c r="N33" s="122" t="str">
        <f>IF((((B33+E33)*10)-(H33+K33))/10=0," ",(((B33+E33)*10)-(H33+K33))/10)</f>
        <v xml:space="preserve"> </v>
      </c>
      <c r="O33" s="124" t="str">
        <f t="shared" si="5"/>
        <v xml:space="preserve"> </v>
      </c>
      <c r="P33" s="125" t="str">
        <f t="shared" si="5"/>
        <v xml:space="preserve"> </v>
      </c>
      <c r="Q33" s="887"/>
    </row>
    <row r="34" spans="1:17" ht="20.100000000000001" customHeight="1">
      <c r="A34" s="854" t="s">
        <v>428</v>
      </c>
      <c r="B34" s="138"/>
      <c r="C34" s="140"/>
      <c r="D34" s="143"/>
      <c r="E34" s="139"/>
      <c r="F34" s="140"/>
      <c r="G34" s="143"/>
      <c r="H34" s="833"/>
      <c r="I34" s="834"/>
      <c r="J34" s="835"/>
      <c r="K34" s="833"/>
      <c r="L34" s="834"/>
      <c r="M34" s="835"/>
      <c r="N34" s="138" t="str">
        <f>IF((((B34+E34)*10)-(H34+K34))/10=0," ",(((B34+E34)*10)-(H34+K34))/10)</f>
        <v xml:space="preserve"> </v>
      </c>
      <c r="O34" s="138" t="str">
        <f t="shared" si="5"/>
        <v xml:space="preserve"> </v>
      </c>
      <c r="P34" s="142" t="str">
        <f t="shared" si="5"/>
        <v xml:space="preserve"> </v>
      </c>
      <c r="Q34" s="887"/>
    </row>
    <row r="35" spans="1:17" ht="20.100000000000001" customHeight="1" thickBot="1">
      <c r="A35" s="855"/>
      <c r="B35" s="129"/>
      <c r="C35" s="131"/>
      <c r="D35" s="132"/>
      <c r="E35" s="130"/>
      <c r="F35" s="131"/>
      <c r="G35" s="132"/>
      <c r="H35" s="845"/>
      <c r="I35" s="846"/>
      <c r="J35" s="847"/>
      <c r="K35" s="845"/>
      <c r="L35" s="846"/>
      <c r="M35" s="847"/>
      <c r="N35" s="129" t="str">
        <f>IF((((B35+E35)*10)-(H35+K35))/10=0," ",(((B35+E35)*10)-(H35+K35))/10)</f>
        <v xml:space="preserve"> </v>
      </c>
      <c r="O35" s="129" t="str">
        <f t="shared" si="5"/>
        <v xml:space="preserve"> </v>
      </c>
      <c r="P35" s="133" t="str">
        <f t="shared" si="5"/>
        <v xml:space="preserve"> </v>
      </c>
      <c r="Q35" s="887"/>
    </row>
    <row r="36" spans="1:17" ht="15.75" customHeight="1" thickBot="1">
      <c r="A36" s="86" t="s">
        <v>0</v>
      </c>
      <c r="B36" s="90">
        <f>IF(SUM(B31:B35)=0," ",SUM(B31:B35))</f>
        <v>6.7</v>
      </c>
      <c r="C36" s="822"/>
      <c r="D36" s="823"/>
      <c r="E36" s="88">
        <f>IF(SUM(E31:E35)=0," ",SUM(E31:E35))</f>
        <v>3</v>
      </c>
      <c r="F36" s="822"/>
      <c r="G36" s="823"/>
      <c r="H36" s="859">
        <f>IF(SUM('SINBA-SIS-06-P'!Y31:Y32)=0," ",SUM('SINBA-SIS-06-P'!Y31:Y32))</f>
        <v>21</v>
      </c>
      <c r="I36" s="860"/>
      <c r="J36" s="861"/>
      <c r="K36" s="848">
        <f>IF(SUM(K31:M35)=0," ",SUM(K31:M35))</f>
        <v>17</v>
      </c>
      <c r="L36" s="848"/>
      <c r="M36" s="849"/>
      <c r="N36" s="88">
        <f>IF(SUM(N31:N35)=0," ",SUM(N31:N35))</f>
        <v>5.9</v>
      </c>
      <c r="O36" s="822"/>
      <c r="P36" s="823"/>
      <c r="Q36" s="888"/>
    </row>
    <row r="37" spans="1:17" ht="15" customHeight="1">
      <c r="A37" s="856" t="s">
        <v>323</v>
      </c>
      <c r="B37" s="329">
        <v>40</v>
      </c>
      <c r="C37" s="336" t="s">
        <v>980</v>
      </c>
      <c r="D37" s="337">
        <v>46388</v>
      </c>
      <c r="E37" s="25">
        <v>100</v>
      </c>
      <c r="F37" s="27" t="s">
        <v>985</v>
      </c>
      <c r="G37" s="28">
        <v>46388</v>
      </c>
      <c r="H37" s="839">
        <v>88</v>
      </c>
      <c r="I37" s="840"/>
      <c r="J37" s="841"/>
      <c r="K37" s="839"/>
      <c r="L37" s="840"/>
      <c r="M37" s="841"/>
      <c r="N37" s="25">
        <f>IF(((B37+E37)-(H37+K37))=0," ",((B37+E37)-(H37+K37)))</f>
        <v>52</v>
      </c>
      <c r="O37" s="27" t="s">
        <v>980</v>
      </c>
      <c r="P37" s="28">
        <v>46388</v>
      </c>
      <c r="Q37" s="886"/>
    </row>
    <row r="38" spans="1:17" ht="15" customHeight="1">
      <c r="A38" s="857"/>
      <c r="B38" s="330"/>
      <c r="C38" s="339"/>
      <c r="D38" s="340"/>
      <c r="E38" s="29"/>
      <c r="F38" s="31"/>
      <c r="G38" s="32"/>
      <c r="H38" s="842"/>
      <c r="I38" s="843"/>
      <c r="J38" s="844"/>
      <c r="K38" s="842"/>
      <c r="L38" s="843"/>
      <c r="M38" s="844"/>
      <c r="N38" s="29" t="str">
        <f>IF(((B38+E38)-(H38+K38))=0," ",((B38+E38)-(H38+K38)))</f>
        <v xml:space="preserve"> </v>
      </c>
      <c r="O38" s="31" t="str">
        <f t="shared" ref="O38:P41" si="6">IF(F38=0," ",F38)</f>
        <v xml:space="preserve"> </v>
      </c>
      <c r="P38" s="32" t="str">
        <f t="shared" si="6"/>
        <v xml:space="preserve"> </v>
      </c>
      <c r="Q38" s="887"/>
    </row>
    <row r="39" spans="1:17" ht="15" customHeight="1" thickBot="1">
      <c r="A39" s="857"/>
      <c r="B39" s="331"/>
      <c r="C39" s="341"/>
      <c r="D39" s="342"/>
      <c r="E39" s="122"/>
      <c r="F39" s="124"/>
      <c r="G39" s="125"/>
      <c r="H39" s="827"/>
      <c r="I39" s="828"/>
      <c r="J39" s="829"/>
      <c r="K39" s="827"/>
      <c r="L39" s="828"/>
      <c r="M39" s="829"/>
      <c r="N39" s="122" t="str">
        <f>IF(((B39+E39)-(H39+K39))=0," ",((B39+E39)-(H39+K39)))</f>
        <v xml:space="preserve"> </v>
      </c>
      <c r="O39" s="124" t="str">
        <f t="shared" si="6"/>
        <v xml:space="preserve"> </v>
      </c>
      <c r="P39" s="125" t="str">
        <f t="shared" si="6"/>
        <v xml:space="preserve"> </v>
      </c>
      <c r="Q39" s="887"/>
    </row>
    <row r="40" spans="1:17" ht="20.100000000000001" customHeight="1">
      <c r="A40" s="854" t="s">
        <v>428</v>
      </c>
      <c r="B40" s="138"/>
      <c r="C40" s="140"/>
      <c r="D40" s="143"/>
      <c r="E40" s="139"/>
      <c r="F40" s="140"/>
      <c r="G40" s="143"/>
      <c r="H40" s="833"/>
      <c r="I40" s="834"/>
      <c r="J40" s="835"/>
      <c r="K40" s="833"/>
      <c r="L40" s="834"/>
      <c r="M40" s="835"/>
      <c r="N40" s="138" t="str">
        <f>IF(((B40+E40)-(H40+K40))=0," ",((B40+E40)-(H40+K40)))</f>
        <v xml:space="preserve"> </v>
      </c>
      <c r="O40" s="138" t="str">
        <f t="shared" si="6"/>
        <v xml:space="preserve"> </v>
      </c>
      <c r="P40" s="142" t="str">
        <f t="shared" si="6"/>
        <v xml:space="preserve"> </v>
      </c>
      <c r="Q40" s="887"/>
    </row>
    <row r="41" spans="1:17" ht="20.100000000000001" customHeight="1" thickBot="1">
      <c r="A41" s="855"/>
      <c r="B41" s="129"/>
      <c r="C41" s="131"/>
      <c r="D41" s="132"/>
      <c r="E41" s="130"/>
      <c r="F41" s="131"/>
      <c r="G41" s="132"/>
      <c r="H41" s="845"/>
      <c r="I41" s="846"/>
      <c r="J41" s="847"/>
      <c r="K41" s="845"/>
      <c r="L41" s="846"/>
      <c r="M41" s="847"/>
      <c r="N41" s="129" t="str">
        <f>IF(((B41+E41)-(H41+K41))=0," ",((B41+E41)-(H41+K41)))</f>
        <v xml:space="preserve"> </v>
      </c>
      <c r="O41" s="129" t="str">
        <f t="shared" si="6"/>
        <v xml:space="preserve"> </v>
      </c>
      <c r="P41" s="133" t="str">
        <f t="shared" si="6"/>
        <v xml:space="preserve"> </v>
      </c>
      <c r="Q41" s="887"/>
    </row>
    <row r="42" spans="1:17" ht="15.75" customHeight="1" thickBot="1">
      <c r="A42" s="86" t="s">
        <v>0</v>
      </c>
      <c r="B42" s="90">
        <f>IF(SUM(B37:B41)=0," ",SUM(B37:B41))</f>
        <v>40</v>
      </c>
      <c r="C42" s="822"/>
      <c r="D42" s="823"/>
      <c r="E42" s="88">
        <f>IF(SUM(E37:E41)=0," ",SUM(E37:E41))</f>
        <v>100</v>
      </c>
      <c r="F42" s="822"/>
      <c r="G42" s="823"/>
      <c r="H42" s="859">
        <f>IF(SUM('SINBA-SIS-06-P'!Y33:Y36)=0," ",SUM('SINBA-SIS-06-P'!Y33:Y36))</f>
        <v>88</v>
      </c>
      <c r="I42" s="860"/>
      <c r="J42" s="861"/>
      <c r="K42" s="848" t="str">
        <f>IF(SUM(K37:M41)=0," ",SUM(K37:M41))</f>
        <v xml:space="preserve"> </v>
      </c>
      <c r="L42" s="848"/>
      <c r="M42" s="849"/>
      <c r="N42" s="88">
        <f>IF(SUM(N37:N41)=0," ",SUM(N37:N41))</f>
        <v>52</v>
      </c>
      <c r="O42" s="822"/>
      <c r="P42" s="823"/>
      <c r="Q42" s="888"/>
    </row>
    <row r="43" spans="1:17" ht="16.5" customHeight="1">
      <c r="A43" s="856" t="s">
        <v>272</v>
      </c>
      <c r="B43" s="329">
        <v>118</v>
      </c>
      <c r="C43" s="336" t="s">
        <v>970</v>
      </c>
      <c r="D43" s="337">
        <v>46327</v>
      </c>
      <c r="E43" s="25">
        <v>100</v>
      </c>
      <c r="F43" s="27" t="s">
        <v>970</v>
      </c>
      <c r="G43" s="28">
        <v>46327</v>
      </c>
      <c r="H43" s="839">
        <v>140</v>
      </c>
      <c r="I43" s="840"/>
      <c r="J43" s="841"/>
      <c r="K43" s="839"/>
      <c r="L43" s="840"/>
      <c r="M43" s="841"/>
      <c r="N43" s="25">
        <f>IF(((B43+E43)-(H43+K43))=0," ",((B43+E43)-(H43+K43)))</f>
        <v>78</v>
      </c>
      <c r="O43" s="27" t="s">
        <v>970</v>
      </c>
      <c r="P43" s="28">
        <v>46327</v>
      </c>
      <c r="Q43" s="886"/>
    </row>
    <row r="44" spans="1:17" ht="16.5" customHeight="1">
      <c r="A44" s="857"/>
      <c r="B44" s="332"/>
      <c r="C44" s="335"/>
      <c r="D44" s="338"/>
      <c r="E44" s="126"/>
      <c r="F44" s="34"/>
      <c r="G44" s="127"/>
      <c r="H44" s="842"/>
      <c r="I44" s="843"/>
      <c r="J44" s="844"/>
      <c r="K44" s="842"/>
      <c r="L44" s="843"/>
      <c r="M44" s="844"/>
      <c r="N44" s="126" t="str">
        <f>IF(((B44+E44)-(H44+K44))=0," ",((B44+E44)-(H44+K44)))</f>
        <v xml:space="preserve"> </v>
      </c>
      <c r="O44" s="34" t="str">
        <f t="shared" ref="O44:P47" si="7">IF(F44=0," ",F44)</f>
        <v xml:space="preserve"> </v>
      </c>
      <c r="P44" s="127" t="str">
        <f t="shared" si="7"/>
        <v xml:space="preserve"> </v>
      </c>
      <c r="Q44" s="887"/>
    </row>
    <row r="45" spans="1:17" ht="16.5" customHeight="1" thickBot="1">
      <c r="A45" s="857"/>
      <c r="B45" s="332"/>
      <c r="C45" s="335"/>
      <c r="D45" s="338"/>
      <c r="E45" s="126"/>
      <c r="F45" s="34"/>
      <c r="G45" s="127"/>
      <c r="H45" s="827"/>
      <c r="I45" s="828"/>
      <c r="J45" s="829"/>
      <c r="K45" s="827"/>
      <c r="L45" s="828"/>
      <c r="M45" s="829"/>
      <c r="N45" s="126" t="str">
        <f>IF(((B45+E45)-(H45+K45))=0," ",((B45+E45)-(H45+K45)))</f>
        <v xml:space="preserve"> </v>
      </c>
      <c r="O45" s="34" t="str">
        <f t="shared" si="7"/>
        <v xml:space="preserve"> </v>
      </c>
      <c r="P45" s="127" t="str">
        <f t="shared" si="7"/>
        <v xml:space="preserve"> </v>
      </c>
      <c r="Q45" s="887"/>
    </row>
    <row r="46" spans="1:17" ht="20.100000000000001" customHeight="1">
      <c r="A46" s="854" t="s">
        <v>428</v>
      </c>
      <c r="B46" s="138"/>
      <c r="C46" s="140"/>
      <c r="D46" s="143"/>
      <c r="E46" s="139"/>
      <c r="F46" s="140"/>
      <c r="G46" s="143"/>
      <c r="H46" s="833"/>
      <c r="I46" s="834"/>
      <c r="J46" s="835"/>
      <c r="K46" s="833"/>
      <c r="L46" s="834"/>
      <c r="M46" s="835"/>
      <c r="N46" s="138" t="str">
        <f>IF(((B46+E46)-(H46+K46))=0," ",((B46+E46)-(H46+K46)))</f>
        <v xml:space="preserve"> </v>
      </c>
      <c r="O46" s="138" t="str">
        <f t="shared" si="7"/>
        <v xml:space="preserve"> </v>
      </c>
      <c r="P46" s="142" t="str">
        <f t="shared" si="7"/>
        <v xml:space="preserve"> </v>
      </c>
      <c r="Q46" s="887"/>
    </row>
    <row r="47" spans="1:17" ht="20.100000000000001" customHeight="1" thickBot="1">
      <c r="A47" s="855"/>
      <c r="B47" s="129"/>
      <c r="C47" s="131"/>
      <c r="D47" s="132"/>
      <c r="E47" s="130"/>
      <c r="F47" s="131"/>
      <c r="G47" s="132"/>
      <c r="H47" s="845"/>
      <c r="I47" s="846"/>
      <c r="J47" s="847"/>
      <c r="K47" s="845"/>
      <c r="L47" s="846"/>
      <c r="M47" s="847"/>
      <c r="N47" s="129" t="str">
        <f>IF(((B47+E47)-(H47+K47))=0," ",((B47+E47)-(H47+K47)))</f>
        <v xml:space="preserve"> </v>
      </c>
      <c r="O47" s="129" t="str">
        <f t="shared" si="7"/>
        <v xml:space="preserve"> </v>
      </c>
      <c r="P47" s="133" t="str">
        <f t="shared" si="7"/>
        <v xml:space="preserve"> </v>
      </c>
      <c r="Q47" s="887"/>
    </row>
    <row r="48" spans="1:17" ht="15.75" customHeight="1" thickBot="1">
      <c r="A48" s="86" t="s">
        <v>0</v>
      </c>
      <c r="B48" s="90">
        <f>IF(SUM(B43:B47)=0," ",SUM(B43:B47))</f>
        <v>118</v>
      </c>
      <c r="C48" s="822"/>
      <c r="D48" s="823"/>
      <c r="E48" s="88">
        <f>IF(SUM(E43:E47)=0," ",SUM(E43:E47))</f>
        <v>100</v>
      </c>
      <c r="F48" s="822"/>
      <c r="G48" s="823"/>
      <c r="H48" s="859">
        <f>IF(SUM('SINBA-SIS-06-P'!Y37:Y43)=0," ",SUM('SINBA-SIS-06-P'!Y37:Y43))</f>
        <v>140</v>
      </c>
      <c r="I48" s="860"/>
      <c r="J48" s="861"/>
      <c r="K48" s="848" t="str">
        <f>IF(SUM(K43:M47)=0," ",SUM(K43:M47))</f>
        <v xml:space="preserve"> </v>
      </c>
      <c r="L48" s="848"/>
      <c r="M48" s="849"/>
      <c r="N48" s="88">
        <f>IF(SUM(N43:N47)=0," ",SUM(N43:N47))</f>
        <v>78</v>
      </c>
      <c r="O48" s="822"/>
      <c r="P48" s="823"/>
      <c r="Q48" s="888"/>
    </row>
    <row r="49" spans="1:17" ht="18" customHeight="1">
      <c r="A49" s="856" t="s">
        <v>956</v>
      </c>
      <c r="B49" s="329"/>
      <c r="C49" s="336"/>
      <c r="D49" s="337"/>
      <c r="E49" s="25"/>
      <c r="F49" s="27"/>
      <c r="G49" s="28"/>
      <c r="H49" s="839"/>
      <c r="I49" s="840"/>
      <c r="J49" s="841"/>
      <c r="K49" s="839"/>
      <c r="L49" s="840"/>
      <c r="M49" s="841"/>
      <c r="N49" s="25" t="str">
        <f>IF(((B49+E49)-(H49+K49))=0," ",((B49+E49)-(H49+K49)))</f>
        <v xml:space="preserve"> </v>
      </c>
      <c r="O49" s="27" t="str">
        <f t="shared" ref="O49:P53" si="8">IF(F49=0," ",F49)</f>
        <v xml:space="preserve"> </v>
      </c>
      <c r="P49" s="28" t="str">
        <f t="shared" si="8"/>
        <v xml:space="preserve"> </v>
      </c>
      <c r="Q49" s="886"/>
    </row>
    <row r="50" spans="1:17" ht="18" customHeight="1">
      <c r="A50" s="857"/>
      <c r="B50" s="332"/>
      <c r="C50" s="335"/>
      <c r="D50" s="338"/>
      <c r="E50" s="126"/>
      <c r="F50" s="34"/>
      <c r="G50" s="127"/>
      <c r="H50" s="842"/>
      <c r="I50" s="843"/>
      <c r="J50" s="844"/>
      <c r="K50" s="842"/>
      <c r="L50" s="843"/>
      <c r="M50" s="844"/>
      <c r="N50" s="126" t="str">
        <f>IF(((B50+E50)-(H50+K50))=0," ",((B50+E50)-(H50+K50)))</f>
        <v xml:space="preserve"> </v>
      </c>
      <c r="O50" s="34" t="str">
        <f t="shared" si="8"/>
        <v xml:space="preserve"> </v>
      </c>
      <c r="P50" s="127" t="str">
        <f t="shared" si="8"/>
        <v xml:space="preserve"> </v>
      </c>
      <c r="Q50" s="887"/>
    </row>
    <row r="51" spans="1:17" ht="18" customHeight="1" thickBot="1">
      <c r="A51" s="857"/>
      <c r="B51" s="332"/>
      <c r="C51" s="335"/>
      <c r="D51" s="338"/>
      <c r="E51" s="126"/>
      <c r="F51" s="34"/>
      <c r="G51" s="127"/>
      <c r="H51" s="827"/>
      <c r="I51" s="828"/>
      <c r="J51" s="829"/>
      <c r="K51" s="827"/>
      <c r="L51" s="828"/>
      <c r="M51" s="829"/>
      <c r="N51" s="126" t="str">
        <f>IF(((B51+E51)-(H51+K51))=0," ",((B51+E51)-(H51+K51)))</f>
        <v xml:space="preserve"> </v>
      </c>
      <c r="O51" s="34" t="str">
        <f t="shared" si="8"/>
        <v xml:space="preserve"> </v>
      </c>
      <c r="P51" s="127" t="str">
        <f t="shared" si="8"/>
        <v xml:space="preserve"> </v>
      </c>
      <c r="Q51" s="887"/>
    </row>
    <row r="52" spans="1:17" ht="20.100000000000001" customHeight="1">
      <c r="A52" s="854" t="s">
        <v>428</v>
      </c>
      <c r="B52" s="138"/>
      <c r="C52" s="140"/>
      <c r="D52" s="143"/>
      <c r="E52" s="139"/>
      <c r="F52" s="140"/>
      <c r="G52" s="143"/>
      <c r="H52" s="833"/>
      <c r="I52" s="834"/>
      <c r="J52" s="835"/>
      <c r="K52" s="833"/>
      <c r="L52" s="834"/>
      <c r="M52" s="835"/>
      <c r="N52" s="138" t="str">
        <f>IF(((B52+E52)-(H52+K52))=0," ",((B52+E52)-(H52+K52)))</f>
        <v xml:space="preserve"> </v>
      </c>
      <c r="O52" s="138" t="str">
        <f t="shared" si="8"/>
        <v xml:space="preserve"> </v>
      </c>
      <c r="P52" s="142" t="str">
        <f t="shared" si="8"/>
        <v xml:space="preserve"> </v>
      </c>
      <c r="Q52" s="887"/>
    </row>
    <row r="53" spans="1:17" ht="20.100000000000001" customHeight="1" thickBot="1">
      <c r="A53" s="855"/>
      <c r="B53" s="129"/>
      <c r="C53" s="131"/>
      <c r="D53" s="132"/>
      <c r="E53" s="130"/>
      <c r="F53" s="131"/>
      <c r="G53" s="132"/>
      <c r="H53" s="845"/>
      <c r="I53" s="846"/>
      <c r="J53" s="847"/>
      <c r="K53" s="845"/>
      <c r="L53" s="846"/>
      <c r="M53" s="847"/>
      <c r="N53" s="129" t="str">
        <f>IF(((B53+E53)-(H53+K53))=0," ",((B53+E53)-(H53+K53)))</f>
        <v xml:space="preserve"> </v>
      </c>
      <c r="O53" s="129" t="str">
        <f t="shared" si="8"/>
        <v xml:space="preserve"> </v>
      </c>
      <c r="P53" s="133" t="str">
        <f t="shared" si="8"/>
        <v xml:space="preserve"> </v>
      </c>
      <c r="Q53" s="887"/>
    </row>
    <row r="54" spans="1:17" ht="15.75" customHeight="1" thickBot="1">
      <c r="A54" s="86" t="s">
        <v>0</v>
      </c>
      <c r="B54" s="90" t="str">
        <f>IF(SUM(B49:B53)=0," ",SUM(B49:B53))</f>
        <v xml:space="preserve"> </v>
      </c>
      <c r="C54" s="822"/>
      <c r="D54" s="823"/>
      <c r="E54" s="88" t="str">
        <f>IF(SUM(E49:E53)=0," ",SUM(E49:E53))</f>
        <v xml:space="preserve"> </v>
      </c>
      <c r="F54" s="822"/>
      <c r="G54" s="823"/>
      <c r="H54" s="859" t="str">
        <f>IF(SUM('SINBA-SIS-06-P'!Y44:Y50)=0," ",SUM('SINBA-SIS-06-P'!Y44:Y50))</f>
        <v xml:space="preserve"> </v>
      </c>
      <c r="I54" s="860"/>
      <c r="J54" s="861"/>
      <c r="K54" s="848" t="str">
        <f>IF(SUM(K49:M53)=0," ",SUM(K49:M53))</f>
        <v xml:space="preserve"> </v>
      </c>
      <c r="L54" s="848"/>
      <c r="M54" s="849"/>
      <c r="N54" s="88" t="str">
        <f>IF(SUM(N49:N53)=0," ",SUM(N49:N53))</f>
        <v xml:space="preserve"> </v>
      </c>
      <c r="O54" s="822"/>
      <c r="P54" s="823"/>
      <c r="Q54" s="888"/>
    </row>
    <row r="55" spans="1:17" ht="18" customHeight="1">
      <c r="A55" s="856" t="s">
        <v>427</v>
      </c>
      <c r="B55" s="329">
        <v>230</v>
      </c>
      <c r="C55" s="329" t="s">
        <v>971</v>
      </c>
      <c r="D55" s="337">
        <v>46539</v>
      </c>
      <c r="E55" s="25"/>
      <c r="F55" s="27"/>
      <c r="G55" s="28"/>
      <c r="H55" s="839">
        <v>114</v>
      </c>
      <c r="I55" s="840"/>
      <c r="J55" s="841"/>
      <c r="K55" s="839"/>
      <c r="L55" s="840"/>
      <c r="M55" s="841"/>
      <c r="N55" s="25">
        <f>IF(((B55+E55)-(H55+K55))=0," ",((B55+E55)-(H55+K55)))</f>
        <v>116</v>
      </c>
      <c r="O55" s="27" t="s">
        <v>971</v>
      </c>
      <c r="P55" s="28">
        <v>46539</v>
      </c>
      <c r="Q55" s="820"/>
    </row>
    <row r="56" spans="1:17" ht="18" customHeight="1">
      <c r="A56" s="857"/>
      <c r="B56" s="330"/>
      <c r="C56" s="330"/>
      <c r="D56" s="330"/>
      <c r="E56" s="29"/>
      <c r="F56" s="31"/>
      <c r="G56" s="32"/>
      <c r="H56" s="842"/>
      <c r="I56" s="843"/>
      <c r="J56" s="844"/>
      <c r="K56" s="842"/>
      <c r="L56" s="843"/>
      <c r="M56" s="844"/>
      <c r="N56" s="29" t="str">
        <f>IF(((B56+E56)-(H56+K56))=0," ",((B56+E56)-(H56+K56)))</f>
        <v xml:space="preserve"> </v>
      </c>
      <c r="O56" s="31" t="str">
        <f t="shared" ref="O56:O59" si="9">IF(F56=0," ",F56)</f>
        <v xml:space="preserve"> </v>
      </c>
      <c r="P56" s="32" t="str">
        <f t="shared" ref="P56:P59" si="10">IF(G56=0," ",G56)</f>
        <v xml:space="preserve"> </v>
      </c>
      <c r="Q56" s="821"/>
    </row>
    <row r="57" spans="1:17" ht="18" customHeight="1" thickBot="1">
      <c r="A57" s="857"/>
      <c r="B57" s="331"/>
      <c r="C57" s="331"/>
      <c r="D57" s="331"/>
      <c r="E57" s="122"/>
      <c r="F57" s="124"/>
      <c r="G57" s="125"/>
      <c r="H57" s="883"/>
      <c r="I57" s="884"/>
      <c r="J57" s="885"/>
      <c r="K57" s="883"/>
      <c r="L57" s="884"/>
      <c r="M57" s="885"/>
      <c r="N57" s="122" t="str">
        <f>IF(((B57+E57)-(H57+K57))=0," ",((B57+E57)-(H57+K57)))</f>
        <v xml:space="preserve"> </v>
      </c>
      <c r="O57" s="124" t="str">
        <f t="shared" si="9"/>
        <v xml:space="preserve"> </v>
      </c>
      <c r="P57" s="125" t="str">
        <f t="shared" si="10"/>
        <v xml:space="preserve"> </v>
      </c>
      <c r="Q57" s="821"/>
    </row>
    <row r="58" spans="1:17" ht="18" customHeight="1">
      <c r="A58" s="854" t="s">
        <v>428</v>
      </c>
      <c r="B58" s="138">
        <v>108</v>
      </c>
      <c r="C58" s="139" t="s">
        <v>972</v>
      </c>
      <c r="D58" s="142">
        <v>44713</v>
      </c>
      <c r="E58" s="139"/>
      <c r="F58" s="140"/>
      <c r="G58" s="143"/>
      <c r="H58" s="833"/>
      <c r="I58" s="834"/>
      <c r="J58" s="835"/>
      <c r="K58" s="833"/>
      <c r="L58" s="834"/>
      <c r="M58" s="835"/>
      <c r="N58" s="138">
        <f>IF(((B58+E58)-(H58+K58))=0," ",((B58+E58)-(H58+K58)))</f>
        <v>108</v>
      </c>
      <c r="O58" s="138" t="str">
        <f t="shared" si="9"/>
        <v xml:space="preserve"> </v>
      </c>
      <c r="P58" s="142" t="str">
        <f t="shared" si="10"/>
        <v xml:space="preserve"> </v>
      </c>
      <c r="Q58" s="821"/>
    </row>
    <row r="59" spans="1:17" ht="18" customHeight="1" thickBot="1">
      <c r="A59" s="855"/>
      <c r="B59" s="129"/>
      <c r="C59" s="130"/>
      <c r="D59" s="130"/>
      <c r="E59" s="130"/>
      <c r="F59" s="131"/>
      <c r="G59" s="132"/>
      <c r="H59" s="845"/>
      <c r="I59" s="846"/>
      <c r="J59" s="847"/>
      <c r="K59" s="845"/>
      <c r="L59" s="846"/>
      <c r="M59" s="847"/>
      <c r="N59" s="129" t="str">
        <f>IF(((B59+E59)-(H59+K59))=0," ",((B59+E59)-(H59+K59)))</f>
        <v xml:space="preserve"> </v>
      </c>
      <c r="O59" s="129" t="str">
        <f t="shared" si="9"/>
        <v xml:space="preserve"> </v>
      </c>
      <c r="P59" s="133" t="str">
        <f t="shared" si="10"/>
        <v xml:space="preserve"> </v>
      </c>
      <c r="Q59" s="821"/>
    </row>
    <row r="60" spans="1:17" ht="15.75" customHeight="1" thickBot="1">
      <c r="A60" s="86" t="s">
        <v>0</v>
      </c>
      <c r="B60" s="90">
        <f>IF(SUM(B55:B59)=0," ",SUM(B55:B59))</f>
        <v>338</v>
      </c>
      <c r="C60" s="822"/>
      <c r="D60" s="823"/>
      <c r="E60" s="88" t="str">
        <f>IF(SUM(E55:E59)=0," ",SUM(E55:E59))</f>
        <v xml:space="preserve"> </v>
      </c>
      <c r="F60" s="822"/>
      <c r="G60" s="823"/>
      <c r="H60" s="859">
        <f>IF(SUM('SINBA-SIS-06-P'!Y51:Y54)=0," ",SUM('SINBA-SIS-06-P'!Y51:Y54))</f>
        <v>114</v>
      </c>
      <c r="I60" s="860"/>
      <c r="J60" s="861"/>
      <c r="K60" s="862" t="str">
        <f>IF(SUM(K55:M59)=0," ",SUM(K55:M59))</f>
        <v xml:space="preserve"> </v>
      </c>
      <c r="L60" s="848"/>
      <c r="M60" s="849"/>
      <c r="N60" s="88">
        <f>IF(SUM(N55:N59)=0," ",SUM(N55:N59))</f>
        <v>224</v>
      </c>
      <c r="O60" s="822"/>
      <c r="P60" s="823"/>
      <c r="Q60" s="889"/>
    </row>
    <row r="61" spans="1:17" ht="18.95" customHeight="1">
      <c r="A61" s="856" t="s">
        <v>273</v>
      </c>
      <c r="B61" s="329"/>
      <c r="C61" s="329"/>
      <c r="D61" s="329"/>
      <c r="E61" s="25"/>
      <c r="F61" s="27"/>
      <c r="G61" s="322"/>
      <c r="H61" s="824"/>
      <c r="I61" s="825"/>
      <c r="J61" s="826"/>
      <c r="K61" s="824"/>
      <c r="L61" s="825"/>
      <c r="M61" s="826"/>
      <c r="N61" s="26" t="str">
        <f>IF((((B61+E61)*10)-(H61+K61))/10=0," ",(((B61+E61)*10)-(H61+K61))/10)</f>
        <v xml:space="preserve"> </v>
      </c>
      <c r="O61" s="27" t="str">
        <f t="shared" ref="O61:O65" si="11">IF(F61=0," ",F61)</f>
        <v xml:space="preserve"> </v>
      </c>
      <c r="P61" s="28" t="str">
        <f t="shared" ref="P61:P65" si="12">IF(G61=0," ",G61)</f>
        <v xml:space="preserve"> </v>
      </c>
      <c r="Q61" s="550"/>
    </row>
    <row r="62" spans="1:17" ht="18.95" customHeight="1">
      <c r="A62" s="857"/>
      <c r="B62" s="332"/>
      <c r="C62" s="332"/>
      <c r="D62" s="332"/>
      <c r="E62" s="126"/>
      <c r="F62" s="34"/>
      <c r="G62" s="323"/>
      <c r="H62" s="827"/>
      <c r="I62" s="828"/>
      <c r="J62" s="829"/>
      <c r="K62" s="827"/>
      <c r="L62" s="828"/>
      <c r="M62" s="829"/>
      <c r="N62" s="144" t="str">
        <f>IF((((B62+E62)*10)-(H62+K62))/10=0," ",(((B62+E62)*10)-(H62+K62))/10)</f>
        <v xml:space="preserve"> </v>
      </c>
      <c r="O62" s="34" t="str">
        <f t="shared" si="11"/>
        <v xml:space="preserve"> </v>
      </c>
      <c r="P62" s="127" t="str">
        <f t="shared" si="12"/>
        <v xml:space="preserve"> </v>
      </c>
      <c r="Q62" s="551"/>
    </row>
    <row r="63" spans="1:17" ht="18.95" customHeight="1" thickBot="1">
      <c r="A63" s="857"/>
      <c r="B63" s="333"/>
      <c r="C63" s="333"/>
      <c r="D63" s="333"/>
      <c r="E63" s="135"/>
      <c r="F63" s="136"/>
      <c r="G63" s="324"/>
      <c r="H63" s="830"/>
      <c r="I63" s="831"/>
      <c r="J63" s="832"/>
      <c r="K63" s="830"/>
      <c r="L63" s="831"/>
      <c r="M63" s="832"/>
      <c r="N63" s="145" t="str">
        <f>IF((((B63+E63)*10)-(H63+K63))/10=0," ",(((B63+E63)*10)-(H63+K63))/10)</f>
        <v xml:space="preserve"> </v>
      </c>
      <c r="O63" s="136" t="str">
        <f t="shared" si="11"/>
        <v xml:space="preserve"> </v>
      </c>
      <c r="P63" s="137" t="str">
        <f t="shared" si="12"/>
        <v xml:space="preserve"> </v>
      </c>
      <c r="Q63" s="551"/>
    </row>
    <row r="64" spans="1:17" ht="20.100000000000001" customHeight="1">
      <c r="A64" s="854" t="s">
        <v>428</v>
      </c>
      <c r="B64" s="138"/>
      <c r="C64" s="139"/>
      <c r="D64" s="139"/>
      <c r="E64" s="139"/>
      <c r="F64" s="140"/>
      <c r="G64" s="141"/>
      <c r="H64" s="833"/>
      <c r="I64" s="834"/>
      <c r="J64" s="835"/>
      <c r="K64" s="833"/>
      <c r="L64" s="834"/>
      <c r="M64" s="835"/>
      <c r="N64" s="139" t="str">
        <f>IF((((B64+E64)*10)-(H64+K64))/10=0," ",(((B64+E64)*10)-(H64+K64))/10)</f>
        <v xml:space="preserve"> </v>
      </c>
      <c r="O64" s="138" t="str">
        <f t="shared" si="11"/>
        <v xml:space="preserve"> </v>
      </c>
      <c r="P64" s="142" t="str">
        <f t="shared" si="12"/>
        <v xml:space="preserve"> </v>
      </c>
      <c r="Q64" s="551"/>
    </row>
    <row r="65" spans="1:17" ht="20.100000000000001" customHeight="1" thickBot="1">
      <c r="A65" s="855"/>
      <c r="B65" s="129"/>
      <c r="C65" s="130"/>
      <c r="D65" s="130"/>
      <c r="E65" s="130"/>
      <c r="F65" s="131"/>
      <c r="G65" s="134"/>
      <c r="H65" s="836"/>
      <c r="I65" s="837"/>
      <c r="J65" s="838"/>
      <c r="K65" s="836"/>
      <c r="L65" s="837"/>
      <c r="M65" s="838"/>
      <c r="N65" s="130" t="str">
        <f>IF((((B65+E65)*10)-(H65+K65))/10=0," ",(((B65+E65)*10)-(H65+K65))/10)</f>
        <v xml:space="preserve"> </v>
      </c>
      <c r="O65" s="129" t="str">
        <f t="shared" si="11"/>
        <v xml:space="preserve"> </v>
      </c>
      <c r="P65" s="133" t="str">
        <f t="shared" si="12"/>
        <v xml:space="preserve"> </v>
      </c>
      <c r="Q65" s="551"/>
    </row>
    <row r="66" spans="1:17" ht="15.75" customHeight="1" thickBot="1">
      <c r="A66" s="86" t="s">
        <v>0</v>
      </c>
      <c r="B66" s="91" t="str">
        <f>IF(SUM(B61:B65)=0," ",SUM(B61:B65))</f>
        <v xml:space="preserve"> </v>
      </c>
      <c r="C66" s="822"/>
      <c r="D66" s="823"/>
      <c r="E66" s="88" t="str">
        <f>IF(SUM(E61:E65)=0," ",SUM(E61:E65))</f>
        <v xml:space="preserve"> </v>
      </c>
      <c r="F66" s="822"/>
      <c r="G66" s="823"/>
      <c r="H66" s="859" t="str">
        <f>IF(SUM('SIS-SS-IE Mensual'!F57:G57)=0," ",SUM('SIS-SS-IE Mensual'!F57:G57))</f>
        <v xml:space="preserve"> </v>
      </c>
      <c r="I66" s="860"/>
      <c r="J66" s="861"/>
      <c r="K66" s="859" t="str">
        <f>IF(SUM(K61:M65)=0," ",SUM(K61:M65))</f>
        <v xml:space="preserve"> </v>
      </c>
      <c r="L66" s="860"/>
      <c r="M66" s="861"/>
      <c r="N66" s="88" t="str">
        <f>IF(SUM(N61:N65)=0," ",SUM(N61:N65))</f>
        <v xml:space="preserve"> </v>
      </c>
      <c r="O66" s="822"/>
      <c r="P66" s="823"/>
      <c r="Q66" s="552"/>
    </row>
    <row r="67" spans="1:17">
      <c r="A67" s="876" t="s">
        <v>619</v>
      </c>
      <c r="B67" s="876"/>
      <c r="C67" s="876"/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O67" s="876"/>
      <c r="P67" s="876"/>
    </row>
    <row r="68" spans="1:17">
      <c r="A68" s="876" t="s">
        <v>502</v>
      </c>
      <c r="B68" s="876"/>
      <c r="C68" s="876"/>
      <c r="D68" s="876"/>
      <c r="E68" s="876"/>
      <c r="F68" s="876"/>
      <c r="G68" s="876"/>
      <c r="H68" s="876"/>
      <c r="I68" s="876"/>
      <c r="J68" s="876"/>
      <c r="K68" s="876"/>
      <c r="L68" s="876"/>
      <c r="M68" s="876"/>
      <c r="N68" s="876"/>
      <c r="O68" s="876"/>
      <c r="P68" s="876"/>
    </row>
    <row r="69" spans="1:17">
      <c r="A69" s="876" t="s">
        <v>7</v>
      </c>
      <c r="B69" s="876"/>
      <c r="C69" s="876"/>
      <c r="D69" s="876"/>
      <c r="E69" s="876"/>
      <c r="F69" s="876"/>
      <c r="G69" s="876"/>
      <c r="H69" s="876"/>
      <c r="I69" s="876"/>
      <c r="J69" s="876"/>
      <c r="K69" s="876"/>
      <c r="L69" s="876"/>
      <c r="M69" s="876"/>
      <c r="N69" s="876"/>
      <c r="O69" s="876"/>
      <c r="P69" s="876"/>
    </row>
    <row r="70" spans="1:17">
      <c r="A70" s="876" t="s">
        <v>6</v>
      </c>
      <c r="B70" s="876"/>
      <c r="C70" s="876"/>
      <c r="D70" s="876"/>
      <c r="E70" s="876"/>
      <c r="F70" s="876"/>
      <c r="G70" s="876"/>
      <c r="H70" s="876"/>
      <c r="I70" s="876"/>
      <c r="J70" s="876"/>
      <c r="K70" s="876"/>
      <c r="L70" s="876"/>
      <c r="M70" s="876"/>
      <c r="N70" s="876"/>
      <c r="O70" s="876"/>
      <c r="P70" s="876"/>
    </row>
    <row r="71" spans="1:17" ht="15" customHeight="1">
      <c r="A71" s="17" t="s">
        <v>180</v>
      </c>
      <c r="B71" s="22"/>
      <c r="C71" s="22"/>
      <c r="D71" s="22"/>
      <c r="E71" s="22"/>
      <c r="H71" s="318"/>
      <c r="I71" s="318"/>
      <c r="J71" s="318"/>
      <c r="K71" s="318"/>
      <c r="L71" s="850" t="s">
        <v>126</v>
      </c>
      <c r="M71" s="850"/>
      <c r="N71" s="850"/>
      <c r="O71" s="882" t="str">
        <f>N5</f>
        <v>AGOSTO</v>
      </c>
      <c r="P71" s="882"/>
    </row>
    <row r="72" spans="1:17">
      <c r="A72" s="853" t="s">
        <v>181</v>
      </c>
      <c r="B72" s="853"/>
      <c r="C72" s="853"/>
      <c r="D72" s="853"/>
      <c r="E72" s="853"/>
      <c r="N72" s="20"/>
      <c r="O72" s="20"/>
      <c r="P72" s="20"/>
    </row>
    <row r="73" spans="1:17">
      <c r="A73" s="351" t="s">
        <v>379</v>
      </c>
      <c r="B73" s="21" t="s">
        <v>129</v>
      </c>
      <c r="C73" s="316">
        <f>IF(ÍNDICE!S3=0," ",ÍNDICE!S3)</f>
        <v>31</v>
      </c>
      <c r="D73" s="21"/>
      <c r="E73" s="21" t="s">
        <v>127</v>
      </c>
      <c r="F73" s="319" t="str">
        <f>O71</f>
        <v>AGOSTO</v>
      </c>
      <c r="G73" s="314"/>
      <c r="H73" s="19" t="s">
        <v>128</v>
      </c>
      <c r="I73" s="851">
        <f ca="1">IF(ÍNDICE!U3=0," ",ÍNDICE!U3)</f>
        <v>46266</v>
      </c>
      <c r="J73" s="851"/>
      <c r="K73" s="315"/>
      <c r="L73" s="315"/>
      <c r="M73" s="850" t="s">
        <v>133</v>
      </c>
      <c r="N73" s="850"/>
      <c r="O73" s="882" t="str">
        <f>IF(ÍNDICE!C4=0," ",ÍNDICE!C4)</f>
        <v>LOMAS DE CASA BLANCA</v>
      </c>
      <c r="P73" s="882"/>
    </row>
    <row r="74" spans="1:17">
      <c r="A74" s="878" t="s">
        <v>5</v>
      </c>
      <c r="B74" s="878"/>
      <c r="C74" s="878"/>
      <c r="D74" s="852" t="str">
        <f>IF(D8=0," ",D8)</f>
        <v>LE. ANA MELISSA SALAZAR SERRANO</v>
      </c>
      <c r="E74" s="852"/>
      <c r="F74" s="852"/>
      <c r="G74" s="852"/>
      <c r="H74" s="852"/>
      <c r="I74" s="852"/>
      <c r="J74" s="852"/>
      <c r="K74" s="852"/>
      <c r="L74" s="852"/>
    </row>
    <row r="75" spans="1:17" ht="15" thickBot="1">
      <c r="A75" s="19" t="s">
        <v>962</v>
      </c>
      <c r="B75" s="22"/>
      <c r="C75" s="22"/>
      <c r="D75" s="22"/>
      <c r="E75" s="22"/>
    </row>
    <row r="76" spans="1:17" ht="27" customHeight="1" thickBot="1">
      <c r="A76" s="877" t="s">
        <v>4</v>
      </c>
      <c r="B76" s="863" t="s">
        <v>623</v>
      </c>
      <c r="C76" s="879"/>
      <c r="D76" s="879"/>
      <c r="E76" s="863" t="s">
        <v>963</v>
      </c>
      <c r="F76" s="864"/>
      <c r="G76" s="865"/>
      <c r="H76" s="869" t="s">
        <v>621</v>
      </c>
      <c r="I76" s="864"/>
      <c r="J76" s="865"/>
      <c r="K76" s="863" t="s">
        <v>622</v>
      </c>
      <c r="L76" s="864"/>
      <c r="M76" s="865"/>
      <c r="N76" s="863" t="s">
        <v>624</v>
      </c>
      <c r="O76" s="864"/>
      <c r="P76" s="865"/>
      <c r="Q76" s="856" t="s">
        <v>617</v>
      </c>
    </row>
    <row r="77" spans="1:17" ht="27" customHeight="1" thickBot="1">
      <c r="A77" s="877"/>
      <c r="B77" s="880"/>
      <c r="C77" s="881"/>
      <c r="D77" s="881"/>
      <c r="E77" s="866"/>
      <c r="F77" s="867"/>
      <c r="G77" s="868"/>
      <c r="H77" s="870"/>
      <c r="I77" s="871"/>
      <c r="J77" s="872"/>
      <c r="K77" s="870"/>
      <c r="L77" s="871"/>
      <c r="M77" s="872"/>
      <c r="N77" s="866"/>
      <c r="O77" s="867"/>
      <c r="P77" s="868"/>
      <c r="Q77" s="857"/>
    </row>
    <row r="78" spans="1:17" ht="18" customHeight="1" thickBot="1">
      <c r="A78" s="877"/>
      <c r="B78" s="23" t="s">
        <v>3</v>
      </c>
      <c r="C78" s="24" t="s">
        <v>2</v>
      </c>
      <c r="D78" s="325" t="s">
        <v>1</v>
      </c>
      <c r="E78" s="326" t="s">
        <v>3</v>
      </c>
      <c r="F78" s="327" t="s">
        <v>2</v>
      </c>
      <c r="G78" s="328" t="s">
        <v>1</v>
      </c>
      <c r="H78" s="873"/>
      <c r="I78" s="874"/>
      <c r="J78" s="875"/>
      <c r="K78" s="873"/>
      <c r="L78" s="874"/>
      <c r="M78" s="875"/>
      <c r="N78" s="326" t="s">
        <v>3</v>
      </c>
      <c r="O78" s="327" t="s">
        <v>2</v>
      </c>
      <c r="P78" s="328" t="s">
        <v>1</v>
      </c>
      <c r="Q78" s="858"/>
    </row>
    <row r="79" spans="1:17" ht="18.95" customHeight="1">
      <c r="A79" s="856" t="s">
        <v>319</v>
      </c>
      <c r="B79" s="329">
        <v>12</v>
      </c>
      <c r="C79" s="329" t="s">
        <v>973</v>
      </c>
      <c r="D79" s="337">
        <v>46784</v>
      </c>
      <c r="E79" s="25">
        <v>15</v>
      </c>
      <c r="F79" s="27" t="s">
        <v>973</v>
      </c>
      <c r="G79" s="322">
        <v>46784</v>
      </c>
      <c r="H79" s="824">
        <v>28</v>
      </c>
      <c r="I79" s="825"/>
      <c r="J79" s="826"/>
      <c r="K79" s="824">
        <v>142</v>
      </c>
      <c r="L79" s="825"/>
      <c r="M79" s="826"/>
      <c r="N79" s="26">
        <f>IF((((B79+E79)*10)-(H79+K79))/10=0," ",(((B79+E79)*10)-(H79+K79))/10)</f>
        <v>10</v>
      </c>
      <c r="O79" s="27" t="s">
        <v>973</v>
      </c>
      <c r="P79" s="28">
        <v>46784</v>
      </c>
      <c r="Q79" s="886"/>
    </row>
    <row r="80" spans="1:17" ht="18.95" customHeight="1">
      <c r="A80" s="857"/>
      <c r="B80" s="332"/>
      <c r="C80" s="332"/>
      <c r="D80" s="338"/>
      <c r="E80" s="126"/>
      <c r="F80" s="34"/>
      <c r="G80" s="323"/>
      <c r="H80" s="827"/>
      <c r="I80" s="828"/>
      <c r="J80" s="829"/>
      <c r="K80" s="827"/>
      <c r="L80" s="828"/>
      <c r="M80" s="829"/>
      <c r="N80" s="144" t="str">
        <f>IF((((B80+E80)*10)-(H80+K80))/10=0," ",(((B80+E80)*10)-(H80+K80))/10)</f>
        <v xml:space="preserve"> </v>
      </c>
      <c r="O80" s="34"/>
      <c r="P80" s="127"/>
      <c r="Q80" s="887"/>
    </row>
    <row r="81" spans="1:17" ht="18.95" customHeight="1" thickBot="1">
      <c r="A81" s="858"/>
      <c r="B81" s="333"/>
      <c r="C81" s="333"/>
      <c r="D81" s="333"/>
      <c r="E81" s="135"/>
      <c r="F81" s="136"/>
      <c r="G81" s="324"/>
      <c r="H81" s="830"/>
      <c r="I81" s="831"/>
      <c r="J81" s="832"/>
      <c r="K81" s="830"/>
      <c r="L81" s="831"/>
      <c r="M81" s="832"/>
      <c r="N81" s="145" t="str">
        <f>IF((((B81+E81)*10)-(H81+K81))/10=0," ",(((B81+E81)*10)-(H81+K81))/10)</f>
        <v xml:space="preserve"> </v>
      </c>
      <c r="O81" s="136" t="str">
        <f t="shared" ref="O81:P83" si="13">IF(F81=0," ",F81)</f>
        <v xml:space="preserve"> </v>
      </c>
      <c r="P81" s="137" t="str">
        <f t="shared" si="13"/>
        <v xml:space="preserve"> </v>
      </c>
      <c r="Q81" s="887"/>
    </row>
    <row r="82" spans="1:17" ht="20.100000000000001" customHeight="1">
      <c r="A82" s="854" t="s">
        <v>428</v>
      </c>
      <c r="B82" s="138"/>
      <c r="C82" s="139"/>
      <c r="D82" s="139"/>
      <c r="E82" s="139"/>
      <c r="F82" s="140"/>
      <c r="G82" s="141"/>
      <c r="H82" s="833"/>
      <c r="I82" s="834"/>
      <c r="J82" s="835"/>
      <c r="K82" s="833"/>
      <c r="L82" s="834"/>
      <c r="M82" s="835"/>
      <c r="N82" s="139" t="str">
        <f>IF((((B82+E82)*10)-(H82+K82))/10=0," ",(((B82+E82)*10)-(H82+K82))/10)</f>
        <v xml:space="preserve"> </v>
      </c>
      <c r="O82" s="138" t="str">
        <f t="shared" si="13"/>
        <v xml:space="preserve"> </v>
      </c>
      <c r="P82" s="142" t="str">
        <f t="shared" si="13"/>
        <v xml:space="preserve"> </v>
      </c>
      <c r="Q82" s="887"/>
    </row>
    <row r="83" spans="1:17" ht="20.100000000000001" customHeight="1" thickBot="1">
      <c r="A83" s="855"/>
      <c r="B83" s="129"/>
      <c r="C83" s="130"/>
      <c r="D83" s="130"/>
      <c r="E83" s="130"/>
      <c r="F83" s="131"/>
      <c r="G83" s="134"/>
      <c r="H83" s="836"/>
      <c r="I83" s="837"/>
      <c r="J83" s="838"/>
      <c r="K83" s="836"/>
      <c r="L83" s="837"/>
      <c r="M83" s="838"/>
      <c r="N83" s="130" t="str">
        <f>IF((((B83+E83)*10)-(H83+K83))/10=0," ",(((B83+E83)*10)-(H83+K83))/10)</f>
        <v xml:space="preserve"> </v>
      </c>
      <c r="O83" s="129" t="str">
        <f t="shared" si="13"/>
        <v xml:space="preserve"> </v>
      </c>
      <c r="P83" s="133" t="str">
        <f t="shared" si="13"/>
        <v xml:space="preserve"> </v>
      </c>
      <c r="Q83" s="887"/>
    </row>
    <row r="84" spans="1:17" ht="15.75" customHeight="1" thickBot="1">
      <c r="A84" s="92" t="s">
        <v>0</v>
      </c>
      <c r="B84" s="91">
        <f>IF(SUM(B79:B83)=0," ",SUM(B79:B83))</f>
        <v>12</v>
      </c>
      <c r="C84" s="822"/>
      <c r="D84" s="823"/>
      <c r="E84" s="88">
        <f>IF(SUM(E79:E83)=0," ",SUM(E79:E83))</f>
        <v>15</v>
      </c>
      <c r="F84" s="822"/>
      <c r="G84" s="823"/>
      <c r="H84" s="859">
        <f>IF(SUM('SINBA-SIS-06-P'!Y55:Y62)=0," ",SUM('SINBA-SIS-06-P'!Y55:Y62))</f>
        <v>28</v>
      </c>
      <c r="I84" s="860"/>
      <c r="J84" s="861"/>
      <c r="K84" s="859">
        <f>IF(SUM(K79:M83)=0," ",SUM(K79:M83))</f>
        <v>142</v>
      </c>
      <c r="L84" s="860"/>
      <c r="M84" s="861"/>
      <c r="N84" s="88">
        <f>IF(SUM(N79:N83)=0," ",SUM(N79:N83))</f>
        <v>10</v>
      </c>
      <c r="O84" s="822"/>
      <c r="P84" s="823"/>
      <c r="Q84" s="888"/>
    </row>
    <row r="85" spans="1:17" ht="18" customHeight="1">
      <c r="A85" s="856" t="s">
        <v>320</v>
      </c>
      <c r="B85" s="329">
        <v>26</v>
      </c>
      <c r="C85" s="334" t="s">
        <v>974</v>
      </c>
      <c r="D85" s="337">
        <v>46722</v>
      </c>
      <c r="E85" s="26"/>
      <c r="F85" s="25"/>
      <c r="G85" s="33"/>
      <c r="H85" s="839">
        <v>2</v>
      </c>
      <c r="I85" s="840"/>
      <c r="J85" s="841"/>
      <c r="K85" s="839"/>
      <c r="L85" s="840"/>
      <c r="M85" s="841"/>
      <c r="N85" s="25">
        <f>IF(((B85+E85)-(H85+K85))=0," ",((B85+E85)-(H85+K85)))</f>
        <v>24</v>
      </c>
      <c r="O85" s="27" t="s">
        <v>974</v>
      </c>
      <c r="P85" s="28">
        <v>46722</v>
      </c>
      <c r="Q85" s="886"/>
    </row>
    <row r="86" spans="1:17" ht="18" customHeight="1">
      <c r="A86" s="857"/>
      <c r="B86" s="332"/>
      <c r="C86" s="335"/>
      <c r="D86" s="332"/>
      <c r="E86" s="34"/>
      <c r="F86" s="126"/>
      <c r="G86" s="128"/>
      <c r="H86" s="842"/>
      <c r="I86" s="843"/>
      <c r="J86" s="844"/>
      <c r="K86" s="842"/>
      <c r="L86" s="843"/>
      <c r="M86" s="844"/>
      <c r="N86" s="126" t="str">
        <f t="shared" ref="N86:N89" si="14">IF(((B86+E86)-(H86+K86))=0," ",((B86+E86)-(H86+K86)))</f>
        <v xml:space="preserve"> </v>
      </c>
      <c r="O86" s="34" t="str">
        <f t="shared" ref="O86:P89" si="15">IF(F86=0," ",F86)</f>
        <v xml:space="preserve"> </v>
      </c>
      <c r="P86" s="127" t="str">
        <f t="shared" si="15"/>
        <v xml:space="preserve"> </v>
      </c>
      <c r="Q86" s="887"/>
    </row>
    <row r="87" spans="1:17" ht="18" customHeight="1" thickBot="1">
      <c r="A87" s="858"/>
      <c r="B87" s="332"/>
      <c r="C87" s="335"/>
      <c r="D87" s="332"/>
      <c r="E87" s="34"/>
      <c r="F87" s="126"/>
      <c r="G87" s="128"/>
      <c r="H87" s="827"/>
      <c r="I87" s="828"/>
      <c r="J87" s="829"/>
      <c r="K87" s="827"/>
      <c r="L87" s="828"/>
      <c r="M87" s="829"/>
      <c r="N87" s="126" t="str">
        <f t="shared" si="14"/>
        <v xml:space="preserve"> </v>
      </c>
      <c r="O87" s="34" t="str">
        <f t="shared" si="15"/>
        <v xml:space="preserve"> </v>
      </c>
      <c r="P87" s="127" t="str">
        <f t="shared" si="15"/>
        <v xml:space="preserve"> </v>
      </c>
      <c r="Q87" s="887"/>
    </row>
    <row r="88" spans="1:17" ht="20.100000000000001" customHeight="1">
      <c r="A88" s="854" t="s">
        <v>428</v>
      </c>
      <c r="B88" s="138"/>
      <c r="C88" s="140"/>
      <c r="D88" s="138"/>
      <c r="E88" s="139"/>
      <c r="F88" s="140"/>
      <c r="G88" s="143"/>
      <c r="H88" s="833"/>
      <c r="I88" s="834"/>
      <c r="J88" s="835"/>
      <c r="K88" s="833"/>
      <c r="L88" s="834"/>
      <c r="M88" s="835"/>
      <c r="N88" s="138" t="str">
        <f t="shared" si="14"/>
        <v xml:space="preserve"> </v>
      </c>
      <c r="O88" s="138" t="str">
        <f t="shared" si="15"/>
        <v xml:space="preserve"> </v>
      </c>
      <c r="P88" s="142" t="str">
        <f t="shared" si="15"/>
        <v xml:space="preserve"> </v>
      </c>
      <c r="Q88" s="887"/>
    </row>
    <row r="89" spans="1:17" ht="20.100000000000001" customHeight="1" thickBot="1">
      <c r="A89" s="855"/>
      <c r="B89" s="129"/>
      <c r="C89" s="131"/>
      <c r="D89" s="129"/>
      <c r="E89" s="130"/>
      <c r="F89" s="131"/>
      <c r="G89" s="132"/>
      <c r="H89" s="845"/>
      <c r="I89" s="846"/>
      <c r="J89" s="847"/>
      <c r="K89" s="845"/>
      <c r="L89" s="846"/>
      <c r="M89" s="847"/>
      <c r="N89" s="129" t="str">
        <f t="shared" si="14"/>
        <v xml:space="preserve"> </v>
      </c>
      <c r="O89" s="129" t="str">
        <f t="shared" si="15"/>
        <v xml:space="preserve"> </v>
      </c>
      <c r="P89" s="133" t="str">
        <f t="shared" si="15"/>
        <v xml:space="preserve"> </v>
      </c>
      <c r="Q89" s="887"/>
    </row>
    <row r="90" spans="1:17" ht="15.75" customHeight="1" thickBot="1">
      <c r="A90" s="92" t="s">
        <v>0</v>
      </c>
      <c r="B90" s="88">
        <f>IF(SUM(B85:B89)=0," ",SUM(B85:B89))</f>
        <v>26</v>
      </c>
      <c r="C90" s="822"/>
      <c r="D90" s="823"/>
      <c r="E90" s="89" t="str">
        <f>IF(SUM(E85:E89)=0," ",SUM(E85:E89))</f>
        <v xml:space="preserve"> </v>
      </c>
      <c r="F90" s="822"/>
      <c r="G90" s="823"/>
      <c r="H90" s="859">
        <f>IF(SUM('SINBA-SIS-06-P'!Y75:Y81)=0," ",SUM('SINBA-SIS-06-P'!Y75:Y81))</f>
        <v>2</v>
      </c>
      <c r="I90" s="860"/>
      <c r="J90" s="861"/>
      <c r="K90" s="848" t="str">
        <f>IF(SUM(K85:M89)=0," ",SUM(K85:M89))</f>
        <v xml:space="preserve"> </v>
      </c>
      <c r="L90" s="848"/>
      <c r="M90" s="849"/>
      <c r="N90" s="88">
        <f>IF(SUM(N85:N89)=0," ",SUM(N85:N89))</f>
        <v>24</v>
      </c>
      <c r="O90" s="822"/>
      <c r="P90" s="823"/>
      <c r="Q90" s="888"/>
    </row>
    <row r="91" spans="1:17" ht="15" customHeight="1">
      <c r="A91" s="856" t="s">
        <v>274</v>
      </c>
      <c r="B91" s="329">
        <v>5</v>
      </c>
      <c r="C91" s="336" t="s">
        <v>983</v>
      </c>
      <c r="D91" s="337">
        <v>46388</v>
      </c>
      <c r="E91" s="27">
        <v>3</v>
      </c>
      <c r="F91" s="25" t="s">
        <v>983</v>
      </c>
      <c r="G91" s="33">
        <v>46388</v>
      </c>
      <c r="H91" s="839"/>
      <c r="I91" s="840"/>
      <c r="J91" s="841"/>
      <c r="K91" s="839"/>
      <c r="L91" s="840"/>
      <c r="M91" s="841"/>
      <c r="N91" s="25">
        <f>IF((((B91+E91)*10)-(H91+K91))/10=0," ",(((B91+E91)*10)-(H91+K91))/10)</f>
        <v>8</v>
      </c>
      <c r="O91" s="27" t="s">
        <v>983</v>
      </c>
      <c r="P91" s="28">
        <v>46388</v>
      </c>
      <c r="Q91" s="886"/>
    </row>
    <row r="92" spans="1:17" ht="15" customHeight="1">
      <c r="A92" s="857"/>
      <c r="B92" s="332">
        <v>5.0999999999999996</v>
      </c>
      <c r="C92" s="335" t="s">
        <v>975</v>
      </c>
      <c r="D92" s="338">
        <v>46388</v>
      </c>
      <c r="E92" s="34"/>
      <c r="F92" s="126"/>
      <c r="G92" s="128"/>
      <c r="H92" s="842">
        <v>51</v>
      </c>
      <c r="I92" s="843"/>
      <c r="J92" s="844"/>
      <c r="K92" s="842"/>
      <c r="L92" s="843"/>
      <c r="M92" s="844"/>
      <c r="N92" s="126" t="str">
        <f t="shared" ref="N92:N95" si="16">IF((((B92+E92)*10)-(H92+K92))/10=0," ",(((B92+E92)*10)-(H92+K92))/10)</f>
        <v xml:space="preserve"> </v>
      </c>
      <c r="O92" s="34"/>
      <c r="P92" s="127"/>
      <c r="Q92" s="887"/>
    </row>
    <row r="93" spans="1:17" ht="15" customHeight="1" thickBot="1">
      <c r="A93" s="858"/>
      <c r="B93" s="332"/>
      <c r="C93" s="335"/>
      <c r="D93" s="332"/>
      <c r="E93" s="34"/>
      <c r="F93" s="126"/>
      <c r="G93" s="128"/>
      <c r="H93" s="827"/>
      <c r="I93" s="828"/>
      <c r="J93" s="829"/>
      <c r="K93" s="827"/>
      <c r="L93" s="828"/>
      <c r="M93" s="829"/>
      <c r="N93" s="126" t="str">
        <f t="shared" si="16"/>
        <v xml:space="preserve"> </v>
      </c>
      <c r="O93" s="34"/>
      <c r="P93" s="127" t="str">
        <f t="shared" ref="O93:P95" si="17">IF(G93=0," ",G93)</f>
        <v xml:space="preserve"> </v>
      </c>
      <c r="Q93" s="887"/>
    </row>
    <row r="94" spans="1:17" ht="20.100000000000001" customHeight="1">
      <c r="A94" s="854" t="s">
        <v>428</v>
      </c>
      <c r="B94" s="138"/>
      <c r="C94" s="140"/>
      <c r="D94" s="138"/>
      <c r="E94" s="139"/>
      <c r="F94" s="140"/>
      <c r="G94" s="143"/>
      <c r="H94" s="833"/>
      <c r="I94" s="834"/>
      <c r="J94" s="835"/>
      <c r="K94" s="833"/>
      <c r="L94" s="834"/>
      <c r="M94" s="835"/>
      <c r="N94" s="138" t="str">
        <f t="shared" si="16"/>
        <v xml:space="preserve"> </v>
      </c>
      <c r="O94" s="138" t="str">
        <f t="shared" si="17"/>
        <v xml:space="preserve"> </v>
      </c>
      <c r="P94" s="142" t="str">
        <f t="shared" si="17"/>
        <v xml:space="preserve"> </v>
      </c>
      <c r="Q94" s="887"/>
    </row>
    <row r="95" spans="1:17" ht="20.100000000000001" customHeight="1" thickBot="1">
      <c r="A95" s="855"/>
      <c r="B95" s="129"/>
      <c r="C95" s="131"/>
      <c r="D95" s="129"/>
      <c r="E95" s="130"/>
      <c r="F95" s="131"/>
      <c r="G95" s="132"/>
      <c r="H95" s="845"/>
      <c r="I95" s="846"/>
      <c r="J95" s="847"/>
      <c r="K95" s="845"/>
      <c r="L95" s="846"/>
      <c r="M95" s="847"/>
      <c r="N95" s="129" t="str">
        <f t="shared" si="16"/>
        <v xml:space="preserve"> </v>
      </c>
      <c r="O95" s="129" t="str">
        <f t="shared" si="17"/>
        <v xml:space="preserve"> </v>
      </c>
      <c r="P95" s="133" t="str">
        <f t="shared" si="17"/>
        <v xml:space="preserve"> </v>
      </c>
      <c r="Q95" s="887"/>
    </row>
    <row r="96" spans="1:17" ht="15.75" customHeight="1" thickBot="1">
      <c r="A96" s="86" t="s">
        <v>0</v>
      </c>
      <c r="B96" s="88">
        <f>IF(SUM(B91:B95)=0," ",SUM(B91:B95))</f>
        <v>10.1</v>
      </c>
      <c r="C96" s="822"/>
      <c r="D96" s="823"/>
      <c r="E96" s="89">
        <f>IF(SUM(E91:E95)=0," ",SUM(E91:E95))</f>
        <v>3</v>
      </c>
      <c r="F96" s="822"/>
      <c r="G96" s="823"/>
      <c r="H96" s="859">
        <f>IF(SUM('SINBA-SIS-06-P'!Y82:Y101)=0," ",SUM('SINBA-SIS-06-P'!Y82:Y101))</f>
        <v>51</v>
      </c>
      <c r="I96" s="860"/>
      <c r="J96" s="861"/>
      <c r="K96" s="848" t="str">
        <f>IF(SUM(K91:M95)=0," ",SUM(K91:M95))</f>
        <v xml:space="preserve"> </v>
      </c>
      <c r="L96" s="848"/>
      <c r="M96" s="849"/>
      <c r="N96" s="88">
        <f>IF(SUM(N91:N95)=0," ",SUM(N91:N95))</f>
        <v>8</v>
      </c>
      <c r="O96" s="822"/>
      <c r="P96" s="823"/>
      <c r="Q96" s="888"/>
    </row>
    <row r="97" spans="1:17" ht="15" customHeight="1">
      <c r="A97" s="856" t="s">
        <v>321</v>
      </c>
      <c r="B97" s="329">
        <v>21</v>
      </c>
      <c r="C97" s="336" t="s">
        <v>986</v>
      </c>
      <c r="D97" s="337" t="s">
        <v>984</v>
      </c>
      <c r="E97" s="27"/>
      <c r="F97" s="25"/>
      <c r="G97" s="33"/>
      <c r="H97" s="839">
        <v>21</v>
      </c>
      <c r="I97" s="840"/>
      <c r="J97" s="841"/>
      <c r="K97" s="839"/>
      <c r="L97" s="840"/>
      <c r="M97" s="841"/>
      <c r="N97" s="25" t="str">
        <f>IF(((B97+E97)-(H97+K97))=0," ",((B97+E97)-(H97+K97)))</f>
        <v xml:space="preserve"> </v>
      </c>
      <c r="O97" s="27" t="str">
        <f t="shared" ref="O97:P101" si="18">IF(F97=0," ",F97)</f>
        <v xml:space="preserve"> </v>
      </c>
      <c r="P97" s="28" t="str">
        <f t="shared" si="18"/>
        <v xml:space="preserve"> </v>
      </c>
      <c r="Q97" s="886"/>
    </row>
    <row r="98" spans="1:17" ht="15" customHeight="1">
      <c r="A98" s="857"/>
      <c r="B98" s="332">
        <v>30</v>
      </c>
      <c r="C98" s="335" t="s">
        <v>982</v>
      </c>
      <c r="D98" s="338">
        <v>46784</v>
      </c>
      <c r="E98" s="34">
        <v>20</v>
      </c>
      <c r="F98" s="126" t="s">
        <v>982</v>
      </c>
      <c r="G98" s="128">
        <v>46784</v>
      </c>
      <c r="H98" s="842">
        <v>7</v>
      </c>
      <c r="I98" s="843"/>
      <c r="J98" s="844"/>
      <c r="K98" s="842"/>
      <c r="L98" s="843"/>
      <c r="M98" s="844"/>
      <c r="N98" s="126">
        <f t="shared" ref="N98:N101" si="19">IF(((B98+E98)-(H98+K98))=0," ",((B98+E98)-(H98+K98)))</f>
        <v>43</v>
      </c>
      <c r="O98" s="34" t="s">
        <v>982</v>
      </c>
      <c r="P98" s="127">
        <v>46784</v>
      </c>
      <c r="Q98" s="887"/>
    </row>
    <row r="99" spans="1:17" ht="15" customHeight="1" thickBot="1">
      <c r="A99" s="857"/>
      <c r="B99" s="332"/>
      <c r="C99" s="335"/>
      <c r="D99" s="338"/>
      <c r="E99" s="34"/>
      <c r="F99" s="126"/>
      <c r="G99" s="128"/>
      <c r="H99" s="827"/>
      <c r="I99" s="828"/>
      <c r="J99" s="829"/>
      <c r="K99" s="827"/>
      <c r="L99" s="828"/>
      <c r="M99" s="829"/>
      <c r="N99" s="126" t="str">
        <f t="shared" si="19"/>
        <v xml:space="preserve"> </v>
      </c>
      <c r="O99" s="34" t="str">
        <f t="shared" si="18"/>
        <v xml:space="preserve"> </v>
      </c>
      <c r="P99" s="127" t="str">
        <f t="shared" si="18"/>
        <v xml:space="preserve"> </v>
      </c>
      <c r="Q99" s="887"/>
    </row>
    <row r="100" spans="1:17" ht="20.100000000000001" customHeight="1">
      <c r="A100" s="854" t="s">
        <v>428</v>
      </c>
      <c r="B100" s="138"/>
      <c r="C100" s="140"/>
      <c r="D100" s="138"/>
      <c r="E100" s="139"/>
      <c r="F100" s="140"/>
      <c r="G100" s="143"/>
      <c r="H100" s="833"/>
      <c r="I100" s="834"/>
      <c r="J100" s="835"/>
      <c r="K100" s="833"/>
      <c r="L100" s="834"/>
      <c r="M100" s="835"/>
      <c r="N100" s="138" t="str">
        <f t="shared" si="19"/>
        <v xml:space="preserve"> </v>
      </c>
      <c r="O100" s="138" t="str">
        <f t="shared" si="18"/>
        <v xml:space="preserve"> </v>
      </c>
      <c r="P100" s="142" t="str">
        <f t="shared" si="18"/>
        <v xml:space="preserve"> </v>
      </c>
      <c r="Q100" s="887"/>
    </row>
    <row r="101" spans="1:17" ht="20.100000000000001" customHeight="1" thickBot="1">
      <c r="A101" s="855"/>
      <c r="B101" s="129"/>
      <c r="C101" s="131"/>
      <c r="D101" s="129"/>
      <c r="E101" s="130"/>
      <c r="F101" s="131"/>
      <c r="G101" s="132"/>
      <c r="H101" s="845"/>
      <c r="I101" s="846"/>
      <c r="J101" s="847"/>
      <c r="K101" s="845"/>
      <c r="L101" s="846"/>
      <c r="M101" s="847"/>
      <c r="N101" s="129" t="str">
        <f t="shared" si="19"/>
        <v xml:space="preserve"> </v>
      </c>
      <c r="O101" s="129" t="str">
        <f t="shared" si="18"/>
        <v xml:space="preserve"> </v>
      </c>
      <c r="P101" s="133" t="str">
        <f t="shared" si="18"/>
        <v xml:space="preserve"> </v>
      </c>
      <c r="Q101" s="887"/>
    </row>
    <row r="102" spans="1:17" ht="15.75" customHeight="1" thickBot="1">
      <c r="A102" s="86" t="s">
        <v>0</v>
      </c>
      <c r="B102" s="88">
        <f>IF(SUM(B97:B101)=0," ",SUM(B97:B101))</f>
        <v>51</v>
      </c>
      <c r="C102" s="822"/>
      <c r="D102" s="823"/>
      <c r="E102" s="89">
        <f>IF(SUM(E97:E101)=0," ",SUM(E97:E101))</f>
        <v>20</v>
      </c>
      <c r="F102" s="822"/>
      <c r="G102" s="823"/>
      <c r="H102" s="859">
        <f>IF(SUM('SINBA-SIS-06-P'!Y102:Y103)=0," ",SUM('SINBA-SIS-06-P'!Y102:Y103))</f>
        <v>28</v>
      </c>
      <c r="I102" s="860"/>
      <c r="J102" s="861"/>
      <c r="K102" s="848" t="str">
        <f>IF(SUM(K97:M101)=0," ",SUM(K97:M101))</f>
        <v xml:space="preserve"> </v>
      </c>
      <c r="L102" s="848"/>
      <c r="M102" s="849"/>
      <c r="N102" s="88">
        <f>IF(SUM(N97:N101)=0," ",SUM(N97:N101))</f>
        <v>43</v>
      </c>
      <c r="O102" s="822"/>
      <c r="P102" s="823"/>
      <c r="Q102" s="888"/>
    </row>
    <row r="103" spans="1:17" ht="15" customHeight="1">
      <c r="A103" s="856" t="s">
        <v>629</v>
      </c>
      <c r="B103" s="329"/>
      <c r="C103" s="336"/>
      <c r="D103" s="329"/>
      <c r="E103" s="27"/>
      <c r="F103" s="25"/>
      <c r="G103" s="33"/>
      <c r="H103" s="302"/>
      <c r="I103" s="303"/>
      <c r="J103" s="358">
        <f>(((H103/2)+(I103)))</f>
        <v>0</v>
      </c>
      <c r="K103" s="302"/>
      <c r="L103" s="303"/>
      <c r="M103" s="358">
        <f>(((K103/2)+(L103)))</f>
        <v>0</v>
      </c>
      <c r="N103" s="25" t="str">
        <f>IFERROR(IF((((B103+E103)*5)-(J103+M103))/5=0," ",(((B103+E103)*5)-(J103+M103))/5)," ")</f>
        <v xml:space="preserve"> </v>
      </c>
      <c r="O103" s="27" t="str">
        <f t="shared" ref="O103:P110" si="20">IF(F103=0," ",F103)</f>
        <v xml:space="preserve"> </v>
      </c>
      <c r="P103" s="28" t="str">
        <f t="shared" si="20"/>
        <v xml:space="preserve"> </v>
      </c>
      <c r="Q103" s="820"/>
    </row>
    <row r="104" spans="1:17" ht="15" customHeight="1">
      <c r="A104" s="857"/>
      <c r="B104" s="332"/>
      <c r="C104" s="335"/>
      <c r="D104" s="332"/>
      <c r="E104" s="34"/>
      <c r="F104" s="126"/>
      <c r="G104" s="128"/>
      <c r="H104" s="304"/>
      <c r="I104" s="305"/>
      <c r="J104" s="359">
        <f t="shared" ref="J104:J105" si="21">(((H104/2)+(I104)))</f>
        <v>0</v>
      </c>
      <c r="K104" s="304"/>
      <c r="L104" s="305"/>
      <c r="M104" s="359">
        <f t="shared" ref="M104:M105" si="22">(((K104/2)+(L104)))</f>
        <v>0</v>
      </c>
      <c r="N104" s="126" t="str">
        <f t="shared" ref="N104:N105" si="23">IFERROR(IF((((B104+E104)*5)-(J104+M104))/5=0," ",(((B104+E104)*5)-(J104+M104))/5)," ")</f>
        <v xml:space="preserve"> </v>
      </c>
      <c r="O104" s="34" t="str">
        <f t="shared" si="20"/>
        <v xml:space="preserve"> </v>
      </c>
      <c r="P104" s="127" t="str">
        <f t="shared" si="20"/>
        <v xml:space="preserve"> </v>
      </c>
      <c r="Q104" s="821"/>
    </row>
    <row r="105" spans="1:17" ht="15" customHeight="1" thickBot="1">
      <c r="A105" s="857"/>
      <c r="B105" s="333"/>
      <c r="C105" s="370"/>
      <c r="D105" s="333"/>
      <c r="E105" s="136"/>
      <c r="F105" s="135"/>
      <c r="G105" s="371"/>
      <c r="H105" s="308"/>
      <c r="I105" s="309"/>
      <c r="J105" s="360">
        <f t="shared" si="21"/>
        <v>0</v>
      </c>
      <c r="K105" s="310"/>
      <c r="L105" s="311"/>
      <c r="M105" s="360">
        <f t="shared" si="22"/>
        <v>0</v>
      </c>
      <c r="N105" s="135" t="str">
        <f t="shared" si="23"/>
        <v xml:space="preserve"> </v>
      </c>
      <c r="O105" s="136"/>
      <c r="P105" s="137"/>
      <c r="Q105" s="821"/>
    </row>
    <row r="106" spans="1:17" ht="15" customHeight="1">
      <c r="A106" s="856" t="s">
        <v>630</v>
      </c>
      <c r="B106" s="329"/>
      <c r="C106" s="336"/>
      <c r="D106" s="329"/>
      <c r="E106" s="27"/>
      <c r="F106" s="25"/>
      <c r="G106" s="33"/>
      <c r="H106" s="824"/>
      <c r="I106" s="825"/>
      <c r="J106" s="826"/>
      <c r="K106" s="824"/>
      <c r="L106" s="825"/>
      <c r="M106" s="826"/>
      <c r="N106" s="25" t="str">
        <f>IF((((B106+E106)*6)-(H106+K106))/6=0," ",(((B106+E106)*6)-(H106+K106))/6)</f>
        <v xml:space="preserve"> </v>
      </c>
      <c r="O106" s="27"/>
      <c r="P106" s="28"/>
      <c r="Q106" s="821"/>
    </row>
    <row r="107" spans="1:17" ht="15" customHeight="1">
      <c r="A107" s="857"/>
      <c r="B107" s="332"/>
      <c r="C107" s="335"/>
      <c r="D107" s="332"/>
      <c r="E107" s="34"/>
      <c r="F107" s="126"/>
      <c r="G107" s="128"/>
      <c r="H107" s="827"/>
      <c r="I107" s="828"/>
      <c r="J107" s="829"/>
      <c r="K107" s="827"/>
      <c r="L107" s="828"/>
      <c r="M107" s="829"/>
      <c r="N107" s="126" t="str">
        <f t="shared" ref="N107:N108" si="24">IF((((B107+E107)*10)-(H107+K107))/10=0," ",(((B107+E107)*10)-(H107+K107))/10)</f>
        <v xml:space="preserve"> </v>
      </c>
      <c r="O107" s="34"/>
      <c r="P107" s="127"/>
      <c r="Q107" s="821"/>
    </row>
    <row r="108" spans="1:17" ht="15" customHeight="1" thickBot="1">
      <c r="A108" s="858"/>
      <c r="B108" s="364"/>
      <c r="C108" s="365"/>
      <c r="D108" s="364"/>
      <c r="E108" s="366"/>
      <c r="F108" s="367"/>
      <c r="G108" s="368"/>
      <c r="H108" s="830"/>
      <c r="I108" s="831"/>
      <c r="J108" s="832"/>
      <c r="K108" s="830"/>
      <c r="L108" s="831"/>
      <c r="M108" s="832"/>
      <c r="N108" s="367" t="str">
        <f t="shared" si="24"/>
        <v xml:space="preserve"> </v>
      </c>
      <c r="O108" s="366" t="str">
        <f t="shared" si="20"/>
        <v xml:space="preserve"> </v>
      </c>
      <c r="P108" s="369" t="str">
        <f t="shared" si="20"/>
        <v xml:space="preserve"> </v>
      </c>
      <c r="Q108" s="821"/>
    </row>
    <row r="109" spans="1:17" ht="20.100000000000001" customHeight="1">
      <c r="A109" s="854" t="s">
        <v>428</v>
      </c>
      <c r="B109" s="138"/>
      <c r="C109" s="140"/>
      <c r="D109" s="138"/>
      <c r="E109" s="139"/>
      <c r="F109" s="140"/>
      <c r="G109" s="143"/>
      <c r="H109" s="833"/>
      <c r="I109" s="834"/>
      <c r="J109" s="835"/>
      <c r="K109" s="833"/>
      <c r="L109" s="834"/>
      <c r="M109" s="835"/>
      <c r="N109" s="138" t="str">
        <f>IF((((B109+E109)*5)-(H109+K109))/5=0," ",(((B109+E109)*5)-(H109+K109))/5)</f>
        <v xml:space="preserve"> </v>
      </c>
      <c r="O109" s="138" t="str">
        <f t="shared" si="20"/>
        <v xml:space="preserve"> </v>
      </c>
      <c r="P109" s="142" t="str">
        <f t="shared" si="20"/>
        <v xml:space="preserve"> </v>
      </c>
      <c r="Q109" s="373" t="s">
        <v>627</v>
      </c>
    </row>
    <row r="110" spans="1:17" ht="20.100000000000001" customHeight="1" thickBot="1">
      <c r="A110" s="855"/>
      <c r="B110" s="129"/>
      <c r="C110" s="131"/>
      <c r="D110" s="129"/>
      <c r="E110" s="130"/>
      <c r="F110" s="131"/>
      <c r="G110" s="132"/>
      <c r="H110" s="845"/>
      <c r="I110" s="846"/>
      <c r="J110" s="847"/>
      <c r="K110" s="845"/>
      <c r="L110" s="846"/>
      <c r="M110" s="847"/>
      <c r="N110" s="129" t="str">
        <f>IF((((B110+E110)*6)-(H110+K110))/6=0," ",(((B110+E110)*6)-(H110+K110))/6)</f>
        <v xml:space="preserve"> </v>
      </c>
      <c r="O110" s="129" t="str">
        <f t="shared" si="20"/>
        <v xml:space="preserve"> </v>
      </c>
      <c r="P110" s="133" t="str">
        <f t="shared" si="20"/>
        <v xml:space="preserve"> </v>
      </c>
      <c r="Q110" s="372" t="s">
        <v>628</v>
      </c>
    </row>
    <row r="111" spans="1:17" ht="15.75" customHeight="1" thickBot="1">
      <c r="A111" s="86" t="s">
        <v>0</v>
      </c>
      <c r="B111" s="88" t="str">
        <f>IF(SUM(B103:B110)=0," ",SUM(B103:B110))</f>
        <v xml:space="preserve"> </v>
      </c>
      <c r="C111" s="822"/>
      <c r="D111" s="823"/>
      <c r="E111" s="89" t="str">
        <f>IF(SUM(E103:E110)=0," ",SUM(E103:E110))</f>
        <v xml:space="preserve"> </v>
      </c>
      <c r="F111" s="822"/>
      <c r="G111" s="823"/>
      <c r="H111" s="859" t="str" cm="1">
        <f t="array" ref="H111">IF(SUM(('SINBA-SIS-06-P'!Y105:Y107/2),'SINBA-SIS-06-P'!Y108:Y111)=0," ",SUM(('SINBA-SIS-06-P'!Y105:Y107/2),'SINBA-SIS-06-P'!Y108:Y111))</f>
        <v xml:space="preserve"> </v>
      </c>
      <c r="I111" s="860"/>
      <c r="J111" s="861"/>
      <c r="K111" s="848" t="str">
        <f>IF(SUM(K103:M110)=0," ",SUM(K103:M110))</f>
        <v xml:space="preserve"> </v>
      </c>
      <c r="L111" s="848"/>
      <c r="M111" s="849"/>
      <c r="N111" s="88" t="str">
        <f>IF(SUM(N103:N110)=0," ",SUM(N103:N110))</f>
        <v xml:space="preserve"> </v>
      </c>
      <c r="O111" s="822"/>
      <c r="P111" s="823"/>
      <c r="Q111" s="363"/>
    </row>
    <row r="112" spans="1:17" ht="15" customHeight="1">
      <c r="A112" s="856" t="s">
        <v>625</v>
      </c>
      <c r="B112" s="329"/>
      <c r="C112" s="336"/>
      <c r="D112" s="329"/>
      <c r="E112" s="27"/>
      <c r="F112" s="25"/>
      <c r="G112" s="33"/>
      <c r="H112" s="824"/>
      <c r="I112" s="825"/>
      <c r="J112" s="826"/>
      <c r="K112" s="824"/>
      <c r="L112" s="825"/>
      <c r="M112" s="826"/>
      <c r="N112" s="25" t="str">
        <f>IF(((B112+E112)-(H112+K112))=0," ",((B112+E112)-(H112+K112)))</f>
        <v xml:space="preserve"> </v>
      </c>
      <c r="O112" s="27" t="str">
        <f t="shared" ref="O112:O116" si="25">IF(F112=0," ",F112)</f>
        <v xml:space="preserve"> </v>
      </c>
      <c r="P112" s="28" t="str">
        <f t="shared" ref="P112:P116" si="26">IF(G112=0," ",G112)</f>
        <v xml:space="preserve"> </v>
      </c>
      <c r="Q112" s="886"/>
    </row>
    <row r="113" spans="1:17" ht="15" customHeight="1">
      <c r="A113" s="857"/>
      <c r="B113" s="332"/>
      <c r="C113" s="335"/>
      <c r="D113" s="332"/>
      <c r="E113" s="34"/>
      <c r="F113" s="126"/>
      <c r="G113" s="128"/>
      <c r="H113" s="827"/>
      <c r="I113" s="828"/>
      <c r="J113" s="829"/>
      <c r="K113" s="827"/>
      <c r="L113" s="828"/>
      <c r="M113" s="829"/>
      <c r="N113" s="126" t="str">
        <f t="shared" ref="N113:N116" si="27">IF(((B113+E113)-(H113+K113))=0," ",((B113+E113)-(H113+K113)))</f>
        <v xml:space="preserve"> </v>
      </c>
      <c r="O113" s="34" t="str">
        <f t="shared" si="25"/>
        <v xml:space="preserve"> </v>
      </c>
      <c r="P113" s="127" t="str">
        <f t="shared" si="26"/>
        <v xml:space="preserve"> </v>
      </c>
      <c r="Q113" s="887"/>
    </row>
    <row r="114" spans="1:17" ht="15" customHeight="1" thickBot="1">
      <c r="A114" s="857"/>
      <c r="B114" s="332"/>
      <c r="C114" s="335"/>
      <c r="D114" s="332"/>
      <c r="E114" s="34"/>
      <c r="F114" s="126"/>
      <c r="G114" s="128"/>
      <c r="H114" s="827"/>
      <c r="I114" s="828"/>
      <c r="J114" s="829"/>
      <c r="K114" s="827"/>
      <c r="L114" s="828"/>
      <c r="M114" s="829"/>
      <c r="N114" s="126" t="str">
        <f t="shared" si="27"/>
        <v xml:space="preserve"> </v>
      </c>
      <c r="O114" s="34" t="str">
        <f t="shared" si="25"/>
        <v xml:space="preserve"> </v>
      </c>
      <c r="P114" s="127" t="str">
        <f t="shared" si="26"/>
        <v xml:space="preserve"> </v>
      </c>
      <c r="Q114" s="887"/>
    </row>
    <row r="115" spans="1:17" ht="20.100000000000001" customHeight="1">
      <c r="A115" s="854" t="s">
        <v>428</v>
      </c>
      <c r="B115" s="138"/>
      <c r="C115" s="140"/>
      <c r="D115" s="138"/>
      <c r="E115" s="139"/>
      <c r="F115" s="140"/>
      <c r="G115" s="143"/>
      <c r="H115" s="833"/>
      <c r="I115" s="834"/>
      <c r="J115" s="835"/>
      <c r="K115" s="833"/>
      <c r="L115" s="834"/>
      <c r="M115" s="835"/>
      <c r="N115" s="138" t="str">
        <f t="shared" si="27"/>
        <v xml:space="preserve"> </v>
      </c>
      <c r="O115" s="138" t="str">
        <f t="shared" si="25"/>
        <v xml:space="preserve"> </v>
      </c>
      <c r="P115" s="142" t="str">
        <f t="shared" si="26"/>
        <v xml:space="preserve"> </v>
      </c>
      <c r="Q115" s="887"/>
    </row>
    <row r="116" spans="1:17" ht="20.100000000000001" customHeight="1" thickBot="1">
      <c r="A116" s="855"/>
      <c r="B116" s="129"/>
      <c r="C116" s="131"/>
      <c r="D116" s="129"/>
      <c r="E116" s="130"/>
      <c r="F116" s="131"/>
      <c r="G116" s="132"/>
      <c r="H116" s="845"/>
      <c r="I116" s="846"/>
      <c r="J116" s="847"/>
      <c r="K116" s="845"/>
      <c r="L116" s="846"/>
      <c r="M116" s="847"/>
      <c r="N116" s="129" t="str">
        <f t="shared" si="27"/>
        <v xml:space="preserve"> </v>
      </c>
      <c r="O116" s="129" t="str">
        <f t="shared" si="25"/>
        <v xml:space="preserve"> </v>
      </c>
      <c r="P116" s="133" t="str">
        <f t="shared" si="26"/>
        <v xml:space="preserve"> </v>
      </c>
      <c r="Q116" s="887"/>
    </row>
    <row r="117" spans="1:17" ht="15.75" customHeight="1" thickBot="1">
      <c r="A117" s="86" t="s">
        <v>0</v>
      </c>
      <c r="B117" s="88" t="str">
        <f>IF(SUM(B112:B116)=0," ",SUM(B112:B116))</f>
        <v xml:space="preserve"> </v>
      </c>
      <c r="C117" s="822"/>
      <c r="D117" s="823"/>
      <c r="E117" s="89" t="str">
        <f>IF(SUM(E112:E116)=0," ",SUM(E112:E116))</f>
        <v xml:space="preserve"> </v>
      </c>
      <c r="F117" s="822"/>
      <c r="G117" s="823"/>
      <c r="H117" s="859" t="str">
        <f>IF(SUM('SINBA-SIS-06-P'!Y63:Y64)=0," ",SUM('SINBA-SIS-06-P'!Y63:Y64))</f>
        <v xml:space="preserve"> </v>
      </c>
      <c r="I117" s="860"/>
      <c r="J117" s="861"/>
      <c r="K117" s="848" t="str">
        <f>IF(SUM(K112:M116)=0," ",SUM(K112:M116))</f>
        <v xml:space="preserve"> </v>
      </c>
      <c r="L117" s="848"/>
      <c r="M117" s="849"/>
      <c r="N117" s="88" t="str">
        <f>IF(SUM(N112:N116)=0," ",SUM(N112:N116))</f>
        <v xml:space="preserve"> </v>
      </c>
      <c r="O117" s="822"/>
      <c r="P117" s="823"/>
      <c r="Q117" s="888"/>
    </row>
    <row r="118" spans="1:17" ht="15" customHeight="1">
      <c r="A118" s="856" t="s">
        <v>626</v>
      </c>
      <c r="B118" s="329">
        <v>33</v>
      </c>
      <c r="C118" s="336" t="s">
        <v>976</v>
      </c>
      <c r="D118" s="337">
        <v>46296</v>
      </c>
      <c r="E118" s="27"/>
      <c r="F118" s="25"/>
      <c r="G118" s="33"/>
      <c r="H118" s="824">
        <v>6</v>
      </c>
      <c r="I118" s="825"/>
      <c r="J118" s="826"/>
      <c r="K118" s="824"/>
      <c r="L118" s="825"/>
      <c r="M118" s="826"/>
      <c r="N118" s="25">
        <f>IF(((B118+E118)-(H118+K118))=0," ",((B118+E118)-(H118+K118)))</f>
        <v>27</v>
      </c>
      <c r="O118" s="27" t="s">
        <v>976</v>
      </c>
      <c r="P118" s="28">
        <v>45931</v>
      </c>
      <c r="Q118" s="820"/>
    </row>
    <row r="119" spans="1:17" ht="15" customHeight="1">
      <c r="A119" s="857"/>
      <c r="B119" s="332">
        <v>5</v>
      </c>
      <c r="C119" s="335" t="s">
        <v>977</v>
      </c>
      <c r="D119" s="338">
        <v>46905</v>
      </c>
      <c r="E119" s="34"/>
      <c r="F119" s="126"/>
      <c r="G119" s="128"/>
      <c r="H119" s="827"/>
      <c r="I119" s="828"/>
      <c r="J119" s="829"/>
      <c r="K119" s="827"/>
      <c r="L119" s="828"/>
      <c r="M119" s="829"/>
      <c r="N119" s="126">
        <f>IF(((B119+E119)-(H119+K119))=0," ",((B119+E119)-(H119+K119)))</f>
        <v>5</v>
      </c>
      <c r="O119" s="34" t="s">
        <v>977</v>
      </c>
      <c r="P119" s="127">
        <v>46905</v>
      </c>
      <c r="Q119" s="821"/>
    </row>
    <row r="120" spans="1:17" ht="15" customHeight="1" thickBot="1">
      <c r="A120" s="857"/>
      <c r="B120" s="332">
        <v>30</v>
      </c>
      <c r="C120" s="335" t="s">
        <v>981</v>
      </c>
      <c r="D120" s="338">
        <v>46813</v>
      </c>
      <c r="E120" s="34"/>
      <c r="F120" s="126"/>
      <c r="G120" s="128"/>
      <c r="H120" s="827"/>
      <c r="I120" s="828"/>
      <c r="J120" s="829"/>
      <c r="K120" s="827"/>
      <c r="L120" s="828"/>
      <c r="M120" s="829"/>
      <c r="N120" s="126">
        <f>IF(((B120+E120)-(H120+K120))=0," ",((B120+E120)-(H120+K120)))</f>
        <v>30</v>
      </c>
      <c r="O120" s="34" t="s">
        <v>981</v>
      </c>
      <c r="P120" s="127">
        <v>46813</v>
      </c>
      <c r="Q120" s="821"/>
    </row>
    <row r="121" spans="1:17" ht="20.100000000000001" customHeight="1">
      <c r="A121" s="854" t="s">
        <v>428</v>
      </c>
      <c r="B121" s="138"/>
      <c r="C121" s="140"/>
      <c r="D121" s="138"/>
      <c r="E121" s="139"/>
      <c r="F121" s="140"/>
      <c r="G121" s="143"/>
      <c r="H121" s="833"/>
      <c r="I121" s="834"/>
      <c r="J121" s="835"/>
      <c r="K121" s="833"/>
      <c r="L121" s="834"/>
      <c r="M121" s="835"/>
      <c r="N121" s="138" t="str">
        <f>IF(((B121+E121)-(H121+K121))=0," ",((B121+E121)-(H121+K121)))</f>
        <v xml:space="preserve"> </v>
      </c>
      <c r="O121" s="138" t="str">
        <f t="shared" ref="O121:O122" si="28">IF(F121=0," ",F121)</f>
        <v xml:space="preserve"> </v>
      </c>
      <c r="P121" s="142" t="str">
        <f t="shared" ref="P121:P122" si="29">IF(G121=0," ",G121)</f>
        <v xml:space="preserve"> </v>
      </c>
      <c r="Q121" s="821"/>
    </row>
    <row r="122" spans="1:17" ht="20.100000000000001" customHeight="1" thickBot="1">
      <c r="A122" s="855"/>
      <c r="B122" s="129"/>
      <c r="C122" s="131"/>
      <c r="D122" s="129"/>
      <c r="E122" s="130"/>
      <c r="F122" s="131"/>
      <c r="G122" s="132"/>
      <c r="H122" s="845"/>
      <c r="I122" s="846"/>
      <c r="J122" s="847"/>
      <c r="K122" s="845"/>
      <c r="L122" s="846"/>
      <c r="M122" s="847"/>
      <c r="N122" s="129" t="str">
        <f>IF(((B122+E122)-(H122+K122))=0," ",((B122+E122)-(H122+K122)))</f>
        <v xml:space="preserve"> </v>
      </c>
      <c r="O122" s="129" t="str">
        <f t="shared" si="28"/>
        <v xml:space="preserve"> </v>
      </c>
      <c r="P122" s="133" t="str">
        <f t="shared" si="29"/>
        <v xml:space="preserve"> </v>
      </c>
      <c r="Q122" s="821"/>
    </row>
    <row r="123" spans="1:17" ht="15.75" customHeight="1" thickBot="1">
      <c r="A123" s="86" t="s">
        <v>0</v>
      </c>
      <c r="B123" s="88">
        <f>IF(SUM(B118:B122)=0," ",SUM(B118:B122))</f>
        <v>68</v>
      </c>
      <c r="C123" s="822"/>
      <c r="D123" s="823"/>
      <c r="E123" s="89" t="str">
        <f>IF(SUM(E118:E122)=0," ",SUM(E118:E122))</f>
        <v xml:space="preserve"> </v>
      </c>
      <c r="F123" s="822"/>
      <c r="G123" s="823"/>
      <c r="H123" s="859">
        <f>IF(SUM('SINBA-SIS-06-P'!Y65:Y67)=0," ",SUM('SINBA-SIS-06-P'!Y65:Y67))</f>
        <v>6</v>
      </c>
      <c r="I123" s="860"/>
      <c r="J123" s="861"/>
      <c r="K123" s="848" t="str">
        <f>IF(SUM(K118:M122)=0," ",SUM(K118:M122))</f>
        <v xml:space="preserve"> </v>
      </c>
      <c r="L123" s="848"/>
      <c r="M123" s="849"/>
      <c r="N123" s="88">
        <f>IF(SUM(N118:N122)=0," ",SUM(N118:N122))</f>
        <v>62</v>
      </c>
      <c r="O123" s="822"/>
      <c r="P123" s="823"/>
      <c r="Q123" s="889"/>
    </row>
    <row r="124" spans="1:17" ht="15" customHeight="1">
      <c r="A124" s="856" t="s">
        <v>957</v>
      </c>
      <c r="B124" s="329">
        <v>24</v>
      </c>
      <c r="C124" s="336" t="s">
        <v>978</v>
      </c>
      <c r="D124" s="337">
        <v>46600</v>
      </c>
      <c r="E124" s="27">
        <v>30</v>
      </c>
      <c r="F124" s="25" t="s">
        <v>978</v>
      </c>
      <c r="G124" s="33">
        <v>46600</v>
      </c>
      <c r="H124" s="839">
        <v>29</v>
      </c>
      <c r="I124" s="840"/>
      <c r="J124" s="841"/>
      <c r="K124" s="839"/>
      <c r="L124" s="840"/>
      <c r="M124" s="841"/>
      <c r="N124" s="25">
        <f>IF(((B124+E124)-(H124+K124))=0," ",((B124+E124)-(H124+K124)))</f>
        <v>25</v>
      </c>
      <c r="O124" s="27" t="s">
        <v>978</v>
      </c>
      <c r="P124" s="28">
        <v>46600</v>
      </c>
      <c r="Q124" s="886"/>
    </row>
    <row r="125" spans="1:17" ht="15" customHeight="1">
      <c r="A125" s="857"/>
      <c r="B125" s="332"/>
      <c r="C125" s="335"/>
      <c r="D125" s="332"/>
      <c r="E125" s="34"/>
      <c r="F125" s="126"/>
      <c r="G125" s="128"/>
      <c r="H125" s="842"/>
      <c r="I125" s="843"/>
      <c r="J125" s="844"/>
      <c r="K125" s="842"/>
      <c r="L125" s="843"/>
      <c r="M125" s="844"/>
      <c r="N125" s="126" t="str">
        <f>IF(((B125+E125)-(H125+K125))=0," ",((B125+E125)-(H125+K125)))</f>
        <v xml:space="preserve"> </v>
      </c>
      <c r="O125" s="34" t="str">
        <f t="shared" ref="O125:P128" si="30">IF(F125=0," ",F125)</f>
        <v xml:space="preserve"> </v>
      </c>
      <c r="P125" s="127" t="str">
        <f t="shared" si="30"/>
        <v xml:space="preserve"> </v>
      </c>
      <c r="Q125" s="887"/>
    </row>
    <row r="126" spans="1:17" ht="15" customHeight="1" thickBot="1">
      <c r="A126" s="857"/>
      <c r="B126" s="332"/>
      <c r="C126" s="335"/>
      <c r="D126" s="332"/>
      <c r="E126" s="34"/>
      <c r="F126" s="126"/>
      <c r="G126" s="128"/>
      <c r="H126" s="827"/>
      <c r="I126" s="828"/>
      <c r="J126" s="829"/>
      <c r="K126" s="827"/>
      <c r="L126" s="828"/>
      <c r="M126" s="829"/>
      <c r="N126" s="126" t="str">
        <f>IF(((B126+E126)-(H126+K126))=0," ",((B126+E126)-(H126+K126)))</f>
        <v xml:space="preserve"> </v>
      </c>
      <c r="O126" s="34" t="str">
        <f t="shared" si="30"/>
        <v xml:space="preserve"> </v>
      </c>
      <c r="P126" s="127" t="str">
        <f t="shared" si="30"/>
        <v xml:space="preserve"> </v>
      </c>
      <c r="Q126" s="887"/>
    </row>
    <row r="127" spans="1:17" ht="20.100000000000001" customHeight="1">
      <c r="A127" s="854" t="s">
        <v>428</v>
      </c>
      <c r="B127" s="138"/>
      <c r="C127" s="140"/>
      <c r="D127" s="138"/>
      <c r="E127" s="139"/>
      <c r="F127" s="140"/>
      <c r="G127" s="143"/>
      <c r="H127" s="833"/>
      <c r="I127" s="834"/>
      <c r="J127" s="835"/>
      <c r="K127" s="833"/>
      <c r="L127" s="834"/>
      <c r="M127" s="835"/>
      <c r="N127" s="138" t="str">
        <f>IF(((B127+E127)-(H127+K127))=0," ",((B127+E127)-(H127+K127)))</f>
        <v xml:space="preserve"> </v>
      </c>
      <c r="O127" s="138" t="str">
        <f t="shared" si="30"/>
        <v xml:space="preserve"> </v>
      </c>
      <c r="P127" s="142" t="str">
        <f t="shared" si="30"/>
        <v xml:space="preserve"> </v>
      </c>
      <c r="Q127" s="887"/>
    </row>
    <row r="128" spans="1:17" ht="20.100000000000001" customHeight="1" thickBot="1">
      <c r="A128" s="855"/>
      <c r="B128" s="129"/>
      <c r="C128" s="131"/>
      <c r="D128" s="129"/>
      <c r="E128" s="130"/>
      <c r="F128" s="131"/>
      <c r="G128" s="132"/>
      <c r="H128" s="845"/>
      <c r="I128" s="846"/>
      <c r="J128" s="847"/>
      <c r="K128" s="845"/>
      <c r="L128" s="846"/>
      <c r="M128" s="847"/>
      <c r="N128" s="129" t="str">
        <f>IF(((B128+E128)-(H128+K128))=0," ",((B128+E128)-(H128+K128)))</f>
        <v xml:space="preserve"> </v>
      </c>
      <c r="O128" s="129" t="str">
        <f t="shared" si="30"/>
        <v xml:space="preserve"> </v>
      </c>
      <c r="P128" s="133" t="str">
        <f t="shared" si="30"/>
        <v xml:space="preserve"> </v>
      </c>
      <c r="Q128" s="887"/>
    </row>
    <row r="129" spans="1:17" ht="15.75" customHeight="1" thickBot="1">
      <c r="A129" s="86" t="s">
        <v>0</v>
      </c>
      <c r="B129" s="88">
        <f>IF(SUM(B124:B128)=0," ",SUM(B124:B128))</f>
        <v>24</v>
      </c>
      <c r="C129" s="822"/>
      <c r="D129" s="823"/>
      <c r="E129" s="89">
        <f>IF(SUM(E124:E128)=0," ",SUM(E124:E128))</f>
        <v>30</v>
      </c>
      <c r="F129" s="822"/>
      <c r="G129" s="823"/>
      <c r="H129" s="859">
        <f>IF('SINBA-SIS-06-P'!Y104=0," ",'SINBA-SIS-06-P'!Y104)</f>
        <v>29</v>
      </c>
      <c r="I129" s="860"/>
      <c r="J129" s="861"/>
      <c r="K129" s="848" t="str">
        <f>IF(SUM(K124:M128)=0," ",SUM(K124:M128))</f>
        <v xml:space="preserve"> </v>
      </c>
      <c r="L129" s="848"/>
      <c r="M129" s="849"/>
      <c r="N129" s="88">
        <f>IF(SUM(N124:N128)=0," ",SUM(N124:N128))</f>
        <v>25</v>
      </c>
      <c r="O129" s="822"/>
      <c r="P129" s="823"/>
      <c r="Q129" s="888"/>
    </row>
  </sheetData>
  <sheetProtection algorithmName="SHA-512" hashValue="6B/pLA3Sj6WSZtuZWeRuZ2LbbEkY/62BtTzFzzXCEaAQUtdnropDremoy2TB5hc2sIfysjDjuCGqr0xzx5tHag==" saltValue="ljTA9FqJG/wFC3y8NH2KLA==" spinCount="100000" sheet="1" objects="1" scenarios="1"/>
  <protectedRanges>
    <protectedRange sqref="B106:M110 B124:M128 B97:M101 B91:M95 B85:M89 B79:M83 B55:M59 B112:M116 B118:M122 B61:M65 B103:G105" name="APLICACIONES 2"/>
    <protectedRange sqref="K79:L83 K61:L65" name="INFLUENZA DESPERDICIO"/>
    <protectedRange sqref="H79:I83 H61:I65" name="INFLUENZA DÓSIS APLICADAS"/>
    <protectedRange sqref="K19:L23 B49:M53 B43:M47 B37:M41 B31:M35 B25:M29 B19:I23 B13:M17 B55:M59 H103:I105 K103:L105" name="APLICACIONES 1"/>
    <protectedRange sqref="O19:P23 O25:P29 O31:P35 O37:P41 O43:P47 O49:P53 O55:P59 O79:P83 O85:P89 O91:P95 O97:P101 O124:P128 O13:P17 O112:P116 O118:P122 O61:P65 O103:P110" name="LOTE Y CADUCIDAD CORTE FINAL"/>
    <protectedRange sqref="Q19:Q23 Q25:Q29 Q31:Q35 Q37:Q41 Q43:Q47 Q49:Q53 Q55:Q59 Q13:Q17" name="PEDIDO DE BIOLÓGICO_1"/>
    <protectedRange sqref="Q13:Q60" name="Pedido mensual_1"/>
    <protectedRange sqref="Q85:Q89 Q91:Q95 Q97:Q101 Q124:Q128 Q112:Q116 Q118:Q122 Q79:Q83" name="PEDIDO DE BIOLÓGICO_2"/>
    <protectedRange sqref="Q112:Q123 Q124:Q129 Q79:Q102" name="Pedido mensual_2"/>
    <protectedRange sqref="Q103:Q110" name="PEDIDO DE BIOLÓGICO_3"/>
    <protectedRange sqref="Q103:Q111" name="Pedido mensual_3"/>
  </protectedRanges>
  <mergeCells count="334">
    <mergeCell ref="Q112:Q117"/>
    <mergeCell ref="Q118:Q123"/>
    <mergeCell ref="K7:M7"/>
    <mergeCell ref="K5:M5"/>
    <mergeCell ref="N5:O5"/>
    <mergeCell ref="N7:O7"/>
    <mergeCell ref="Q13:Q18"/>
    <mergeCell ref="Q19:Q24"/>
    <mergeCell ref="Q25:Q30"/>
    <mergeCell ref="Q31:Q36"/>
    <mergeCell ref="Q37:Q42"/>
    <mergeCell ref="Q43:Q48"/>
    <mergeCell ref="Q49:Q54"/>
    <mergeCell ref="Q55:Q60"/>
    <mergeCell ref="Q76:Q78"/>
    <mergeCell ref="Q79:Q84"/>
    <mergeCell ref="Q85:Q90"/>
    <mergeCell ref="Q91:Q96"/>
    <mergeCell ref="Q97:Q102"/>
    <mergeCell ref="O48:P48"/>
    <mergeCell ref="O54:P54"/>
    <mergeCell ref="A68:P68"/>
    <mergeCell ref="O30:P30"/>
    <mergeCell ref="H25:J25"/>
    <mergeCell ref="Q124:Q129"/>
    <mergeCell ref="O123:P123"/>
    <mergeCell ref="K14:M14"/>
    <mergeCell ref="O111:P111"/>
    <mergeCell ref="Q10:Q12"/>
    <mergeCell ref="H62:J62"/>
    <mergeCell ref="K62:M62"/>
    <mergeCell ref="H63:J63"/>
    <mergeCell ref="K63:M63"/>
    <mergeCell ref="O36:P36"/>
    <mergeCell ref="O42:P42"/>
    <mergeCell ref="K126:M126"/>
    <mergeCell ref="H15:J15"/>
    <mergeCell ref="H16:J16"/>
    <mergeCell ref="K15:M15"/>
    <mergeCell ref="K16:M16"/>
    <mergeCell ref="H27:J27"/>
    <mergeCell ref="K27:M27"/>
    <mergeCell ref="H28:J28"/>
    <mergeCell ref="K28:M28"/>
    <mergeCell ref="H33:J33"/>
    <mergeCell ref="K33:M33"/>
    <mergeCell ref="H34:J34"/>
    <mergeCell ref="K34:M34"/>
    <mergeCell ref="K32:M32"/>
    <mergeCell ref="A55:A57"/>
    <mergeCell ref="H55:J55"/>
    <mergeCell ref="K55:M55"/>
    <mergeCell ref="H56:J56"/>
    <mergeCell ref="K56:M56"/>
    <mergeCell ref="H57:J57"/>
    <mergeCell ref="K57:M57"/>
    <mergeCell ref="A58:A59"/>
    <mergeCell ref="H58:J58"/>
    <mergeCell ref="K58:M58"/>
    <mergeCell ref="H59:J59"/>
    <mergeCell ref="K59:M59"/>
    <mergeCell ref="A40:A41"/>
    <mergeCell ref="A43:A45"/>
    <mergeCell ref="A46:A47"/>
    <mergeCell ref="A49:A51"/>
    <mergeCell ref="A52:A53"/>
    <mergeCell ref="K40:M40"/>
    <mergeCell ref="H44:J44"/>
    <mergeCell ref="K44:M44"/>
    <mergeCell ref="H45:J45"/>
    <mergeCell ref="K45:M45"/>
    <mergeCell ref="H50:J50"/>
    <mergeCell ref="H42:J42"/>
    <mergeCell ref="K42:M42"/>
    <mergeCell ref="H40:J40"/>
    <mergeCell ref="K50:M50"/>
    <mergeCell ref="F42:G42"/>
    <mergeCell ref="H53:J53"/>
    <mergeCell ref="K53:M53"/>
    <mergeCell ref="O129:P129"/>
    <mergeCell ref="H97:J97"/>
    <mergeCell ref="K97:M97"/>
    <mergeCell ref="H86:J86"/>
    <mergeCell ref="H128:J128"/>
    <mergeCell ref="K128:M128"/>
    <mergeCell ref="K125:M125"/>
    <mergeCell ref="H126:J126"/>
    <mergeCell ref="H127:J127"/>
    <mergeCell ref="K96:M96"/>
    <mergeCell ref="K92:M92"/>
    <mergeCell ref="H92:J92"/>
    <mergeCell ref="H93:J93"/>
    <mergeCell ref="H94:J94"/>
    <mergeCell ref="K124:M124"/>
    <mergeCell ref="H117:J117"/>
    <mergeCell ref="K117:M117"/>
    <mergeCell ref="H123:J123"/>
    <mergeCell ref="K123:M123"/>
    <mergeCell ref="A127:A128"/>
    <mergeCell ref="O96:P96"/>
    <mergeCell ref="O102:P102"/>
    <mergeCell ref="A124:A126"/>
    <mergeCell ref="C117:D117"/>
    <mergeCell ref="F117:G117"/>
    <mergeCell ref="A121:A122"/>
    <mergeCell ref="C123:D123"/>
    <mergeCell ref="F123:G123"/>
    <mergeCell ref="H111:J111"/>
    <mergeCell ref="K111:M111"/>
    <mergeCell ref="A118:A120"/>
    <mergeCell ref="H118:J118"/>
    <mergeCell ref="K118:M118"/>
    <mergeCell ref="H119:J119"/>
    <mergeCell ref="K119:M119"/>
    <mergeCell ref="H120:J120"/>
    <mergeCell ref="K120:M120"/>
    <mergeCell ref="A112:A114"/>
    <mergeCell ref="H112:J112"/>
    <mergeCell ref="K112:M112"/>
    <mergeCell ref="H113:J113"/>
    <mergeCell ref="A100:A101"/>
    <mergeCell ref="A94:A95"/>
    <mergeCell ref="A85:A87"/>
    <mergeCell ref="H84:J84"/>
    <mergeCell ref="O117:P117"/>
    <mergeCell ref="H121:J121"/>
    <mergeCell ref="K121:M121"/>
    <mergeCell ref="H122:J122"/>
    <mergeCell ref="K122:M122"/>
    <mergeCell ref="K113:M113"/>
    <mergeCell ref="H114:J114"/>
    <mergeCell ref="K114:M114"/>
    <mergeCell ref="A115:A116"/>
    <mergeCell ref="H115:J115"/>
    <mergeCell ref="K115:M115"/>
    <mergeCell ref="H116:J116"/>
    <mergeCell ref="K116:M116"/>
    <mergeCell ref="A109:A110"/>
    <mergeCell ref="H102:J102"/>
    <mergeCell ref="K102:M102"/>
    <mergeCell ref="C90:D90"/>
    <mergeCell ref="C96:D96"/>
    <mergeCell ref="C102:D102"/>
    <mergeCell ref="C84:D84"/>
    <mergeCell ref="A79:A81"/>
    <mergeCell ref="A82:A83"/>
    <mergeCell ref="H83:J83"/>
    <mergeCell ref="N76:P77"/>
    <mergeCell ref="A76:A78"/>
    <mergeCell ref="K84:M84"/>
    <mergeCell ref="O84:P84"/>
    <mergeCell ref="A74:C74"/>
    <mergeCell ref="B76:D77"/>
    <mergeCell ref="O90:P90"/>
    <mergeCell ref="F102:G102"/>
    <mergeCell ref="H80:J80"/>
    <mergeCell ref="H81:J81"/>
    <mergeCell ref="H82:J82"/>
    <mergeCell ref="A103:A105"/>
    <mergeCell ref="A106:A108"/>
    <mergeCell ref="A97:A99"/>
    <mergeCell ref="C129:D129"/>
    <mergeCell ref="K88:M88"/>
    <mergeCell ref="H109:J109"/>
    <mergeCell ref="K109:M109"/>
    <mergeCell ref="H90:J90"/>
    <mergeCell ref="K127:M127"/>
    <mergeCell ref="H129:J129"/>
    <mergeCell ref="K129:M129"/>
    <mergeCell ref="H100:J100"/>
    <mergeCell ref="H106:J106"/>
    <mergeCell ref="H107:J107"/>
    <mergeCell ref="K106:M106"/>
    <mergeCell ref="K107:M107"/>
    <mergeCell ref="H108:J108"/>
    <mergeCell ref="K108:M108"/>
    <mergeCell ref="H124:J124"/>
    <mergeCell ref="K98:M98"/>
    <mergeCell ref="K99:M99"/>
    <mergeCell ref="H88:J88"/>
    <mergeCell ref="K89:M89"/>
    <mergeCell ref="F129:G129"/>
    <mergeCell ref="H125:J125"/>
    <mergeCell ref="H95:J95"/>
    <mergeCell ref="H43:J43"/>
    <mergeCell ref="K43:M43"/>
    <mergeCell ref="K47:M47"/>
    <mergeCell ref="H49:J49"/>
    <mergeCell ref="K49:M49"/>
    <mergeCell ref="H52:J52"/>
    <mergeCell ref="K52:M52"/>
    <mergeCell ref="H51:J51"/>
    <mergeCell ref="K51:M51"/>
    <mergeCell ref="K54:M54"/>
    <mergeCell ref="H66:J66"/>
    <mergeCell ref="K66:M66"/>
    <mergeCell ref="H76:J78"/>
    <mergeCell ref="K76:M78"/>
    <mergeCell ref="E76:G77"/>
    <mergeCell ref="A69:P69"/>
    <mergeCell ref="A70:P70"/>
    <mergeCell ref="O66:P66"/>
    <mergeCell ref="H48:J48"/>
    <mergeCell ref="K48:M48"/>
    <mergeCell ref="O73:P73"/>
    <mergeCell ref="O71:P71"/>
    <mergeCell ref="A67:P67"/>
    <mergeCell ref="O60:P60"/>
    <mergeCell ref="F48:G48"/>
    <mergeCell ref="F54:G54"/>
    <mergeCell ref="K61:M61"/>
    <mergeCell ref="H54:J54"/>
    <mergeCell ref="C66:D66"/>
    <mergeCell ref="A61:A63"/>
    <mergeCell ref="H61:J61"/>
    <mergeCell ref="A64:A65"/>
    <mergeCell ref="H64:J64"/>
    <mergeCell ref="K64:M64"/>
    <mergeCell ref="H65:J65"/>
    <mergeCell ref="K65:M65"/>
    <mergeCell ref="F66:G66"/>
    <mergeCell ref="C60:D60"/>
    <mergeCell ref="F60:G60"/>
    <mergeCell ref="H60:J60"/>
    <mergeCell ref="K60:M60"/>
    <mergeCell ref="E10:G11"/>
    <mergeCell ref="H10:J12"/>
    <mergeCell ref="K10:M12"/>
    <mergeCell ref="K26:M26"/>
    <mergeCell ref="A1:P1"/>
    <mergeCell ref="A2:P2"/>
    <mergeCell ref="A3:P3"/>
    <mergeCell ref="A4:P4"/>
    <mergeCell ref="A6:E6"/>
    <mergeCell ref="A10:A12"/>
    <mergeCell ref="N10:P11"/>
    <mergeCell ref="I7:J7"/>
    <mergeCell ref="A8:C8"/>
    <mergeCell ref="D8:K8"/>
    <mergeCell ref="H13:J13"/>
    <mergeCell ref="H14:J14"/>
    <mergeCell ref="A13:A15"/>
    <mergeCell ref="A16:A17"/>
    <mergeCell ref="K17:M17"/>
    <mergeCell ref="B10:D11"/>
    <mergeCell ref="H17:J17"/>
    <mergeCell ref="H26:J26"/>
    <mergeCell ref="F18:G18"/>
    <mergeCell ref="O18:P18"/>
    <mergeCell ref="O24:P24"/>
    <mergeCell ref="K29:M29"/>
    <mergeCell ref="H24:J24"/>
    <mergeCell ref="A19:A21"/>
    <mergeCell ref="A22:A23"/>
    <mergeCell ref="A25:A27"/>
    <mergeCell ref="K24:M24"/>
    <mergeCell ref="H18:J18"/>
    <mergeCell ref="K18:M18"/>
    <mergeCell ref="H29:J29"/>
    <mergeCell ref="K25:M25"/>
    <mergeCell ref="C18:D18"/>
    <mergeCell ref="C24:D24"/>
    <mergeCell ref="A37:A39"/>
    <mergeCell ref="H31:J31"/>
    <mergeCell ref="K31:M31"/>
    <mergeCell ref="H32:J32"/>
    <mergeCell ref="C30:D30"/>
    <mergeCell ref="C54:D54"/>
    <mergeCell ref="A28:A29"/>
    <mergeCell ref="A31:A33"/>
    <mergeCell ref="A34:A35"/>
    <mergeCell ref="K35:M35"/>
    <mergeCell ref="H35:J35"/>
    <mergeCell ref="H30:J30"/>
    <mergeCell ref="K30:M30"/>
    <mergeCell ref="C36:D36"/>
    <mergeCell ref="C42:D42"/>
    <mergeCell ref="C48:D48"/>
    <mergeCell ref="H37:J37"/>
    <mergeCell ref="K37:M37"/>
    <mergeCell ref="H38:J38"/>
    <mergeCell ref="K38:M38"/>
    <mergeCell ref="H39:J39"/>
    <mergeCell ref="K39:M39"/>
    <mergeCell ref="H36:J36"/>
    <mergeCell ref="H41:J41"/>
    <mergeCell ref="K13:M13"/>
    <mergeCell ref="F24:G24"/>
    <mergeCell ref="F96:G96"/>
    <mergeCell ref="L71:N71"/>
    <mergeCell ref="K36:M36"/>
    <mergeCell ref="H46:J46"/>
    <mergeCell ref="K46:M46"/>
    <mergeCell ref="H47:J47"/>
    <mergeCell ref="K86:M86"/>
    <mergeCell ref="H87:J87"/>
    <mergeCell ref="I73:J73"/>
    <mergeCell ref="M73:N73"/>
    <mergeCell ref="D74:L74"/>
    <mergeCell ref="A72:E72"/>
    <mergeCell ref="K41:M41"/>
    <mergeCell ref="F30:G30"/>
    <mergeCell ref="F36:G36"/>
    <mergeCell ref="A88:A89"/>
    <mergeCell ref="A91:A93"/>
    <mergeCell ref="F90:G90"/>
    <mergeCell ref="H96:J96"/>
    <mergeCell ref="K94:M94"/>
    <mergeCell ref="H91:J91"/>
    <mergeCell ref="K91:M91"/>
    <mergeCell ref="Q103:Q108"/>
    <mergeCell ref="C111:D111"/>
    <mergeCell ref="K79:M79"/>
    <mergeCell ref="K80:M80"/>
    <mergeCell ref="K81:M81"/>
    <mergeCell ref="K82:M82"/>
    <mergeCell ref="K83:M83"/>
    <mergeCell ref="H85:J85"/>
    <mergeCell ref="K85:M85"/>
    <mergeCell ref="H98:J98"/>
    <mergeCell ref="H99:J99"/>
    <mergeCell ref="F84:G84"/>
    <mergeCell ref="K87:M87"/>
    <mergeCell ref="H79:J79"/>
    <mergeCell ref="K93:M93"/>
    <mergeCell ref="H101:J101"/>
    <mergeCell ref="K101:M101"/>
    <mergeCell ref="H110:J110"/>
    <mergeCell ref="K110:M110"/>
    <mergeCell ref="K95:M95"/>
    <mergeCell ref="F111:G111"/>
    <mergeCell ref="K90:M90"/>
    <mergeCell ref="H89:J89"/>
    <mergeCell ref="K100:M100"/>
  </mergeCells>
  <conditionalFormatting sqref="H18:J18">
    <cfRule type="expression" dxfId="47" priority="60">
      <formula>SUM(H13:J17)&lt;&gt;H18</formula>
    </cfRule>
    <cfRule type="expression" dxfId="46" priority="59">
      <formula>H18=" "</formula>
    </cfRule>
    <cfRule type="expression" dxfId="45" priority="58">
      <formula>SUM(H13:J17)=H18</formula>
    </cfRule>
  </conditionalFormatting>
  <conditionalFormatting sqref="H24:J24">
    <cfRule type="expression" dxfId="44" priority="56">
      <formula>H24=" "</formula>
    </cfRule>
    <cfRule type="expression" dxfId="43" priority="55">
      <formula>SUM(J19:J23)=H24</formula>
    </cfRule>
    <cfRule type="expression" dxfId="42" priority="57">
      <formula>SUM(J19:J23)&lt;&gt;H24</formula>
    </cfRule>
  </conditionalFormatting>
  <conditionalFormatting sqref="H30:J30 H54:J54">
    <cfRule type="expression" dxfId="41" priority="54">
      <formula>SUM(H25:J29)&lt;&gt;H30</formula>
    </cfRule>
    <cfRule type="expression" dxfId="40" priority="53">
      <formula>H30=" "</formula>
    </cfRule>
    <cfRule type="expression" dxfId="39" priority="52">
      <formula>SUM(H25:J29)=H30</formula>
    </cfRule>
  </conditionalFormatting>
  <conditionalFormatting sqref="H36:J36">
    <cfRule type="expression" dxfId="38" priority="51">
      <formula>SUM(H31:J35)&lt;&gt;H36</formula>
    </cfRule>
    <cfRule type="expression" dxfId="37" priority="50">
      <formula>H36=" "</formula>
    </cfRule>
    <cfRule type="expression" dxfId="36" priority="49">
      <formula>SUM(H31:J35)=H36</formula>
    </cfRule>
  </conditionalFormatting>
  <conditionalFormatting sqref="H42:J42">
    <cfRule type="expression" dxfId="35" priority="46">
      <formula>SUM(H37:J41)=H42</formula>
    </cfRule>
    <cfRule type="expression" dxfId="34" priority="48">
      <formula>SUM(H37:J41)&lt;&gt;H42</formula>
    </cfRule>
    <cfRule type="expression" dxfId="33" priority="47">
      <formula>H42=" "</formula>
    </cfRule>
  </conditionalFormatting>
  <conditionalFormatting sqref="H48:J48">
    <cfRule type="expression" dxfId="32" priority="45">
      <formula>SUM(H43:J47)&lt;&gt;H48</formula>
    </cfRule>
    <cfRule type="expression" dxfId="31" priority="44">
      <formula>H48=" "</formula>
    </cfRule>
    <cfRule type="expression" dxfId="30" priority="43">
      <formula>SUM(H43:J47)=H48</formula>
    </cfRule>
  </conditionalFormatting>
  <conditionalFormatting sqref="H60:J60">
    <cfRule type="expression" dxfId="29" priority="13">
      <formula>SUM(H55:J59)=H60</formula>
    </cfRule>
    <cfRule type="expression" dxfId="28" priority="14">
      <formula>H60=" "</formula>
    </cfRule>
    <cfRule type="expression" dxfId="27" priority="15">
      <formula>SUM(H55:J59)&lt;&gt;H60</formula>
    </cfRule>
  </conditionalFormatting>
  <conditionalFormatting sqref="H66:J66">
    <cfRule type="expression" dxfId="26" priority="4">
      <formula>SUM(H61:J65)=H66</formula>
    </cfRule>
    <cfRule type="expression" dxfId="25" priority="5">
      <formula>H66=" "</formula>
    </cfRule>
    <cfRule type="expression" dxfId="24" priority="6">
      <formula>SUM(H61:J65)&lt;&gt;H66</formula>
    </cfRule>
  </conditionalFormatting>
  <conditionalFormatting sqref="H84:J84">
    <cfRule type="expression" dxfId="23" priority="34">
      <formula>SUM(H79:J83)=H84</formula>
    </cfRule>
    <cfRule type="expression" dxfId="22" priority="35">
      <formula>H84=" "</formula>
    </cfRule>
    <cfRule type="expression" dxfId="21" priority="36">
      <formula>SUM(H79:J83)&lt;&gt;H84</formula>
    </cfRule>
  </conditionalFormatting>
  <conditionalFormatting sqref="H90:J90">
    <cfRule type="expression" dxfId="20" priority="33">
      <formula>SUM(H85:J89)&lt;&gt;H90</formula>
    </cfRule>
    <cfRule type="expression" dxfId="19" priority="32">
      <formula>H90=" "</formula>
    </cfRule>
    <cfRule type="expression" dxfId="18" priority="31">
      <formula>SUM(H85:J89)=H90</formula>
    </cfRule>
  </conditionalFormatting>
  <conditionalFormatting sqref="H96:J96">
    <cfRule type="expression" dxfId="17" priority="28">
      <formula>SUM(H91:J95)=H96</formula>
    </cfRule>
    <cfRule type="expression" dxfId="16" priority="30">
      <formula>SUM(H91:J95)&lt;&gt;H96</formula>
    </cfRule>
    <cfRule type="expression" dxfId="15" priority="29">
      <formula>H96=" "</formula>
    </cfRule>
  </conditionalFormatting>
  <conditionalFormatting sqref="H102:J102">
    <cfRule type="expression" dxfId="14" priority="27">
      <formula>SUM(H97:J101)&lt;&gt;H102</formula>
    </cfRule>
    <cfRule type="expression" dxfId="13" priority="26">
      <formula>H102=" "</formula>
    </cfRule>
    <cfRule type="expression" dxfId="12" priority="25">
      <formula>SUM(H97:J101)=H102</formula>
    </cfRule>
  </conditionalFormatting>
  <conditionalFormatting sqref="H111:J111">
    <cfRule type="expression" dxfId="11" priority="61">
      <formula>SUM(J103:J105,H106:J108)=H111</formula>
    </cfRule>
    <cfRule type="expression" dxfId="10" priority="62">
      <formula>H111=" "</formula>
    </cfRule>
    <cfRule type="expression" dxfId="9" priority="63">
      <formula>SUM(J103:J105,H106:J108)&lt;&gt;H111</formula>
    </cfRule>
  </conditionalFormatting>
  <conditionalFormatting sqref="H117:J117">
    <cfRule type="expression" dxfId="8" priority="12">
      <formula>SUM(H112:J116)&lt;&gt;H117</formula>
    </cfRule>
    <cfRule type="expression" dxfId="7" priority="11">
      <formula>H117=" "</formula>
    </cfRule>
    <cfRule type="expression" dxfId="6" priority="10">
      <formula>SUM(H112:J116)=H117</formula>
    </cfRule>
  </conditionalFormatting>
  <conditionalFormatting sqref="H123:J123">
    <cfRule type="expression" dxfId="5" priority="9">
      <formula>SUM(H118:J122)&lt;&gt;H123</formula>
    </cfRule>
    <cfRule type="expression" dxfId="4" priority="8">
      <formula>H123=" "</formula>
    </cfRule>
    <cfRule type="expression" dxfId="3" priority="7">
      <formula>SUM(H118:J122)=H123</formula>
    </cfRule>
  </conditionalFormatting>
  <conditionalFormatting sqref="H129:J129">
    <cfRule type="expression" dxfId="2" priority="24">
      <formula>SUM(H124:J128)&lt;&gt;H129</formula>
    </cfRule>
    <cfRule type="expression" dxfId="1" priority="23">
      <formula>H129=" "</formula>
    </cfRule>
    <cfRule type="expression" dxfId="0" priority="22">
      <formula>SUM(H124:J128)=H129</formula>
    </cfRule>
  </conditionalFormatting>
  <dataValidations xWindow="902" yWindow="468" count="1">
    <dataValidation allowBlank="1" showErrorMessage="1" sqref="H79:M83 H61:M65" xr:uid="{00000000-0002-0000-0300-000000000000}"/>
  </dataValidations>
  <printOptions horizontalCentered="1" verticalCentered="1"/>
  <pageMargins left="0.19685039370078741" right="0.19685039370078741" top="0.19685039370078741" bottom="0.19685039370078741" header="0" footer="0"/>
  <pageSetup scale="53" fitToHeight="2" orientation="landscape" horizontalDpi="1200" verticalDpi="1200" r:id="rId1"/>
  <rowBreaks count="1" manualBreakCount="1">
    <brk id="66" max="16" man="1"/>
  </rowBreaks>
  <ignoredErrors>
    <ignoredError sqref="N90 N42 N48 N54 N102 N18 N84 N117 N123" formula="1"/>
    <ignoredError sqref="H18 H117 H123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7F2C"/>
    <pageSetUpPr fitToPage="1"/>
  </sheetPr>
  <dimension ref="A1:BL94"/>
  <sheetViews>
    <sheetView showGridLines="0" tabSelected="1" zoomScale="110" zoomScaleNormal="110" workbookViewId="0">
      <selection activeCell="F66" sqref="F66"/>
    </sheetView>
  </sheetViews>
  <sheetFormatPr baseColWidth="10" defaultColWidth="11.42578125" defaultRowHeight="12.75"/>
  <cols>
    <col min="1" max="2" width="4.85546875" style="404" customWidth="1"/>
    <col min="3" max="9" width="3.140625" style="404" customWidth="1"/>
    <col min="10" max="10" width="15.7109375" style="404" customWidth="1"/>
    <col min="11" max="11" width="12.7109375" style="404" customWidth="1"/>
    <col min="12" max="12" width="20.28515625" style="404" customWidth="1"/>
    <col min="13" max="13" width="6.5703125" style="404" customWidth="1"/>
    <col min="14" max="14" width="10.7109375" style="404" customWidth="1"/>
    <col min="15" max="15" width="6.5703125" style="404" customWidth="1"/>
    <col min="16" max="16" width="12.7109375" style="404" bestFit="1" customWidth="1"/>
    <col min="17" max="17" width="6.5703125" style="404" customWidth="1"/>
    <col min="18" max="18" width="10.7109375" style="404" customWidth="1"/>
    <col min="19" max="19" width="6.5703125" style="404" customWidth="1"/>
    <col min="20" max="20" width="10.7109375" style="404" customWidth="1"/>
    <col min="21" max="21" width="3.28515625" style="404" customWidth="1"/>
    <col min="22" max="22" width="2.7109375" style="404" customWidth="1"/>
    <col min="23" max="23" width="5.28515625" style="404" customWidth="1"/>
    <col min="24" max="24" width="11.42578125" style="419" customWidth="1"/>
    <col min="25" max="25" width="26.140625" style="404" customWidth="1"/>
    <col min="26" max="26" width="20" style="404" customWidth="1"/>
    <col min="27" max="27" width="7.42578125" style="404" customWidth="1"/>
    <col min="28" max="28" width="10.7109375" style="404" customWidth="1"/>
    <col min="29" max="29" width="6.5703125" style="404" customWidth="1"/>
    <col min="30" max="30" width="12.7109375" style="404" customWidth="1"/>
    <col min="31" max="31" width="6.5703125" style="404" customWidth="1"/>
    <col min="32" max="32" width="10.7109375" style="404" customWidth="1"/>
    <col min="33" max="33" width="7.42578125" style="404" customWidth="1"/>
    <col min="34" max="34" width="10.7109375" style="404" customWidth="1"/>
    <col min="35" max="36" width="5.7109375" style="404" customWidth="1"/>
    <col min="37" max="38" width="11.42578125" style="404"/>
    <col min="39" max="41" width="11.42578125" style="399"/>
    <col min="42" max="42" width="36.7109375" style="399" customWidth="1"/>
    <col min="43" max="16384" width="11.42578125" style="399"/>
  </cols>
  <sheetData>
    <row r="1" spans="1:64" ht="18" customHeight="1">
      <c r="A1" s="399"/>
      <c r="B1" s="399"/>
      <c r="C1" s="399"/>
      <c r="D1" s="399"/>
      <c r="E1" s="399"/>
      <c r="F1" s="399"/>
      <c r="G1" s="399"/>
      <c r="H1" s="399"/>
      <c r="I1" s="399"/>
      <c r="J1" s="919" t="s">
        <v>380</v>
      </c>
      <c r="K1" s="919"/>
      <c r="L1" s="919"/>
      <c r="M1" s="919"/>
      <c r="N1" s="919"/>
      <c r="O1" s="919"/>
      <c r="P1" s="919"/>
      <c r="Q1" s="919"/>
      <c r="R1" s="919"/>
      <c r="S1" s="919"/>
      <c r="T1" s="919"/>
      <c r="U1" s="919"/>
      <c r="V1" s="919"/>
      <c r="W1" s="919"/>
      <c r="X1" s="919"/>
      <c r="Y1" s="919"/>
      <c r="Z1" s="919"/>
      <c r="AA1" s="919"/>
      <c r="AB1" s="919"/>
      <c r="AC1" s="400"/>
      <c r="AD1" s="400"/>
      <c r="AE1" s="400"/>
      <c r="AF1" s="400"/>
      <c r="AG1" s="401"/>
      <c r="AH1" s="402" t="s">
        <v>45</v>
      </c>
      <c r="AI1" s="403"/>
      <c r="AJ1" s="403"/>
      <c r="AK1" s="403"/>
    </row>
    <row r="2" spans="1:64" ht="29.45" customHeight="1">
      <c r="A2" s="399"/>
      <c r="B2" s="399"/>
      <c r="C2" s="400"/>
      <c r="D2" s="400"/>
      <c r="E2" s="400"/>
      <c r="F2" s="400"/>
      <c r="G2" s="400"/>
      <c r="H2" s="400"/>
      <c r="I2" s="400"/>
      <c r="J2" s="919" t="s">
        <v>38</v>
      </c>
      <c r="K2" s="919"/>
      <c r="L2" s="919"/>
      <c r="M2" s="919"/>
      <c r="N2" s="919"/>
      <c r="O2" s="919"/>
      <c r="P2" s="919"/>
      <c r="Q2" s="919"/>
      <c r="R2" s="919"/>
      <c r="S2" s="919"/>
      <c r="T2" s="919"/>
      <c r="U2" s="919"/>
      <c r="V2" s="919"/>
      <c r="W2" s="919"/>
      <c r="X2" s="919"/>
      <c r="Y2" s="919"/>
      <c r="Z2" s="919"/>
      <c r="AA2" s="919"/>
      <c r="AB2" s="919"/>
      <c r="AG2" s="400"/>
      <c r="AH2" s="405" t="s">
        <v>44</v>
      </c>
      <c r="AI2" s="406"/>
      <c r="AJ2" s="399"/>
      <c r="AK2" s="407"/>
    </row>
    <row r="3" spans="1:64" ht="15.6" customHeight="1">
      <c r="A3" s="408" t="s">
        <v>43</v>
      </c>
      <c r="B3" s="408"/>
      <c r="C3" s="408"/>
      <c r="D3" s="408"/>
      <c r="E3" s="408"/>
      <c r="F3" s="976" t="str">
        <f>IF(ÍNDICE!C4=0," ",ÍNDICE!C4)</f>
        <v>LOMAS DE CASA BLANCA</v>
      </c>
      <c r="G3" s="976"/>
      <c r="H3" s="976"/>
      <c r="I3" s="976"/>
      <c r="J3" s="976"/>
      <c r="K3" s="976"/>
      <c r="L3" s="976"/>
      <c r="M3" s="976"/>
      <c r="N3" s="976"/>
      <c r="O3" s="976"/>
      <c r="P3" s="976"/>
      <c r="Q3" s="976"/>
      <c r="R3" s="976"/>
      <c r="S3" s="976"/>
      <c r="T3" s="976"/>
      <c r="U3" s="408"/>
      <c r="V3" s="408"/>
      <c r="W3" s="408"/>
      <c r="X3" s="409" t="s">
        <v>42</v>
      </c>
      <c r="Y3" s="976" t="str">
        <f>IF(ÍNDICE!G4=0," ",ÍNDICE!G4)</f>
        <v>QTSSA012982</v>
      </c>
      <c r="Z3" s="976"/>
      <c r="AB3" s="408"/>
      <c r="AC3" s="408"/>
      <c r="AD3" s="408"/>
      <c r="AE3" s="408"/>
      <c r="AF3" s="408"/>
      <c r="AH3" s="399"/>
      <c r="AI3" s="399"/>
      <c r="AJ3" s="399"/>
      <c r="AK3" s="399"/>
    </row>
    <row r="4" spans="1:64" ht="15.6" customHeight="1">
      <c r="A4" s="408" t="s">
        <v>381</v>
      </c>
      <c r="B4" s="408"/>
      <c r="C4" s="408"/>
      <c r="D4" s="408"/>
      <c r="E4" s="408"/>
      <c r="F4" s="408"/>
      <c r="G4" s="408"/>
      <c r="H4" s="408"/>
      <c r="I4" s="408"/>
      <c r="J4" s="408"/>
      <c r="K4" s="977" t="str">
        <f>IF(ÍNDICE!J4=0," ",ÍNDICE!J4)</f>
        <v>LE. ANA MELISSA SALAZAR SERRANO</v>
      </c>
      <c r="L4" s="977"/>
      <c r="M4" s="977"/>
      <c r="N4" s="977"/>
      <c r="O4" s="977"/>
      <c r="P4" s="977"/>
      <c r="Q4" s="977"/>
      <c r="R4" s="977"/>
      <c r="S4" s="977"/>
      <c r="T4" s="977"/>
      <c r="U4" s="399"/>
      <c r="V4" s="399"/>
      <c r="W4" s="399"/>
      <c r="X4" s="409" t="s">
        <v>603</v>
      </c>
      <c r="Y4" s="977" t="str">
        <f>IF(ÍNDICE!O4=0," ",ÍNDICE!O4)</f>
        <v>AGOSTO</v>
      </c>
      <c r="Z4" s="977"/>
      <c r="AB4" s="408"/>
      <c r="AC4" s="408"/>
      <c r="AD4" s="408"/>
      <c r="AE4" s="408"/>
      <c r="AF4" s="409" t="s">
        <v>604</v>
      </c>
      <c r="AG4" s="976" t="str">
        <f ca="1">TEXT(IF(ÍNDICE!$U$3=0," ",ÍNDICE!$U$3),"AAAA")</f>
        <v>2026</v>
      </c>
      <c r="AH4" s="976"/>
      <c r="AI4" s="399"/>
      <c r="AJ4" s="399"/>
      <c r="AK4" s="399"/>
      <c r="AL4" s="399"/>
    </row>
    <row r="5" spans="1:64" ht="11.25" customHeight="1">
      <c r="A5" s="410" t="s">
        <v>631</v>
      </c>
      <c r="B5" s="411"/>
      <c r="C5" s="412"/>
      <c r="D5" s="412"/>
      <c r="E5" s="412"/>
      <c r="F5" s="412"/>
      <c r="G5" s="412"/>
      <c r="H5" s="412"/>
      <c r="I5" s="412"/>
      <c r="J5" s="412"/>
      <c r="K5" s="412"/>
      <c r="L5" s="412"/>
      <c r="M5" s="412"/>
      <c r="N5" s="399"/>
      <c r="O5" s="399"/>
      <c r="P5" s="399"/>
      <c r="Q5" s="399"/>
      <c r="R5" s="399"/>
      <c r="S5" s="412"/>
      <c r="T5" s="399"/>
      <c r="U5" s="399"/>
      <c r="V5" s="399"/>
      <c r="W5" s="399"/>
      <c r="X5" s="413"/>
      <c r="Y5" s="413"/>
      <c r="Z5" s="399"/>
      <c r="AA5" s="399"/>
      <c r="AB5" s="399"/>
      <c r="AC5" s="399"/>
      <c r="AD5" s="399"/>
      <c r="AE5" s="399"/>
      <c r="AF5" s="399"/>
      <c r="AG5" s="399"/>
      <c r="AH5" s="399"/>
      <c r="AI5" s="408"/>
      <c r="AJ5" s="399"/>
      <c r="AK5" s="399"/>
      <c r="AL5" s="399"/>
    </row>
    <row r="6" spans="1:64" ht="13.5" customHeight="1" thickBot="1">
      <c r="A6" s="414"/>
      <c r="B6" s="414"/>
      <c r="C6" s="415"/>
      <c r="D6" s="415"/>
      <c r="E6" s="415"/>
      <c r="F6" s="415"/>
      <c r="G6" s="415"/>
      <c r="H6" s="415"/>
      <c r="I6" s="415"/>
      <c r="J6" s="416"/>
      <c r="K6" s="416"/>
      <c r="L6" s="416"/>
      <c r="M6" s="417"/>
      <c r="N6" s="416"/>
      <c r="O6" s="416"/>
      <c r="P6" s="416"/>
      <c r="Q6" s="416"/>
      <c r="R6" s="416"/>
      <c r="S6" s="417"/>
      <c r="T6" s="416"/>
      <c r="U6" s="418"/>
      <c r="V6" s="399"/>
      <c r="AJ6" s="399"/>
      <c r="AK6" s="399"/>
      <c r="AL6" s="399"/>
    </row>
    <row r="7" spans="1:64" s="426" customFormat="1" ht="11.85" customHeight="1" thickBot="1">
      <c r="A7" s="418"/>
      <c r="B7" s="418"/>
      <c r="C7" s="416"/>
      <c r="D7" s="416"/>
      <c r="E7" s="416"/>
      <c r="F7" s="416"/>
      <c r="G7" s="416"/>
      <c r="H7" s="416"/>
      <c r="I7" s="416"/>
      <c r="J7" s="920" t="s">
        <v>39</v>
      </c>
      <c r="K7" s="921"/>
      <c r="L7" s="922"/>
      <c r="M7" s="420" t="s">
        <v>40</v>
      </c>
      <c r="N7" s="421" t="s">
        <v>605</v>
      </c>
      <c r="O7" s="420" t="s">
        <v>40</v>
      </c>
      <c r="P7" s="421" t="s">
        <v>632</v>
      </c>
      <c r="Q7" s="420" t="s">
        <v>40</v>
      </c>
      <c r="R7" s="421" t="s">
        <v>633</v>
      </c>
      <c r="S7" s="420" t="s">
        <v>40</v>
      </c>
      <c r="T7" s="421" t="s">
        <v>606</v>
      </c>
      <c r="U7" s="422"/>
      <c r="V7" s="404"/>
      <c r="W7" s="423"/>
      <c r="X7" s="424"/>
      <c r="Y7" s="424"/>
      <c r="Z7" s="425" t="s">
        <v>39</v>
      </c>
      <c r="AA7" s="420" t="s">
        <v>40</v>
      </c>
      <c r="AB7" s="421" t="s">
        <v>605</v>
      </c>
      <c r="AC7" s="420" t="s">
        <v>40</v>
      </c>
      <c r="AD7" s="421" t="s">
        <v>632</v>
      </c>
      <c r="AE7" s="420" t="s">
        <v>40</v>
      </c>
      <c r="AF7" s="421" t="s">
        <v>633</v>
      </c>
      <c r="AG7" s="420" t="s">
        <v>40</v>
      </c>
      <c r="AH7" s="421" t="s">
        <v>606</v>
      </c>
      <c r="AI7" s="404"/>
      <c r="AJ7" s="399"/>
      <c r="AK7" s="399"/>
      <c r="AL7" s="399"/>
      <c r="AM7" s="399"/>
      <c r="AN7" s="399"/>
      <c r="AO7" s="399"/>
      <c r="AP7" s="399"/>
      <c r="AQ7" s="399"/>
      <c r="AR7" s="399"/>
      <c r="AS7" s="399"/>
      <c r="AT7" s="399"/>
      <c r="AU7" s="399"/>
      <c r="AV7" s="399"/>
      <c r="AW7" s="399"/>
      <c r="AX7" s="399"/>
    </row>
    <row r="8" spans="1:64" s="426" customFormat="1" ht="12" customHeight="1">
      <c r="A8" s="890" t="s">
        <v>38</v>
      </c>
      <c r="B8" s="427"/>
      <c r="C8" s="964" t="s">
        <v>37</v>
      </c>
      <c r="D8" s="970"/>
      <c r="E8" s="970"/>
      <c r="F8" s="970"/>
      <c r="G8" s="970"/>
      <c r="H8" s="970"/>
      <c r="I8" s="965"/>
      <c r="J8" s="917" t="s">
        <v>383</v>
      </c>
      <c r="K8" s="917"/>
      <c r="L8" s="918"/>
      <c r="M8" s="428" t="s">
        <v>382</v>
      </c>
      <c r="N8" s="547">
        <f>IF('SINBA-SIS-06-P'!Y11=0," ",'SINBA-SIS-06-P'!Y11)</f>
        <v>4</v>
      </c>
      <c r="O8" s="429" t="s">
        <v>634</v>
      </c>
      <c r="P8" s="539" t="str">
        <f>IF('SINBA-SIS-06-P'!V11=0," ",'SINBA-SIS-06-P'!V11)</f>
        <v xml:space="preserve"> </v>
      </c>
      <c r="Q8" s="430" t="s">
        <v>635</v>
      </c>
      <c r="R8" s="539" t="str">
        <f>IF('SINBA-SIS-06-P'!W11=0," ",'SINBA-SIS-06-P'!W11)</f>
        <v xml:space="preserve"> </v>
      </c>
      <c r="S8" s="431" t="s">
        <v>440</v>
      </c>
      <c r="T8" s="539" t="str">
        <f>IF('SINBA-SIS-06-P'!X11=0," ",'SINBA-SIS-06-P'!X11)</f>
        <v xml:space="preserve"> </v>
      </c>
      <c r="U8" s="432"/>
      <c r="W8" s="893" t="s">
        <v>951</v>
      </c>
      <c r="X8" s="896" t="s">
        <v>378</v>
      </c>
      <c r="Y8" s="961" t="s">
        <v>952</v>
      </c>
      <c r="Z8" s="962"/>
      <c r="AA8" s="433" t="s">
        <v>475</v>
      </c>
      <c r="AB8" s="525">
        <f>IF('SINBA-SIS-06-P'!Y75=0," ",'SINBA-SIS-06-P'!Y75)</f>
        <v>2</v>
      </c>
      <c r="AC8" s="434" t="s">
        <v>636</v>
      </c>
      <c r="AD8" s="536" t="str">
        <f>IF('SINBA-SIS-06-P'!V75=0," ",'SINBA-SIS-06-P'!V75)</f>
        <v xml:space="preserve"> </v>
      </c>
      <c r="AE8" s="435" t="s">
        <v>637</v>
      </c>
      <c r="AF8" s="536" t="str">
        <f>IF('SINBA-SIS-06-P'!W75=0," ",'SINBA-SIS-06-P'!W75)</f>
        <v xml:space="preserve"> </v>
      </c>
      <c r="AG8" s="436" t="s">
        <v>479</v>
      </c>
      <c r="AH8" s="536" t="str">
        <f>IF('SINBA-SIS-06-P'!X75=0," ",'SINBA-SIS-06-P'!X75)</f>
        <v xml:space="preserve"> </v>
      </c>
      <c r="AI8" s="404"/>
      <c r="AJ8" s="399"/>
      <c r="AK8" s="399"/>
      <c r="AL8" s="399"/>
      <c r="AM8" s="399"/>
      <c r="AN8" s="399"/>
      <c r="AO8" s="399"/>
      <c r="AP8" s="399"/>
      <c r="AQ8" s="399"/>
      <c r="AR8" s="399"/>
      <c r="AS8" s="399"/>
      <c r="AT8" s="399"/>
      <c r="AU8" s="399"/>
      <c r="AV8" s="399"/>
      <c r="AW8" s="399"/>
      <c r="AX8" s="399"/>
    </row>
    <row r="9" spans="1:64" s="426" customFormat="1" ht="12" customHeight="1">
      <c r="A9" s="891"/>
      <c r="B9" s="427"/>
      <c r="C9" s="968"/>
      <c r="D9" s="971"/>
      <c r="E9" s="971"/>
      <c r="F9" s="971"/>
      <c r="G9" s="971"/>
      <c r="H9" s="971"/>
      <c r="I9" s="969"/>
      <c r="J9" s="911" t="s">
        <v>385</v>
      </c>
      <c r="K9" s="925"/>
      <c r="L9" s="926"/>
      <c r="M9" s="428" t="s">
        <v>384</v>
      </c>
      <c r="N9" s="547">
        <f>IF('SINBA-SIS-06-P'!Y12=0," ",'SINBA-SIS-06-P'!Y12)</f>
        <v>21</v>
      </c>
      <c r="O9" s="429" t="s">
        <v>638</v>
      </c>
      <c r="P9" s="539" t="str">
        <f>IF('SINBA-SIS-06-P'!V12=0," ",'SINBA-SIS-06-P'!V12)</f>
        <v xml:space="preserve"> </v>
      </c>
      <c r="Q9" s="430" t="s">
        <v>639</v>
      </c>
      <c r="R9" s="539" t="str">
        <f>IF('SINBA-SIS-06-P'!W12=0," ",'SINBA-SIS-06-P'!W12)</f>
        <v xml:space="preserve"> </v>
      </c>
      <c r="S9" s="431" t="s">
        <v>441</v>
      </c>
      <c r="T9" s="539" t="str">
        <f>IF('SINBA-SIS-06-P'!X12=0," ",'SINBA-SIS-06-P'!X12)</f>
        <v xml:space="preserve"> </v>
      </c>
      <c r="U9" s="432"/>
      <c r="W9" s="894"/>
      <c r="X9" s="897"/>
      <c r="Y9" s="438" t="s">
        <v>608</v>
      </c>
      <c r="Z9" s="439"/>
      <c r="AA9" s="440" t="s">
        <v>476</v>
      </c>
      <c r="AB9" s="526" t="str">
        <f>IF('SINBA-SIS-06-P'!Y76=0," ",'SINBA-SIS-06-P'!Y76)</f>
        <v xml:space="preserve"> </v>
      </c>
      <c r="AC9" s="441" t="s">
        <v>640</v>
      </c>
      <c r="AD9" s="537" t="str">
        <f>IF('SINBA-SIS-06-P'!V76=0," ",'SINBA-SIS-06-P'!V76)</f>
        <v xml:space="preserve"> </v>
      </c>
      <c r="AE9" s="442" t="s">
        <v>641</v>
      </c>
      <c r="AF9" s="537" t="str">
        <f>IF('SINBA-SIS-06-P'!W76=0," ",'SINBA-SIS-06-P'!W76)</f>
        <v xml:space="preserve"> </v>
      </c>
      <c r="AG9" s="443" t="s">
        <v>480</v>
      </c>
      <c r="AH9" s="537" t="str">
        <f>IF('SINBA-SIS-06-P'!X76=0," ",'SINBA-SIS-06-P'!X76)</f>
        <v xml:space="preserve"> </v>
      </c>
      <c r="AI9" s="404"/>
      <c r="AJ9" s="399"/>
      <c r="AK9" s="399"/>
      <c r="AL9" s="399"/>
      <c r="AM9" s="399"/>
      <c r="AN9" s="399"/>
      <c r="AO9" s="399"/>
      <c r="AP9" s="399"/>
      <c r="AQ9" s="399"/>
      <c r="AR9" s="399"/>
      <c r="AS9" s="399"/>
      <c r="AT9" s="399"/>
      <c r="AU9" s="399"/>
      <c r="AV9" s="399"/>
      <c r="AW9" s="399"/>
      <c r="AX9" s="399"/>
    </row>
    <row r="10" spans="1:64" s="426" customFormat="1" ht="12" customHeight="1">
      <c r="A10" s="891"/>
      <c r="B10" s="427"/>
      <c r="C10" s="968"/>
      <c r="D10" s="971"/>
      <c r="E10" s="971"/>
      <c r="F10" s="971"/>
      <c r="G10" s="971"/>
      <c r="H10" s="971"/>
      <c r="I10" s="969"/>
      <c r="J10" s="899" t="s">
        <v>35</v>
      </c>
      <c r="K10" s="899"/>
      <c r="L10" s="899"/>
      <c r="M10" s="445" t="s">
        <v>36</v>
      </c>
      <c r="N10" s="547">
        <f>IF('SINBA-SIS-06-P'!Y13=0," ",'SINBA-SIS-06-P'!Y13)</f>
        <v>1</v>
      </c>
      <c r="O10" s="429" t="s">
        <v>642</v>
      </c>
      <c r="P10" s="539" t="str">
        <f>IF('SINBA-SIS-06-P'!V13=0," ",'SINBA-SIS-06-P'!V13)</f>
        <v xml:space="preserve"> </v>
      </c>
      <c r="Q10" s="430" t="s">
        <v>643</v>
      </c>
      <c r="R10" s="539" t="str">
        <f>IF('SINBA-SIS-06-P'!W13=0," ",'SINBA-SIS-06-P'!W13)</f>
        <v xml:space="preserve"> </v>
      </c>
      <c r="S10" s="431" t="s">
        <v>442</v>
      </c>
      <c r="T10" s="539" t="str">
        <f>IF('SINBA-SIS-06-P'!X13=0," ",'SINBA-SIS-06-P'!X13)</f>
        <v xml:space="preserve"> </v>
      </c>
      <c r="U10" s="432"/>
      <c r="W10" s="894"/>
      <c r="X10" s="897"/>
      <c r="Y10" s="900" t="s">
        <v>953</v>
      </c>
      <c r="Z10" s="901"/>
      <c r="AA10" s="447" t="s">
        <v>477</v>
      </c>
      <c r="AB10" s="526" t="str">
        <f>IF('SINBA-SIS-06-P'!Y77=0," ",'SINBA-SIS-06-P'!Y77)</f>
        <v xml:space="preserve"> </v>
      </c>
      <c r="AC10" s="441" t="s">
        <v>644</v>
      </c>
      <c r="AD10" s="537" t="str">
        <f>IF('SINBA-SIS-06-P'!V77=0," ",'SINBA-SIS-06-P'!V77)</f>
        <v xml:space="preserve"> </v>
      </c>
      <c r="AE10" s="442" t="s">
        <v>645</v>
      </c>
      <c r="AF10" s="537" t="str">
        <f>IF('SINBA-SIS-06-P'!W77=0," ",'SINBA-SIS-06-P'!W77)</f>
        <v xml:space="preserve"> </v>
      </c>
      <c r="AG10" s="443" t="s">
        <v>481</v>
      </c>
      <c r="AH10" s="537" t="str">
        <f>IF('SINBA-SIS-06-P'!X77=0," ",'SINBA-SIS-06-P'!X77)</f>
        <v xml:space="preserve"> </v>
      </c>
      <c r="AI10" s="404"/>
      <c r="AJ10" s="399"/>
      <c r="AK10" s="399"/>
      <c r="AL10" s="399"/>
      <c r="AM10" s="399"/>
      <c r="AN10" s="399"/>
      <c r="AO10" s="399"/>
      <c r="AP10" s="399"/>
      <c r="AQ10" s="399"/>
      <c r="AR10" s="399"/>
      <c r="AS10" s="399"/>
      <c r="AT10" s="399"/>
      <c r="AU10" s="399"/>
      <c r="AV10" s="399"/>
      <c r="AW10" s="399"/>
      <c r="AX10" s="399"/>
    </row>
    <row r="11" spans="1:64" s="426" customFormat="1" ht="12" customHeight="1">
      <c r="A11" s="891"/>
      <c r="B11" s="427"/>
      <c r="C11" s="968"/>
      <c r="D11" s="971"/>
      <c r="E11" s="971"/>
      <c r="F11" s="971"/>
      <c r="G11" s="971"/>
      <c r="H11" s="971"/>
      <c r="I11" s="969"/>
      <c r="J11" s="899" t="s">
        <v>9</v>
      </c>
      <c r="K11" s="899"/>
      <c r="L11" s="899"/>
      <c r="M11" s="445" t="s">
        <v>34</v>
      </c>
      <c r="N11" s="547" t="str">
        <f>IF('SINBA-SIS-06-P'!Y14=0," ",'SINBA-SIS-06-P'!Y14)</f>
        <v xml:space="preserve"> </v>
      </c>
      <c r="O11" s="429" t="s">
        <v>646</v>
      </c>
      <c r="P11" s="539" t="str">
        <f>IF('SINBA-SIS-06-P'!V14=0," ",'SINBA-SIS-06-P'!V14)</f>
        <v xml:space="preserve"> </v>
      </c>
      <c r="Q11" s="430" t="s">
        <v>647</v>
      </c>
      <c r="R11" s="539" t="str">
        <f>IF('SINBA-SIS-06-P'!W14=0," ",'SINBA-SIS-06-P'!W14)</f>
        <v xml:space="preserve"> </v>
      </c>
      <c r="S11" s="431" t="s">
        <v>443</v>
      </c>
      <c r="T11" s="539" t="str">
        <f>IF('SINBA-SIS-06-P'!X14=0," ",'SINBA-SIS-06-P'!X14)</f>
        <v xml:space="preserve"> </v>
      </c>
      <c r="U11" s="432"/>
      <c r="W11" s="894"/>
      <c r="X11" s="898"/>
      <c r="Y11" s="900" t="s">
        <v>954</v>
      </c>
      <c r="Z11" s="901"/>
      <c r="AA11" s="447" t="s">
        <v>478</v>
      </c>
      <c r="AB11" s="526" t="str">
        <f>IF('SINBA-SIS-06-P'!Y78=0," ",'SINBA-SIS-06-P'!Y78)</f>
        <v xml:space="preserve"> </v>
      </c>
      <c r="AC11" s="441" t="s">
        <v>648</v>
      </c>
      <c r="AD11" s="537" t="str">
        <f>IF('SINBA-SIS-06-P'!V78=0," ",'SINBA-SIS-06-P'!V78)</f>
        <v xml:space="preserve"> </v>
      </c>
      <c r="AE11" s="442" t="s">
        <v>649</v>
      </c>
      <c r="AF11" s="537" t="str">
        <f>IF('SINBA-SIS-06-P'!W78=0," ",'SINBA-SIS-06-P'!W78)</f>
        <v xml:space="preserve"> </v>
      </c>
      <c r="AG11" s="443" t="s">
        <v>482</v>
      </c>
      <c r="AH11" s="537" t="str">
        <f>IF('SINBA-SIS-06-P'!X78=0," ",'SINBA-SIS-06-P'!X78)</f>
        <v xml:space="preserve"> </v>
      </c>
      <c r="AI11" s="404"/>
      <c r="AJ11" s="399"/>
      <c r="AK11" s="399"/>
      <c r="AL11" s="399"/>
      <c r="AM11" s="399"/>
      <c r="AN11" s="399"/>
      <c r="AO11" s="399"/>
      <c r="AP11" s="399"/>
      <c r="AQ11" s="399"/>
      <c r="AR11" s="399"/>
      <c r="AS11" s="399"/>
      <c r="AT11" s="399"/>
      <c r="AU11" s="399"/>
      <c r="AV11" s="399"/>
      <c r="AW11" s="399"/>
      <c r="AX11" s="399"/>
    </row>
    <row r="12" spans="1:64" s="426" customFormat="1" ht="12" customHeight="1" thickBot="1">
      <c r="A12" s="891"/>
      <c r="B12" s="427"/>
      <c r="C12" s="966"/>
      <c r="D12" s="972"/>
      <c r="E12" s="972"/>
      <c r="F12" s="972"/>
      <c r="G12" s="972"/>
      <c r="H12" s="972"/>
      <c r="I12" s="967"/>
      <c r="J12" s="909" t="s">
        <v>387</v>
      </c>
      <c r="K12" s="909"/>
      <c r="L12" s="927"/>
      <c r="M12" s="428" t="s">
        <v>386</v>
      </c>
      <c r="N12" s="527" t="str">
        <f>IF('SINBA-SIS-06-P'!Y15=0," ",'SINBA-SIS-06-P'!Y15)</f>
        <v xml:space="preserve"> </v>
      </c>
      <c r="O12" s="449" t="s">
        <v>650</v>
      </c>
      <c r="P12" s="539" t="str">
        <f>IF('SINBA-SIS-06-P'!V15=0," ",'SINBA-SIS-06-P'!V15)</f>
        <v xml:space="preserve"> </v>
      </c>
      <c r="Q12" s="430" t="s">
        <v>651</v>
      </c>
      <c r="R12" s="539" t="str">
        <f>IF('SINBA-SIS-06-P'!W15=0," ",'SINBA-SIS-06-P'!W15)</f>
        <v xml:space="preserve"> </v>
      </c>
      <c r="S12" s="431" t="s">
        <v>444</v>
      </c>
      <c r="T12" s="539" t="str">
        <f>IF('SINBA-SIS-06-P'!X15=0," ",'SINBA-SIS-06-P'!X15)</f>
        <v xml:space="preserve"> </v>
      </c>
      <c r="U12" s="432"/>
      <c r="W12" s="894"/>
      <c r="X12" s="929" t="s">
        <v>652</v>
      </c>
      <c r="Y12" s="930"/>
      <c r="Z12" s="444" t="s">
        <v>22</v>
      </c>
      <c r="AA12" s="447" t="s">
        <v>653</v>
      </c>
      <c r="AB12" s="526" t="str">
        <f>IF('SINBA-SIS-06-P'!Y79=0," ",'SINBA-SIS-06-P'!Y79)</f>
        <v xml:space="preserve"> </v>
      </c>
      <c r="AC12" s="441" t="s">
        <v>654</v>
      </c>
      <c r="AD12" s="537" t="str">
        <f>IF('SINBA-SIS-06-P'!V79=0," ",'SINBA-SIS-06-P'!V79)</f>
        <v xml:space="preserve"> </v>
      </c>
      <c r="AE12" s="442" t="s">
        <v>655</v>
      </c>
      <c r="AF12" s="537" t="str">
        <f>IF('SINBA-SIS-06-P'!W79=0," ",'SINBA-SIS-06-P'!W79)</f>
        <v xml:space="preserve"> </v>
      </c>
      <c r="AG12" s="450" t="s">
        <v>656</v>
      </c>
      <c r="AH12" s="537" t="str">
        <f>IF('SINBA-SIS-06-P'!X79=0," ",'SINBA-SIS-06-P'!X79)</f>
        <v xml:space="preserve"> </v>
      </c>
      <c r="AI12" s="404"/>
      <c r="AJ12" s="404"/>
      <c r="AK12" s="399"/>
      <c r="AL12" s="399"/>
      <c r="AM12" s="399"/>
      <c r="AN12" s="399"/>
      <c r="AO12" s="399"/>
      <c r="AP12" s="399"/>
      <c r="AQ12" s="399"/>
      <c r="AR12" s="399"/>
      <c r="AS12" s="399"/>
      <c r="AT12" s="399"/>
      <c r="AU12" s="399"/>
      <c r="AV12" s="399"/>
      <c r="AW12" s="399"/>
      <c r="AX12" s="399"/>
      <c r="AY12" s="399"/>
      <c r="AZ12" s="399"/>
      <c r="BA12" s="399"/>
      <c r="BB12" s="399"/>
      <c r="BC12" s="399"/>
      <c r="BD12" s="399"/>
      <c r="BE12" s="399"/>
      <c r="BF12" s="399"/>
      <c r="BG12" s="399"/>
      <c r="BH12" s="399"/>
      <c r="BI12" s="399"/>
      <c r="BJ12" s="399"/>
      <c r="BK12" s="399"/>
      <c r="BL12" s="399"/>
    </row>
    <row r="13" spans="1:64" s="426" customFormat="1" ht="12" customHeight="1">
      <c r="A13" s="891"/>
      <c r="B13" s="427"/>
      <c r="C13" s="964" t="s">
        <v>29</v>
      </c>
      <c r="D13" s="970"/>
      <c r="E13" s="970"/>
      <c r="F13" s="970"/>
      <c r="G13" s="970"/>
      <c r="H13" s="970"/>
      <c r="I13" s="965"/>
      <c r="J13" s="928" t="s">
        <v>388</v>
      </c>
      <c r="K13" s="928"/>
      <c r="L13" s="928"/>
      <c r="M13" s="451" t="s">
        <v>28</v>
      </c>
      <c r="N13" s="547">
        <f>IF('SINBA-SIS-06-P'!Y16=0," ",'SINBA-SIS-06-P'!Y16)</f>
        <v>14</v>
      </c>
      <c r="O13" s="429" t="s">
        <v>657</v>
      </c>
      <c r="P13" s="540" t="str">
        <f>IF('SINBA-SIS-06-P'!V16=0," ",'SINBA-SIS-06-P'!V16)</f>
        <v xml:space="preserve"> </v>
      </c>
      <c r="Q13" s="452" t="s">
        <v>658</v>
      </c>
      <c r="R13" s="540" t="str">
        <f>IF('SINBA-SIS-06-P'!W16=0," ",'SINBA-SIS-06-P'!W16)</f>
        <v xml:space="preserve"> </v>
      </c>
      <c r="S13" s="453" t="s">
        <v>445</v>
      </c>
      <c r="T13" s="540" t="str">
        <f>IF('SINBA-SIS-06-P'!X16=0," ",'SINBA-SIS-06-P'!X16)</f>
        <v xml:space="preserve"> </v>
      </c>
      <c r="U13" s="432"/>
      <c r="W13" s="894"/>
      <c r="X13" s="949"/>
      <c r="Y13" s="950"/>
      <c r="Z13" s="444" t="s">
        <v>17</v>
      </c>
      <c r="AA13" s="447" t="s">
        <v>659</v>
      </c>
      <c r="AB13" s="526" t="str">
        <f>IF('SINBA-SIS-06-P'!Y80=0," ",'SINBA-SIS-06-P'!Y80)</f>
        <v xml:space="preserve"> </v>
      </c>
      <c r="AC13" s="441" t="s">
        <v>660</v>
      </c>
      <c r="AD13" s="537" t="str">
        <f>IF('SINBA-SIS-06-P'!V80=0," ",'SINBA-SIS-06-P'!V80)</f>
        <v xml:space="preserve"> </v>
      </c>
      <c r="AE13" s="442" t="s">
        <v>661</v>
      </c>
      <c r="AF13" s="537" t="str">
        <f>IF('SINBA-SIS-06-P'!W80=0," ",'SINBA-SIS-06-P'!W80)</f>
        <v xml:space="preserve"> </v>
      </c>
      <c r="AG13" s="450" t="s">
        <v>662</v>
      </c>
      <c r="AH13" s="537" t="str">
        <f>IF('SINBA-SIS-06-P'!X80=0," ",'SINBA-SIS-06-P'!X80)</f>
        <v xml:space="preserve"> </v>
      </c>
      <c r="AI13" s="404"/>
      <c r="AJ13" s="404"/>
      <c r="AK13" s="399"/>
      <c r="AL13" s="399"/>
      <c r="AM13" s="399"/>
      <c r="AN13" s="399"/>
      <c r="AO13" s="399"/>
      <c r="AP13" s="399"/>
      <c r="AQ13" s="399"/>
      <c r="AR13" s="399"/>
      <c r="AS13" s="399"/>
      <c r="AT13" s="399"/>
      <c r="AU13" s="399"/>
      <c r="AV13" s="399"/>
      <c r="AW13" s="399"/>
      <c r="AX13" s="399"/>
      <c r="AY13" s="399"/>
      <c r="AZ13" s="399"/>
      <c r="BA13" s="399"/>
      <c r="BB13" s="399"/>
      <c r="BC13" s="399"/>
      <c r="BD13" s="399"/>
      <c r="BE13" s="399"/>
      <c r="BF13" s="399"/>
      <c r="BG13" s="399"/>
      <c r="BH13" s="399"/>
      <c r="BI13" s="399"/>
      <c r="BJ13" s="399"/>
      <c r="BK13" s="399"/>
      <c r="BL13" s="399"/>
    </row>
    <row r="14" spans="1:64" s="426" customFormat="1" ht="12" customHeight="1" thickBot="1">
      <c r="A14" s="891"/>
      <c r="B14" s="427"/>
      <c r="C14" s="968"/>
      <c r="D14" s="971"/>
      <c r="E14" s="971"/>
      <c r="F14" s="971"/>
      <c r="G14" s="971"/>
      <c r="H14" s="971"/>
      <c r="I14" s="969"/>
      <c r="J14" s="929" t="s">
        <v>263</v>
      </c>
      <c r="K14" s="930"/>
      <c r="L14" s="446" t="s">
        <v>22</v>
      </c>
      <c r="M14" s="454" t="s">
        <v>389</v>
      </c>
      <c r="N14" s="547">
        <f>IF('SINBA-SIS-06-P'!Y17=0," ",'SINBA-SIS-06-P'!Y17)</f>
        <v>5</v>
      </c>
      <c r="O14" s="429" t="s">
        <v>663</v>
      </c>
      <c r="P14" s="541" t="str">
        <f>IF('SINBA-SIS-06-P'!V17=0," ",'SINBA-SIS-06-P'!V17)</f>
        <v xml:space="preserve"> </v>
      </c>
      <c r="Q14" s="455" t="s">
        <v>664</v>
      </c>
      <c r="R14" s="541" t="str">
        <f>IF('SINBA-SIS-06-P'!W17=0," ",'SINBA-SIS-06-P'!W17)</f>
        <v xml:space="preserve"> </v>
      </c>
      <c r="S14" s="456" t="s">
        <v>446</v>
      </c>
      <c r="T14" s="541" t="str">
        <f>IF('SINBA-SIS-06-P'!X17=0," ",'SINBA-SIS-06-P'!X17)</f>
        <v xml:space="preserve"> </v>
      </c>
      <c r="U14" s="432"/>
      <c r="W14" s="895"/>
      <c r="X14" s="959"/>
      <c r="Y14" s="960"/>
      <c r="Z14" s="457" t="s">
        <v>265</v>
      </c>
      <c r="AA14" s="458" t="s">
        <v>665</v>
      </c>
      <c r="AB14" s="527" t="str">
        <f>IF('SINBA-SIS-06-P'!Y81=0," ",'SINBA-SIS-06-P'!Y81)</f>
        <v xml:space="preserve"> </v>
      </c>
      <c r="AC14" s="459" t="s">
        <v>666</v>
      </c>
      <c r="AD14" s="538" t="str">
        <f>IF('SINBA-SIS-06-P'!V81=0," ",'SINBA-SIS-06-P'!V81)</f>
        <v xml:space="preserve"> </v>
      </c>
      <c r="AE14" s="460" t="s">
        <v>667</v>
      </c>
      <c r="AF14" s="538" t="str">
        <f>IF('SINBA-SIS-06-P'!W81=0," ",'SINBA-SIS-06-P'!W81)</f>
        <v xml:space="preserve"> </v>
      </c>
      <c r="AG14" s="461" t="s">
        <v>668</v>
      </c>
      <c r="AH14" s="538" t="str">
        <f>IF('SINBA-SIS-06-P'!X81=0," ",'SINBA-SIS-06-P'!X81)</f>
        <v xml:space="preserve"> </v>
      </c>
      <c r="AI14" s="404"/>
      <c r="AJ14" s="404"/>
      <c r="AK14" s="399"/>
      <c r="AL14" s="399"/>
      <c r="AM14" s="399"/>
      <c r="AN14" s="399"/>
      <c r="AO14" s="399"/>
      <c r="AP14" s="399"/>
      <c r="AQ14" s="399"/>
      <c r="AR14" s="399"/>
      <c r="AS14" s="399"/>
      <c r="AT14" s="399"/>
      <c r="AU14" s="399"/>
      <c r="AV14" s="399"/>
      <c r="AW14" s="399"/>
      <c r="AX14" s="399"/>
      <c r="AY14" s="399"/>
      <c r="AZ14" s="399"/>
      <c r="BA14" s="399"/>
      <c r="BB14" s="399"/>
      <c r="BC14" s="399"/>
      <c r="BD14" s="399"/>
      <c r="BE14" s="399"/>
      <c r="BF14" s="399"/>
      <c r="BG14" s="399"/>
      <c r="BH14" s="399"/>
      <c r="BI14" s="399"/>
      <c r="BJ14" s="399"/>
      <c r="BK14" s="399"/>
      <c r="BL14" s="399"/>
    </row>
    <row r="15" spans="1:64" s="426" customFormat="1" ht="12" customHeight="1">
      <c r="A15" s="891"/>
      <c r="B15" s="427"/>
      <c r="C15" s="968"/>
      <c r="D15" s="971"/>
      <c r="E15" s="971"/>
      <c r="F15" s="971"/>
      <c r="G15" s="971"/>
      <c r="H15" s="971"/>
      <c r="I15" s="969"/>
      <c r="J15" s="931"/>
      <c r="K15" s="932"/>
      <c r="L15" s="437" t="s">
        <v>17</v>
      </c>
      <c r="M15" s="454" t="s">
        <v>390</v>
      </c>
      <c r="N15" s="547" t="str">
        <f>IF('SINBA-SIS-06-P'!Y18=0," ",'SINBA-SIS-06-P'!Y18)</f>
        <v xml:space="preserve"> </v>
      </c>
      <c r="O15" s="429" t="s">
        <v>669</v>
      </c>
      <c r="P15" s="541" t="str">
        <f>IF('SINBA-SIS-06-P'!V18=0," ",'SINBA-SIS-06-P'!V18)</f>
        <v xml:space="preserve"> </v>
      </c>
      <c r="Q15" s="455" t="s">
        <v>670</v>
      </c>
      <c r="R15" s="541" t="str">
        <f>IF('SINBA-SIS-06-P'!W18=0," ",'SINBA-SIS-06-P'!W18)</f>
        <v xml:space="preserve"> </v>
      </c>
      <c r="S15" s="456" t="s">
        <v>447</v>
      </c>
      <c r="T15" s="541" t="str">
        <f>IF('SINBA-SIS-06-P'!X18=0," ",'SINBA-SIS-06-P'!X18)</f>
        <v xml:space="preserve"> </v>
      </c>
      <c r="U15" s="432"/>
      <c r="W15" s="964" t="s">
        <v>618</v>
      </c>
      <c r="X15" s="965"/>
      <c r="Y15" s="954" t="s">
        <v>671</v>
      </c>
      <c r="Z15" s="918"/>
      <c r="AA15" s="428" t="s">
        <v>672</v>
      </c>
      <c r="AB15" s="528" t="str">
        <f>IF('SINBA-SIS-06-P'!Y63=0," ",'SINBA-SIS-06-P'!Y63)</f>
        <v xml:space="preserve"> </v>
      </c>
      <c r="AC15" s="462" t="s">
        <v>673</v>
      </c>
      <c r="AD15" s="539" t="str">
        <f>IF('SINBA-SIS-06-P'!V63=0," ",'SINBA-SIS-06-P'!V63)</f>
        <v xml:space="preserve"> </v>
      </c>
      <c r="AE15" s="463" t="s">
        <v>674</v>
      </c>
      <c r="AF15" s="539" t="str">
        <f>IF('SINBA-SIS-06-P'!W63=0," ",'SINBA-SIS-06-P'!W63)</f>
        <v xml:space="preserve"> </v>
      </c>
      <c r="AG15" s="436" t="s">
        <v>675</v>
      </c>
      <c r="AH15" s="539" t="str">
        <f>IF('SINBA-SIS-06-P'!X63=0," ",'SINBA-SIS-06-P'!X63)</f>
        <v xml:space="preserve"> </v>
      </c>
      <c r="AI15" s="404"/>
      <c r="AJ15" s="404"/>
      <c r="AK15" s="399"/>
      <c r="AL15" s="399"/>
      <c r="AM15" s="399"/>
      <c r="AN15" s="399"/>
      <c r="AO15" s="399"/>
      <c r="AP15" s="399"/>
      <c r="AQ15" s="399"/>
      <c r="AR15" s="399"/>
      <c r="AS15" s="399"/>
      <c r="AT15" s="399"/>
      <c r="AU15" s="399"/>
      <c r="AV15" s="399"/>
      <c r="AW15" s="399"/>
      <c r="AX15" s="399"/>
      <c r="AY15" s="399"/>
      <c r="AZ15" s="399"/>
      <c r="BA15" s="399"/>
      <c r="BB15" s="399"/>
      <c r="BC15" s="399"/>
      <c r="BD15" s="399"/>
      <c r="BE15" s="399"/>
      <c r="BF15" s="399"/>
      <c r="BG15" s="399"/>
      <c r="BH15" s="399"/>
      <c r="BI15" s="399"/>
      <c r="BJ15" s="399"/>
      <c r="BK15" s="399"/>
      <c r="BL15" s="399"/>
    </row>
    <row r="16" spans="1:64" s="426" customFormat="1" ht="12" customHeight="1" thickBot="1">
      <c r="A16" s="891"/>
      <c r="B16" s="427"/>
      <c r="C16" s="968"/>
      <c r="D16" s="971"/>
      <c r="E16" s="971"/>
      <c r="F16" s="971"/>
      <c r="G16" s="971"/>
      <c r="H16" s="971"/>
      <c r="I16" s="969"/>
      <c r="J16" s="913" t="s">
        <v>15</v>
      </c>
      <c r="K16" s="914"/>
      <c r="L16" s="464" t="s">
        <v>22</v>
      </c>
      <c r="M16" s="454" t="s">
        <v>391</v>
      </c>
      <c r="N16" s="547">
        <f>IF('SINBA-SIS-06-P'!Y19=0," ",'SINBA-SIS-06-P'!Y19)</f>
        <v>3</v>
      </c>
      <c r="O16" s="429" t="s">
        <v>676</v>
      </c>
      <c r="P16" s="541" t="str">
        <f>IF('SINBA-SIS-06-P'!V19=0," ",'SINBA-SIS-06-P'!V19)</f>
        <v xml:space="preserve"> </v>
      </c>
      <c r="Q16" s="455" t="s">
        <v>677</v>
      </c>
      <c r="R16" s="541" t="str">
        <f>IF('SINBA-SIS-06-P'!W19=0," ",'SINBA-SIS-06-P'!W19)</f>
        <v xml:space="preserve"> </v>
      </c>
      <c r="S16" s="456" t="s">
        <v>448</v>
      </c>
      <c r="T16" s="541" t="str">
        <f>IF('SINBA-SIS-06-P'!X19=0," ",'SINBA-SIS-06-P'!X19)</f>
        <v xml:space="preserve"> </v>
      </c>
      <c r="U16" s="432"/>
      <c r="W16" s="966"/>
      <c r="X16" s="967"/>
      <c r="Y16" s="955" t="s">
        <v>678</v>
      </c>
      <c r="Z16" s="927"/>
      <c r="AA16" s="465" t="s">
        <v>679</v>
      </c>
      <c r="AB16" s="529" t="str">
        <f>IF('SINBA-SIS-06-P'!Y64=0," ",'SINBA-SIS-06-P'!Y64)</f>
        <v xml:space="preserve"> </v>
      </c>
      <c r="AC16" s="459" t="s">
        <v>680</v>
      </c>
      <c r="AD16" s="538" t="str">
        <f>IF('SINBA-SIS-06-P'!V64=0," ",'SINBA-SIS-06-P'!V64)</f>
        <v xml:space="preserve"> </v>
      </c>
      <c r="AE16" s="460" t="s">
        <v>681</v>
      </c>
      <c r="AF16" s="538" t="str">
        <f>IF('SINBA-SIS-06-P'!W64=0," ",'SINBA-SIS-06-P'!W64)</f>
        <v xml:space="preserve"> </v>
      </c>
      <c r="AG16" s="461" t="s">
        <v>682</v>
      </c>
      <c r="AH16" s="538" t="str">
        <f>IF('SINBA-SIS-06-P'!X64=0," ",'SINBA-SIS-06-P'!X64)</f>
        <v xml:space="preserve"> </v>
      </c>
      <c r="AI16" s="404"/>
      <c r="AJ16" s="404"/>
      <c r="AK16" s="399"/>
      <c r="AL16" s="399"/>
      <c r="AM16" s="399"/>
      <c r="AN16" s="399"/>
      <c r="AO16" s="399"/>
      <c r="AP16" s="399"/>
      <c r="AQ16" s="399"/>
      <c r="AR16" s="399"/>
      <c r="AS16" s="399"/>
      <c r="AT16" s="399"/>
      <c r="AU16" s="399"/>
      <c r="AV16" s="399"/>
      <c r="AW16" s="399"/>
      <c r="AX16" s="399"/>
      <c r="AY16" s="399"/>
      <c r="AZ16" s="399"/>
      <c r="BA16" s="399"/>
      <c r="BB16" s="399"/>
      <c r="BC16" s="399"/>
      <c r="BD16" s="399"/>
      <c r="BE16" s="399"/>
      <c r="BF16" s="399"/>
      <c r="BG16" s="399"/>
      <c r="BH16" s="399"/>
      <c r="BI16" s="399"/>
      <c r="BJ16" s="399"/>
      <c r="BK16" s="399"/>
      <c r="BL16" s="399"/>
    </row>
    <row r="17" spans="1:64" s="426" customFormat="1" ht="12" customHeight="1">
      <c r="A17" s="891"/>
      <c r="B17" s="427"/>
      <c r="C17" s="968"/>
      <c r="D17" s="971"/>
      <c r="E17" s="971"/>
      <c r="F17" s="971"/>
      <c r="G17" s="971"/>
      <c r="H17" s="971"/>
      <c r="I17" s="969"/>
      <c r="J17" s="933"/>
      <c r="K17" s="934"/>
      <c r="L17" s="464" t="s">
        <v>17</v>
      </c>
      <c r="M17" s="454" t="s">
        <v>392</v>
      </c>
      <c r="N17" s="547">
        <f>IF('SINBA-SIS-06-P'!Y20=0," ",'SINBA-SIS-06-P'!Y20)</f>
        <v>2</v>
      </c>
      <c r="O17" s="429" t="s">
        <v>683</v>
      </c>
      <c r="P17" s="541" t="str">
        <f>IF('SINBA-SIS-06-P'!V20=0," ",'SINBA-SIS-06-P'!V20)</f>
        <v xml:space="preserve"> </v>
      </c>
      <c r="Q17" s="455" t="s">
        <v>684</v>
      </c>
      <c r="R17" s="541" t="str">
        <f>IF('SINBA-SIS-06-P'!W20=0," ",'SINBA-SIS-06-P'!W20)</f>
        <v xml:space="preserve"> </v>
      </c>
      <c r="S17" s="456" t="s">
        <v>449</v>
      </c>
      <c r="T17" s="541" t="str">
        <f>IF('SINBA-SIS-06-P'!X20=0," ",'SINBA-SIS-06-P'!X20)</f>
        <v xml:space="preserve"> </v>
      </c>
      <c r="U17" s="432"/>
      <c r="W17" s="964" t="s">
        <v>685</v>
      </c>
      <c r="X17" s="965"/>
      <c r="Y17" s="954" t="s">
        <v>686</v>
      </c>
      <c r="Z17" s="918"/>
      <c r="AA17" s="451" t="s">
        <v>687</v>
      </c>
      <c r="AB17" s="528">
        <f>IF('SINBA-SIS-06-P'!Y65=0," ",'SINBA-SIS-06-P'!Y65)</f>
        <v>6</v>
      </c>
      <c r="AC17" s="466" t="s">
        <v>688</v>
      </c>
      <c r="AD17" s="540" t="str">
        <f>IF('SINBA-SIS-06-P'!V65=0," ",'SINBA-SIS-06-P'!V65)</f>
        <v xml:space="preserve"> </v>
      </c>
      <c r="AE17" s="467" t="s">
        <v>689</v>
      </c>
      <c r="AF17" s="540" t="str">
        <f>IF('SINBA-SIS-06-P'!W65=0," ",'SINBA-SIS-06-P'!W65)</f>
        <v xml:space="preserve"> </v>
      </c>
      <c r="AG17" s="468" t="s">
        <v>690</v>
      </c>
      <c r="AH17" s="540" t="str">
        <f>IF('SINBA-SIS-06-P'!X65=0," ",'SINBA-SIS-06-P'!X65)</f>
        <v xml:space="preserve"> </v>
      </c>
      <c r="AI17" s="404"/>
      <c r="AJ17" s="404"/>
      <c r="AK17" s="399"/>
      <c r="AL17" s="399"/>
      <c r="AM17" s="399"/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399"/>
      <c r="BE17" s="399"/>
      <c r="BF17" s="399"/>
      <c r="BG17" s="399"/>
      <c r="BH17" s="399"/>
      <c r="BI17" s="399"/>
      <c r="BJ17" s="399"/>
      <c r="BK17" s="399"/>
      <c r="BL17" s="399"/>
    </row>
    <row r="18" spans="1:64" s="426" customFormat="1" ht="12" customHeight="1">
      <c r="A18" s="891"/>
      <c r="B18" s="427"/>
      <c r="C18" s="968"/>
      <c r="D18" s="971"/>
      <c r="E18" s="971"/>
      <c r="F18" s="971"/>
      <c r="G18" s="971"/>
      <c r="H18" s="971"/>
      <c r="I18" s="969"/>
      <c r="J18" s="913" t="s">
        <v>264</v>
      </c>
      <c r="K18" s="914"/>
      <c r="L18" s="464" t="s">
        <v>22</v>
      </c>
      <c r="M18" s="454" t="s">
        <v>393</v>
      </c>
      <c r="N18" s="547" t="str">
        <f>IF('SINBA-SIS-06-P'!Y21=0," ",'SINBA-SIS-06-P'!Y21)</f>
        <v xml:space="preserve"> </v>
      </c>
      <c r="O18" s="429" t="s">
        <v>691</v>
      </c>
      <c r="P18" s="537" t="str">
        <f>IF('SINBA-SIS-06-P'!V21=0," ",'SINBA-SIS-06-P'!V21)</f>
        <v xml:space="preserve"> </v>
      </c>
      <c r="Q18" s="455" t="s">
        <v>692</v>
      </c>
      <c r="R18" s="537" t="str">
        <f>IF('SINBA-SIS-06-P'!W21=0," ",'SINBA-SIS-06-P'!W21)</f>
        <v xml:space="preserve"> </v>
      </c>
      <c r="S18" s="456" t="s">
        <v>693</v>
      </c>
      <c r="T18" s="537" t="str">
        <f>IF('SINBA-SIS-06-P'!X21=0," ",'SINBA-SIS-06-P'!X21)</f>
        <v xml:space="preserve"> </v>
      </c>
      <c r="U18" s="432"/>
      <c r="W18" s="968"/>
      <c r="X18" s="969"/>
      <c r="Y18" s="963" t="s">
        <v>678</v>
      </c>
      <c r="Z18" s="912"/>
      <c r="AA18" s="445" t="s">
        <v>694</v>
      </c>
      <c r="AB18" s="530" t="str">
        <f>IF('SINBA-SIS-06-P'!Y66=0," ",'SINBA-SIS-06-P'!Y66)</f>
        <v xml:space="preserve"> </v>
      </c>
      <c r="AC18" s="469" t="s">
        <v>695</v>
      </c>
      <c r="AD18" s="537" t="str">
        <f>IF('SINBA-SIS-06-P'!V66=0," ",'SINBA-SIS-06-P'!V66)</f>
        <v xml:space="preserve"> </v>
      </c>
      <c r="AE18" s="470" t="s">
        <v>696</v>
      </c>
      <c r="AF18" s="537" t="str">
        <f>IF('SINBA-SIS-06-P'!W66=0," ",'SINBA-SIS-06-P'!W66)</f>
        <v xml:space="preserve"> </v>
      </c>
      <c r="AG18" s="443" t="s">
        <v>697</v>
      </c>
      <c r="AH18" s="537" t="str">
        <f>IF('SINBA-SIS-06-P'!X66=0," ",'SINBA-SIS-06-P'!X66)</f>
        <v xml:space="preserve"> </v>
      </c>
      <c r="AI18" s="404"/>
      <c r="AJ18" s="404"/>
      <c r="AK18" s="399"/>
      <c r="AL18" s="399"/>
      <c r="AM18" s="399"/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399"/>
      <c r="BK18" s="399"/>
      <c r="BL18" s="399"/>
    </row>
    <row r="19" spans="1:64" s="426" customFormat="1" ht="12" customHeight="1" thickBot="1">
      <c r="A19" s="891"/>
      <c r="B19" s="427"/>
      <c r="C19" s="966"/>
      <c r="D19" s="972"/>
      <c r="E19" s="972"/>
      <c r="F19" s="972"/>
      <c r="G19" s="972"/>
      <c r="H19" s="972"/>
      <c r="I19" s="967"/>
      <c r="J19" s="915"/>
      <c r="K19" s="916"/>
      <c r="L19" s="448" t="s">
        <v>17</v>
      </c>
      <c r="M19" s="465" t="s">
        <v>394</v>
      </c>
      <c r="N19" s="527" t="str">
        <f>IF('SINBA-SIS-06-P'!Y22=0," ",'SINBA-SIS-06-P'!Y22)</f>
        <v xml:space="preserve"> </v>
      </c>
      <c r="O19" s="449" t="s">
        <v>698</v>
      </c>
      <c r="P19" s="538" t="str">
        <f>IF('SINBA-SIS-06-P'!V22=0," ",'SINBA-SIS-06-P'!V22)</f>
        <v xml:space="preserve"> </v>
      </c>
      <c r="Q19" s="471" t="s">
        <v>699</v>
      </c>
      <c r="R19" s="538" t="str">
        <f>IF('SINBA-SIS-06-P'!W22=0," ",'SINBA-SIS-06-P'!W22)</f>
        <v xml:space="preserve"> </v>
      </c>
      <c r="S19" s="472" t="s">
        <v>700</v>
      </c>
      <c r="T19" s="538" t="str">
        <f>IF('SINBA-SIS-06-P'!X22=0," ",'SINBA-SIS-06-P'!X22)</f>
        <v xml:space="preserve"> </v>
      </c>
      <c r="U19" s="432"/>
      <c r="W19" s="966"/>
      <c r="X19" s="967"/>
      <c r="Y19" s="955" t="s">
        <v>15</v>
      </c>
      <c r="Z19" s="927"/>
      <c r="AA19" s="465" t="s">
        <v>21</v>
      </c>
      <c r="AB19" s="527" t="str">
        <f>IF('SINBA-SIS-06-P'!Y67=0," ",'SINBA-SIS-06-P'!Y67)</f>
        <v xml:space="preserve"> </v>
      </c>
      <c r="AC19" s="459" t="s">
        <v>701</v>
      </c>
      <c r="AD19" s="538" t="str">
        <f>IF('SINBA-SIS-06-P'!V67=0," ",'SINBA-SIS-06-P'!V67)</f>
        <v xml:space="preserve"> </v>
      </c>
      <c r="AE19" s="460" t="s">
        <v>702</v>
      </c>
      <c r="AF19" s="538" t="str">
        <f>IF('SINBA-SIS-06-P'!W67=0," ",'SINBA-SIS-06-P'!W67)</f>
        <v xml:space="preserve"> </v>
      </c>
      <c r="AG19" s="461" t="s">
        <v>483</v>
      </c>
      <c r="AH19" s="538" t="str">
        <f>IF('SINBA-SIS-06-P'!X67=0," ",'SINBA-SIS-06-P'!X67)</f>
        <v xml:space="preserve"> </v>
      </c>
      <c r="AI19" s="404"/>
      <c r="AJ19" s="404"/>
      <c r="AK19" s="399"/>
      <c r="AL19" s="399"/>
      <c r="AM19" s="399"/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399"/>
      <c r="BK19" s="399"/>
      <c r="BL19" s="399"/>
    </row>
    <row r="20" spans="1:64" s="426" customFormat="1" ht="12" customHeight="1">
      <c r="A20" s="891"/>
      <c r="B20" s="427"/>
      <c r="C20" s="964" t="s">
        <v>395</v>
      </c>
      <c r="D20" s="970"/>
      <c r="E20" s="970"/>
      <c r="F20" s="970"/>
      <c r="G20" s="970"/>
      <c r="H20" s="970"/>
      <c r="I20" s="965"/>
      <c r="J20" s="917" t="s">
        <v>367</v>
      </c>
      <c r="K20" s="917"/>
      <c r="L20" s="918"/>
      <c r="M20" s="428" t="s">
        <v>366</v>
      </c>
      <c r="N20" s="547">
        <f>IF('SINBA-SIS-06-P'!Y23=0," ",'SINBA-SIS-06-P'!Y23)</f>
        <v>48</v>
      </c>
      <c r="O20" s="429" t="s">
        <v>703</v>
      </c>
      <c r="P20" s="539" t="str">
        <f>IF('SINBA-SIS-06-P'!V23=0," ",'SINBA-SIS-06-P'!V23)</f>
        <v xml:space="preserve"> </v>
      </c>
      <c r="Q20" s="430" t="s">
        <v>704</v>
      </c>
      <c r="R20" s="539" t="str">
        <f>IF('SINBA-SIS-06-P'!W23=0," ",'SINBA-SIS-06-P'!W23)</f>
        <v xml:space="preserve"> </v>
      </c>
      <c r="S20" s="431" t="s">
        <v>450</v>
      </c>
      <c r="T20" s="539" t="str">
        <f>IF('SINBA-SIS-06-P'!X23=0," ",'SINBA-SIS-06-P'!X23)</f>
        <v xml:space="preserve"> </v>
      </c>
      <c r="U20" s="432"/>
      <c r="W20" s="956" t="s">
        <v>33</v>
      </c>
      <c r="X20" s="902" t="s">
        <v>32</v>
      </c>
      <c r="Y20" s="905" t="s">
        <v>22</v>
      </c>
      <c r="Z20" s="473" t="s">
        <v>8</v>
      </c>
      <c r="AA20" s="451" t="s">
        <v>31</v>
      </c>
      <c r="AB20" s="528" t="str">
        <f>IF('SINBA-SIS-06-P'!Y82=0," ",'SINBA-SIS-06-P'!Y82)</f>
        <v xml:space="preserve"> </v>
      </c>
      <c r="AC20" s="474" t="s">
        <v>705</v>
      </c>
      <c r="AD20" s="540" t="str">
        <f>IF('SINBA-SIS-06-P'!V82=0," ",'SINBA-SIS-06-P'!V82)</f>
        <v xml:space="preserve"> </v>
      </c>
      <c r="AE20" s="452" t="s">
        <v>706</v>
      </c>
      <c r="AF20" s="540" t="str">
        <f>IF('SINBA-SIS-06-P'!W82=0," ",'SINBA-SIS-06-P'!W82)</f>
        <v xml:space="preserve"> </v>
      </c>
      <c r="AG20" s="453" t="s">
        <v>484</v>
      </c>
      <c r="AH20" s="540" t="str">
        <f>IF('SINBA-SIS-06-P'!X82=0," ",'SINBA-SIS-06-P'!X82)</f>
        <v xml:space="preserve"> </v>
      </c>
      <c r="AI20" s="404"/>
      <c r="AJ20" s="404"/>
      <c r="AK20" s="399"/>
      <c r="AL20" s="399"/>
      <c r="AM20" s="399"/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399"/>
      <c r="BK20" s="399"/>
      <c r="BL20" s="399"/>
    </row>
    <row r="21" spans="1:64" s="426" customFormat="1" ht="12" customHeight="1" thickBot="1">
      <c r="A21" s="891"/>
      <c r="B21" s="427"/>
      <c r="C21" s="968"/>
      <c r="D21" s="971"/>
      <c r="E21" s="971"/>
      <c r="F21" s="971"/>
      <c r="G21" s="971"/>
      <c r="H21" s="971"/>
      <c r="I21" s="969"/>
      <c r="J21" s="911" t="s">
        <v>369</v>
      </c>
      <c r="K21" s="911"/>
      <c r="L21" s="912"/>
      <c r="M21" s="445" t="s">
        <v>368</v>
      </c>
      <c r="N21" s="526">
        <f>IF('SINBA-SIS-06-P'!Y24=0," ",'SINBA-SIS-06-P'!Y24)</f>
        <v>44</v>
      </c>
      <c r="O21" s="475" t="s">
        <v>707</v>
      </c>
      <c r="P21" s="541" t="str">
        <f>IF('SINBA-SIS-06-P'!V24=0," ",'SINBA-SIS-06-P'!V24)</f>
        <v xml:space="preserve"> </v>
      </c>
      <c r="Q21" s="476" t="s">
        <v>708</v>
      </c>
      <c r="R21" s="541" t="str">
        <f>IF('SINBA-SIS-06-P'!W24=0," ",'SINBA-SIS-06-P'!W24)</f>
        <v xml:space="preserve"> </v>
      </c>
      <c r="S21" s="477" t="s">
        <v>451</v>
      </c>
      <c r="T21" s="541" t="str">
        <f>IF('SINBA-SIS-06-P'!X24=0," ",'SINBA-SIS-06-P'!X24)</f>
        <v xml:space="preserve"> </v>
      </c>
      <c r="U21" s="432"/>
      <c r="W21" s="957"/>
      <c r="X21" s="903"/>
      <c r="Y21" s="907"/>
      <c r="Z21" s="478" t="s">
        <v>23</v>
      </c>
      <c r="AA21" s="465" t="s">
        <v>30</v>
      </c>
      <c r="AB21" s="527" t="str">
        <f>IF('SINBA-SIS-06-P'!Y83=0," ",'SINBA-SIS-06-P'!Y83)</f>
        <v xml:space="preserve"> </v>
      </c>
      <c r="AC21" s="449" t="s">
        <v>709</v>
      </c>
      <c r="AD21" s="538" t="str">
        <f>IF('SINBA-SIS-06-P'!V83=0," ",'SINBA-SIS-06-P'!V83)</f>
        <v xml:space="preserve"> </v>
      </c>
      <c r="AE21" s="471" t="s">
        <v>710</v>
      </c>
      <c r="AF21" s="538" t="str">
        <f>IF('SINBA-SIS-06-P'!W83=0," ",'SINBA-SIS-06-P'!W83)</f>
        <v xml:space="preserve"> </v>
      </c>
      <c r="AG21" s="479" t="s">
        <v>485</v>
      </c>
      <c r="AH21" s="538" t="str">
        <f>IF('SINBA-SIS-06-P'!X83=0," ",'SINBA-SIS-06-P'!X83)</f>
        <v xml:space="preserve"> </v>
      </c>
      <c r="AI21" s="404"/>
      <c r="AJ21" s="404"/>
      <c r="AK21" s="399"/>
      <c r="AL21" s="399"/>
      <c r="AM21" s="399"/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399"/>
      <c r="AY21" s="399"/>
      <c r="AZ21" s="399"/>
      <c r="BA21" s="399"/>
      <c r="BB21" s="399"/>
      <c r="BC21" s="399"/>
      <c r="BD21" s="399"/>
      <c r="BE21" s="399"/>
      <c r="BF21" s="399"/>
      <c r="BG21" s="399"/>
      <c r="BH21" s="399"/>
      <c r="BI21" s="399"/>
      <c r="BJ21" s="399"/>
      <c r="BK21" s="399"/>
      <c r="BL21" s="399"/>
    </row>
    <row r="22" spans="1:64" s="426" customFormat="1" ht="12" customHeight="1">
      <c r="A22" s="891"/>
      <c r="B22" s="427"/>
      <c r="C22" s="968"/>
      <c r="D22" s="971"/>
      <c r="E22" s="971"/>
      <c r="F22" s="971"/>
      <c r="G22" s="971"/>
      <c r="H22" s="971"/>
      <c r="I22" s="969"/>
      <c r="J22" s="911" t="s">
        <v>371</v>
      </c>
      <c r="K22" s="911"/>
      <c r="L22" s="912"/>
      <c r="M22" s="445" t="s">
        <v>370</v>
      </c>
      <c r="N22" s="530">
        <f>IF('SINBA-SIS-06-P'!Y25=0," ",'SINBA-SIS-06-P'!Y25)</f>
        <v>45</v>
      </c>
      <c r="O22" s="475" t="s">
        <v>711</v>
      </c>
      <c r="P22" s="537" t="str">
        <f>IF('SINBA-SIS-06-P'!V25=0," ",'SINBA-SIS-06-P'!V25)</f>
        <v xml:space="preserve"> </v>
      </c>
      <c r="Q22" s="476" t="s">
        <v>712</v>
      </c>
      <c r="R22" s="537" t="str">
        <f>IF('SINBA-SIS-06-P'!W25=0," ",'SINBA-SIS-06-P'!W25)</f>
        <v xml:space="preserve"> </v>
      </c>
      <c r="S22" s="477" t="s">
        <v>452</v>
      </c>
      <c r="T22" s="537" t="str">
        <f>IF('SINBA-SIS-06-P'!X25=0," ",'SINBA-SIS-06-P'!X25)</f>
        <v xml:space="preserve"> </v>
      </c>
      <c r="U22" s="432"/>
      <c r="W22" s="957"/>
      <c r="X22" s="903"/>
      <c r="Y22" s="905" t="s">
        <v>17</v>
      </c>
      <c r="Z22" s="473" t="s">
        <v>8</v>
      </c>
      <c r="AA22" s="451" t="s">
        <v>27</v>
      </c>
      <c r="AB22" s="528" t="str">
        <f>IF('SINBA-SIS-06-P'!Y84=0," ",'SINBA-SIS-06-P'!Y84)</f>
        <v xml:space="preserve"> </v>
      </c>
      <c r="AC22" s="474" t="s">
        <v>713</v>
      </c>
      <c r="AD22" s="540" t="str">
        <f>IF('SINBA-SIS-06-P'!V84=0," ",'SINBA-SIS-06-P'!V84)</f>
        <v xml:space="preserve"> </v>
      </c>
      <c r="AE22" s="452" t="s">
        <v>714</v>
      </c>
      <c r="AF22" s="540" t="str">
        <f>IF('SINBA-SIS-06-P'!W84=0," ",'SINBA-SIS-06-P'!W84)</f>
        <v xml:space="preserve"> </v>
      </c>
      <c r="AG22" s="453" t="s">
        <v>486</v>
      </c>
      <c r="AH22" s="540" t="str">
        <f>IF('SINBA-SIS-06-P'!X84=0," ",'SINBA-SIS-06-P'!X84)</f>
        <v xml:space="preserve"> </v>
      </c>
      <c r="AI22" s="404"/>
      <c r="AJ22" s="404"/>
      <c r="AK22" s="399"/>
      <c r="AL22" s="399"/>
      <c r="AM22" s="399"/>
      <c r="AN22" s="399"/>
      <c r="AO22" s="399"/>
      <c r="AP22" s="399"/>
      <c r="AQ22" s="399"/>
      <c r="AR22" s="399"/>
      <c r="AS22" s="399"/>
      <c r="AT22" s="399"/>
      <c r="AU22" s="399"/>
      <c r="AV22" s="399"/>
      <c r="AW22" s="399"/>
      <c r="AX22" s="399"/>
      <c r="AY22" s="399"/>
      <c r="AZ22" s="399"/>
      <c r="BA22" s="399"/>
      <c r="BB22" s="399"/>
      <c r="BC22" s="399"/>
      <c r="BD22" s="399"/>
      <c r="BE22" s="399"/>
      <c r="BF22" s="399"/>
      <c r="BG22" s="399"/>
      <c r="BH22" s="399"/>
      <c r="BI22" s="399"/>
      <c r="BJ22" s="399"/>
      <c r="BK22" s="399"/>
      <c r="BL22" s="399"/>
    </row>
    <row r="23" spans="1:64" s="426" customFormat="1" ht="12" customHeight="1" thickBot="1">
      <c r="A23" s="891"/>
      <c r="B23" s="427"/>
      <c r="C23" s="968"/>
      <c r="D23" s="971"/>
      <c r="E23" s="971"/>
      <c r="F23" s="971"/>
      <c r="G23" s="971"/>
      <c r="H23" s="971"/>
      <c r="I23" s="969"/>
      <c r="J23" s="911" t="s">
        <v>396</v>
      </c>
      <c r="K23" s="911"/>
      <c r="L23" s="912"/>
      <c r="M23" s="454" t="s">
        <v>372</v>
      </c>
      <c r="N23" s="530">
        <f>IF('SINBA-SIS-06-P'!Y26=0," ",'SINBA-SIS-06-P'!Y26)</f>
        <v>30</v>
      </c>
      <c r="O23" s="475" t="s">
        <v>715</v>
      </c>
      <c r="P23" s="537" t="str">
        <f>IF('SINBA-SIS-06-P'!V26=0," ",'SINBA-SIS-06-P'!V26)</f>
        <v xml:space="preserve"> </v>
      </c>
      <c r="Q23" s="476" t="s">
        <v>716</v>
      </c>
      <c r="R23" s="537" t="str">
        <f>IF('SINBA-SIS-06-P'!W26=0," ",'SINBA-SIS-06-P'!W26)</f>
        <v xml:space="preserve"> </v>
      </c>
      <c r="S23" s="477" t="s">
        <v>453</v>
      </c>
      <c r="T23" s="537" t="str">
        <f>IF('SINBA-SIS-06-P'!X26=0," ",'SINBA-SIS-06-P'!X26)</f>
        <v xml:space="preserve"> </v>
      </c>
      <c r="U23" s="432"/>
      <c r="W23" s="957"/>
      <c r="X23" s="903"/>
      <c r="Y23" s="907"/>
      <c r="Z23" s="478" t="s">
        <v>23</v>
      </c>
      <c r="AA23" s="480" t="s">
        <v>26</v>
      </c>
      <c r="AB23" s="527" t="str">
        <f>IF('SINBA-SIS-06-P'!Y85=0," ",'SINBA-SIS-06-P'!Y85)</f>
        <v xml:space="preserve"> </v>
      </c>
      <c r="AC23" s="481" t="s">
        <v>717</v>
      </c>
      <c r="AD23" s="538" t="str">
        <f>IF('SINBA-SIS-06-P'!V85=0," ",'SINBA-SIS-06-P'!V85)</f>
        <v xml:space="preserve"> </v>
      </c>
      <c r="AE23" s="482" t="s">
        <v>718</v>
      </c>
      <c r="AF23" s="538" t="str">
        <f>IF('SINBA-SIS-06-P'!W85=0," ",'SINBA-SIS-06-P'!W85)</f>
        <v xml:space="preserve"> </v>
      </c>
      <c r="AG23" s="479" t="s">
        <v>487</v>
      </c>
      <c r="AH23" s="538" t="str">
        <f>IF('SINBA-SIS-06-P'!X85=0," ",'SINBA-SIS-06-P'!X85)</f>
        <v xml:space="preserve"> </v>
      </c>
      <c r="AI23" s="404"/>
      <c r="AJ23" s="404"/>
      <c r="AK23" s="399"/>
      <c r="AL23" s="399"/>
      <c r="AM23" s="399"/>
      <c r="AN23" s="399"/>
      <c r="AO23" s="399"/>
      <c r="AP23" s="399"/>
      <c r="AQ23" s="399"/>
      <c r="AR23" s="399"/>
      <c r="AS23" s="399"/>
      <c r="AT23" s="399"/>
      <c r="AU23" s="399"/>
      <c r="AV23" s="399"/>
      <c r="AW23" s="399"/>
      <c r="AX23" s="399"/>
      <c r="AY23" s="399"/>
      <c r="AZ23" s="399"/>
      <c r="BA23" s="399"/>
      <c r="BB23" s="399"/>
      <c r="BC23" s="399"/>
      <c r="BD23" s="399"/>
      <c r="BE23" s="399"/>
      <c r="BF23" s="399"/>
      <c r="BG23" s="399"/>
      <c r="BH23" s="399"/>
      <c r="BI23" s="399"/>
      <c r="BJ23" s="399"/>
      <c r="BK23" s="399"/>
      <c r="BL23" s="399"/>
    </row>
    <row r="24" spans="1:64" s="426" customFormat="1" ht="12" customHeight="1">
      <c r="A24" s="891"/>
      <c r="B24" s="427"/>
      <c r="C24" s="968"/>
      <c r="D24" s="971"/>
      <c r="E24" s="971"/>
      <c r="F24" s="971"/>
      <c r="G24" s="971"/>
      <c r="H24" s="971"/>
      <c r="I24" s="969"/>
      <c r="J24" s="929" t="s">
        <v>398</v>
      </c>
      <c r="K24" s="930"/>
      <c r="L24" s="444" t="s">
        <v>22</v>
      </c>
      <c r="M24" s="445" t="s">
        <v>397</v>
      </c>
      <c r="N24" s="530">
        <f>IF('SINBA-SIS-06-P'!Y27=0," ",'SINBA-SIS-06-P'!Y27)</f>
        <v>2</v>
      </c>
      <c r="O24" s="475" t="s">
        <v>719</v>
      </c>
      <c r="P24" s="537" t="str">
        <f>IF('SINBA-SIS-06-P'!V27=0," ",'SINBA-SIS-06-P'!V27)</f>
        <v xml:space="preserve"> </v>
      </c>
      <c r="Q24" s="476" t="s">
        <v>720</v>
      </c>
      <c r="R24" s="537" t="str">
        <f>IF('SINBA-SIS-06-P'!W27=0," ",'SINBA-SIS-06-P'!W27)</f>
        <v xml:space="preserve"> </v>
      </c>
      <c r="S24" s="477" t="s">
        <v>454</v>
      </c>
      <c r="T24" s="537" t="str">
        <f>IF('SINBA-SIS-06-P'!X27=0," ",'SINBA-SIS-06-P'!X27)</f>
        <v xml:space="preserve"> </v>
      </c>
      <c r="U24" s="432"/>
      <c r="W24" s="957"/>
      <c r="X24" s="903"/>
      <c r="Y24" s="905" t="s">
        <v>265</v>
      </c>
      <c r="Z24" s="473" t="s">
        <v>8</v>
      </c>
      <c r="AA24" s="451" t="s">
        <v>266</v>
      </c>
      <c r="AB24" s="528" t="str">
        <f>IF('SINBA-SIS-06-P'!Y86=0," ",'SINBA-SIS-06-P'!Y86)</f>
        <v xml:space="preserve"> </v>
      </c>
      <c r="AC24" s="474" t="s">
        <v>721</v>
      </c>
      <c r="AD24" s="540" t="str">
        <f>IF('SINBA-SIS-06-P'!V86=0," ",'SINBA-SIS-06-P'!V86)</f>
        <v xml:space="preserve"> </v>
      </c>
      <c r="AE24" s="452" t="s">
        <v>722</v>
      </c>
      <c r="AF24" s="540" t="str">
        <f>IF('SINBA-SIS-06-P'!W86=0," ",'SINBA-SIS-06-P'!W86)</f>
        <v xml:space="preserve"> </v>
      </c>
      <c r="AG24" s="453" t="s">
        <v>488</v>
      </c>
      <c r="AH24" s="540" t="str">
        <f>IF('SINBA-SIS-06-P'!X86=0," ",'SINBA-SIS-06-P'!X86)</f>
        <v xml:space="preserve"> </v>
      </c>
      <c r="AI24" s="404"/>
      <c r="AJ24" s="404"/>
      <c r="AK24" s="399"/>
      <c r="AL24" s="399"/>
      <c r="AM24" s="399"/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399"/>
      <c r="AY24" s="399"/>
      <c r="AZ24" s="399"/>
      <c r="BA24" s="399"/>
      <c r="BB24" s="399"/>
      <c r="BC24" s="399"/>
      <c r="BD24" s="399"/>
      <c r="BE24" s="399"/>
      <c r="BF24" s="399"/>
      <c r="BG24" s="399"/>
      <c r="BH24" s="399"/>
      <c r="BI24" s="399"/>
      <c r="BJ24" s="399"/>
      <c r="BK24" s="399"/>
      <c r="BL24" s="399"/>
    </row>
    <row r="25" spans="1:64" s="426" customFormat="1" ht="12" customHeight="1" thickBot="1">
      <c r="A25" s="891"/>
      <c r="B25" s="427"/>
      <c r="C25" s="968"/>
      <c r="D25" s="971"/>
      <c r="E25" s="971"/>
      <c r="F25" s="971"/>
      <c r="G25" s="971"/>
      <c r="H25" s="971"/>
      <c r="I25" s="969"/>
      <c r="J25" s="949"/>
      <c r="K25" s="950"/>
      <c r="L25" s="483" t="s">
        <v>17</v>
      </c>
      <c r="M25" s="445" t="s">
        <v>399</v>
      </c>
      <c r="N25" s="547">
        <f>IF('SINBA-SIS-06-P'!Y28=0," ",'SINBA-SIS-06-P'!Y28)</f>
        <v>1</v>
      </c>
      <c r="O25" s="475" t="s">
        <v>723</v>
      </c>
      <c r="P25" s="539" t="str">
        <f>IF('SINBA-SIS-06-P'!V28=0," ",'SINBA-SIS-06-P'!V28)</f>
        <v xml:space="preserve"> </v>
      </c>
      <c r="Q25" s="476" t="s">
        <v>724</v>
      </c>
      <c r="R25" s="539" t="str">
        <f>IF('SINBA-SIS-06-P'!W28=0," ",'SINBA-SIS-06-P'!W28)</f>
        <v xml:space="preserve"> </v>
      </c>
      <c r="S25" s="477" t="s">
        <v>455</v>
      </c>
      <c r="T25" s="539" t="str">
        <f>IF('SINBA-SIS-06-P'!X28=0," ",'SINBA-SIS-06-P'!X28)</f>
        <v xml:space="preserve"> </v>
      </c>
      <c r="U25" s="484"/>
      <c r="W25" s="957"/>
      <c r="X25" s="903"/>
      <c r="Y25" s="907"/>
      <c r="Z25" s="478" t="s">
        <v>23</v>
      </c>
      <c r="AA25" s="480" t="s">
        <v>267</v>
      </c>
      <c r="AB25" s="527" t="str">
        <f>IF('SINBA-SIS-06-P'!Y87=0," ",'SINBA-SIS-06-P'!Y87)</f>
        <v xml:space="preserve"> </v>
      </c>
      <c r="AC25" s="481" t="s">
        <v>725</v>
      </c>
      <c r="AD25" s="538" t="str">
        <f>IF('SINBA-SIS-06-P'!V87=0," ",'SINBA-SIS-06-P'!V87)</f>
        <v xml:space="preserve"> </v>
      </c>
      <c r="AE25" s="482" t="s">
        <v>726</v>
      </c>
      <c r="AF25" s="538" t="str">
        <f>IF('SINBA-SIS-06-P'!W87=0," ",'SINBA-SIS-06-P'!W87)</f>
        <v xml:space="preserve"> </v>
      </c>
      <c r="AG25" s="479" t="s">
        <v>489</v>
      </c>
      <c r="AH25" s="538" t="str">
        <f>IF('SINBA-SIS-06-P'!X87=0," ",'SINBA-SIS-06-P'!X87)</f>
        <v xml:space="preserve"> </v>
      </c>
      <c r="AI25" s="404"/>
      <c r="AJ25" s="404"/>
      <c r="AK25" s="399"/>
      <c r="AL25" s="399"/>
      <c r="AM25" s="399"/>
      <c r="AN25" s="399"/>
      <c r="AO25" s="399"/>
      <c r="AP25" s="399"/>
      <c r="AQ25" s="399"/>
      <c r="AR25" s="399"/>
      <c r="AS25" s="399"/>
      <c r="AT25" s="399"/>
      <c r="AU25" s="399"/>
      <c r="AV25" s="399"/>
      <c r="AW25" s="399"/>
      <c r="AX25" s="399"/>
      <c r="AY25" s="399"/>
      <c r="AZ25" s="399"/>
      <c r="BA25" s="399"/>
      <c r="BB25" s="399"/>
      <c r="BC25" s="399"/>
      <c r="BD25" s="399"/>
      <c r="BE25" s="399"/>
      <c r="BF25" s="399"/>
      <c r="BG25" s="399"/>
      <c r="BH25" s="399"/>
      <c r="BI25" s="399"/>
      <c r="BJ25" s="399"/>
      <c r="BK25" s="399"/>
      <c r="BL25" s="399"/>
    </row>
    <row r="26" spans="1:64" s="426" customFormat="1" ht="12" customHeight="1">
      <c r="A26" s="891"/>
      <c r="B26" s="427"/>
      <c r="C26" s="968"/>
      <c r="D26" s="971"/>
      <c r="E26" s="971"/>
      <c r="F26" s="971"/>
      <c r="G26" s="971"/>
      <c r="H26" s="971"/>
      <c r="I26" s="969"/>
      <c r="J26" s="949"/>
      <c r="K26" s="950"/>
      <c r="L26" s="483" t="s">
        <v>265</v>
      </c>
      <c r="M26" s="445" t="s">
        <v>400</v>
      </c>
      <c r="N26" s="547">
        <f>IF('SINBA-SIS-06-P'!Y29=0," ",'SINBA-SIS-06-P'!Y29)</f>
        <v>5</v>
      </c>
      <c r="O26" s="475" t="s">
        <v>727</v>
      </c>
      <c r="P26" s="539" t="str">
        <f>IF('SINBA-SIS-06-P'!V29=0," ",'SINBA-SIS-06-P'!V29)</f>
        <v xml:space="preserve"> </v>
      </c>
      <c r="Q26" s="476" t="s">
        <v>728</v>
      </c>
      <c r="R26" s="539" t="str">
        <f>IF('SINBA-SIS-06-P'!W29=0," ",'SINBA-SIS-06-P'!W29)</f>
        <v xml:space="preserve"> </v>
      </c>
      <c r="S26" s="477" t="s">
        <v>456</v>
      </c>
      <c r="T26" s="539" t="str">
        <f>IF('SINBA-SIS-06-P'!X29=0," ",'SINBA-SIS-06-P'!X29)</f>
        <v xml:space="preserve"> </v>
      </c>
      <c r="U26" s="484"/>
      <c r="W26" s="957"/>
      <c r="X26" s="903"/>
      <c r="Y26" s="905" t="s">
        <v>16</v>
      </c>
      <c r="Z26" s="473" t="s">
        <v>8</v>
      </c>
      <c r="AA26" s="451" t="s">
        <v>25</v>
      </c>
      <c r="AB26" s="528" t="str">
        <f>IF('SINBA-SIS-06-P'!Y88=0," ",'SINBA-SIS-06-P'!Y88)</f>
        <v xml:space="preserve"> </v>
      </c>
      <c r="AC26" s="474" t="s">
        <v>729</v>
      </c>
      <c r="AD26" s="540" t="str">
        <f>IF('SINBA-SIS-06-P'!V88=0," ",'SINBA-SIS-06-P'!V88)</f>
        <v xml:space="preserve"> </v>
      </c>
      <c r="AE26" s="452" t="s">
        <v>730</v>
      </c>
      <c r="AF26" s="540" t="str">
        <f>IF('SINBA-SIS-06-P'!W88=0," ",'SINBA-SIS-06-P'!W88)</f>
        <v xml:space="preserve"> </v>
      </c>
      <c r="AG26" s="453" t="s">
        <v>490</v>
      </c>
      <c r="AH26" s="540" t="str">
        <f>IF('SINBA-SIS-06-P'!X88=0," ",'SINBA-SIS-06-P'!X88)</f>
        <v xml:space="preserve"> </v>
      </c>
      <c r="AI26" s="404"/>
      <c r="AJ26" s="404"/>
      <c r="AK26" s="399"/>
      <c r="AL26" s="399"/>
      <c r="AM26" s="399"/>
      <c r="AN26" s="399"/>
      <c r="AO26" s="399"/>
      <c r="AP26" s="399"/>
      <c r="AQ26" s="399"/>
      <c r="AR26" s="399"/>
      <c r="AS26" s="399"/>
      <c r="AT26" s="399"/>
      <c r="AU26" s="399"/>
      <c r="AV26" s="399"/>
      <c r="AW26" s="399"/>
      <c r="AX26" s="399"/>
      <c r="AY26" s="399"/>
      <c r="AZ26" s="399"/>
      <c r="BA26" s="399"/>
      <c r="BB26" s="399"/>
      <c r="BC26" s="399"/>
      <c r="BD26" s="399"/>
      <c r="BE26" s="399"/>
      <c r="BF26" s="399"/>
      <c r="BG26" s="399"/>
      <c r="BH26" s="399"/>
      <c r="BI26" s="399"/>
      <c r="BJ26" s="399"/>
      <c r="BK26" s="399"/>
      <c r="BL26" s="399"/>
    </row>
    <row r="27" spans="1:64" s="426" customFormat="1" ht="12" customHeight="1" thickBot="1">
      <c r="A27" s="891"/>
      <c r="B27" s="427"/>
      <c r="C27" s="966"/>
      <c r="D27" s="972"/>
      <c r="E27" s="972"/>
      <c r="F27" s="972"/>
      <c r="G27" s="972"/>
      <c r="H27" s="972"/>
      <c r="I27" s="967"/>
      <c r="J27" s="959"/>
      <c r="K27" s="960"/>
      <c r="L27" s="485" t="s">
        <v>16</v>
      </c>
      <c r="M27" s="465" t="s">
        <v>401</v>
      </c>
      <c r="N27" s="529">
        <f>IF('SINBA-SIS-06-P'!Y30=0," ",'SINBA-SIS-06-P'!Y30)</f>
        <v>14</v>
      </c>
      <c r="O27" s="449" t="s">
        <v>731</v>
      </c>
      <c r="P27" s="548" t="str">
        <f>IF('SINBA-SIS-06-P'!V30=0," ",'SINBA-SIS-06-P'!V30)</f>
        <v xml:space="preserve"> </v>
      </c>
      <c r="Q27" s="471" t="s">
        <v>732</v>
      </c>
      <c r="R27" s="548" t="str">
        <f>IF('SINBA-SIS-06-P'!W30=0," ",'SINBA-SIS-06-P'!W30)</f>
        <v xml:space="preserve"> </v>
      </c>
      <c r="S27" s="472" t="s">
        <v>457</v>
      </c>
      <c r="T27" s="548" t="str">
        <f>IF('SINBA-SIS-06-P'!X30=0," ",'SINBA-SIS-06-P'!X30)</f>
        <v xml:space="preserve"> </v>
      </c>
      <c r="U27" s="432"/>
      <c r="W27" s="957"/>
      <c r="X27" s="904"/>
      <c r="Y27" s="907"/>
      <c r="Z27" s="478" t="s">
        <v>23</v>
      </c>
      <c r="AA27" s="480" t="s">
        <v>24</v>
      </c>
      <c r="AB27" s="527" t="str">
        <f>IF('SINBA-SIS-06-P'!Y89=0," ",'SINBA-SIS-06-P'!Y89)</f>
        <v xml:space="preserve"> </v>
      </c>
      <c r="AC27" s="481" t="s">
        <v>733</v>
      </c>
      <c r="AD27" s="538" t="str">
        <f>IF('SINBA-SIS-06-P'!V89=0," ",'SINBA-SIS-06-P'!V89)</f>
        <v xml:space="preserve"> </v>
      </c>
      <c r="AE27" s="482" t="s">
        <v>734</v>
      </c>
      <c r="AF27" s="538" t="str">
        <f>IF('SINBA-SIS-06-P'!W89=0," ",'SINBA-SIS-06-P'!W89)</f>
        <v xml:space="preserve"> </v>
      </c>
      <c r="AG27" s="479" t="s">
        <v>491</v>
      </c>
      <c r="AH27" s="538" t="str">
        <f>IF('SINBA-SIS-06-P'!X89=0," ",'SINBA-SIS-06-P'!X89)</f>
        <v xml:space="preserve"> </v>
      </c>
      <c r="AI27" s="404"/>
      <c r="AJ27" s="404"/>
      <c r="AK27" s="399"/>
      <c r="AL27" s="399"/>
      <c r="AM27" s="399"/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399"/>
      <c r="BK27" s="399"/>
      <c r="BL27" s="399"/>
    </row>
    <row r="28" spans="1:64" s="426" customFormat="1" ht="12" customHeight="1">
      <c r="A28" s="891"/>
      <c r="B28" s="427"/>
      <c r="C28" s="964" t="s">
        <v>20</v>
      </c>
      <c r="D28" s="970"/>
      <c r="E28" s="970"/>
      <c r="F28" s="970"/>
      <c r="G28" s="970"/>
      <c r="H28" s="970"/>
      <c r="I28" s="965"/>
      <c r="J28" s="935" t="s">
        <v>402</v>
      </c>
      <c r="K28" s="936"/>
      <c r="L28" s="937"/>
      <c r="M28" s="428" t="s">
        <v>19</v>
      </c>
      <c r="N28" s="547">
        <f>IF('SINBA-SIS-06-P'!Y31=0," ",'SINBA-SIS-06-P'!Y31)</f>
        <v>15</v>
      </c>
      <c r="O28" s="429" t="s">
        <v>735</v>
      </c>
      <c r="P28" s="539" t="str">
        <f>IF('SINBA-SIS-06-P'!V31=0," ",'SINBA-SIS-06-P'!V31)</f>
        <v xml:space="preserve"> </v>
      </c>
      <c r="Q28" s="430" t="s">
        <v>736</v>
      </c>
      <c r="R28" s="539" t="str">
        <f>IF('SINBA-SIS-06-P'!W31=0," ",'SINBA-SIS-06-P'!W31)</f>
        <v xml:space="preserve"> </v>
      </c>
      <c r="S28" s="431" t="s">
        <v>737</v>
      </c>
      <c r="T28" s="539" t="str">
        <f>IF('SINBA-SIS-06-P'!X31=0," ",'SINBA-SIS-06-P'!X31)</f>
        <v xml:space="preserve"> </v>
      </c>
      <c r="U28" s="484"/>
      <c r="W28" s="957"/>
      <c r="X28" s="902" t="s">
        <v>738</v>
      </c>
      <c r="Y28" s="905" t="s">
        <v>22</v>
      </c>
      <c r="Z28" s="473" t="s">
        <v>268</v>
      </c>
      <c r="AA28" s="451" t="s">
        <v>739</v>
      </c>
      <c r="AB28" s="528">
        <f>IF('SINBA-SIS-06-P'!Y90=0," ",'SINBA-SIS-06-P'!Y90)</f>
        <v>3</v>
      </c>
      <c r="AC28" s="474" t="s">
        <v>740</v>
      </c>
      <c r="AD28" s="540" t="str">
        <f>IF('SINBA-SIS-06-P'!V90=0," ",'SINBA-SIS-06-P'!V90)</f>
        <v xml:space="preserve"> </v>
      </c>
      <c r="AE28" s="452" t="s">
        <v>741</v>
      </c>
      <c r="AF28" s="540" t="str">
        <f>IF('SINBA-SIS-06-P'!W90=0," ",'SINBA-SIS-06-P'!W90)</f>
        <v xml:space="preserve"> </v>
      </c>
      <c r="AG28" s="453" t="s">
        <v>742</v>
      </c>
      <c r="AH28" s="540" t="str">
        <f>IF('SINBA-SIS-06-P'!X90=0," ",'SINBA-SIS-06-P'!X90)</f>
        <v xml:space="preserve"> </v>
      </c>
      <c r="AI28" s="404"/>
      <c r="AJ28" s="404"/>
      <c r="AK28" s="399"/>
      <c r="AL28" s="399"/>
      <c r="AM28" s="399"/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399"/>
      <c r="BK28" s="399"/>
      <c r="BL28" s="399"/>
    </row>
    <row r="29" spans="1:64" s="426" customFormat="1" ht="12" customHeight="1" thickBot="1">
      <c r="A29" s="891"/>
      <c r="B29" s="427"/>
      <c r="C29" s="966"/>
      <c r="D29" s="972"/>
      <c r="E29" s="972"/>
      <c r="F29" s="972"/>
      <c r="G29" s="972"/>
      <c r="H29" s="972"/>
      <c r="I29" s="967"/>
      <c r="J29" s="908" t="s">
        <v>403</v>
      </c>
      <c r="K29" s="909"/>
      <c r="L29" s="910"/>
      <c r="M29" s="465" t="s">
        <v>18</v>
      </c>
      <c r="N29" s="527">
        <f>IF('SINBA-SIS-06-P'!Y32=0," ",'SINBA-SIS-06-P'!Y32)</f>
        <v>6</v>
      </c>
      <c r="O29" s="449" t="s">
        <v>743</v>
      </c>
      <c r="P29" s="538" t="str">
        <f>IF('SINBA-SIS-06-P'!V32=0," ",'SINBA-SIS-06-P'!V32)</f>
        <v xml:space="preserve"> </v>
      </c>
      <c r="Q29" s="471" t="s">
        <v>744</v>
      </c>
      <c r="R29" s="538" t="str">
        <f>IF('SINBA-SIS-06-P'!W32=0," ",'SINBA-SIS-06-P'!W32)</f>
        <v xml:space="preserve"> </v>
      </c>
      <c r="S29" s="472" t="s">
        <v>458</v>
      </c>
      <c r="T29" s="538" t="str">
        <f>IF('SINBA-SIS-06-P'!X32=0," ",'SINBA-SIS-06-P'!X32)</f>
        <v xml:space="preserve"> </v>
      </c>
      <c r="U29" s="484"/>
      <c r="W29" s="957"/>
      <c r="X29" s="903"/>
      <c r="Y29" s="906"/>
      <c r="Z29" s="486" t="s">
        <v>248</v>
      </c>
      <c r="AA29" s="454" t="s">
        <v>745</v>
      </c>
      <c r="AB29" s="526">
        <f>IF('SINBA-SIS-06-P'!Y91=0," ",'SINBA-SIS-06-P'!Y91)</f>
        <v>4</v>
      </c>
      <c r="AC29" s="487" t="s">
        <v>746</v>
      </c>
      <c r="AD29" s="541" t="str">
        <f>IF('SINBA-SIS-06-P'!V91=0," ",'SINBA-SIS-06-P'!V91)</f>
        <v xml:space="preserve"> </v>
      </c>
      <c r="AE29" s="455" t="s">
        <v>747</v>
      </c>
      <c r="AF29" s="541" t="str">
        <f>IF('SINBA-SIS-06-P'!W91=0," ",'SINBA-SIS-06-P'!W91)</f>
        <v xml:space="preserve"> </v>
      </c>
      <c r="AG29" s="456" t="s">
        <v>748</v>
      </c>
      <c r="AH29" s="541" t="str">
        <f>IF('SINBA-SIS-06-P'!X91=0," ",'SINBA-SIS-06-P'!X91)</f>
        <v xml:space="preserve"> </v>
      </c>
      <c r="AI29" s="404"/>
      <c r="AJ29" s="404"/>
      <c r="AK29" s="399"/>
      <c r="AL29" s="399"/>
      <c r="AM29" s="399"/>
      <c r="AN29" s="399"/>
      <c r="AO29" s="399"/>
      <c r="AP29" s="399"/>
      <c r="AQ29" s="399"/>
      <c r="AR29" s="399"/>
      <c r="AS29" s="399"/>
      <c r="AT29" s="399"/>
      <c r="AU29" s="399"/>
      <c r="AV29" s="399"/>
      <c r="AW29" s="399"/>
      <c r="AX29" s="399"/>
      <c r="AY29" s="399"/>
      <c r="AZ29" s="399"/>
      <c r="BA29" s="399"/>
      <c r="BB29" s="399"/>
      <c r="BC29" s="399"/>
      <c r="BD29" s="399"/>
      <c r="BE29" s="399"/>
      <c r="BF29" s="399"/>
      <c r="BG29" s="399"/>
      <c r="BH29" s="399"/>
      <c r="BI29" s="399"/>
      <c r="BJ29" s="399"/>
      <c r="BK29" s="399"/>
      <c r="BL29" s="399"/>
    </row>
    <row r="30" spans="1:64" s="426" customFormat="1" ht="12" customHeight="1" thickBot="1">
      <c r="A30" s="891"/>
      <c r="B30" s="427"/>
      <c r="C30" s="978" t="s">
        <v>404</v>
      </c>
      <c r="D30" s="979"/>
      <c r="E30" s="979"/>
      <c r="F30" s="979"/>
      <c r="G30" s="979"/>
      <c r="H30" s="979"/>
      <c r="I30" s="980"/>
      <c r="J30" s="911" t="s">
        <v>406</v>
      </c>
      <c r="K30" s="911"/>
      <c r="L30" s="912"/>
      <c r="M30" s="445" t="s">
        <v>405</v>
      </c>
      <c r="N30" s="547">
        <f>IF('SINBA-SIS-06-P'!Y33=0," ",'SINBA-SIS-06-P'!Y33)</f>
        <v>45</v>
      </c>
      <c r="O30" s="475" t="s">
        <v>749</v>
      </c>
      <c r="P30" s="539" t="str">
        <f>IF('SINBA-SIS-06-P'!V33=0," ",'SINBA-SIS-06-P'!V33)</f>
        <v xml:space="preserve"> </v>
      </c>
      <c r="Q30" s="476" t="s">
        <v>750</v>
      </c>
      <c r="R30" s="539" t="str">
        <f>IF('SINBA-SIS-06-P'!W33=0," ",'SINBA-SIS-06-P'!W33)</f>
        <v xml:space="preserve"> </v>
      </c>
      <c r="S30" s="477" t="s">
        <v>459</v>
      </c>
      <c r="T30" s="539" t="str">
        <f>IF('SINBA-SIS-06-P'!X33=0," ",'SINBA-SIS-06-P'!X33)</f>
        <v xml:space="preserve"> </v>
      </c>
      <c r="U30" s="484"/>
      <c r="W30" s="957"/>
      <c r="X30" s="903"/>
      <c r="Y30" s="907"/>
      <c r="Z30" s="478" t="s">
        <v>12</v>
      </c>
      <c r="AA30" s="480" t="s">
        <v>751</v>
      </c>
      <c r="AB30" s="527">
        <f>IF('SINBA-SIS-06-P'!Y92=0," ",'SINBA-SIS-06-P'!Y92)</f>
        <v>1</v>
      </c>
      <c r="AC30" s="481" t="s">
        <v>752</v>
      </c>
      <c r="AD30" s="538" t="str">
        <f>IF('SINBA-SIS-06-P'!V92=0," ",'SINBA-SIS-06-P'!V92)</f>
        <v xml:space="preserve"> </v>
      </c>
      <c r="AE30" s="482" t="s">
        <v>753</v>
      </c>
      <c r="AF30" s="538" t="str">
        <f>IF('SINBA-SIS-06-P'!W92=0," ",'SINBA-SIS-06-P'!W92)</f>
        <v xml:space="preserve"> </v>
      </c>
      <c r="AG30" s="479" t="s">
        <v>754</v>
      </c>
      <c r="AH30" s="538" t="str">
        <f>IF('SINBA-SIS-06-P'!X92=0," ",'SINBA-SIS-06-P'!X92)</f>
        <v xml:space="preserve"> </v>
      </c>
      <c r="AI30" s="404"/>
      <c r="AJ30" s="404"/>
      <c r="AK30" s="399"/>
      <c r="AL30" s="399"/>
      <c r="AM30" s="399"/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399"/>
      <c r="BG30" s="399"/>
      <c r="BH30" s="399"/>
      <c r="BI30" s="399"/>
      <c r="BJ30" s="399"/>
      <c r="BK30" s="399"/>
      <c r="BL30" s="399"/>
    </row>
    <row r="31" spans="1:64" s="426" customFormat="1" ht="12" customHeight="1">
      <c r="A31" s="891"/>
      <c r="B31" s="427"/>
      <c r="C31" s="981"/>
      <c r="D31" s="982"/>
      <c r="E31" s="982"/>
      <c r="F31" s="982"/>
      <c r="G31" s="982"/>
      <c r="H31" s="982"/>
      <c r="I31" s="983"/>
      <c r="J31" s="911" t="s">
        <v>408</v>
      </c>
      <c r="K31" s="911"/>
      <c r="L31" s="912"/>
      <c r="M31" s="428" t="s">
        <v>407</v>
      </c>
      <c r="N31" s="547">
        <f>IF('SINBA-SIS-06-P'!Y34=0," ",'SINBA-SIS-06-P'!Y34)</f>
        <v>42</v>
      </c>
      <c r="O31" s="429" t="s">
        <v>755</v>
      </c>
      <c r="P31" s="539" t="str">
        <f>IF('SINBA-SIS-06-P'!V34=0," ",'SINBA-SIS-06-P'!V34)</f>
        <v xml:space="preserve"> </v>
      </c>
      <c r="Q31" s="430" t="s">
        <v>756</v>
      </c>
      <c r="R31" s="539" t="str">
        <f>IF('SINBA-SIS-06-P'!W34=0," ",'SINBA-SIS-06-P'!W34)</f>
        <v xml:space="preserve"> </v>
      </c>
      <c r="S31" s="431" t="s">
        <v>460</v>
      </c>
      <c r="T31" s="539" t="str">
        <f>IF('SINBA-SIS-06-P'!X34=0," ",'SINBA-SIS-06-P'!X34)</f>
        <v xml:space="preserve"> </v>
      </c>
      <c r="U31" s="484"/>
      <c r="W31" s="957"/>
      <c r="X31" s="903"/>
      <c r="Y31" s="905" t="s">
        <v>610</v>
      </c>
      <c r="Z31" s="473" t="s">
        <v>268</v>
      </c>
      <c r="AA31" s="451" t="s">
        <v>757</v>
      </c>
      <c r="AB31" s="528">
        <f>IF('SINBA-SIS-06-P'!Y93=0," ",'SINBA-SIS-06-P'!Y93)</f>
        <v>1</v>
      </c>
      <c r="AC31" s="474" t="s">
        <v>758</v>
      </c>
      <c r="AD31" s="540" t="str">
        <f>IF('SINBA-SIS-06-P'!V93=0," ",'SINBA-SIS-06-P'!V93)</f>
        <v xml:space="preserve"> </v>
      </c>
      <c r="AE31" s="452" t="s">
        <v>759</v>
      </c>
      <c r="AF31" s="540" t="str">
        <f>IF('SINBA-SIS-06-P'!W93=0," ",'SINBA-SIS-06-P'!W93)</f>
        <v xml:space="preserve"> </v>
      </c>
      <c r="AG31" s="453" t="s">
        <v>760</v>
      </c>
      <c r="AH31" s="540" t="str">
        <f>IF('SINBA-SIS-06-P'!X93=0," ",'SINBA-SIS-06-P'!X93)</f>
        <v xml:space="preserve"> </v>
      </c>
      <c r="AI31" s="404"/>
      <c r="AJ31" s="404"/>
      <c r="AK31" s="399"/>
      <c r="AL31" s="399"/>
      <c r="AM31" s="399"/>
      <c r="AN31" s="399"/>
      <c r="AO31" s="399"/>
      <c r="AP31" s="399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399"/>
      <c r="BH31" s="399"/>
      <c r="BI31" s="399"/>
      <c r="BJ31" s="399"/>
      <c r="BK31" s="399"/>
      <c r="BL31" s="399"/>
    </row>
    <row r="32" spans="1:64" s="426" customFormat="1" ht="12" customHeight="1">
      <c r="A32" s="891"/>
      <c r="B32" s="427"/>
      <c r="C32" s="981"/>
      <c r="D32" s="982"/>
      <c r="E32" s="982"/>
      <c r="F32" s="982"/>
      <c r="G32" s="982"/>
      <c r="H32" s="982"/>
      <c r="I32" s="983"/>
      <c r="J32" s="913" t="s">
        <v>410</v>
      </c>
      <c r="K32" s="914"/>
      <c r="L32" s="488" t="s">
        <v>411</v>
      </c>
      <c r="M32" s="428" t="s">
        <v>409</v>
      </c>
      <c r="N32" s="547">
        <f>IF('SINBA-SIS-06-P'!Y35=0," ",'SINBA-SIS-06-P'!Y35)</f>
        <v>1</v>
      </c>
      <c r="O32" s="429" t="s">
        <v>761</v>
      </c>
      <c r="P32" s="539" t="str">
        <f>IF('SINBA-SIS-06-P'!V35=0," ",'SINBA-SIS-06-P'!V35)</f>
        <v xml:space="preserve"> </v>
      </c>
      <c r="Q32" s="430" t="s">
        <v>762</v>
      </c>
      <c r="R32" s="539" t="str">
        <f>IF('SINBA-SIS-06-P'!W35=0," ",'SINBA-SIS-06-P'!W35)</f>
        <v xml:space="preserve"> </v>
      </c>
      <c r="S32" s="431" t="s">
        <v>461</v>
      </c>
      <c r="T32" s="539" t="str">
        <f>IF('SINBA-SIS-06-P'!X35=0," ",'SINBA-SIS-06-P'!X35)</f>
        <v xml:space="preserve"> </v>
      </c>
      <c r="U32" s="432"/>
      <c r="W32" s="957"/>
      <c r="X32" s="903"/>
      <c r="Y32" s="906"/>
      <c r="Z32" s="486" t="s">
        <v>248</v>
      </c>
      <c r="AA32" s="454" t="s">
        <v>763</v>
      </c>
      <c r="AB32" s="526">
        <f>IF('SINBA-SIS-06-P'!Y94=0," ",'SINBA-SIS-06-P'!Y94)</f>
        <v>1</v>
      </c>
      <c r="AC32" s="487" t="s">
        <v>764</v>
      </c>
      <c r="AD32" s="541" t="str">
        <f>IF('SINBA-SIS-06-P'!V94=0," ",'SINBA-SIS-06-P'!V94)</f>
        <v xml:space="preserve"> </v>
      </c>
      <c r="AE32" s="455" t="s">
        <v>765</v>
      </c>
      <c r="AF32" s="541" t="str">
        <f>IF('SINBA-SIS-06-P'!W94=0," ",'SINBA-SIS-06-P'!W94)</f>
        <v xml:space="preserve"> </v>
      </c>
      <c r="AG32" s="456" t="s">
        <v>766</v>
      </c>
      <c r="AH32" s="541" t="str">
        <f>IF('SINBA-SIS-06-P'!X94=0," ",'SINBA-SIS-06-P'!X94)</f>
        <v xml:space="preserve"> </v>
      </c>
      <c r="AI32" s="404"/>
      <c r="AJ32" s="404"/>
      <c r="AK32" s="399"/>
      <c r="AL32" s="399"/>
      <c r="AM32" s="399"/>
      <c r="AN32" s="399"/>
      <c r="AO32" s="399"/>
      <c r="AP32" s="399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399"/>
      <c r="BH32" s="399"/>
      <c r="BI32" s="399"/>
      <c r="BJ32" s="399"/>
      <c r="BK32" s="399"/>
      <c r="BL32" s="399"/>
    </row>
    <row r="33" spans="1:64" s="426" customFormat="1" ht="12" customHeight="1" thickBot="1">
      <c r="A33" s="891"/>
      <c r="B33" s="427"/>
      <c r="C33" s="984"/>
      <c r="D33" s="985"/>
      <c r="E33" s="985"/>
      <c r="F33" s="985"/>
      <c r="G33" s="985"/>
      <c r="H33" s="985"/>
      <c r="I33" s="986"/>
      <c r="J33" s="915"/>
      <c r="K33" s="916"/>
      <c r="L33" s="489" t="s">
        <v>413</v>
      </c>
      <c r="M33" s="490" t="s">
        <v>412</v>
      </c>
      <c r="N33" s="527" t="str">
        <f>IF('SINBA-SIS-06-P'!Y36=0," ",'SINBA-SIS-06-P'!Y36)</f>
        <v xml:space="preserve"> </v>
      </c>
      <c r="O33" s="449" t="s">
        <v>767</v>
      </c>
      <c r="P33" s="538" t="str">
        <f>IF('SINBA-SIS-06-P'!V36=0," ",'SINBA-SIS-06-P'!V36)</f>
        <v xml:space="preserve"> </v>
      </c>
      <c r="Q33" s="471" t="s">
        <v>768</v>
      </c>
      <c r="R33" s="538" t="str">
        <f>IF('SINBA-SIS-06-P'!W36=0," ",'SINBA-SIS-06-P'!W36)</f>
        <v xml:space="preserve"> </v>
      </c>
      <c r="S33" s="472" t="s">
        <v>462</v>
      </c>
      <c r="T33" s="538" t="str">
        <f>IF('SINBA-SIS-06-P'!X36=0," ",'SINBA-SIS-06-P'!X36)</f>
        <v xml:space="preserve"> </v>
      </c>
      <c r="U33" s="432"/>
      <c r="W33" s="957"/>
      <c r="X33" s="903"/>
      <c r="Y33" s="907"/>
      <c r="Z33" s="478" t="s">
        <v>12</v>
      </c>
      <c r="AA33" s="480" t="s">
        <v>769</v>
      </c>
      <c r="AB33" s="527" t="str">
        <f>IF('SINBA-SIS-06-P'!Y95=0," ",'SINBA-SIS-06-P'!Y95)</f>
        <v xml:space="preserve"> </v>
      </c>
      <c r="AC33" s="481" t="s">
        <v>770</v>
      </c>
      <c r="AD33" s="538" t="str">
        <f>IF('SINBA-SIS-06-P'!V95=0," ",'SINBA-SIS-06-P'!V95)</f>
        <v xml:space="preserve"> </v>
      </c>
      <c r="AE33" s="482" t="s">
        <v>771</v>
      </c>
      <c r="AF33" s="538" t="str">
        <f>IF('SINBA-SIS-06-P'!W95=0," ",'SINBA-SIS-06-P'!W95)</f>
        <v xml:space="preserve"> </v>
      </c>
      <c r="AG33" s="479" t="s">
        <v>772</v>
      </c>
      <c r="AH33" s="538" t="str">
        <f>IF('SINBA-SIS-06-P'!X95=0," ",'SINBA-SIS-06-P'!X95)</f>
        <v xml:space="preserve"> </v>
      </c>
      <c r="AI33" s="404"/>
      <c r="AJ33" s="404"/>
      <c r="AK33" s="399"/>
      <c r="AL33" s="399"/>
      <c r="AM33" s="399"/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399"/>
      <c r="BH33" s="399"/>
      <c r="BI33" s="399"/>
      <c r="BJ33" s="399"/>
      <c r="BK33" s="399"/>
      <c r="BL33" s="399"/>
    </row>
    <row r="34" spans="1:64" s="426" customFormat="1" ht="12" customHeight="1">
      <c r="A34" s="891"/>
      <c r="B34" s="427"/>
      <c r="C34" s="964" t="s">
        <v>414</v>
      </c>
      <c r="D34" s="970"/>
      <c r="E34" s="970"/>
      <c r="F34" s="970"/>
      <c r="G34" s="970"/>
      <c r="H34" s="970"/>
      <c r="I34" s="965"/>
      <c r="J34" s="917" t="s">
        <v>367</v>
      </c>
      <c r="K34" s="917"/>
      <c r="L34" s="918"/>
      <c r="M34" s="451" t="s">
        <v>373</v>
      </c>
      <c r="N34" s="547">
        <f>IF('SINBA-SIS-06-P'!Y37=0," ",'SINBA-SIS-06-P'!Y37)</f>
        <v>50</v>
      </c>
      <c r="O34" s="429" t="s">
        <v>773</v>
      </c>
      <c r="P34" s="540" t="str">
        <f>IF('SINBA-SIS-06-P'!V37=0," ",'SINBA-SIS-06-P'!V37)</f>
        <v xml:space="preserve"> </v>
      </c>
      <c r="Q34" s="430" t="s">
        <v>774</v>
      </c>
      <c r="R34" s="540" t="str">
        <f>IF('SINBA-SIS-06-P'!W37=0," ",'SINBA-SIS-06-P'!W37)</f>
        <v xml:space="preserve"> </v>
      </c>
      <c r="S34" s="453" t="s">
        <v>463</v>
      </c>
      <c r="T34" s="540" t="str">
        <f>IF('SINBA-SIS-06-P'!X37=0," ",'SINBA-SIS-06-P'!X37)</f>
        <v xml:space="preserve"> </v>
      </c>
      <c r="U34" s="484"/>
      <c r="W34" s="957"/>
      <c r="X34" s="903"/>
      <c r="Y34" s="905" t="s">
        <v>611</v>
      </c>
      <c r="Z34" s="473" t="s">
        <v>268</v>
      </c>
      <c r="AA34" s="451" t="s">
        <v>775</v>
      </c>
      <c r="AB34" s="528" t="str">
        <f>IF('SINBA-SIS-06-P'!Y96=0," ",'SINBA-SIS-06-P'!Y96)</f>
        <v xml:space="preserve"> </v>
      </c>
      <c r="AC34" s="474" t="s">
        <v>776</v>
      </c>
      <c r="AD34" s="540" t="str">
        <f>IF('SINBA-SIS-06-P'!V96=0," ",'SINBA-SIS-06-P'!V96)</f>
        <v xml:space="preserve"> </v>
      </c>
      <c r="AE34" s="452" t="s">
        <v>777</v>
      </c>
      <c r="AF34" s="540" t="str">
        <f>IF('SINBA-SIS-06-P'!W96=0," ",'SINBA-SIS-06-P'!W96)</f>
        <v xml:space="preserve"> </v>
      </c>
      <c r="AG34" s="453" t="s">
        <v>778</v>
      </c>
      <c r="AH34" s="540" t="str">
        <f>IF('SINBA-SIS-06-P'!X96=0," ",'SINBA-SIS-06-P'!X96)</f>
        <v xml:space="preserve"> </v>
      </c>
      <c r="AI34" s="404"/>
      <c r="AJ34" s="404"/>
      <c r="AK34" s="399"/>
      <c r="AL34" s="399"/>
      <c r="AM34" s="399"/>
      <c r="AN34" s="399"/>
      <c r="AO34" s="399"/>
      <c r="AP34" s="399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399"/>
      <c r="BH34" s="399"/>
      <c r="BI34" s="399"/>
      <c r="BJ34" s="399"/>
      <c r="BK34" s="399"/>
      <c r="BL34" s="399"/>
    </row>
    <row r="35" spans="1:64" s="426" customFormat="1" ht="12" customHeight="1">
      <c r="A35" s="891"/>
      <c r="B35" s="427"/>
      <c r="C35" s="968"/>
      <c r="D35" s="971"/>
      <c r="E35" s="971"/>
      <c r="F35" s="971"/>
      <c r="G35" s="971"/>
      <c r="H35" s="971"/>
      <c r="I35" s="969"/>
      <c r="J35" s="911" t="s">
        <v>375</v>
      </c>
      <c r="K35" s="911"/>
      <c r="L35" s="912"/>
      <c r="M35" s="445" t="s">
        <v>374</v>
      </c>
      <c r="N35" s="530">
        <f>IF('SINBA-SIS-06-P'!Y38=0," ",'SINBA-SIS-06-P'!Y38)</f>
        <v>42</v>
      </c>
      <c r="O35" s="475" t="s">
        <v>779</v>
      </c>
      <c r="P35" s="537" t="str">
        <f>IF('SINBA-SIS-06-P'!V38=0," ",'SINBA-SIS-06-P'!V38)</f>
        <v xml:space="preserve"> </v>
      </c>
      <c r="Q35" s="476" t="s">
        <v>780</v>
      </c>
      <c r="R35" s="537" t="str">
        <f>IF('SINBA-SIS-06-P'!W38=0," ",'SINBA-SIS-06-P'!W38)</f>
        <v xml:space="preserve"> </v>
      </c>
      <c r="S35" s="477" t="s">
        <v>464</v>
      </c>
      <c r="T35" s="537" t="str">
        <f>IF('SINBA-SIS-06-P'!X38=0," ",'SINBA-SIS-06-P'!X38)</f>
        <v xml:space="preserve"> </v>
      </c>
      <c r="U35" s="484"/>
      <c r="W35" s="957"/>
      <c r="X35" s="903"/>
      <c r="Y35" s="906"/>
      <c r="Z35" s="486" t="s">
        <v>248</v>
      </c>
      <c r="AA35" s="454" t="s">
        <v>781</v>
      </c>
      <c r="AB35" s="526" t="str">
        <f>IF('SINBA-SIS-06-P'!Y97=0," ",'SINBA-SIS-06-P'!Y97)</f>
        <v xml:space="preserve"> </v>
      </c>
      <c r="AC35" s="487" t="s">
        <v>782</v>
      </c>
      <c r="AD35" s="541" t="str">
        <f>IF('SINBA-SIS-06-P'!V97=0," ",'SINBA-SIS-06-P'!V97)</f>
        <v xml:space="preserve"> </v>
      </c>
      <c r="AE35" s="455" t="s">
        <v>783</v>
      </c>
      <c r="AF35" s="541" t="str">
        <f>IF('SINBA-SIS-06-P'!W97=0," ",'SINBA-SIS-06-P'!W97)</f>
        <v xml:space="preserve"> </v>
      </c>
      <c r="AG35" s="456" t="s">
        <v>784</v>
      </c>
      <c r="AH35" s="541" t="str">
        <f>IF('SINBA-SIS-06-P'!X97=0," ",'SINBA-SIS-06-P'!X97)</f>
        <v xml:space="preserve"> </v>
      </c>
      <c r="AI35" s="404"/>
      <c r="AJ35" s="404"/>
      <c r="AK35" s="399"/>
      <c r="AL35" s="399"/>
      <c r="AM35" s="399"/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399"/>
      <c r="BH35" s="399"/>
      <c r="BI35" s="399"/>
      <c r="BJ35" s="399"/>
      <c r="BK35" s="399"/>
      <c r="BL35" s="399"/>
    </row>
    <row r="36" spans="1:64" s="426" customFormat="1" ht="12" customHeight="1" thickBot="1">
      <c r="A36" s="891"/>
      <c r="B36" s="427"/>
      <c r="C36" s="968"/>
      <c r="D36" s="971"/>
      <c r="E36" s="971"/>
      <c r="F36" s="971"/>
      <c r="G36" s="971"/>
      <c r="H36" s="971"/>
      <c r="I36" s="969"/>
      <c r="J36" s="911" t="s">
        <v>377</v>
      </c>
      <c r="K36" s="911"/>
      <c r="L36" s="912"/>
      <c r="M36" s="445" t="s">
        <v>376</v>
      </c>
      <c r="N36" s="530">
        <f>IF('SINBA-SIS-06-P'!Y39=0," ",'SINBA-SIS-06-P'!Y39)</f>
        <v>40</v>
      </c>
      <c r="O36" s="475" t="s">
        <v>785</v>
      </c>
      <c r="P36" s="537" t="str">
        <f>IF('SINBA-SIS-06-P'!V39=0," ",'SINBA-SIS-06-P'!V39)</f>
        <v xml:space="preserve"> </v>
      </c>
      <c r="Q36" s="476" t="s">
        <v>786</v>
      </c>
      <c r="R36" s="537" t="str">
        <f>IF('SINBA-SIS-06-P'!W39=0," ",'SINBA-SIS-06-P'!W39)</f>
        <v xml:space="preserve"> </v>
      </c>
      <c r="S36" s="477" t="s">
        <v>465</v>
      </c>
      <c r="T36" s="537" t="str">
        <f>IF('SINBA-SIS-06-P'!X39=0," ",'SINBA-SIS-06-P'!X39)</f>
        <v xml:space="preserve"> </v>
      </c>
      <c r="U36" s="484"/>
      <c r="W36" s="957"/>
      <c r="X36" s="903"/>
      <c r="Y36" s="907"/>
      <c r="Z36" s="478" t="s">
        <v>12</v>
      </c>
      <c r="AA36" s="480" t="s">
        <v>787</v>
      </c>
      <c r="AB36" s="527" t="str">
        <f>IF('SINBA-SIS-06-P'!Y98=0," ",'SINBA-SIS-06-P'!Y98)</f>
        <v xml:space="preserve"> </v>
      </c>
      <c r="AC36" s="481" t="s">
        <v>788</v>
      </c>
      <c r="AD36" s="538" t="str">
        <f>IF('SINBA-SIS-06-P'!V98=0," ",'SINBA-SIS-06-P'!V98)</f>
        <v xml:space="preserve"> </v>
      </c>
      <c r="AE36" s="482" t="s">
        <v>789</v>
      </c>
      <c r="AF36" s="538" t="str">
        <f>IF('SINBA-SIS-06-P'!W98=0," ",'SINBA-SIS-06-P'!W98)</f>
        <v xml:space="preserve"> </v>
      </c>
      <c r="AG36" s="479" t="s">
        <v>790</v>
      </c>
      <c r="AH36" s="538" t="str">
        <f>IF('SINBA-SIS-06-P'!X98=0," ",'SINBA-SIS-06-P'!X98)</f>
        <v xml:space="preserve"> </v>
      </c>
      <c r="AI36" s="404"/>
      <c r="AJ36" s="404"/>
      <c r="AK36" s="399"/>
      <c r="AL36" s="399"/>
      <c r="AM36" s="399"/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399"/>
      <c r="BH36" s="399"/>
      <c r="BI36" s="399"/>
      <c r="BJ36" s="399"/>
      <c r="BK36" s="399"/>
      <c r="BL36" s="399"/>
    </row>
    <row r="37" spans="1:64" s="426" customFormat="1" ht="12" customHeight="1">
      <c r="A37" s="891"/>
      <c r="B37" s="427"/>
      <c r="C37" s="968"/>
      <c r="D37" s="971"/>
      <c r="E37" s="971"/>
      <c r="F37" s="971"/>
      <c r="G37" s="971"/>
      <c r="H37" s="971"/>
      <c r="I37" s="969"/>
      <c r="J37" s="929" t="s">
        <v>416</v>
      </c>
      <c r="K37" s="930"/>
      <c r="L37" s="444" t="s">
        <v>22</v>
      </c>
      <c r="M37" s="445" t="s">
        <v>415</v>
      </c>
      <c r="N37" s="530">
        <f>IF('SINBA-SIS-06-P'!Y40=0," ",'SINBA-SIS-06-P'!Y40)</f>
        <v>3</v>
      </c>
      <c r="O37" s="475" t="s">
        <v>791</v>
      </c>
      <c r="P37" s="537" t="str">
        <f>IF('SINBA-SIS-06-P'!V40=0," ",'SINBA-SIS-06-P'!V40)</f>
        <v xml:space="preserve"> </v>
      </c>
      <c r="Q37" s="476" t="s">
        <v>792</v>
      </c>
      <c r="R37" s="537" t="str">
        <f>IF('SINBA-SIS-06-P'!W40=0," ",'SINBA-SIS-06-P'!W40)</f>
        <v xml:space="preserve"> </v>
      </c>
      <c r="S37" s="477" t="s">
        <v>466</v>
      </c>
      <c r="T37" s="537" t="str">
        <f>IF('SINBA-SIS-06-P'!X40=0," ",'SINBA-SIS-06-P'!X40)</f>
        <v xml:space="preserve"> </v>
      </c>
      <c r="U37" s="484"/>
      <c r="W37" s="957"/>
      <c r="X37" s="903"/>
      <c r="Y37" s="905" t="s">
        <v>609</v>
      </c>
      <c r="Z37" s="473" t="s">
        <v>268</v>
      </c>
      <c r="AA37" s="454" t="s">
        <v>793</v>
      </c>
      <c r="AB37" s="526">
        <f>IF('SINBA-SIS-06-P'!Y99=0," ",'SINBA-SIS-06-P'!Y99)</f>
        <v>15</v>
      </c>
      <c r="AC37" s="487" t="s">
        <v>794</v>
      </c>
      <c r="AD37" s="541" t="str">
        <f>IF('SINBA-SIS-06-P'!V99=0," ",'SINBA-SIS-06-P'!V99)</f>
        <v xml:space="preserve"> </v>
      </c>
      <c r="AE37" s="455" t="s">
        <v>795</v>
      </c>
      <c r="AF37" s="541" t="str">
        <f>IF('SINBA-SIS-06-P'!W99=0," ",'SINBA-SIS-06-P'!W99)</f>
        <v xml:space="preserve"> </v>
      </c>
      <c r="AG37" s="456" t="s">
        <v>796</v>
      </c>
      <c r="AH37" s="541" t="str">
        <f>IF('SINBA-SIS-06-P'!X99=0," ",'SINBA-SIS-06-P'!X99)</f>
        <v xml:space="preserve"> </v>
      </c>
      <c r="AI37" s="404"/>
      <c r="AJ37" s="404"/>
      <c r="AK37" s="399"/>
      <c r="AL37" s="399"/>
      <c r="AM37" s="399"/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399"/>
      <c r="AY37" s="399"/>
      <c r="AZ37" s="399"/>
      <c r="BA37" s="399"/>
      <c r="BB37" s="399"/>
      <c r="BC37" s="399"/>
      <c r="BD37" s="399"/>
      <c r="BE37" s="399"/>
      <c r="BF37" s="399"/>
      <c r="BG37" s="399"/>
      <c r="BH37" s="399"/>
      <c r="BI37" s="399"/>
      <c r="BJ37" s="399"/>
      <c r="BK37" s="399"/>
      <c r="BL37" s="399"/>
    </row>
    <row r="38" spans="1:64" s="426" customFormat="1" ht="12" customHeight="1">
      <c r="A38" s="891"/>
      <c r="B38" s="427"/>
      <c r="C38" s="968"/>
      <c r="D38" s="971"/>
      <c r="E38" s="971"/>
      <c r="F38" s="971"/>
      <c r="G38" s="971"/>
      <c r="H38" s="971"/>
      <c r="I38" s="969"/>
      <c r="J38" s="949"/>
      <c r="K38" s="950"/>
      <c r="L38" s="444" t="s">
        <v>17</v>
      </c>
      <c r="M38" s="445" t="s">
        <v>417</v>
      </c>
      <c r="N38" s="530">
        <f>IF('SINBA-SIS-06-P'!Y41=0," ",'SINBA-SIS-06-P'!Y41)</f>
        <v>2</v>
      </c>
      <c r="O38" s="475" t="s">
        <v>797</v>
      </c>
      <c r="P38" s="537" t="str">
        <f>IF('SINBA-SIS-06-P'!V41=0," ",'SINBA-SIS-06-P'!V41)</f>
        <v xml:space="preserve"> </v>
      </c>
      <c r="Q38" s="476" t="s">
        <v>798</v>
      </c>
      <c r="R38" s="537" t="str">
        <f>IF('SINBA-SIS-06-P'!W41=0," ",'SINBA-SIS-06-P'!W41)</f>
        <v xml:space="preserve"> </v>
      </c>
      <c r="S38" s="477" t="s">
        <v>467</v>
      </c>
      <c r="T38" s="537" t="str">
        <f>IF('SINBA-SIS-06-P'!X41=0," ",'SINBA-SIS-06-P'!X41)</f>
        <v xml:space="preserve"> </v>
      </c>
      <c r="U38" s="432"/>
      <c r="W38" s="957"/>
      <c r="X38" s="903"/>
      <c r="Y38" s="906"/>
      <c r="Z38" s="486" t="s">
        <v>248</v>
      </c>
      <c r="AA38" s="454" t="s">
        <v>799</v>
      </c>
      <c r="AB38" s="526">
        <f>IF('SINBA-SIS-06-P'!Y100=0," ",'SINBA-SIS-06-P'!Y100)</f>
        <v>20</v>
      </c>
      <c r="AC38" s="487" t="s">
        <v>800</v>
      </c>
      <c r="AD38" s="541" t="str">
        <f>IF('SINBA-SIS-06-P'!V100=0," ",'SINBA-SIS-06-P'!V100)</f>
        <v xml:space="preserve"> </v>
      </c>
      <c r="AE38" s="455" t="s">
        <v>801</v>
      </c>
      <c r="AF38" s="541" t="str">
        <f>IF('SINBA-SIS-06-P'!W100=0," ",'SINBA-SIS-06-P'!W100)</f>
        <v xml:space="preserve"> </v>
      </c>
      <c r="AG38" s="456" t="s">
        <v>802</v>
      </c>
      <c r="AH38" s="541" t="str">
        <f>IF('SINBA-SIS-06-P'!X100=0," ",'SINBA-SIS-06-P'!X100)</f>
        <v xml:space="preserve"> </v>
      </c>
      <c r="AI38" s="404"/>
      <c r="AJ38" s="404"/>
      <c r="AK38" s="399"/>
      <c r="AL38" s="399"/>
      <c r="AM38" s="399"/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399"/>
      <c r="AY38" s="399"/>
      <c r="AZ38" s="399"/>
      <c r="BA38" s="399"/>
      <c r="BB38" s="399"/>
      <c r="BC38" s="399"/>
      <c r="BD38" s="399"/>
      <c r="BE38" s="399"/>
      <c r="BF38" s="399"/>
      <c r="BG38" s="399"/>
      <c r="BH38" s="399"/>
      <c r="BI38" s="399"/>
      <c r="BJ38" s="399"/>
      <c r="BK38" s="399"/>
      <c r="BL38" s="399"/>
    </row>
    <row r="39" spans="1:64" s="426" customFormat="1" ht="12" customHeight="1" thickBot="1">
      <c r="A39" s="891"/>
      <c r="B39" s="427"/>
      <c r="C39" s="968"/>
      <c r="D39" s="971"/>
      <c r="E39" s="971"/>
      <c r="F39" s="971"/>
      <c r="G39" s="971"/>
      <c r="H39" s="971"/>
      <c r="I39" s="969"/>
      <c r="J39" s="931"/>
      <c r="K39" s="932"/>
      <c r="L39" s="444" t="s">
        <v>265</v>
      </c>
      <c r="M39" s="445" t="s">
        <v>418</v>
      </c>
      <c r="N39" s="530">
        <f>IF('SINBA-SIS-06-P'!Y42=0," ",'SINBA-SIS-06-P'!Y42)</f>
        <v>2</v>
      </c>
      <c r="O39" s="475" t="s">
        <v>803</v>
      </c>
      <c r="P39" s="537" t="str">
        <f>IF('SINBA-SIS-06-P'!V42=0," ",'SINBA-SIS-06-P'!V42)</f>
        <v xml:space="preserve"> </v>
      </c>
      <c r="Q39" s="476" t="s">
        <v>804</v>
      </c>
      <c r="R39" s="537" t="str">
        <f>IF('SINBA-SIS-06-P'!W42=0," ",'SINBA-SIS-06-P'!W42)</f>
        <v xml:space="preserve"> </v>
      </c>
      <c r="S39" s="477" t="s">
        <v>468</v>
      </c>
      <c r="T39" s="537" t="str">
        <f>IF('SINBA-SIS-06-P'!X42=0," ",'SINBA-SIS-06-P'!X42)</f>
        <v xml:space="preserve"> </v>
      </c>
      <c r="U39" s="432"/>
      <c r="W39" s="958"/>
      <c r="X39" s="904"/>
      <c r="Y39" s="907"/>
      <c r="Z39" s="478" t="s">
        <v>12</v>
      </c>
      <c r="AA39" s="480" t="s">
        <v>805</v>
      </c>
      <c r="AB39" s="527">
        <f>IF('SINBA-SIS-06-P'!Y101=0," ",'SINBA-SIS-06-P'!Y101)</f>
        <v>6</v>
      </c>
      <c r="AC39" s="481" t="s">
        <v>806</v>
      </c>
      <c r="AD39" s="538" t="str">
        <f>IF('SINBA-SIS-06-P'!V101=0," ",'SINBA-SIS-06-P'!V101)</f>
        <v xml:space="preserve"> </v>
      </c>
      <c r="AE39" s="482" t="s">
        <v>807</v>
      </c>
      <c r="AF39" s="538" t="str">
        <f>IF('SINBA-SIS-06-P'!W101=0," ",'SINBA-SIS-06-P'!W101)</f>
        <v xml:space="preserve"> </v>
      </c>
      <c r="AG39" s="479" t="s">
        <v>808</v>
      </c>
      <c r="AH39" s="538" t="str">
        <f>IF('SINBA-SIS-06-P'!X101=0," ",'SINBA-SIS-06-P'!X101)</f>
        <v xml:space="preserve"> </v>
      </c>
      <c r="AI39" s="404"/>
      <c r="AJ39" s="404"/>
      <c r="AK39" s="399"/>
      <c r="AL39" s="399"/>
      <c r="AM39" s="399"/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399"/>
      <c r="AY39" s="399"/>
      <c r="AZ39" s="399"/>
      <c r="BA39" s="399"/>
      <c r="BB39" s="399"/>
      <c r="BC39" s="399"/>
      <c r="BD39" s="399"/>
      <c r="BE39" s="399"/>
      <c r="BF39" s="399"/>
      <c r="BG39" s="399"/>
      <c r="BH39" s="399"/>
      <c r="BI39" s="399"/>
      <c r="BJ39" s="399"/>
      <c r="BK39" s="399"/>
      <c r="BL39" s="399"/>
    </row>
    <row r="40" spans="1:64" s="426" customFormat="1" ht="12" customHeight="1" thickBot="1">
      <c r="A40" s="891"/>
      <c r="B40" s="427"/>
      <c r="C40" s="966"/>
      <c r="D40" s="972"/>
      <c r="E40" s="972"/>
      <c r="F40" s="972"/>
      <c r="G40" s="972"/>
      <c r="H40" s="972"/>
      <c r="I40" s="967"/>
      <c r="J40" s="938" t="s">
        <v>809</v>
      </c>
      <c r="K40" s="938"/>
      <c r="L40" s="491" t="s">
        <v>378</v>
      </c>
      <c r="M40" s="445" t="s">
        <v>810</v>
      </c>
      <c r="N40" s="530">
        <f>IF('SINBA-SIS-06-P'!Y43=0," ",'SINBA-SIS-06-P'!Y43)</f>
        <v>1</v>
      </c>
      <c r="O40" s="475" t="s">
        <v>811</v>
      </c>
      <c r="P40" s="537" t="str">
        <f>IF('SINBA-SIS-06-P'!V43=0," ",'SINBA-SIS-06-P'!V43)</f>
        <v xml:space="preserve"> </v>
      </c>
      <c r="Q40" s="476" t="s">
        <v>812</v>
      </c>
      <c r="R40" s="537" t="str">
        <f>IF('SINBA-SIS-06-P'!W43=0," ",'SINBA-SIS-06-P'!W43)</f>
        <v xml:space="preserve"> </v>
      </c>
      <c r="S40" s="477" t="s">
        <v>813</v>
      </c>
      <c r="T40" s="537" t="str">
        <f>IF('SINBA-SIS-06-P'!X43=0," ",'SINBA-SIS-06-P'!X43)</f>
        <v xml:space="preserve"> </v>
      </c>
      <c r="U40" s="432"/>
      <c r="W40" s="939" t="s">
        <v>607</v>
      </c>
      <c r="X40" s="940"/>
      <c r="Y40" s="954" t="s">
        <v>493</v>
      </c>
      <c r="Z40" s="918"/>
      <c r="AA40" s="451" t="s">
        <v>11</v>
      </c>
      <c r="AB40" s="528">
        <f>IF('SINBA-SIS-06-P'!Y102=0," ",'SINBA-SIS-06-P'!Y102)</f>
        <v>26</v>
      </c>
      <c r="AC40" s="474" t="s">
        <v>814</v>
      </c>
      <c r="AD40" s="540" t="str">
        <f>IF('SINBA-SIS-06-P'!V102=0," ",'SINBA-SIS-06-P'!V102)</f>
        <v xml:space="preserve"> </v>
      </c>
      <c r="AE40" s="452" t="s">
        <v>815</v>
      </c>
      <c r="AF40" s="540" t="str">
        <f>IF('SINBA-SIS-06-P'!W102=0," ",'SINBA-SIS-06-P'!W102)</f>
        <v xml:space="preserve"> </v>
      </c>
      <c r="AG40" s="453" t="s">
        <v>492</v>
      </c>
      <c r="AH40" s="540" t="str">
        <f>IF('SINBA-SIS-06-P'!X102=0," ",'SINBA-SIS-06-P'!X102)</f>
        <v xml:space="preserve"> </v>
      </c>
      <c r="AI40" s="404"/>
      <c r="AJ40" s="404"/>
      <c r="AK40" s="404"/>
      <c r="AL40" s="404"/>
    </row>
    <row r="41" spans="1:64" s="426" customFormat="1" ht="12" customHeight="1" thickBot="1">
      <c r="A41" s="891"/>
      <c r="B41" s="427"/>
      <c r="C41" s="964" t="s">
        <v>816</v>
      </c>
      <c r="D41" s="970"/>
      <c r="E41" s="970"/>
      <c r="F41" s="970"/>
      <c r="G41" s="970"/>
      <c r="H41" s="970"/>
      <c r="I41" s="965"/>
      <c r="J41" s="917" t="s">
        <v>367</v>
      </c>
      <c r="K41" s="917"/>
      <c r="L41" s="918"/>
      <c r="M41" s="451" t="s">
        <v>817</v>
      </c>
      <c r="N41" s="528" t="str">
        <f>IF('SINBA-SIS-06-P'!Y44=0," ",'SINBA-SIS-06-P'!Y44)</f>
        <v xml:space="preserve"> </v>
      </c>
      <c r="O41" s="474" t="s">
        <v>818</v>
      </c>
      <c r="P41" s="540" t="str">
        <f>IF('SINBA-SIS-06-P'!V44=0," ",'SINBA-SIS-06-P'!V44)</f>
        <v xml:space="preserve"> </v>
      </c>
      <c r="Q41" s="452" t="s">
        <v>819</v>
      </c>
      <c r="R41" s="540" t="str">
        <f>IF('SINBA-SIS-06-P'!W44=0," ",'SINBA-SIS-06-P'!W44)</f>
        <v xml:space="preserve"> </v>
      </c>
      <c r="S41" s="453" t="s">
        <v>820</v>
      </c>
      <c r="T41" s="540" t="str">
        <f>IF('SINBA-SIS-06-P'!X44=0," ",'SINBA-SIS-06-P'!X44)</f>
        <v xml:space="preserve"> </v>
      </c>
      <c r="U41" s="432"/>
      <c r="W41" s="941"/>
      <c r="X41" s="942"/>
      <c r="Y41" s="955" t="s">
        <v>955</v>
      </c>
      <c r="Z41" s="927"/>
      <c r="AA41" s="465" t="s">
        <v>494</v>
      </c>
      <c r="AB41" s="527">
        <f>IF('SINBA-SIS-06-P'!Y103=0," ",'SINBA-SIS-06-P'!Y103)</f>
        <v>2</v>
      </c>
      <c r="AC41" s="449" t="s">
        <v>821</v>
      </c>
      <c r="AD41" s="538" t="str">
        <f>IF('SINBA-SIS-06-P'!V103=0," ",'SINBA-SIS-06-P'!V103)</f>
        <v xml:space="preserve"> </v>
      </c>
      <c r="AE41" s="471" t="s">
        <v>822</v>
      </c>
      <c r="AF41" s="538" t="str">
        <f>IF('SINBA-SIS-06-P'!W103=0," ",'SINBA-SIS-06-P'!W103)</f>
        <v xml:space="preserve"> </v>
      </c>
      <c r="AG41" s="472" t="s">
        <v>823</v>
      </c>
      <c r="AH41" s="538" t="str">
        <f>IF('SINBA-SIS-06-P'!X103=0," ",'SINBA-SIS-06-P'!X103)</f>
        <v xml:space="preserve"> </v>
      </c>
      <c r="AI41" s="404"/>
      <c r="AJ41" s="404"/>
      <c r="AK41" s="404"/>
      <c r="AL41" s="404"/>
    </row>
    <row r="42" spans="1:64" s="426" customFormat="1" ht="12" customHeight="1" thickBot="1">
      <c r="A42" s="891"/>
      <c r="B42" s="427"/>
      <c r="C42" s="968"/>
      <c r="D42" s="971"/>
      <c r="E42" s="971"/>
      <c r="F42" s="971"/>
      <c r="G42" s="971"/>
      <c r="H42" s="971"/>
      <c r="I42" s="969"/>
      <c r="J42" s="911" t="s">
        <v>375</v>
      </c>
      <c r="K42" s="911"/>
      <c r="L42" s="912"/>
      <c r="M42" s="445" t="s">
        <v>824</v>
      </c>
      <c r="N42" s="530" t="str">
        <f>IF('SINBA-SIS-06-P'!Y45=0," ",'SINBA-SIS-06-P'!Y45)</f>
        <v xml:space="preserve"> </v>
      </c>
      <c r="O42" s="475" t="s">
        <v>825</v>
      </c>
      <c r="P42" s="537" t="str">
        <f>IF('SINBA-SIS-06-P'!V45=0," ",'SINBA-SIS-06-P'!V45)</f>
        <v xml:space="preserve"> </v>
      </c>
      <c r="Q42" s="476" t="s">
        <v>826</v>
      </c>
      <c r="R42" s="537" t="str">
        <f>IF('SINBA-SIS-06-P'!W45=0," ",'SINBA-SIS-06-P'!W45)</f>
        <v xml:space="preserve"> </v>
      </c>
      <c r="S42" s="477" t="s">
        <v>827</v>
      </c>
      <c r="T42" s="537" t="str">
        <f>IF('SINBA-SIS-06-P'!X45=0," ",'SINBA-SIS-06-P'!X45)</f>
        <v xml:space="preserve"> </v>
      </c>
      <c r="U42" s="432"/>
      <c r="W42" s="923" t="s">
        <v>828</v>
      </c>
      <c r="X42" s="924"/>
      <c r="Y42" s="952" t="s">
        <v>829</v>
      </c>
      <c r="Z42" s="953"/>
      <c r="AA42" s="492" t="s">
        <v>830</v>
      </c>
      <c r="AB42" s="531">
        <f>IF('SINBA-SIS-06-P'!Y104=0," ",'SINBA-SIS-06-P'!Y104)</f>
        <v>29</v>
      </c>
      <c r="AC42" s="493" t="s">
        <v>831</v>
      </c>
      <c r="AD42" s="542" t="str">
        <f>IF('SINBA-SIS-06-P'!V104=0," ",'SINBA-SIS-06-P'!V104)</f>
        <v xml:space="preserve"> </v>
      </c>
      <c r="AE42" s="494" t="s">
        <v>832</v>
      </c>
      <c r="AF42" s="542" t="str">
        <f>IF('SINBA-SIS-06-P'!W104=0," ",'SINBA-SIS-06-P'!W104)</f>
        <v xml:space="preserve"> </v>
      </c>
      <c r="AG42" s="495" t="s">
        <v>833</v>
      </c>
      <c r="AH42" s="542" t="str">
        <f>IF('SINBA-SIS-06-P'!X104=0," ",'SINBA-SIS-06-P'!X104)</f>
        <v xml:space="preserve"> </v>
      </c>
      <c r="AI42" s="404"/>
      <c r="AJ42" s="404"/>
      <c r="AK42" s="404"/>
      <c r="AL42" s="404"/>
    </row>
    <row r="43" spans="1:64" s="426" customFormat="1" ht="12" customHeight="1">
      <c r="A43" s="891"/>
      <c r="B43" s="427"/>
      <c r="C43" s="968"/>
      <c r="D43" s="971"/>
      <c r="E43" s="971"/>
      <c r="F43" s="971"/>
      <c r="G43" s="971"/>
      <c r="H43" s="971"/>
      <c r="I43" s="969"/>
      <c r="J43" s="911" t="s">
        <v>377</v>
      </c>
      <c r="K43" s="911"/>
      <c r="L43" s="912"/>
      <c r="M43" s="445" t="s">
        <v>834</v>
      </c>
      <c r="N43" s="530" t="str">
        <f>IF('SINBA-SIS-06-P'!Y46=0," ",'SINBA-SIS-06-P'!Y46)</f>
        <v xml:space="preserve"> </v>
      </c>
      <c r="O43" s="475" t="s">
        <v>835</v>
      </c>
      <c r="P43" s="537" t="str">
        <f>IF('SINBA-SIS-06-P'!V46=0," ",'SINBA-SIS-06-P'!V46)</f>
        <v xml:space="preserve"> </v>
      </c>
      <c r="Q43" s="476" t="s">
        <v>836</v>
      </c>
      <c r="R43" s="537" t="str">
        <f>IF('SINBA-SIS-06-P'!W46=0," ",'SINBA-SIS-06-P'!W46)</f>
        <v xml:space="preserve"> </v>
      </c>
      <c r="S43" s="477" t="s">
        <v>837</v>
      </c>
      <c r="T43" s="537" t="str">
        <f>IF('SINBA-SIS-06-P'!X46=0," ",'SINBA-SIS-06-P'!X46)</f>
        <v xml:space="preserve"> </v>
      </c>
      <c r="U43" s="432"/>
      <c r="W43" s="943" t="s">
        <v>495</v>
      </c>
      <c r="X43" s="944"/>
      <c r="Y43" s="905" t="s">
        <v>838</v>
      </c>
      <c r="Z43" s="496" t="s">
        <v>22</v>
      </c>
      <c r="AA43" s="497" t="s">
        <v>839</v>
      </c>
      <c r="AB43" s="532" t="str">
        <f>IF('SINBA-SIS-06-P'!Y105=0," ",'SINBA-SIS-06-P'!Y105)</f>
        <v xml:space="preserve"> </v>
      </c>
      <c r="AC43" s="434" t="s">
        <v>840</v>
      </c>
      <c r="AD43" s="543" t="str">
        <f>IF('SINBA-SIS-06-P'!V105=0," ",'SINBA-SIS-06-P'!V105)</f>
        <v xml:space="preserve"> </v>
      </c>
      <c r="AE43" s="435" t="s">
        <v>841</v>
      </c>
      <c r="AF43" s="543" t="str">
        <f>IF('SINBA-SIS-06-P'!W105=0," ",'SINBA-SIS-06-P'!W105)</f>
        <v xml:space="preserve"> </v>
      </c>
      <c r="AG43" s="498" t="s">
        <v>842</v>
      </c>
      <c r="AH43" s="543" t="str">
        <f>IF('SINBA-SIS-06-P'!X105=0," ",'SINBA-SIS-06-P'!X105)</f>
        <v xml:space="preserve"> </v>
      </c>
      <c r="AI43" s="404"/>
      <c r="AJ43" s="404"/>
      <c r="AK43" s="404"/>
      <c r="AL43" s="404"/>
    </row>
    <row r="44" spans="1:64" s="426" customFormat="1" ht="12" customHeight="1">
      <c r="A44" s="891"/>
      <c r="B44" s="427"/>
      <c r="C44" s="968"/>
      <c r="D44" s="971"/>
      <c r="E44" s="971"/>
      <c r="F44" s="971"/>
      <c r="G44" s="971"/>
      <c r="H44" s="971"/>
      <c r="I44" s="969"/>
      <c r="J44" s="929" t="s">
        <v>416</v>
      </c>
      <c r="K44" s="930"/>
      <c r="L44" s="444" t="s">
        <v>22</v>
      </c>
      <c r="M44" s="445" t="s">
        <v>843</v>
      </c>
      <c r="N44" s="530" t="str">
        <f>IF('SINBA-SIS-06-P'!Y47=0," ",'SINBA-SIS-06-P'!Y47)</f>
        <v xml:space="preserve"> </v>
      </c>
      <c r="O44" s="475" t="s">
        <v>844</v>
      </c>
      <c r="P44" s="537" t="str">
        <f>IF('SINBA-SIS-06-P'!V47=0," ",'SINBA-SIS-06-P'!V47)</f>
        <v xml:space="preserve"> </v>
      </c>
      <c r="Q44" s="476" t="s">
        <v>845</v>
      </c>
      <c r="R44" s="537" t="str">
        <f>IF('SINBA-SIS-06-P'!W47=0," ",'SINBA-SIS-06-P'!W47)</f>
        <v xml:space="preserve"> </v>
      </c>
      <c r="S44" s="477" t="s">
        <v>846</v>
      </c>
      <c r="T44" s="537" t="str">
        <f>IF('SINBA-SIS-06-P'!X47=0," ",'SINBA-SIS-06-P'!X47)</f>
        <v xml:space="preserve"> </v>
      </c>
      <c r="U44" s="432"/>
      <c r="W44" s="945"/>
      <c r="X44" s="946"/>
      <c r="Y44" s="906"/>
      <c r="Z44" s="499" t="s">
        <v>17</v>
      </c>
      <c r="AA44" s="454" t="s">
        <v>847</v>
      </c>
      <c r="AB44" s="533" t="str">
        <f>IF('SINBA-SIS-06-P'!Y106=0," ",'SINBA-SIS-06-P'!Y106)</f>
        <v xml:space="preserve"> </v>
      </c>
      <c r="AC44" s="487" t="s">
        <v>848</v>
      </c>
      <c r="AD44" s="544" t="str">
        <f>IF('SINBA-SIS-06-P'!V106=0," ",'SINBA-SIS-06-P'!V106)</f>
        <v xml:space="preserve"> </v>
      </c>
      <c r="AE44" s="455" t="s">
        <v>849</v>
      </c>
      <c r="AF44" s="544" t="str">
        <f>IF('SINBA-SIS-06-P'!W106=0," ",'SINBA-SIS-06-P'!W106)</f>
        <v xml:space="preserve"> </v>
      </c>
      <c r="AG44" s="456" t="s">
        <v>850</v>
      </c>
      <c r="AH44" s="544" t="str">
        <f>IF('SINBA-SIS-06-P'!X106=0," ",'SINBA-SIS-06-P'!X106)</f>
        <v xml:space="preserve"> </v>
      </c>
      <c r="AI44" s="404"/>
      <c r="AJ44" s="404"/>
      <c r="AK44" s="404"/>
      <c r="AL44" s="404"/>
    </row>
    <row r="45" spans="1:64" s="426" customFormat="1" ht="12" customHeight="1" thickBot="1">
      <c r="A45" s="891"/>
      <c r="B45" s="427"/>
      <c r="C45" s="968"/>
      <c r="D45" s="971"/>
      <c r="E45" s="971"/>
      <c r="F45" s="971"/>
      <c r="G45" s="971"/>
      <c r="H45" s="971"/>
      <c r="I45" s="969"/>
      <c r="J45" s="949"/>
      <c r="K45" s="950"/>
      <c r="L45" s="444" t="s">
        <v>17</v>
      </c>
      <c r="M45" s="445" t="s">
        <v>851</v>
      </c>
      <c r="N45" s="530" t="str">
        <f>IF('SINBA-SIS-06-P'!Y48=0," ",'SINBA-SIS-06-P'!Y48)</f>
        <v xml:space="preserve"> </v>
      </c>
      <c r="O45" s="475" t="s">
        <v>852</v>
      </c>
      <c r="P45" s="537" t="str">
        <f>IF('SINBA-SIS-06-P'!V48=0," ",'SINBA-SIS-06-P'!V48)</f>
        <v xml:space="preserve"> </v>
      </c>
      <c r="Q45" s="476" t="s">
        <v>853</v>
      </c>
      <c r="R45" s="537" t="str">
        <f>IF('SINBA-SIS-06-P'!W48=0," ",'SINBA-SIS-06-P'!W48)</f>
        <v xml:space="preserve"> </v>
      </c>
      <c r="S45" s="477" t="s">
        <v>854</v>
      </c>
      <c r="T45" s="537" t="str">
        <f>IF('SINBA-SIS-06-P'!X48=0," ",'SINBA-SIS-06-P'!X48)</f>
        <v xml:space="preserve"> </v>
      </c>
      <c r="U45" s="432"/>
      <c r="W45" s="945"/>
      <c r="X45" s="946"/>
      <c r="Y45" s="907"/>
      <c r="Z45" s="500" t="s">
        <v>16</v>
      </c>
      <c r="AA45" s="454" t="s">
        <v>855</v>
      </c>
      <c r="AB45" s="534" t="str">
        <f>IF('SINBA-SIS-06-P'!Y107=0," ",'SINBA-SIS-06-P'!Y107)</f>
        <v xml:space="preserve"> </v>
      </c>
      <c r="AC45" s="487" t="s">
        <v>856</v>
      </c>
      <c r="AD45" s="545" t="str">
        <f>IF('SINBA-SIS-06-P'!V107=0," ",'SINBA-SIS-06-P'!V107)</f>
        <v xml:space="preserve"> </v>
      </c>
      <c r="AE45" s="455" t="s">
        <v>857</v>
      </c>
      <c r="AF45" s="545" t="str">
        <f>IF('SINBA-SIS-06-P'!W107=0," ",'SINBA-SIS-06-P'!W107)</f>
        <v xml:space="preserve"> </v>
      </c>
      <c r="AG45" s="456" t="s">
        <v>858</v>
      </c>
      <c r="AH45" s="545" t="str">
        <f>IF('SINBA-SIS-06-P'!X107=0," ",'SINBA-SIS-06-P'!X107)</f>
        <v xml:space="preserve"> </v>
      </c>
      <c r="AI45" s="404"/>
      <c r="AJ45" s="404"/>
      <c r="AK45" s="404"/>
      <c r="AL45" s="404"/>
    </row>
    <row r="46" spans="1:64" s="426" customFormat="1" ht="12" customHeight="1" thickBot="1">
      <c r="A46" s="891"/>
      <c r="B46" s="427"/>
      <c r="C46" s="968"/>
      <c r="D46" s="971"/>
      <c r="E46" s="971"/>
      <c r="F46" s="971"/>
      <c r="G46" s="971"/>
      <c r="H46" s="971"/>
      <c r="I46" s="969"/>
      <c r="J46" s="931"/>
      <c r="K46" s="932"/>
      <c r="L46" s="444" t="s">
        <v>265</v>
      </c>
      <c r="M46" s="445" t="s">
        <v>859</v>
      </c>
      <c r="N46" s="530" t="str">
        <f>IF('SINBA-SIS-06-P'!Y49=0," ",'SINBA-SIS-06-P'!Y49)</f>
        <v xml:space="preserve"> </v>
      </c>
      <c r="O46" s="475" t="s">
        <v>860</v>
      </c>
      <c r="P46" s="537" t="str">
        <f>IF('SINBA-SIS-06-P'!V49=0," ",'SINBA-SIS-06-P'!V49)</f>
        <v xml:space="preserve"> </v>
      </c>
      <c r="Q46" s="476" t="s">
        <v>861</v>
      </c>
      <c r="R46" s="537" t="str">
        <f>IF('SINBA-SIS-06-P'!W49=0," ",'SINBA-SIS-06-P'!W49)</f>
        <v xml:space="preserve"> </v>
      </c>
      <c r="S46" s="477" t="s">
        <v>862</v>
      </c>
      <c r="T46" s="537" t="str">
        <f>IF('SINBA-SIS-06-P'!X49=0," ",'SINBA-SIS-06-P'!X49)</f>
        <v xml:space="preserve"> </v>
      </c>
      <c r="U46" s="432"/>
      <c r="W46" s="945"/>
      <c r="X46" s="946"/>
      <c r="Y46" s="501" t="s">
        <v>613</v>
      </c>
      <c r="Z46" s="502" t="s">
        <v>16</v>
      </c>
      <c r="AA46" s="503" t="s">
        <v>614</v>
      </c>
      <c r="AB46" s="535" t="str">
        <f>IF('SINBA-SIS-06-P'!Y108=0," ",'SINBA-SIS-06-P'!Y108)</f>
        <v xml:space="preserve"> </v>
      </c>
      <c r="AC46" s="504" t="s">
        <v>863</v>
      </c>
      <c r="AD46" s="546" t="str">
        <f>IF('SINBA-SIS-06-P'!V108=0," ",'SINBA-SIS-06-P'!V108)</f>
        <v xml:space="preserve"> </v>
      </c>
      <c r="AE46" s="505" t="s">
        <v>864</v>
      </c>
      <c r="AF46" s="546" t="str">
        <f>IF('SINBA-SIS-06-P'!W108=0," ",'SINBA-SIS-06-P'!W108)</f>
        <v xml:space="preserve"> </v>
      </c>
      <c r="AG46" s="506" t="s">
        <v>616</v>
      </c>
      <c r="AH46" s="546" t="str">
        <f>IF('SINBA-SIS-06-P'!X108=0," ",'SINBA-SIS-06-P'!X108)</f>
        <v xml:space="preserve"> </v>
      </c>
      <c r="AI46" s="404"/>
      <c r="AJ46" s="404"/>
      <c r="AK46" s="404"/>
      <c r="AL46" s="404"/>
    </row>
    <row r="47" spans="1:64" s="426" customFormat="1" ht="12" customHeight="1" thickBot="1">
      <c r="A47" s="891"/>
      <c r="B47" s="427"/>
      <c r="C47" s="966"/>
      <c r="D47" s="972"/>
      <c r="E47" s="972"/>
      <c r="F47" s="972"/>
      <c r="G47" s="972"/>
      <c r="H47" s="972"/>
      <c r="I47" s="967"/>
      <c r="J47" s="951" t="s">
        <v>809</v>
      </c>
      <c r="K47" s="951"/>
      <c r="L47" s="507" t="s">
        <v>378</v>
      </c>
      <c r="M47" s="465" t="s">
        <v>865</v>
      </c>
      <c r="N47" s="527" t="str">
        <f>IF('SINBA-SIS-06-P'!Y50=0," ",'SINBA-SIS-06-P'!Y50)</f>
        <v xml:space="preserve"> </v>
      </c>
      <c r="O47" s="449" t="s">
        <v>866</v>
      </c>
      <c r="P47" s="538" t="str">
        <f>IF('SINBA-SIS-06-P'!V50=0," ",'SINBA-SIS-06-P'!V50)</f>
        <v xml:space="preserve"> </v>
      </c>
      <c r="Q47" s="471" t="s">
        <v>867</v>
      </c>
      <c r="R47" s="538" t="str">
        <f>IF('SINBA-SIS-06-P'!W50=0," ",'SINBA-SIS-06-P'!W50)</f>
        <v xml:space="preserve"> </v>
      </c>
      <c r="S47" s="472" t="s">
        <v>868</v>
      </c>
      <c r="T47" s="538" t="str">
        <f>IF('SINBA-SIS-06-P'!X50=0," ",'SINBA-SIS-06-P'!X50)</f>
        <v xml:space="preserve"> </v>
      </c>
      <c r="U47" s="432"/>
      <c r="W47" s="945"/>
      <c r="X47" s="946"/>
      <c r="Y47" s="508" t="s">
        <v>496</v>
      </c>
      <c r="Z47" s="509" t="s">
        <v>16</v>
      </c>
      <c r="AA47" s="480" t="s">
        <v>497</v>
      </c>
      <c r="AB47" s="527" t="str">
        <f>IF('SINBA-SIS-06-P'!Y109=0," ",'SINBA-SIS-06-P'!Y109)</f>
        <v xml:space="preserve"> </v>
      </c>
      <c r="AC47" s="504" t="s">
        <v>869</v>
      </c>
      <c r="AD47" s="538" t="str">
        <f>IF('SINBA-SIS-06-P'!V109=0," ",'SINBA-SIS-06-P'!V109)</f>
        <v xml:space="preserve"> </v>
      </c>
      <c r="AE47" s="471" t="s">
        <v>870</v>
      </c>
      <c r="AF47" s="538" t="str">
        <f>IF('SINBA-SIS-06-P'!W109=0," ",'SINBA-SIS-06-P'!W109)</f>
        <v xml:space="preserve"> </v>
      </c>
      <c r="AG47" s="472" t="s">
        <v>500</v>
      </c>
      <c r="AH47" s="538" t="str">
        <f>IF('SINBA-SIS-06-P'!X109=0," ",'SINBA-SIS-06-P'!X109)</f>
        <v xml:space="preserve"> </v>
      </c>
      <c r="AI47" s="404"/>
      <c r="AJ47" s="404"/>
      <c r="AK47" s="404"/>
      <c r="AL47" s="404"/>
    </row>
    <row r="48" spans="1:64" s="426" customFormat="1" ht="12.75" customHeight="1" thickBot="1">
      <c r="A48" s="891"/>
      <c r="B48" s="427"/>
      <c r="C48" s="964" t="s">
        <v>14</v>
      </c>
      <c r="D48" s="970"/>
      <c r="E48" s="970"/>
      <c r="F48" s="970"/>
      <c r="G48" s="970"/>
      <c r="H48" s="970"/>
      <c r="I48" s="965"/>
      <c r="J48" s="917" t="s">
        <v>419</v>
      </c>
      <c r="K48" s="917"/>
      <c r="L48" s="918"/>
      <c r="M48" s="428" t="s">
        <v>13</v>
      </c>
      <c r="N48" s="547">
        <f>IF('SINBA-SIS-06-P'!Y51=0," ",'SINBA-SIS-06-P'!Y51)</f>
        <v>49</v>
      </c>
      <c r="O48" s="429" t="s">
        <v>871</v>
      </c>
      <c r="P48" s="539" t="str">
        <f>IF('SINBA-SIS-06-P'!V51=0," ",'SINBA-SIS-06-P'!V51)</f>
        <v xml:space="preserve"> </v>
      </c>
      <c r="Q48" s="430" t="s">
        <v>872</v>
      </c>
      <c r="R48" s="539" t="str">
        <f>IF('SINBA-SIS-06-P'!W51=0," ",'SINBA-SIS-06-P'!W51)</f>
        <v xml:space="preserve"> </v>
      </c>
      <c r="S48" s="431" t="s">
        <v>469</v>
      </c>
      <c r="T48" s="539" t="str">
        <f>IF('SINBA-SIS-06-P'!X51=0," ",'SINBA-SIS-06-P'!X51)</f>
        <v xml:space="preserve"> </v>
      </c>
      <c r="U48" s="432"/>
      <c r="W48" s="945"/>
      <c r="X48" s="946"/>
      <c r="Y48" s="510" t="s">
        <v>32</v>
      </c>
      <c r="Z48" s="509" t="s">
        <v>16</v>
      </c>
      <c r="AA48" s="480" t="s">
        <v>498</v>
      </c>
      <c r="AB48" s="527" t="str">
        <f>IF('SINBA-SIS-06-P'!Y110=0," ",'SINBA-SIS-06-P'!Y110)</f>
        <v xml:space="preserve"> </v>
      </c>
      <c r="AC48" s="449" t="s">
        <v>873</v>
      </c>
      <c r="AD48" s="538" t="str">
        <f>IF('SINBA-SIS-06-P'!V110=0," ",'SINBA-SIS-06-P'!V110)</f>
        <v xml:space="preserve"> </v>
      </c>
      <c r="AE48" s="471" t="s">
        <v>874</v>
      </c>
      <c r="AF48" s="538" t="str">
        <f>IF('SINBA-SIS-06-P'!W110=0," ",'SINBA-SIS-06-P'!W110)</f>
        <v xml:space="preserve"> </v>
      </c>
      <c r="AG48" s="472" t="s">
        <v>501</v>
      </c>
      <c r="AH48" s="538" t="str">
        <f>IF('SINBA-SIS-06-P'!X110=0," ",'SINBA-SIS-06-P'!X110)</f>
        <v xml:space="preserve"> </v>
      </c>
      <c r="AI48" s="404"/>
      <c r="AJ48" s="404"/>
      <c r="AK48" s="404"/>
      <c r="AL48" s="404"/>
    </row>
    <row r="49" spans="1:38" s="426" customFormat="1" ht="12" customHeight="1" thickBot="1">
      <c r="A49" s="891"/>
      <c r="B49" s="427"/>
      <c r="C49" s="968"/>
      <c r="D49" s="971"/>
      <c r="E49" s="971"/>
      <c r="F49" s="971"/>
      <c r="G49" s="971"/>
      <c r="H49" s="971"/>
      <c r="I49" s="969"/>
      <c r="J49" s="911" t="s">
        <v>421</v>
      </c>
      <c r="K49" s="911"/>
      <c r="L49" s="912"/>
      <c r="M49" s="445" t="s">
        <v>420</v>
      </c>
      <c r="N49" s="547">
        <f>IF('SINBA-SIS-06-P'!Y52=0," ",'SINBA-SIS-06-P'!Y52)</f>
        <v>27</v>
      </c>
      <c r="O49" s="429" t="s">
        <v>875</v>
      </c>
      <c r="P49" s="539" t="str">
        <f>IF('SINBA-SIS-06-P'!V52=0," ",'SINBA-SIS-06-P'!V52)</f>
        <v xml:space="preserve"> </v>
      </c>
      <c r="Q49" s="430" t="s">
        <v>876</v>
      </c>
      <c r="R49" s="539" t="str">
        <f>IF('SINBA-SIS-06-P'!W52=0," ",'SINBA-SIS-06-P'!W52)</f>
        <v xml:space="preserve"> </v>
      </c>
      <c r="S49" s="477" t="s">
        <v>470</v>
      </c>
      <c r="T49" s="539" t="str">
        <f>IF('SINBA-SIS-06-P'!X52=0," ",'SINBA-SIS-06-P'!X52)</f>
        <v xml:space="preserve"> </v>
      </c>
      <c r="U49" s="399"/>
      <c r="W49" s="947"/>
      <c r="X49" s="948"/>
      <c r="Y49" s="511" t="s">
        <v>264</v>
      </c>
      <c r="Z49" s="509" t="s">
        <v>16</v>
      </c>
      <c r="AA49" s="480" t="s">
        <v>499</v>
      </c>
      <c r="AB49" s="527" t="str">
        <f>IF('SINBA-SIS-06-P'!Y111=0," ",'SINBA-SIS-06-P'!Y111)</f>
        <v xml:space="preserve"> </v>
      </c>
      <c r="AC49" s="481" t="s">
        <v>877</v>
      </c>
      <c r="AD49" s="538" t="str">
        <f>IF('SINBA-SIS-06-P'!V111=0," ",'SINBA-SIS-06-P'!V111)</f>
        <v xml:space="preserve"> </v>
      </c>
      <c r="AE49" s="482" t="s">
        <v>878</v>
      </c>
      <c r="AF49" s="538" t="str">
        <f>IF('SINBA-SIS-06-P'!W111=0," ",'SINBA-SIS-06-P'!W111)</f>
        <v xml:space="preserve"> </v>
      </c>
      <c r="AG49" s="479" t="s">
        <v>879</v>
      </c>
      <c r="AH49" s="538" t="str">
        <f>IF('SINBA-SIS-06-P'!X111=0," ",'SINBA-SIS-06-P'!X111)</f>
        <v xml:space="preserve"> </v>
      </c>
      <c r="AI49" s="404"/>
      <c r="AJ49" s="404"/>
      <c r="AK49" s="404"/>
      <c r="AL49" s="404"/>
    </row>
    <row r="50" spans="1:38" s="426" customFormat="1" ht="12" customHeight="1">
      <c r="A50" s="891"/>
      <c r="B50" s="427"/>
      <c r="C50" s="968"/>
      <c r="D50" s="971"/>
      <c r="E50" s="971"/>
      <c r="F50" s="971"/>
      <c r="G50" s="971"/>
      <c r="H50" s="971"/>
      <c r="I50" s="969"/>
      <c r="J50" s="913" t="s">
        <v>410</v>
      </c>
      <c r="K50" s="914"/>
      <c r="L50" s="464" t="s">
        <v>880</v>
      </c>
      <c r="M50" s="445" t="s">
        <v>422</v>
      </c>
      <c r="N50" s="531">
        <f>IF('SINBA-SIS-06-P'!Y53=0," ",'SINBA-SIS-06-P'!Y53)</f>
        <v>5</v>
      </c>
      <c r="O50" s="493" t="s">
        <v>881</v>
      </c>
      <c r="P50" s="542" t="str">
        <f>IF('SINBA-SIS-06-P'!V53=0," ",'SINBA-SIS-06-P'!V53)</f>
        <v xml:space="preserve"> </v>
      </c>
      <c r="Q50" s="494" t="s">
        <v>882</v>
      </c>
      <c r="R50" s="542" t="str">
        <f>IF('SINBA-SIS-06-P'!W53=0," ",'SINBA-SIS-06-P'!W53)</f>
        <v xml:space="preserve"> </v>
      </c>
      <c r="S50" s="477" t="s">
        <v>471</v>
      </c>
      <c r="T50" s="542" t="str">
        <f>IF('SINBA-SIS-06-P'!X53=0," ",'SINBA-SIS-06-P'!X53)</f>
        <v xml:space="preserve"> </v>
      </c>
      <c r="U50" s="399"/>
      <c r="W50" s="404"/>
      <c r="X50" s="419"/>
      <c r="Y50" s="404"/>
      <c r="Z50" s="404"/>
      <c r="AA50" s="404"/>
      <c r="AB50" s="404"/>
      <c r="AC50" s="404"/>
      <c r="AD50" s="404"/>
      <c r="AE50" s="404"/>
      <c r="AF50" s="404"/>
      <c r="AG50" s="404"/>
      <c r="AH50" s="404"/>
      <c r="AI50" s="404"/>
      <c r="AJ50" s="404"/>
      <c r="AK50" s="404"/>
      <c r="AL50" s="404"/>
    </row>
    <row r="51" spans="1:38" s="426" customFormat="1" ht="12" customHeight="1" thickBot="1">
      <c r="A51" s="891"/>
      <c r="B51" s="427"/>
      <c r="C51" s="966"/>
      <c r="D51" s="972"/>
      <c r="E51" s="972"/>
      <c r="F51" s="972"/>
      <c r="G51" s="972"/>
      <c r="H51" s="972"/>
      <c r="I51" s="967"/>
      <c r="J51" s="915"/>
      <c r="K51" s="916"/>
      <c r="L51" s="512" t="s">
        <v>883</v>
      </c>
      <c r="M51" s="480" t="s">
        <v>423</v>
      </c>
      <c r="N51" s="526">
        <f>IF('SINBA-SIS-06-P'!Y54=0," ",'SINBA-SIS-06-P'!Y54)</f>
        <v>33</v>
      </c>
      <c r="O51" s="487" t="s">
        <v>884</v>
      </c>
      <c r="P51" s="541" t="str">
        <f>IF('SINBA-SIS-06-P'!V54=0," ",'SINBA-SIS-06-P'!V54)</f>
        <v xml:space="preserve"> </v>
      </c>
      <c r="Q51" s="455" t="s">
        <v>885</v>
      </c>
      <c r="R51" s="541" t="str">
        <f>IF('SINBA-SIS-06-P'!W54=0," ",'SINBA-SIS-06-P'!W54)</f>
        <v xml:space="preserve"> </v>
      </c>
      <c r="S51" s="477" t="s">
        <v>472</v>
      </c>
      <c r="T51" s="541" t="str">
        <f>IF('SINBA-SIS-06-P'!X54=0," ",'SINBA-SIS-06-P'!X54)</f>
        <v xml:space="preserve"> </v>
      </c>
      <c r="U51" s="399"/>
      <c r="W51" s="399"/>
      <c r="X51" s="399"/>
      <c r="Y51" s="404"/>
      <c r="Z51" s="404"/>
      <c r="AA51" s="404"/>
      <c r="AB51" s="404"/>
      <c r="AC51" s="404"/>
      <c r="AD51" s="404"/>
      <c r="AE51" s="404"/>
      <c r="AF51" s="404"/>
      <c r="AG51" s="404"/>
      <c r="AH51" s="404"/>
      <c r="AI51" s="404"/>
      <c r="AJ51" s="404"/>
      <c r="AK51" s="404"/>
      <c r="AL51" s="404"/>
    </row>
    <row r="52" spans="1:38" s="426" customFormat="1" ht="12" customHeight="1">
      <c r="A52" s="891"/>
      <c r="B52" s="427"/>
      <c r="C52" s="964" t="s">
        <v>10</v>
      </c>
      <c r="D52" s="970"/>
      <c r="E52" s="970"/>
      <c r="F52" s="970"/>
      <c r="G52" s="970"/>
      <c r="H52" s="970"/>
      <c r="I52" s="965"/>
      <c r="J52" s="973" t="s">
        <v>270</v>
      </c>
      <c r="K52" s="974"/>
      <c r="L52" s="975"/>
      <c r="M52" s="451" t="s">
        <v>269</v>
      </c>
      <c r="N52" s="528">
        <f>IF('SINBA-SIS-06-P'!Y55=0," ",'SINBA-SIS-06-P'!Y55)</f>
        <v>26</v>
      </c>
      <c r="O52" s="474" t="s">
        <v>886</v>
      </c>
      <c r="P52" s="540" t="str">
        <f>IF('SINBA-SIS-06-P'!V55=0," ",'SINBA-SIS-06-P'!V55)</f>
        <v xml:space="preserve"> </v>
      </c>
      <c r="Q52" s="452" t="s">
        <v>887</v>
      </c>
      <c r="R52" s="540" t="str">
        <f>IF('SINBA-SIS-06-P'!W55=0," ",'SINBA-SIS-06-P'!W55)</f>
        <v xml:space="preserve"> </v>
      </c>
      <c r="S52" s="453" t="s">
        <v>473</v>
      </c>
      <c r="T52" s="540" t="str">
        <f>IF('SINBA-SIS-06-P'!X55=0," ",'SINBA-SIS-06-P'!X55)</f>
        <v xml:space="preserve"> </v>
      </c>
      <c r="U52" s="399"/>
      <c r="W52" s="404"/>
      <c r="X52" s="419"/>
      <c r="Y52" s="404"/>
      <c r="Z52" s="404"/>
      <c r="AA52" s="404"/>
      <c r="AB52" s="404"/>
      <c r="AC52" s="404"/>
      <c r="AD52" s="404"/>
      <c r="AE52" s="404"/>
      <c r="AF52" s="404"/>
      <c r="AG52" s="404"/>
      <c r="AH52" s="404"/>
      <c r="AI52" s="404"/>
      <c r="AJ52" s="404"/>
      <c r="AK52" s="404"/>
      <c r="AL52" s="404"/>
    </row>
    <row r="53" spans="1:38" s="426" customFormat="1" ht="12" customHeight="1">
      <c r="A53" s="891"/>
      <c r="B53" s="427"/>
      <c r="C53" s="968"/>
      <c r="D53" s="971"/>
      <c r="E53" s="971"/>
      <c r="F53" s="971"/>
      <c r="G53" s="971"/>
      <c r="H53" s="971"/>
      <c r="I53" s="969"/>
      <c r="J53" s="963" t="s">
        <v>328</v>
      </c>
      <c r="K53" s="911"/>
      <c r="L53" s="912"/>
      <c r="M53" s="428" t="s">
        <v>327</v>
      </c>
      <c r="N53" s="547" t="str">
        <f>IF('SINBA-SIS-06-P'!Y56=0," ",'SINBA-SIS-06-P'!Y56)</f>
        <v xml:space="preserve"> </v>
      </c>
      <c r="O53" s="429" t="s">
        <v>888</v>
      </c>
      <c r="P53" s="539" t="str">
        <f>IF('SINBA-SIS-06-P'!V56=0," ",'SINBA-SIS-06-P'!V56)</f>
        <v xml:space="preserve"> </v>
      </c>
      <c r="Q53" s="430" t="s">
        <v>889</v>
      </c>
      <c r="R53" s="539" t="str">
        <f>IF('SINBA-SIS-06-P'!W56=0," ",'SINBA-SIS-06-P'!W56)</f>
        <v xml:space="preserve"> </v>
      </c>
      <c r="S53" s="431" t="s">
        <v>474</v>
      </c>
      <c r="T53" s="539" t="str">
        <f>IF('SINBA-SIS-06-P'!X56=0," ",'SINBA-SIS-06-P'!X56)</f>
        <v xml:space="preserve"> </v>
      </c>
      <c r="U53" s="399"/>
      <c r="W53" s="513"/>
      <c r="X53" s="514"/>
      <c r="Y53" s="513"/>
      <c r="Z53" s="513"/>
      <c r="AA53" s="399"/>
      <c r="AB53" s="404"/>
      <c r="AC53" s="404"/>
      <c r="AD53" s="404"/>
      <c r="AE53" s="404"/>
      <c r="AF53" s="404"/>
      <c r="AG53" s="399"/>
      <c r="AH53" s="404"/>
      <c r="AI53" s="404"/>
      <c r="AJ53" s="404"/>
      <c r="AK53" s="404"/>
      <c r="AL53" s="404"/>
    </row>
    <row r="54" spans="1:38" s="426" customFormat="1" ht="12" customHeight="1">
      <c r="A54" s="891"/>
      <c r="B54" s="427"/>
      <c r="C54" s="968"/>
      <c r="D54" s="971"/>
      <c r="E54" s="971"/>
      <c r="F54" s="971"/>
      <c r="G54" s="971"/>
      <c r="H54" s="971"/>
      <c r="I54" s="969"/>
      <c r="J54" s="963" t="s">
        <v>8</v>
      </c>
      <c r="K54" s="911"/>
      <c r="L54" s="912"/>
      <c r="M54" s="428" t="s">
        <v>890</v>
      </c>
      <c r="N54" s="547">
        <f>IF('SINBA-SIS-06-P'!Y57=0," ",'SINBA-SIS-06-P'!Y57)</f>
        <v>1</v>
      </c>
      <c r="O54" s="429" t="s">
        <v>891</v>
      </c>
      <c r="P54" s="539" t="str">
        <f>IF('SINBA-SIS-06-P'!V57=0," ",'SINBA-SIS-06-P'!V57)</f>
        <v xml:space="preserve"> </v>
      </c>
      <c r="Q54" s="430" t="s">
        <v>892</v>
      </c>
      <c r="R54" s="539" t="str">
        <f>IF('SINBA-SIS-06-P'!W57=0," ",'SINBA-SIS-06-P'!W57)</f>
        <v xml:space="preserve"> </v>
      </c>
      <c r="S54" s="431" t="s">
        <v>893</v>
      </c>
      <c r="T54" s="539" t="str">
        <f>IF('SINBA-SIS-06-P'!X57=0," ",'SINBA-SIS-06-P'!X57)</f>
        <v xml:space="preserve"> </v>
      </c>
      <c r="U54" s="399"/>
      <c r="W54" s="513"/>
      <c r="X54" s="514"/>
      <c r="Y54" s="513"/>
      <c r="Z54" s="513"/>
      <c r="AA54" s="399"/>
      <c r="AB54" s="404"/>
      <c r="AC54" s="404"/>
      <c r="AD54" s="404"/>
      <c r="AE54" s="404"/>
      <c r="AF54" s="404"/>
      <c r="AG54" s="399"/>
      <c r="AH54" s="404"/>
      <c r="AI54" s="404"/>
      <c r="AJ54" s="404"/>
      <c r="AK54" s="404"/>
      <c r="AL54" s="404"/>
    </row>
    <row r="55" spans="1:38" s="426" customFormat="1" ht="12" customHeight="1">
      <c r="A55" s="891"/>
      <c r="B55" s="427"/>
      <c r="C55" s="968"/>
      <c r="D55" s="971"/>
      <c r="E55" s="971"/>
      <c r="F55" s="971"/>
      <c r="G55" s="971"/>
      <c r="H55" s="971"/>
      <c r="I55" s="969"/>
      <c r="J55" s="963" t="s">
        <v>894</v>
      </c>
      <c r="K55" s="911"/>
      <c r="L55" s="912"/>
      <c r="M55" s="428" t="s">
        <v>895</v>
      </c>
      <c r="N55" s="547">
        <f>IF('SINBA-SIS-06-P'!Y58=0," ",'SINBA-SIS-06-P'!Y58)</f>
        <v>1</v>
      </c>
      <c r="O55" s="429" t="s">
        <v>896</v>
      </c>
      <c r="P55" s="539" t="str">
        <f>IF('SINBA-SIS-06-P'!V58=0," ",'SINBA-SIS-06-P'!V58)</f>
        <v xml:space="preserve"> </v>
      </c>
      <c r="Q55" s="430" t="s">
        <v>897</v>
      </c>
      <c r="R55" s="539" t="str">
        <f>IF('SINBA-SIS-06-P'!W58=0," ",'SINBA-SIS-06-P'!W58)</f>
        <v xml:space="preserve"> </v>
      </c>
      <c r="S55" s="431" t="s">
        <v>898</v>
      </c>
      <c r="T55" s="539" t="str">
        <f>IF('SINBA-SIS-06-P'!X58=0," ",'SINBA-SIS-06-P'!X58)</f>
        <v xml:space="preserve"> </v>
      </c>
      <c r="U55" s="399"/>
      <c r="W55" s="399"/>
      <c r="X55" s="514"/>
      <c r="Y55" s="513"/>
      <c r="Z55" s="513"/>
      <c r="AA55" s="399"/>
      <c r="AB55" s="404"/>
      <c r="AC55" s="404"/>
      <c r="AD55" s="404"/>
      <c r="AE55" s="404"/>
      <c r="AF55" s="404"/>
      <c r="AG55" s="399"/>
      <c r="AH55" s="404"/>
      <c r="AI55" s="404"/>
      <c r="AJ55" s="404"/>
      <c r="AK55" s="404"/>
      <c r="AL55" s="404"/>
    </row>
    <row r="56" spans="1:38" ht="12" customHeight="1">
      <c r="A56" s="891"/>
      <c r="B56" s="427"/>
      <c r="C56" s="968"/>
      <c r="D56" s="971"/>
      <c r="E56" s="971"/>
      <c r="F56" s="971"/>
      <c r="G56" s="971"/>
      <c r="H56" s="971"/>
      <c r="I56" s="969"/>
      <c r="J56" s="963" t="s">
        <v>899</v>
      </c>
      <c r="K56" s="911"/>
      <c r="L56" s="912"/>
      <c r="M56" s="428" t="s">
        <v>900</v>
      </c>
      <c r="N56" s="547" t="str">
        <f>IF('SINBA-SIS-06-P'!Y59=0," ",'SINBA-SIS-06-P'!Y59)</f>
        <v xml:space="preserve"> </v>
      </c>
      <c r="O56" s="429" t="s">
        <v>901</v>
      </c>
      <c r="P56" s="539" t="str">
        <f>IF('SINBA-SIS-06-P'!V59=0," ",'SINBA-SIS-06-P'!V59)</f>
        <v xml:space="preserve"> </v>
      </c>
      <c r="Q56" s="430" t="s">
        <v>902</v>
      </c>
      <c r="R56" s="539" t="str">
        <f>IF('SINBA-SIS-06-P'!W59=0," ",'SINBA-SIS-06-P'!W59)</f>
        <v xml:space="preserve"> </v>
      </c>
      <c r="S56" s="431" t="s">
        <v>903</v>
      </c>
      <c r="T56" s="539" t="str">
        <f>IF('SINBA-SIS-06-P'!X59=0," ",'SINBA-SIS-06-P'!X59)</f>
        <v xml:space="preserve"> </v>
      </c>
      <c r="U56" s="399"/>
      <c r="V56" s="426"/>
      <c r="W56" s="399"/>
      <c r="X56" s="514"/>
      <c r="Y56" s="399"/>
      <c r="Z56" s="399"/>
      <c r="AA56" s="399"/>
      <c r="AG56" s="399"/>
    </row>
    <row r="57" spans="1:38" ht="12" customHeight="1">
      <c r="A57" s="891"/>
      <c r="B57" s="427"/>
      <c r="C57" s="968"/>
      <c r="D57" s="971"/>
      <c r="E57" s="971"/>
      <c r="F57" s="971"/>
      <c r="G57" s="971"/>
      <c r="H57" s="971"/>
      <c r="I57" s="969"/>
      <c r="J57" s="963" t="s">
        <v>264</v>
      </c>
      <c r="K57" s="911"/>
      <c r="L57" s="912"/>
      <c r="M57" s="428" t="s">
        <v>904</v>
      </c>
      <c r="N57" s="547" t="str">
        <f>IF('SINBA-SIS-06-P'!Y60=0," ",'SINBA-SIS-06-P'!Y60)</f>
        <v xml:space="preserve"> </v>
      </c>
      <c r="O57" s="429" t="s">
        <v>905</v>
      </c>
      <c r="P57" s="539" t="str">
        <f>IF('SINBA-SIS-06-P'!V60=0," ",'SINBA-SIS-06-P'!V60)</f>
        <v xml:space="preserve"> </v>
      </c>
      <c r="Q57" s="430" t="s">
        <v>906</v>
      </c>
      <c r="R57" s="539" t="str">
        <f>IF('SINBA-SIS-06-P'!W60=0," ",'SINBA-SIS-06-P'!W60)</f>
        <v xml:space="preserve"> </v>
      </c>
      <c r="S57" s="431" t="s">
        <v>907</v>
      </c>
      <c r="T57" s="539" t="str">
        <f>IF('SINBA-SIS-06-P'!X60=0," ",'SINBA-SIS-06-P'!X60)</f>
        <v xml:space="preserve"> </v>
      </c>
      <c r="U57" s="399"/>
      <c r="V57" s="426"/>
      <c r="X57" s="404"/>
      <c r="AA57" s="513"/>
      <c r="AG57" s="513"/>
    </row>
    <row r="58" spans="1:38" ht="12" customHeight="1">
      <c r="A58" s="891"/>
      <c r="B58" s="427"/>
      <c r="C58" s="968"/>
      <c r="D58" s="971"/>
      <c r="E58" s="971"/>
      <c r="F58" s="971"/>
      <c r="G58" s="971"/>
      <c r="H58" s="971"/>
      <c r="I58" s="969"/>
      <c r="J58" s="963" t="s">
        <v>908</v>
      </c>
      <c r="K58" s="911"/>
      <c r="L58" s="912"/>
      <c r="M58" s="428" t="s">
        <v>909</v>
      </c>
      <c r="N58" s="547" t="str">
        <f>IF('SINBA-SIS-06-P'!Y61=0," ",'SINBA-SIS-06-P'!Y61)</f>
        <v xml:space="preserve"> </v>
      </c>
      <c r="O58" s="429" t="s">
        <v>910</v>
      </c>
      <c r="P58" s="539" t="str">
        <f>IF('SINBA-SIS-06-P'!V61=0," ",'SINBA-SIS-06-P'!V61)</f>
        <v xml:space="preserve"> </v>
      </c>
      <c r="Q58" s="430" t="s">
        <v>911</v>
      </c>
      <c r="R58" s="539" t="str">
        <f>IF('SINBA-SIS-06-P'!W61=0," ",'SINBA-SIS-06-P'!W61)</f>
        <v xml:space="preserve"> </v>
      </c>
      <c r="S58" s="431" t="s">
        <v>912</v>
      </c>
      <c r="T58" s="539" t="str">
        <f>IF('SINBA-SIS-06-P'!X61=0," ",'SINBA-SIS-06-P'!X61)</f>
        <v xml:space="preserve"> </v>
      </c>
      <c r="U58" s="399"/>
      <c r="V58" s="426"/>
      <c r="X58" s="404"/>
      <c r="AA58" s="513"/>
      <c r="AG58" s="513"/>
    </row>
    <row r="59" spans="1:38" ht="12" customHeight="1" thickBot="1">
      <c r="A59" s="892"/>
      <c r="B59" s="427"/>
      <c r="C59" s="966"/>
      <c r="D59" s="972"/>
      <c r="E59" s="972"/>
      <c r="F59" s="972"/>
      <c r="G59" s="972"/>
      <c r="H59" s="972"/>
      <c r="I59" s="967"/>
      <c r="J59" s="955" t="s">
        <v>913</v>
      </c>
      <c r="K59" s="909"/>
      <c r="L59" s="927"/>
      <c r="M59" s="490" t="s">
        <v>914</v>
      </c>
      <c r="N59" s="529" t="str">
        <f>IF('SINBA-SIS-06-P'!Y62=0," ",'SINBA-SIS-06-P'!Y62)</f>
        <v xml:space="preserve"> </v>
      </c>
      <c r="O59" s="515" t="s">
        <v>915</v>
      </c>
      <c r="P59" s="548" t="str">
        <f>IF('SINBA-SIS-06-P'!V62=0," ",'SINBA-SIS-06-P'!V62)</f>
        <v xml:space="preserve"> </v>
      </c>
      <c r="Q59" s="516" t="s">
        <v>916</v>
      </c>
      <c r="R59" s="548" t="str">
        <f>IF('SINBA-SIS-06-P'!W62=0," ",'SINBA-SIS-06-P'!W62)</f>
        <v xml:space="preserve"> </v>
      </c>
      <c r="S59" s="517" t="s">
        <v>917</v>
      </c>
      <c r="T59" s="548" t="str">
        <f>IF('SINBA-SIS-06-P'!X62=0," ",'SINBA-SIS-06-P'!X62)</f>
        <v xml:space="preserve"> </v>
      </c>
      <c r="U59" s="399"/>
      <c r="V59" s="426"/>
      <c r="X59" s="404"/>
      <c r="AA59" s="513"/>
      <c r="AB59" s="399"/>
      <c r="AC59" s="399"/>
      <c r="AD59" s="399"/>
      <c r="AE59" s="399"/>
      <c r="AF59" s="399"/>
      <c r="AG59" s="513"/>
      <c r="AH59" s="399"/>
    </row>
    <row r="60" spans="1:38" ht="12" customHeight="1">
      <c r="B60" s="518"/>
      <c r="C60" s="519" t="s">
        <v>958</v>
      </c>
      <c r="D60" s="519"/>
      <c r="E60" s="519"/>
      <c r="F60" s="519"/>
      <c r="G60" s="519"/>
      <c r="H60" s="519"/>
      <c r="I60" s="519"/>
      <c r="U60" s="513"/>
      <c r="W60" s="520"/>
      <c r="X60" s="520"/>
      <c r="Y60" s="520"/>
      <c r="Z60" s="520"/>
      <c r="AA60" s="399"/>
      <c r="AB60" s="399"/>
      <c r="AC60" s="399"/>
      <c r="AD60" s="399"/>
      <c r="AE60" s="399"/>
      <c r="AF60" s="399"/>
      <c r="AG60" s="399"/>
      <c r="AH60" s="399"/>
    </row>
    <row r="61" spans="1:38" ht="12" customHeight="1">
      <c r="B61" s="427"/>
      <c r="C61" s="519" t="s">
        <v>959</v>
      </c>
      <c r="D61" s="519"/>
      <c r="E61" s="519"/>
      <c r="F61" s="519"/>
      <c r="G61" s="519"/>
      <c r="H61" s="519"/>
      <c r="I61" s="519"/>
      <c r="U61" s="513"/>
      <c r="AA61" s="399"/>
      <c r="AB61" s="399"/>
      <c r="AC61" s="399"/>
      <c r="AD61" s="399"/>
      <c r="AE61" s="399"/>
      <c r="AF61" s="399"/>
      <c r="AG61" s="399"/>
      <c r="AH61" s="399"/>
    </row>
    <row r="62" spans="1:38" ht="12" customHeight="1">
      <c r="B62" s="427"/>
      <c r="C62" s="519" t="s">
        <v>960</v>
      </c>
      <c r="D62" s="519"/>
      <c r="E62" s="519"/>
      <c r="F62" s="519"/>
      <c r="G62" s="519"/>
      <c r="H62" s="519"/>
      <c r="I62" s="519"/>
      <c r="U62" s="513"/>
      <c r="W62" s="520"/>
      <c r="X62" s="520"/>
      <c r="Y62" s="520"/>
      <c r="Z62" s="520"/>
      <c r="AA62" s="399"/>
      <c r="AB62" s="399"/>
      <c r="AC62" s="399"/>
      <c r="AD62" s="399"/>
      <c r="AE62" s="399"/>
      <c r="AF62" s="399"/>
      <c r="AG62" s="399"/>
      <c r="AH62" s="399"/>
    </row>
    <row r="63" spans="1:38" ht="12" customHeight="1">
      <c r="B63" s="426"/>
      <c r="C63" s="519" t="s">
        <v>961</v>
      </c>
      <c r="D63" s="519"/>
      <c r="E63" s="519"/>
      <c r="F63" s="519"/>
      <c r="G63" s="519"/>
      <c r="H63" s="519"/>
      <c r="I63" s="519"/>
      <c r="U63" s="513"/>
      <c r="AA63" s="399"/>
      <c r="AB63" s="399"/>
      <c r="AC63" s="399"/>
      <c r="AD63" s="399"/>
      <c r="AE63" s="399"/>
      <c r="AF63" s="399"/>
      <c r="AG63" s="399"/>
      <c r="AH63" s="399"/>
    </row>
    <row r="64" spans="1:38" ht="12" customHeight="1">
      <c r="B64" s="399"/>
      <c r="C64" s="399"/>
      <c r="D64" s="399"/>
      <c r="E64" s="399"/>
      <c r="F64" s="399"/>
      <c r="G64" s="399"/>
      <c r="H64" s="399"/>
      <c r="I64" s="399"/>
      <c r="T64" s="399"/>
      <c r="U64" s="399"/>
      <c r="V64" s="399"/>
      <c r="AA64" s="399"/>
      <c r="AB64" s="399"/>
      <c r="AC64" s="399"/>
      <c r="AD64" s="399"/>
      <c r="AE64" s="399"/>
      <c r="AF64" s="399"/>
      <c r="AG64" s="399"/>
      <c r="AH64" s="399"/>
    </row>
    <row r="65" spans="2:38" ht="12" customHeight="1">
      <c r="B65" s="399"/>
      <c r="C65" s="399"/>
      <c r="D65" s="399"/>
      <c r="E65" s="399"/>
      <c r="F65" s="399"/>
      <c r="G65" s="399"/>
      <c r="H65" s="399"/>
      <c r="I65" s="399"/>
      <c r="M65" s="419"/>
      <c r="T65" s="399"/>
      <c r="U65" s="399"/>
      <c r="V65" s="399"/>
      <c r="AA65" s="399"/>
      <c r="AB65" s="399"/>
      <c r="AC65" s="399"/>
      <c r="AD65" s="399"/>
      <c r="AE65" s="399"/>
      <c r="AF65" s="399"/>
      <c r="AG65" s="399"/>
      <c r="AH65" s="399"/>
    </row>
    <row r="66" spans="2:38" ht="12" customHeight="1">
      <c r="B66" s="399"/>
      <c r="C66" s="399"/>
      <c r="D66" s="399"/>
      <c r="E66" s="399"/>
      <c r="F66" s="399"/>
      <c r="G66" s="399"/>
      <c r="H66" s="399"/>
      <c r="I66" s="399"/>
      <c r="K66" s="399"/>
      <c r="L66" s="399"/>
      <c r="M66" s="399"/>
      <c r="T66" s="399"/>
      <c r="U66" s="399"/>
      <c r="V66" s="399"/>
      <c r="AB66" s="399"/>
      <c r="AC66" s="399"/>
      <c r="AD66" s="399"/>
      <c r="AE66" s="399"/>
      <c r="AF66" s="399"/>
      <c r="AH66" s="399"/>
    </row>
    <row r="67" spans="2:38" ht="12" customHeight="1">
      <c r="K67" s="399"/>
      <c r="L67" s="399"/>
      <c r="M67" s="399"/>
      <c r="T67" s="399"/>
      <c r="U67" s="399"/>
      <c r="V67" s="399"/>
    </row>
    <row r="68" spans="2:38" ht="12" customHeight="1"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1"/>
      <c r="V68" s="521"/>
    </row>
    <row r="69" spans="2:38" ht="12" customHeight="1"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1"/>
      <c r="V69" s="521"/>
    </row>
    <row r="70" spans="2:38" ht="13.9" customHeight="1">
      <c r="V70" s="399"/>
    </row>
    <row r="71" spans="2:38" ht="12" customHeight="1">
      <c r="V71" s="399"/>
    </row>
    <row r="72" spans="2:38" ht="12" customHeight="1">
      <c r="V72" s="399"/>
      <c r="AJ72" s="399"/>
      <c r="AK72" s="399"/>
      <c r="AL72" s="399"/>
    </row>
    <row r="73" spans="2:38" ht="12" customHeight="1">
      <c r="V73" s="399"/>
      <c r="AJ73" s="399"/>
      <c r="AK73" s="399"/>
      <c r="AL73" s="399"/>
    </row>
    <row r="74" spans="2:38" ht="11.45" customHeight="1">
      <c r="V74" s="399"/>
      <c r="AI74" s="399"/>
      <c r="AJ74" s="399"/>
      <c r="AK74" s="399"/>
      <c r="AL74" s="399"/>
    </row>
    <row r="75" spans="2:38" ht="12" customHeight="1">
      <c r="V75" s="399"/>
      <c r="AI75" s="399"/>
      <c r="AJ75" s="399"/>
      <c r="AK75" s="399"/>
      <c r="AL75" s="399"/>
    </row>
    <row r="76" spans="2:38">
      <c r="V76" s="399"/>
      <c r="AI76" s="399"/>
      <c r="AJ76" s="399"/>
      <c r="AK76" s="399"/>
      <c r="AL76" s="399"/>
    </row>
    <row r="77" spans="2:38">
      <c r="V77" s="399"/>
      <c r="AI77" s="399"/>
      <c r="AJ77" s="399"/>
      <c r="AK77" s="399"/>
      <c r="AL77" s="399"/>
    </row>
    <row r="78" spans="2:38" ht="13.15" customHeight="1">
      <c r="AI78" s="399"/>
      <c r="AJ78" s="399"/>
      <c r="AK78" s="399"/>
      <c r="AL78" s="399"/>
    </row>
    <row r="84" spans="21:24" s="404" customFormat="1" ht="13.15" customHeight="1">
      <c r="U84" s="520"/>
      <c r="V84" s="520"/>
      <c r="X84" s="419"/>
    </row>
    <row r="85" spans="21:24" s="404" customFormat="1" ht="11.25">
      <c r="U85" s="520"/>
      <c r="V85" s="520"/>
      <c r="X85" s="419"/>
    </row>
    <row r="94" spans="21:24" s="404" customFormat="1" ht="13.15" customHeight="1">
      <c r="X94" s="419"/>
    </row>
  </sheetData>
  <sheetProtection algorithmName="SHA-512" hashValue="plKHTJbOk7ddwoGwvREDsOxVQxHih7YVv2ebFIxsAarFye9ZMA8hFimTto+TlU9FdVmV+yK3m7fZ8ZvV6GjD1A==" saltValue="hQOVP3kJkRWc6Lx7X1jo3w==" spinCount="100000" sheet="1" objects="1" scenarios="1"/>
  <mergeCells count="89">
    <mergeCell ref="C34:I40"/>
    <mergeCell ref="C8:I12"/>
    <mergeCell ref="C13:I19"/>
    <mergeCell ref="C20:I27"/>
    <mergeCell ref="C28:I29"/>
    <mergeCell ref="C30:I33"/>
    <mergeCell ref="AG4:AH4"/>
    <mergeCell ref="Y3:Z3"/>
    <mergeCell ref="Y4:Z4"/>
    <mergeCell ref="F3:T3"/>
    <mergeCell ref="K4:T4"/>
    <mergeCell ref="C41:I47"/>
    <mergeCell ref="J56:L56"/>
    <mergeCell ref="J57:L57"/>
    <mergeCell ref="J58:L58"/>
    <mergeCell ref="J59:L59"/>
    <mergeCell ref="J54:L54"/>
    <mergeCell ref="J55:L55"/>
    <mergeCell ref="C48:I51"/>
    <mergeCell ref="C52:I59"/>
    <mergeCell ref="J48:L48"/>
    <mergeCell ref="J49:L49"/>
    <mergeCell ref="J52:L52"/>
    <mergeCell ref="J53:L53"/>
    <mergeCell ref="J43:L43"/>
    <mergeCell ref="J50:K51"/>
    <mergeCell ref="J41:L41"/>
    <mergeCell ref="Y8:Z8"/>
    <mergeCell ref="Y15:Z15"/>
    <mergeCell ref="Y16:Z16"/>
    <mergeCell ref="Y17:Z17"/>
    <mergeCell ref="Y18:Z18"/>
    <mergeCell ref="Y11:Z11"/>
    <mergeCell ref="X12:Y14"/>
    <mergeCell ref="W15:X16"/>
    <mergeCell ref="W17:X19"/>
    <mergeCell ref="Y19:Z19"/>
    <mergeCell ref="J22:L22"/>
    <mergeCell ref="J23:L23"/>
    <mergeCell ref="J37:K39"/>
    <mergeCell ref="Y37:Y39"/>
    <mergeCell ref="J24:K27"/>
    <mergeCell ref="Y24:Y25"/>
    <mergeCell ref="J36:L36"/>
    <mergeCell ref="Y40:Z40"/>
    <mergeCell ref="Y41:Z41"/>
    <mergeCell ref="Y34:Y36"/>
    <mergeCell ref="W20:W39"/>
    <mergeCell ref="X20:X27"/>
    <mergeCell ref="Y20:Y21"/>
    <mergeCell ref="Y22:Y23"/>
    <mergeCell ref="W43:X49"/>
    <mergeCell ref="Y43:Y45"/>
    <mergeCell ref="J44:K46"/>
    <mergeCell ref="J47:K47"/>
    <mergeCell ref="Y42:Z42"/>
    <mergeCell ref="J42:L42"/>
    <mergeCell ref="J1:AB1"/>
    <mergeCell ref="J2:AB2"/>
    <mergeCell ref="J7:L7"/>
    <mergeCell ref="W42:X42"/>
    <mergeCell ref="J8:L8"/>
    <mergeCell ref="J9:L9"/>
    <mergeCell ref="J12:L12"/>
    <mergeCell ref="J20:L20"/>
    <mergeCell ref="J21:L21"/>
    <mergeCell ref="J13:L13"/>
    <mergeCell ref="J14:K15"/>
    <mergeCell ref="J16:K17"/>
    <mergeCell ref="J18:K19"/>
    <mergeCell ref="J28:L28"/>
    <mergeCell ref="J40:K40"/>
    <mergeCell ref="W40:X41"/>
    <mergeCell ref="A8:A59"/>
    <mergeCell ref="W8:W14"/>
    <mergeCell ref="X8:X11"/>
    <mergeCell ref="J10:L10"/>
    <mergeCell ref="Y10:Z10"/>
    <mergeCell ref="J11:L11"/>
    <mergeCell ref="X28:X39"/>
    <mergeCell ref="Y28:Y30"/>
    <mergeCell ref="J29:L29"/>
    <mergeCell ref="J30:L30"/>
    <mergeCell ref="J31:L31"/>
    <mergeCell ref="Y31:Y33"/>
    <mergeCell ref="J32:K33"/>
    <mergeCell ref="Y26:Y27"/>
    <mergeCell ref="J34:L34"/>
    <mergeCell ref="J35:L35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4636" scale="57" orientation="landscape" horizontalDpi="1200" r:id="rId1"/>
  <ignoredErrors>
    <ignoredError sqref="K4 N8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633E55"/>
    <pageSetUpPr fitToPage="1"/>
  </sheetPr>
  <dimension ref="A1:R94"/>
  <sheetViews>
    <sheetView showGridLines="0" zoomScale="90" zoomScaleNormal="90" zoomScaleSheetLayoutView="90" zoomScalePageLayoutView="55" workbookViewId="0">
      <selection activeCell="I7" sqref="I7"/>
    </sheetView>
  </sheetViews>
  <sheetFormatPr baseColWidth="10" defaultColWidth="11.42578125" defaultRowHeight="15"/>
  <cols>
    <col min="1" max="1" width="7.140625" customWidth="1"/>
    <col min="3" max="3" width="23.5703125" customWidth="1"/>
    <col min="4" max="4" width="19.140625" customWidth="1"/>
    <col min="5" max="5" width="7.28515625" customWidth="1"/>
    <col min="6" max="6" width="21.42578125" customWidth="1"/>
    <col min="7" max="7" width="22.85546875" customWidth="1"/>
    <col min="8" max="8" width="25.28515625" customWidth="1"/>
    <col min="9" max="12" width="24.7109375" customWidth="1"/>
    <col min="13" max="13" width="24.28515625" customWidth="1"/>
    <col min="14" max="14" width="14" bestFit="1" customWidth="1"/>
    <col min="15" max="15" width="12.28515625" bestFit="1" customWidth="1"/>
    <col min="16" max="16" width="14" bestFit="1" customWidth="1"/>
    <col min="17" max="17" width="12.5703125" bestFit="1" customWidth="1"/>
    <col min="18" max="18" width="13.7109375" bestFit="1" customWidth="1"/>
  </cols>
  <sheetData>
    <row r="1" spans="1:18" s="4" customFormat="1" ht="27.75" customHeight="1">
      <c r="A1" s="987" t="s">
        <v>329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103"/>
      <c r="N1" s="103"/>
      <c r="O1" s="5"/>
      <c r="P1" s="5"/>
    </row>
    <row r="2" spans="1:18" s="4" customFormat="1" ht="23.25" customHeight="1">
      <c r="A2" s="987" t="s">
        <v>330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103"/>
      <c r="N2" s="103"/>
      <c r="O2" s="6"/>
      <c r="P2" s="6"/>
    </row>
    <row r="3" spans="1:18" s="4" customFormat="1" ht="23.25" customHeight="1">
      <c r="A3" s="987" t="s">
        <v>331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103"/>
      <c r="N3" s="103"/>
      <c r="O3" s="6"/>
      <c r="P3" s="6"/>
    </row>
    <row r="4" spans="1:18" s="4" customFormat="1" ht="23.25" customHeight="1">
      <c r="A4" s="988" t="s">
        <v>965</v>
      </c>
      <c r="B4" s="988"/>
      <c r="C4" s="988"/>
      <c r="D4" s="988"/>
      <c r="E4" s="988"/>
      <c r="F4" s="988"/>
      <c r="G4" s="988"/>
      <c r="H4" s="988"/>
      <c r="I4" s="988"/>
      <c r="J4" s="988"/>
      <c r="K4" s="988"/>
      <c r="L4" s="988"/>
      <c r="M4" s="102"/>
      <c r="N4" s="102"/>
      <c r="O4" s="101"/>
      <c r="P4" s="101"/>
    </row>
    <row r="5" spans="1:18" s="4" customFormat="1" ht="8.25" customHeight="1">
      <c r="A5" s="990"/>
      <c r="B5" s="990"/>
      <c r="C5" s="990"/>
      <c r="D5" s="990"/>
      <c r="E5" s="990"/>
      <c r="F5" s="990"/>
      <c r="G5" s="990"/>
      <c r="H5" s="990"/>
      <c r="I5" s="990"/>
      <c r="J5" s="990"/>
      <c r="K5" s="990"/>
      <c r="L5" s="990"/>
      <c r="M5" s="990"/>
      <c r="N5" s="8"/>
      <c r="O5" s="8"/>
    </row>
    <row r="6" spans="1:18" s="4" customFormat="1" ht="21" customHeight="1">
      <c r="A6" s="991" t="s">
        <v>188</v>
      </c>
      <c r="B6" s="991"/>
      <c r="C6" s="991"/>
      <c r="D6" s="992" t="str">
        <f>IF(ÍNDICE!J4=0," ",ÍNDICE!J4)</f>
        <v>LE. ANA MELISSA SALAZAR SERRANO</v>
      </c>
      <c r="E6" s="992"/>
      <c r="F6" s="992"/>
      <c r="G6" s="992"/>
      <c r="H6" s="40"/>
      <c r="I6" s="62" t="s">
        <v>145</v>
      </c>
      <c r="J6" s="992" t="str">
        <f>IF(ÍNDICE!C4=0," ",ÍNDICE!C4)</f>
        <v>LOMAS DE CASA BLANCA</v>
      </c>
      <c r="K6" s="992"/>
      <c r="L6" s="61"/>
      <c r="M6" s="40"/>
      <c r="N6" s="7"/>
      <c r="O6" s="7"/>
    </row>
    <row r="7" spans="1:18" s="4" customFormat="1" ht="23.25" customHeight="1">
      <c r="B7" s="40"/>
      <c r="C7" s="62" t="s">
        <v>41</v>
      </c>
      <c r="D7" s="1011" t="s">
        <v>182</v>
      </c>
      <c r="E7" s="1011"/>
      <c r="F7" s="1011"/>
      <c r="I7" s="62" t="s">
        <v>317</v>
      </c>
      <c r="J7" s="989" t="str">
        <f>IF(ÍNDICE!G4=0," ",ÍNDICE!G4)</f>
        <v>QTSSA012982</v>
      </c>
      <c r="K7" s="989"/>
      <c r="L7"/>
      <c r="M7" s="40"/>
      <c r="O7" s="7"/>
    </row>
    <row r="8" spans="1:18" s="4" customFormat="1" ht="23.25" customHeight="1">
      <c r="A8" s="41" t="s">
        <v>964</v>
      </c>
      <c r="B8" s="40"/>
      <c r="C8" s="40"/>
      <c r="D8" s="40"/>
      <c r="E8" s="40"/>
      <c r="F8" s="40"/>
      <c r="G8" s="61"/>
      <c r="H8"/>
      <c r="I8" s="64"/>
      <c r="J8" s="65" t="str">
        <f>"Del 1ro al "&amp;IF(SUM(ÍNDICE!S3)=0," ",SUM(ÍNDICE!S3)&amp;" de")</f>
        <v>Del 1ro al 31 de</v>
      </c>
      <c r="K8" s="66" t="str">
        <f>IF(ÍNDICE!O4=0," ",ÍNDICE!O4)</f>
        <v>AGOSTO</v>
      </c>
      <c r="L8" s="63" t="str">
        <f ca="1">"del "&amp;TEXT(ÍNDICE!$U$3,"aaaa")</f>
        <v>del 2026</v>
      </c>
      <c r="M8" s="40"/>
      <c r="O8" s="7"/>
    </row>
    <row r="9" spans="1:18" s="4" customFormat="1" ht="12.75" customHeight="1" thickBot="1">
      <c r="A9" s="41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O9" s="7"/>
    </row>
    <row r="10" spans="1:18" s="11" customFormat="1" ht="21.75" customHeight="1" thickBot="1">
      <c r="A10" s="42"/>
      <c r="B10" s="146" t="s">
        <v>119</v>
      </c>
      <c r="C10" s="1009" t="s">
        <v>120</v>
      </c>
      <c r="D10" s="1010"/>
      <c r="E10" s="147" t="s">
        <v>40</v>
      </c>
      <c r="F10" s="147" t="s">
        <v>39</v>
      </c>
      <c r="G10" s="148" t="s">
        <v>121</v>
      </c>
      <c r="H10" s="148" t="s">
        <v>146</v>
      </c>
      <c r="I10" s="148" t="s">
        <v>147</v>
      </c>
      <c r="J10" s="149" t="s">
        <v>148</v>
      </c>
      <c r="K10" s="150" t="s">
        <v>149</v>
      </c>
      <c r="L10" s="151" t="s">
        <v>150</v>
      </c>
      <c r="M10" s="43"/>
      <c r="N10" s="9"/>
      <c r="O10" s="10"/>
    </row>
    <row r="11" spans="1:18" s="11" customFormat="1" ht="15.75" customHeight="1">
      <c r="A11" s="1012" t="s">
        <v>135</v>
      </c>
      <c r="B11" s="1015" t="s">
        <v>136</v>
      </c>
      <c r="C11" s="1018" t="s">
        <v>332</v>
      </c>
      <c r="D11" s="1019"/>
      <c r="E11" s="54" t="s">
        <v>151</v>
      </c>
      <c r="F11" s="36" t="s">
        <v>137</v>
      </c>
      <c r="G11" s="104">
        <f t="shared" ref="G11:G56" si="0">SUM(H11:L11)</f>
        <v>0</v>
      </c>
      <c r="H11" s="67"/>
      <c r="I11" s="68"/>
      <c r="J11" s="67"/>
      <c r="K11" s="69"/>
      <c r="L11" s="67"/>
      <c r="M11" s="44"/>
      <c r="P11" s="12"/>
      <c r="Q11" s="13"/>
      <c r="R11" s="13"/>
    </row>
    <row r="12" spans="1:18" s="11" customFormat="1" ht="15.75" customHeight="1">
      <c r="A12" s="1013"/>
      <c r="B12" s="1016"/>
      <c r="C12" s="1020"/>
      <c r="D12" s="1021"/>
      <c r="E12" s="55" t="s">
        <v>152</v>
      </c>
      <c r="F12" s="37" t="s">
        <v>243</v>
      </c>
      <c r="G12" s="105">
        <f t="shared" si="0"/>
        <v>0</v>
      </c>
      <c r="H12" s="70"/>
      <c r="I12" s="71"/>
      <c r="J12" s="70"/>
      <c r="K12" s="72"/>
      <c r="L12" s="70"/>
      <c r="M12" s="44"/>
      <c r="P12" s="12"/>
      <c r="Q12" s="13"/>
      <c r="R12" s="13"/>
    </row>
    <row r="13" spans="1:18" s="11" customFormat="1" ht="15.75" customHeight="1">
      <c r="A13" s="1013"/>
      <c r="B13" s="1016"/>
      <c r="C13" s="1020"/>
      <c r="D13" s="1021"/>
      <c r="E13" s="55" t="s">
        <v>153</v>
      </c>
      <c r="F13" s="37" t="s">
        <v>140</v>
      </c>
      <c r="G13" s="105">
        <f t="shared" si="0"/>
        <v>0</v>
      </c>
      <c r="H13" s="70"/>
      <c r="I13" s="71"/>
      <c r="J13" s="70"/>
      <c r="K13" s="72"/>
      <c r="L13" s="70"/>
      <c r="M13" s="44"/>
      <c r="P13" s="12"/>
      <c r="Q13" s="13"/>
      <c r="R13" s="13"/>
    </row>
    <row r="14" spans="1:18" s="11" customFormat="1" ht="15.75" customHeight="1">
      <c r="A14" s="1013"/>
      <c r="B14" s="1016"/>
      <c r="C14" s="1020"/>
      <c r="D14" s="1021"/>
      <c r="E14" s="55" t="s">
        <v>154</v>
      </c>
      <c r="F14" s="37" t="s">
        <v>138</v>
      </c>
      <c r="G14" s="105">
        <f t="shared" si="0"/>
        <v>0</v>
      </c>
      <c r="H14" s="70"/>
      <c r="I14" s="71"/>
      <c r="J14" s="70"/>
      <c r="K14" s="72"/>
      <c r="L14" s="70"/>
      <c r="M14" s="44"/>
      <c r="P14" s="12"/>
      <c r="Q14" s="13"/>
      <c r="R14" s="13"/>
    </row>
    <row r="15" spans="1:18" s="11" customFormat="1" ht="15.75" customHeight="1" thickBot="1">
      <c r="A15" s="1013"/>
      <c r="B15" s="1016"/>
      <c r="C15" s="1022"/>
      <c r="D15" s="1023"/>
      <c r="E15" s="55" t="s">
        <v>155</v>
      </c>
      <c r="F15" s="38" t="s">
        <v>139</v>
      </c>
      <c r="G15" s="105">
        <f t="shared" si="0"/>
        <v>0</v>
      </c>
      <c r="H15" s="73"/>
      <c r="I15" s="74"/>
      <c r="J15" s="73"/>
      <c r="K15" s="75"/>
      <c r="L15" s="73"/>
      <c r="M15" s="44"/>
      <c r="P15" s="12"/>
      <c r="Q15" s="13"/>
      <c r="R15" s="13"/>
    </row>
    <row r="16" spans="1:18" s="11" customFormat="1" ht="15.75" customHeight="1">
      <c r="A16" s="1013"/>
      <c r="B16" s="1016"/>
      <c r="C16" s="1018" t="s">
        <v>333</v>
      </c>
      <c r="D16" s="1019"/>
      <c r="E16" s="54" t="s">
        <v>156</v>
      </c>
      <c r="F16" s="39" t="s">
        <v>244</v>
      </c>
      <c r="G16" s="104">
        <f t="shared" si="0"/>
        <v>0</v>
      </c>
      <c r="H16" s="67"/>
      <c r="I16" s="67"/>
      <c r="J16" s="76"/>
      <c r="K16" s="68"/>
      <c r="L16" s="67"/>
      <c r="M16" s="44"/>
      <c r="P16" s="12"/>
      <c r="Q16" s="13"/>
      <c r="R16" s="13"/>
    </row>
    <row r="17" spans="1:18" s="11" customFormat="1" ht="15.75" customHeight="1">
      <c r="A17" s="1013"/>
      <c r="B17" s="1016"/>
      <c r="C17" s="1020"/>
      <c r="D17" s="1021"/>
      <c r="E17" s="55" t="s">
        <v>157</v>
      </c>
      <c r="F17" s="37" t="s">
        <v>243</v>
      </c>
      <c r="G17" s="105">
        <f t="shared" si="0"/>
        <v>0</v>
      </c>
      <c r="H17" s="70"/>
      <c r="I17" s="70"/>
      <c r="J17" s="71"/>
      <c r="K17" s="71"/>
      <c r="L17" s="70"/>
      <c r="M17" s="44"/>
      <c r="P17" s="12"/>
      <c r="Q17" s="13"/>
      <c r="R17" s="13"/>
    </row>
    <row r="18" spans="1:18" s="11" customFormat="1" ht="15.75" customHeight="1">
      <c r="A18" s="1013"/>
      <c r="B18" s="1016"/>
      <c r="C18" s="1020"/>
      <c r="D18" s="1021"/>
      <c r="E18" s="55" t="s">
        <v>158</v>
      </c>
      <c r="F18" s="37" t="s">
        <v>140</v>
      </c>
      <c r="G18" s="105">
        <f t="shared" si="0"/>
        <v>0</v>
      </c>
      <c r="H18" s="70"/>
      <c r="I18" s="70"/>
      <c r="J18" s="71"/>
      <c r="K18" s="71"/>
      <c r="L18" s="70"/>
      <c r="M18" s="44"/>
      <c r="P18" s="12"/>
      <c r="Q18" s="13"/>
      <c r="R18" s="13"/>
    </row>
    <row r="19" spans="1:18" s="11" customFormat="1" ht="15.75" customHeight="1">
      <c r="A19" s="1013"/>
      <c r="B19" s="1016"/>
      <c r="C19" s="1020"/>
      <c r="D19" s="1021"/>
      <c r="E19" s="55" t="s">
        <v>159</v>
      </c>
      <c r="F19" s="53" t="s">
        <v>138</v>
      </c>
      <c r="G19" s="105">
        <f t="shared" si="0"/>
        <v>0</v>
      </c>
      <c r="H19" s="70"/>
      <c r="I19" s="70"/>
      <c r="J19" s="71"/>
      <c r="K19" s="71"/>
      <c r="L19" s="70"/>
      <c r="M19" s="44"/>
      <c r="P19" s="12"/>
      <c r="Q19" s="13"/>
      <c r="R19" s="13"/>
    </row>
    <row r="20" spans="1:18" s="11" customFormat="1" ht="15.75" customHeight="1" thickBot="1">
      <c r="A20" s="1013"/>
      <c r="B20" s="1016"/>
      <c r="C20" s="1022"/>
      <c r="D20" s="1023"/>
      <c r="E20" s="56" t="s">
        <v>160</v>
      </c>
      <c r="F20" s="53" t="s">
        <v>139</v>
      </c>
      <c r="G20" s="106">
        <f t="shared" si="0"/>
        <v>0</v>
      </c>
      <c r="H20" s="73"/>
      <c r="I20" s="73"/>
      <c r="J20" s="74"/>
      <c r="K20" s="74"/>
      <c r="L20" s="73"/>
      <c r="M20" s="44"/>
      <c r="P20" s="12"/>
      <c r="Q20" s="13"/>
      <c r="R20" s="13"/>
    </row>
    <row r="21" spans="1:18" s="11" customFormat="1" ht="15.75" customHeight="1">
      <c r="A21" s="1013"/>
      <c r="B21" s="1016"/>
      <c r="C21" s="1018" t="s">
        <v>334</v>
      </c>
      <c r="D21" s="1019"/>
      <c r="E21" s="57" t="s">
        <v>161</v>
      </c>
      <c r="F21" s="36" t="s">
        <v>141</v>
      </c>
      <c r="G21" s="104">
        <f t="shared" si="0"/>
        <v>0</v>
      </c>
      <c r="H21" s="67"/>
      <c r="I21" s="67"/>
      <c r="J21" s="68"/>
      <c r="K21" s="68"/>
      <c r="L21" s="67"/>
      <c r="M21" s="44"/>
      <c r="P21" s="12"/>
      <c r="Q21" s="13"/>
      <c r="R21" s="13"/>
    </row>
    <row r="22" spans="1:18" s="11" customFormat="1" ht="15.75" customHeight="1">
      <c r="A22" s="1013"/>
      <c r="B22" s="1016"/>
      <c r="C22" s="1020"/>
      <c r="D22" s="1021"/>
      <c r="E22" s="55" t="s">
        <v>162</v>
      </c>
      <c r="F22" s="37" t="s">
        <v>140</v>
      </c>
      <c r="G22" s="105">
        <f t="shared" si="0"/>
        <v>0</v>
      </c>
      <c r="H22" s="70"/>
      <c r="I22" s="70"/>
      <c r="J22" s="71"/>
      <c r="K22" s="71"/>
      <c r="L22" s="70"/>
      <c r="M22" s="44"/>
      <c r="P22" s="12"/>
      <c r="Q22" s="13"/>
      <c r="R22" s="13"/>
    </row>
    <row r="23" spans="1:18" s="11" customFormat="1" ht="15.75" customHeight="1">
      <c r="A23" s="1013"/>
      <c r="B23" s="1016"/>
      <c r="C23" s="1020"/>
      <c r="D23" s="1021"/>
      <c r="E23" s="55" t="s">
        <v>163</v>
      </c>
      <c r="F23" s="37" t="s">
        <v>138</v>
      </c>
      <c r="G23" s="105">
        <f t="shared" si="0"/>
        <v>0</v>
      </c>
      <c r="H23" s="70"/>
      <c r="I23" s="70"/>
      <c r="J23" s="71"/>
      <c r="K23" s="71"/>
      <c r="L23" s="70"/>
      <c r="M23" s="44"/>
      <c r="P23" s="12"/>
      <c r="Q23" s="13"/>
      <c r="R23" s="13"/>
    </row>
    <row r="24" spans="1:18" s="11" customFormat="1" ht="15.75" customHeight="1">
      <c r="A24" s="1013"/>
      <c r="B24" s="1016"/>
      <c r="C24" s="1020"/>
      <c r="D24" s="1021"/>
      <c r="E24" s="55" t="s">
        <v>164</v>
      </c>
      <c r="F24" s="37" t="s">
        <v>139</v>
      </c>
      <c r="G24" s="105">
        <f t="shared" si="0"/>
        <v>0</v>
      </c>
      <c r="H24" s="70"/>
      <c r="I24" s="70"/>
      <c r="J24" s="71"/>
      <c r="K24" s="71"/>
      <c r="L24" s="70"/>
      <c r="M24" s="44"/>
      <c r="P24" s="12"/>
      <c r="Q24" s="13"/>
      <c r="R24" s="13"/>
    </row>
    <row r="25" spans="1:18" s="11" customFormat="1" ht="15.75" customHeight="1" thickBot="1">
      <c r="A25" s="1013"/>
      <c r="B25" s="1017"/>
      <c r="C25" s="1022"/>
      <c r="D25" s="1023"/>
      <c r="E25" s="56" t="s">
        <v>165</v>
      </c>
      <c r="F25" s="38" t="s">
        <v>142</v>
      </c>
      <c r="G25" s="106">
        <f t="shared" si="0"/>
        <v>0</v>
      </c>
      <c r="H25" s="73"/>
      <c r="I25" s="73"/>
      <c r="J25" s="74"/>
      <c r="K25" s="74"/>
      <c r="L25" s="73"/>
      <c r="M25" s="44"/>
      <c r="P25" s="12"/>
      <c r="Q25" s="13"/>
      <c r="R25" s="13"/>
    </row>
    <row r="26" spans="1:18" s="11" customFormat="1" ht="15.75" customHeight="1">
      <c r="A26" s="1013"/>
      <c r="B26" s="1015" t="s">
        <v>143</v>
      </c>
      <c r="C26" s="1018" t="s">
        <v>245</v>
      </c>
      <c r="D26" s="1019"/>
      <c r="E26" s="57" t="s">
        <v>183</v>
      </c>
      <c r="F26" s="39" t="s">
        <v>32</v>
      </c>
      <c r="G26" s="104">
        <f t="shared" si="0"/>
        <v>0</v>
      </c>
      <c r="H26" s="67"/>
      <c r="I26" s="67"/>
      <c r="J26" s="68"/>
      <c r="K26" s="68"/>
      <c r="L26" s="67"/>
      <c r="M26" s="44"/>
      <c r="Q26" s="13"/>
      <c r="R26" s="13"/>
    </row>
    <row r="27" spans="1:18" s="11" customFormat="1" ht="15.75" customHeight="1" thickBot="1">
      <c r="A27" s="1013"/>
      <c r="B27" s="1016"/>
      <c r="C27" s="1022"/>
      <c r="D27" s="1023"/>
      <c r="E27" s="56" t="s">
        <v>184</v>
      </c>
      <c r="F27" s="38" t="s">
        <v>246</v>
      </c>
      <c r="G27" s="106">
        <f t="shared" si="0"/>
        <v>0</v>
      </c>
      <c r="H27" s="73"/>
      <c r="I27" s="73"/>
      <c r="J27" s="74"/>
      <c r="K27" s="74"/>
      <c r="L27" s="73"/>
      <c r="M27" s="44"/>
      <c r="Q27" s="13"/>
      <c r="R27" s="13"/>
    </row>
    <row r="28" spans="1:18" s="11" customFormat="1" ht="15.75" customHeight="1">
      <c r="A28" s="1013"/>
      <c r="B28" s="1016"/>
      <c r="C28" s="998" t="s">
        <v>247</v>
      </c>
      <c r="D28" s="999"/>
      <c r="E28" s="58" t="s">
        <v>166</v>
      </c>
      <c r="F28" s="36" t="s">
        <v>132</v>
      </c>
      <c r="G28" s="104">
        <f t="shared" si="0"/>
        <v>0</v>
      </c>
      <c r="H28" s="67"/>
      <c r="I28" s="67"/>
      <c r="J28" s="68"/>
      <c r="K28" s="68"/>
      <c r="L28" s="67"/>
      <c r="M28" s="44"/>
      <c r="Q28" s="13"/>
      <c r="R28" s="13"/>
    </row>
    <row r="29" spans="1:18" s="11" customFormat="1" ht="15.75" customHeight="1">
      <c r="A29" s="1013"/>
      <c r="B29" s="1016"/>
      <c r="C29" s="1000"/>
      <c r="D29" s="1001"/>
      <c r="E29" s="59" t="s">
        <v>167</v>
      </c>
      <c r="F29" s="37" t="s">
        <v>8</v>
      </c>
      <c r="G29" s="105">
        <f t="shared" si="0"/>
        <v>0</v>
      </c>
      <c r="H29" s="70"/>
      <c r="I29" s="70"/>
      <c r="J29" s="71"/>
      <c r="K29" s="71"/>
      <c r="L29" s="70"/>
      <c r="M29" s="44"/>
      <c r="Q29" s="13"/>
      <c r="R29" s="13"/>
    </row>
    <row r="30" spans="1:18" s="11" customFormat="1" ht="15.75" customHeight="1" thickBot="1">
      <c r="A30" s="1013"/>
      <c r="B30" s="1016"/>
      <c r="C30" s="1002"/>
      <c r="D30" s="1003"/>
      <c r="E30" s="60" t="s">
        <v>168</v>
      </c>
      <c r="F30" s="53" t="s">
        <v>248</v>
      </c>
      <c r="G30" s="106">
        <f t="shared" si="0"/>
        <v>0</v>
      </c>
      <c r="H30" s="73"/>
      <c r="I30" s="73"/>
      <c r="J30" s="74"/>
      <c r="K30" s="74"/>
      <c r="L30" s="73"/>
      <c r="M30" s="44"/>
      <c r="Q30" s="13"/>
      <c r="R30" s="13"/>
    </row>
    <row r="31" spans="1:18" s="11" customFormat="1" ht="15.75" customHeight="1">
      <c r="A31" s="1013"/>
      <c r="B31" s="1016"/>
      <c r="C31" s="998" t="s">
        <v>430</v>
      </c>
      <c r="D31" s="999"/>
      <c r="E31" s="58" t="s">
        <v>169</v>
      </c>
      <c r="F31" s="36" t="s">
        <v>132</v>
      </c>
      <c r="G31" s="104">
        <f t="shared" si="0"/>
        <v>0</v>
      </c>
      <c r="H31" s="67"/>
      <c r="I31" s="67"/>
      <c r="J31" s="68"/>
      <c r="K31" s="68"/>
      <c r="L31" s="67"/>
      <c r="M31" s="44"/>
      <c r="Q31" s="13"/>
      <c r="R31" s="13"/>
    </row>
    <row r="32" spans="1:18" s="11" customFormat="1" ht="15.75" customHeight="1">
      <c r="A32" s="1013"/>
      <c r="B32" s="1016"/>
      <c r="C32" s="1000"/>
      <c r="D32" s="1001"/>
      <c r="E32" s="59" t="s">
        <v>170</v>
      </c>
      <c r="F32" s="37" t="s">
        <v>8</v>
      </c>
      <c r="G32" s="105">
        <f t="shared" si="0"/>
        <v>0</v>
      </c>
      <c r="H32" s="70"/>
      <c r="I32" s="70"/>
      <c r="J32" s="71"/>
      <c r="K32" s="71"/>
      <c r="L32" s="70"/>
      <c r="M32" s="44"/>
      <c r="Q32" s="13"/>
      <c r="R32" s="13"/>
    </row>
    <row r="33" spans="1:18" s="11" customFormat="1" ht="15.75" customHeight="1" thickBot="1">
      <c r="A33" s="1013"/>
      <c r="B33" s="1016"/>
      <c r="C33" s="1002"/>
      <c r="D33" s="1003"/>
      <c r="E33" s="60" t="s">
        <v>171</v>
      </c>
      <c r="F33" s="53" t="s">
        <v>248</v>
      </c>
      <c r="G33" s="106">
        <f t="shared" si="0"/>
        <v>0</v>
      </c>
      <c r="H33" s="73"/>
      <c r="I33" s="73"/>
      <c r="J33" s="74"/>
      <c r="K33" s="74"/>
      <c r="L33" s="73"/>
      <c r="M33" s="44"/>
      <c r="Q33" s="13"/>
      <c r="R33" s="13"/>
    </row>
    <row r="34" spans="1:18" s="11" customFormat="1" ht="15.75" customHeight="1">
      <c r="A34" s="1013"/>
      <c r="B34" s="1016"/>
      <c r="C34" s="998" t="s">
        <v>431</v>
      </c>
      <c r="D34" s="999"/>
      <c r="E34" s="58" t="s">
        <v>172</v>
      </c>
      <c r="F34" s="36" t="s">
        <v>132</v>
      </c>
      <c r="G34" s="104">
        <f t="shared" si="0"/>
        <v>0</v>
      </c>
      <c r="H34" s="67"/>
      <c r="I34" s="67"/>
      <c r="J34" s="68"/>
      <c r="K34" s="68"/>
      <c r="L34" s="67"/>
      <c r="M34" s="44"/>
      <c r="Q34" s="13"/>
      <c r="R34" s="13"/>
    </row>
    <row r="35" spans="1:18" s="11" customFormat="1" ht="15.75" customHeight="1">
      <c r="A35" s="1013"/>
      <c r="B35" s="1016"/>
      <c r="C35" s="1000"/>
      <c r="D35" s="1001"/>
      <c r="E35" s="59" t="s">
        <v>173</v>
      </c>
      <c r="F35" s="37" t="s">
        <v>8</v>
      </c>
      <c r="G35" s="105">
        <f t="shared" si="0"/>
        <v>0</v>
      </c>
      <c r="H35" s="70"/>
      <c r="I35" s="70"/>
      <c r="J35" s="71"/>
      <c r="K35" s="71"/>
      <c r="L35" s="70"/>
      <c r="M35" s="44"/>
      <c r="Q35" s="13"/>
      <c r="R35" s="13"/>
    </row>
    <row r="36" spans="1:18" s="11" customFormat="1" ht="15.75" customHeight="1" thickBot="1">
      <c r="A36" s="1013"/>
      <c r="B36" s="1016"/>
      <c r="C36" s="1002"/>
      <c r="D36" s="1003"/>
      <c r="E36" s="60" t="s">
        <v>174</v>
      </c>
      <c r="F36" s="53" t="s">
        <v>248</v>
      </c>
      <c r="G36" s="106">
        <f t="shared" si="0"/>
        <v>0</v>
      </c>
      <c r="H36" s="73"/>
      <c r="I36" s="73"/>
      <c r="J36" s="74"/>
      <c r="K36" s="74"/>
      <c r="L36" s="73"/>
      <c r="M36" s="44"/>
      <c r="Q36" s="13"/>
      <c r="R36" s="13"/>
    </row>
    <row r="37" spans="1:18" s="11" customFormat="1" ht="15.75" customHeight="1">
      <c r="A37" s="1013"/>
      <c r="B37" s="1016"/>
      <c r="C37" s="998" t="s">
        <v>432</v>
      </c>
      <c r="D37" s="999"/>
      <c r="E37" s="58" t="s">
        <v>175</v>
      </c>
      <c r="F37" s="36" t="s">
        <v>132</v>
      </c>
      <c r="G37" s="104">
        <f t="shared" si="0"/>
        <v>0</v>
      </c>
      <c r="H37" s="67"/>
      <c r="I37" s="67"/>
      <c r="J37" s="68"/>
      <c r="K37" s="68"/>
      <c r="L37" s="67"/>
      <c r="M37" s="44"/>
      <c r="Q37" s="13"/>
      <c r="R37" s="13"/>
    </row>
    <row r="38" spans="1:18" s="11" customFormat="1" ht="15.75" customHeight="1">
      <c r="A38" s="1013"/>
      <c r="B38" s="1016"/>
      <c r="C38" s="1000"/>
      <c r="D38" s="1001"/>
      <c r="E38" s="59" t="s">
        <v>185</v>
      </c>
      <c r="F38" s="37" t="s">
        <v>8</v>
      </c>
      <c r="G38" s="105">
        <f t="shared" si="0"/>
        <v>0</v>
      </c>
      <c r="H38" s="70"/>
      <c r="I38" s="70"/>
      <c r="J38" s="71"/>
      <c r="K38" s="71"/>
      <c r="L38" s="70"/>
      <c r="M38" s="44"/>
      <c r="Q38" s="13"/>
      <c r="R38" s="13"/>
    </row>
    <row r="39" spans="1:18" s="11" customFormat="1" ht="15.75" customHeight="1" thickBot="1">
      <c r="A39" s="1013"/>
      <c r="B39" s="1016"/>
      <c r="C39" s="1002"/>
      <c r="D39" s="1003"/>
      <c r="E39" s="60" t="s">
        <v>176</v>
      </c>
      <c r="F39" s="53" t="s">
        <v>248</v>
      </c>
      <c r="G39" s="106">
        <f t="shared" si="0"/>
        <v>0</v>
      </c>
      <c r="H39" s="73"/>
      <c r="I39" s="73"/>
      <c r="J39" s="74"/>
      <c r="K39" s="74"/>
      <c r="L39" s="73"/>
      <c r="M39" s="44"/>
      <c r="P39" s="13"/>
      <c r="Q39" s="13"/>
      <c r="R39" s="13"/>
    </row>
    <row r="40" spans="1:18" s="11" customFormat="1" ht="15.75" customHeight="1">
      <c r="A40" s="1013"/>
      <c r="B40" s="1016"/>
      <c r="C40" s="998" t="s">
        <v>433</v>
      </c>
      <c r="D40" s="999"/>
      <c r="E40" s="58" t="s">
        <v>249</v>
      </c>
      <c r="F40" s="36" t="s">
        <v>132</v>
      </c>
      <c r="G40" s="104">
        <f t="shared" si="0"/>
        <v>0</v>
      </c>
      <c r="H40" s="67"/>
      <c r="I40" s="67"/>
      <c r="J40" s="68"/>
      <c r="K40" s="68"/>
      <c r="L40" s="67"/>
      <c r="M40" s="44"/>
      <c r="Q40" s="13"/>
      <c r="R40" s="13"/>
    </row>
    <row r="41" spans="1:18" s="11" customFormat="1" ht="15.75" customHeight="1">
      <c r="A41" s="1013"/>
      <c r="B41" s="1016"/>
      <c r="C41" s="1000"/>
      <c r="D41" s="1001"/>
      <c r="E41" s="59" t="s">
        <v>250</v>
      </c>
      <c r="F41" s="37" t="s">
        <v>8</v>
      </c>
      <c r="G41" s="105">
        <f t="shared" si="0"/>
        <v>0</v>
      </c>
      <c r="H41" s="70"/>
      <c r="I41" s="70"/>
      <c r="J41" s="71"/>
      <c r="K41" s="71"/>
      <c r="L41" s="70"/>
      <c r="M41" s="44"/>
      <c r="Q41" s="13"/>
      <c r="R41" s="13"/>
    </row>
    <row r="42" spans="1:18" s="11" customFormat="1" ht="15.75" customHeight="1" thickBot="1">
      <c r="A42" s="1013"/>
      <c r="B42" s="1016"/>
      <c r="C42" s="1002"/>
      <c r="D42" s="1003"/>
      <c r="E42" s="60" t="s">
        <v>251</v>
      </c>
      <c r="F42" s="53" t="s">
        <v>248</v>
      </c>
      <c r="G42" s="106">
        <f t="shared" si="0"/>
        <v>0</v>
      </c>
      <c r="H42" s="73"/>
      <c r="I42" s="73"/>
      <c r="J42" s="74"/>
      <c r="K42" s="74"/>
      <c r="L42" s="73"/>
      <c r="M42" s="44"/>
      <c r="Q42" s="13"/>
      <c r="R42" s="13"/>
    </row>
    <row r="43" spans="1:18" s="11" customFormat="1" ht="15.75" customHeight="1">
      <c r="A43" s="1013"/>
      <c r="B43" s="1016"/>
      <c r="C43" s="998" t="s">
        <v>434</v>
      </c>
      <c r="D43" s="999"/>
      <c r="E43" s="58" t="s">
        <v>177</v>
      </c>
      <c r="F43" s="36" t="s">
        <v>132</v>
      </c>
      <c r="G43" s="104">
        <f t="shared" si="0"/>
        <v>0</v>
      </c>
      <c r="H43" s="67"/>
      <c r="I43" s="67"/>
      <c r="J43" s="68"/>
      <c r="K43" s="68"/>
      <c r="L43" s="67"/>
      <c r="M43" s="44"/>
      <c r="Q43" s="13"/>
      <c r="R43" s="13"/>
    </row>
    <row r="44" spans="1:18" s="11" customFormat="1" ht="15.75" customHeight="1">
      <c r="A44" s="1013"/>
      <c r="B44" s="1016"/>
      <c r="C44" s="1000"/>
      <c r="D44" s="1001"/>
      <c r="E44" s="59" t="s">
        <v>178</v>
      </c>
      <c r="F44" s="37" t="s">
        <v>8</v>
      </c>
      <c r="G44" s="107">
        <f t="shared" si="0"/>
        <v>0</v>
      </c>
      <c r="H44" s="77"/>
      <c r="I44" s="77"/>
      <c r="J44" s="71"/>
      <c r="K44" s="71"/>
      <c r="L44" s="70"/>
      <c r="M44" s="44"/>
      <c r="Q44" s="13"/>
      <c r="R44" s="13"/>
    </row>
    <row r="45" spans="1:18" s="11" customFormat="1" ht="15.75" customHeight="1" thickBot="1">
      <c r="A45" s="1013"/>
      <c r="B45" s="1016"/>
      <c r="C45" s="1002"/>
      <c r="D45" s="1003"/>
      <c r="E45" s="60" t="s">
        <v>179</v>
      </c>
      <c r="F45" s="53" t="s">
        <v>248</v>
      </c>
      <c r="G45" s="108">
        <f t="shared" si="0"/>
        <v>0</v>
      </c>
      <c r="H45" s="78"/>
      <c r="I45" s="78"/>
      <c r="J45" s="74"/>
      <c r="K45" s="74"/>
      <c r="L45" s="73"/>
      <c r="M45" s="44"/>
      <c r="Q45" s="13"/>
      <c r="R45" s="13"/>
    </row>
    <row r="46" spans="1:18" s="11" customFormat="1" ht="24.95" customHeight="1">
      <c r="A46" s="1013"/>
      <c r="B46" s="1016"/>
      <c r="C46" s="998" t="s">
        <v>438</v>
      </c>
      <c r="D46" s="999"/>
      <c r="E46" s="58" t="s">
        <v>252</v>
      </c>
      <c r="F46" s="36" t="s">
        <v>132</v>
      </c>
      <c r="G46" s="104">
        <f t="shared" si="0"/>
        <v>0</v>
      </c>
      <c r="H46" s="67"/>
      <c r="I46" s="67"/>
      <c r="J46" s="68"/>
      <c r="K46" s="68"/>
      <c r="L46" s="67"/>
      <c r="M46" s="44"/>
      <c r="Q46" s="13"/>
      <c r="R46" s="13"/>
    </row>
    <row r="47" spans="1:18" s="11" customFormat="1" ht="24.95" customHeight="1" thickBot="1">
      <c r="A47" s="1013"/>
      <c r="B47" s="1016"/>
      <c r="C47" s="1002"/>
      <c r="D47" s="1003"/>
      <c r="E47" s="60" t="s">
        <v>253</v>
      </c>
      <c r="F47" s="37" t="s">
        <v>8</v>
      </c>
      <c r="G47" s="108">
        <f t="shared" si="0"/>
        <v>0</v>
      </c>
      <c r="H47" s="78"/>
      <c r="I47" s="78"/>
      <c r="J47" s="74"/>
      <c r="K47" s="74"/>
      <c r="L47" s="73"/>
      <c r="M47" s="44"/>
      <c r="Q47" s="13"/>
      <c r="R47" s="13"/>
    </row>
    <row r="48" spans="1:18" s="11" customFormat="1" ht="15.75" customHeight="1">
      <c r="A48" s="1013"/>
      <c r="B48" s="1016"/>
      <c r="C48" s="998" t="s">
        <v>435</v>
      </c>
      <c r="D48" s="999"/>
      <c r="E48" s="58" t="s">
        <v>254</v>
      </c>
      <c r="F48" s="36" t="s">
        <v>132</v>
      </c>
      <c r="G48" s="104">
        <f t="shared" si="0"/>
        <v>0</v>
      </c>
      <c r="H48" s="67"/>
      <c r="I48" s="67"/>
      <c r="J48" s="68"/>
      <c r="K48" s="68"/>
      <c r="L48" s="67"/>
      <c r="M48" s="44"/>
      <c r="Q48" s="13"/>
      <c r="R48" s="13"/>
    </row>
    <row r="49" spans="1:18" s="11" customFormat="1" ht="15.75" customHeight="1">
      <c r="A49" s="1013"/>
      <c r="B49" s="1016"/>
      <c r="C49" s="1000"/>
      <c r="D49" s="1001"/>
      <c r="E49" s="59" t="s">
        <v>255</v>
      </c>
      <c r="F49" s="37" t="s">
        <v>8</v>
      </c>
      <c r="G49" s="107">
        <f t="shared" si="0"/>
        <v>0</v>
      </c>
      <c r="H49" s="77"/>
      <c r="I49" s="77"/>
      <c r="J49" s="71"/>
      <c r="K49" s="71"/>
      <c r="L49" s="70"/>
      <c r="M49" s="44"/>
      <c r="Q49" s="13"/>
      <c r="R49" s="13"/>
    </row>
    <row r="50" spans="1:18" s="11" customFormat="1" ht="15.75" customHeight="1" thickBot="1">
      <c r="A50" s="1013"/>
      <c r="B50" s="1016"/>
      <c r="C50" s="1002"/>
      <c r="D50" s="1003"/>
      <c r="E50" s="60" t="s">
        <v>256</v>
      </c>
      <c r="F50" s="53" t="s">
        <v>248</v>
      </c>
      <c r="G50" s="108">
        <f t="shared" si="0"/>
        <v>0</v>
      </c>
      <c r="H50" s="78"/>
      <c r="I50" s="78"/>
      <c r="J50" s="74"/>
      <c r="K50" s="74"/>
      <c r="L50" s="73"/>
      <c r="M50" s="44"/>
      <c r="Q50" s="13"/>
      <c r="R50" s="13"/>
    </row>
    <row r="51" spans="1:18" s="11" customFormat="1" ht="15.75" customHeight="1">
      <c r="A51" s="1013"/>
      <c r="B51" s="1016"/>
      <c r="C51" s="998" t="s">
        <v>436</v>
      </c>
      <c r="D51" s="999"/>
      <c r="E51" s="58" t="s">
        <v>257</v>
      </c>
      <c r="F51" s="36" t="s">
        <v>132</v>
      </c>
      <c r="G51" s="104">
        <f t="shared" si="0"/>
        <v>0</v>
      </c>
      <c r="H51" s="67"/>
      <c r="I51" s="67"/>
      <c r="J51" s="68"/>
      <c r="K51" s="68"/>
      <c r="L51" s="67"/>
      <c r="M51" s="44"/>
      <c r="Q51" s="13"/>
      <c r="R51" s="13"/>
    </row>
    <row r="52" spans="1:18" s="11" customFormat="1" ht="15.75" customHeight="1">
      <c r="A52" s="1013"/>
      <c r="B52" s="1016"/>
      <c r="C52" s="1000"/>
      <c r="D52" s="1001"/>
      <c r="E52" s="59" t="s">
        <v>258</v>
      </c>
      <c r="F52" s="37" t="s">
        <v>8</v>
      </c>
      <c r="G52" s="107">
        <f t="shared" si="0"/>
        <v>0</v>
      </c>
      <c r="H52" s="77"/>
      <c r="I52" s="77"/>
      <c r="J52" s="71"/>
      <c r="K52" s="71"/>
      <c r="L52" s="70"/>
      <c r="M52" s="44"/>
      <c r="Q52" s="13"/>
      <c r="R52" s="13"/>
    </row>
    <row r="53" spans="1:18" s="11" customFormat="1" ht="15.75" customHeight="1" thickBot="1">
      <c r="A53" s="1013"/>
      <c r="B53" s="1016"/>
      <c r="C53" s="1002"/>
      <c r="D53" s="1003"/>
      <c r="E53" s="60" t="s">
        <v>259</v>
      </c>
      <c r="F53" s="53" t="s">
        <v>248</v>
      </c>
      <c r="G53" s="109">
        <f t="shared" si="0"/>
        <v>0</v>
      </c>
      <c r="H53" s="79"/>
      <c r="I53" s="79"/>
      <c r="J53" s="74"/>
      <c r="K53" s="74"/>
      <c r="L53" s="73"/>
      <c r="M53" s="44"/>
      <c r="Q53" s="13"/>
      <c r="R53" s="13"/>
    </row>
    <row r="54" spans="1:18" s="11" customFormat="1" ht="15.75" customHeight="1">
      <c r="A54" s="1013"/>
      <c r="B54" s="1016"/>
      <c r="C54" s="998" t="s">
        <v>437</v>
      </c>
      <c r="D54" s="999"/>
      <c r="E54" s="58" t="s">
        <v>260</v>
      </c>
      <c r="F54" s="36" t="s">
        <v>132</v>
      </c>
      <c r="G54" s="110">
        <f t="shared" si="0"/>
        <v>0</v>
      </c>
      <c r="H54" s="67"/>
      <c r="I54" s="67"/>
      <c r="J54" s="68"/>
      <c r="K54" s="68"/>
      <c r="L54" s="67"/>
      <c r="M54" s="44"/>
      <c r="Q54" s="13"/>
      <c r="R54" s="13"/>
    </row>
    <row r="55" spans="1:18" s="11" customFormat="1" ht="15.75" customHeight="1">
      <c r="A55" s="1013"/>
      <c r="B55" s="1016"/>
      <c r="C55" s="1000"/>
      <c r="D55" s="1001"/>
      <c r="E55" s="59" t="s">
        <v>261</v>
      </c>
      <c r="F55" s="37" t="s">
        <v>8</v>
      </c>
      <c r="G55" s="111">
        <f t="shared" si="0"/>
        <v>0</v>
      </c>
      <c r="H55" s="70"/>
      <c r="I55" s="70"/>
      <c r="J55" s="71"/>
      <c r="K55" s="71"/>
      <c r="L55" s="70"/>
      <c r="M55" s="44"/>
      <c r="Q55" s="13"/>
      <c r="R55" s="13"/>
    </row>
    <row r="56" spans="1:18" s="11" customFormat="1" ht="15.75" customHeight="1" thickBot="1">
      <c r="A56" s="1014"/>
      <c r="B56" s="1016"/>
      <c r="C56" s="1002"/>
      <c r="D56" s="1003"/>
      <c r="E56" s="60" t="s">
        <v>262</v>
      </c>
      <c r="F56" s="38" t="s">
        <v>248</v>
      </c>
      <c r="G56" s="112">
        <f t="shared" si="0"/>
        <v>0</v>
      </c>
      <c r="H56" s="73"/>
      <c r="I56" s="73"/>
      <c r="J56" s="74"/>
      <c r="K56" s="74"/>
      <c r="L56" s="73"/>
      <c r="M56" s="44"/>
      <c r="Q56" s="13"/>
      <c r="R56" s="13"/>
    </row>
    <row r="57" spans="1:18" s="1" customFormat="1" ht="18.75" customHeight="1" thickBot="1">
      <c r="A57" s="42"/>
      <c r="B57" s="993" t="s">
        <v>186</v>
      </c>
      <c r="C57" s="994"/>
      <c r="D57" s="994"/>
      <c r="E57" s="995"/>
      <c r="F57" s="996">
        <f>IF(SUM(H57:L57)*0," ",SUM(H57:L57))</f>
        <v>0</v>
      </c>
      <c r="G57" s="997"/>
      <c r="H57" s="152">
        <f>SUM(H11:H56)</f>
        <v>0</v>
      </c>
      <c r="I57" s="152">
        <f>SUM(I11:I56)</f>
        <v>0</v>
      </c>
      <c r="J57" s="153">
        <f>SUM(J11:J56)</f>
        <v>0</v>
      </c>
      <c r="K57" s="153">
        <f>SUM(K11:K56)</f>
        <v>0</v>
      </c>
      <c r="L57" s="152">
        <f>SUM(L11:L56)</f>
        <v>0</v>
      </c>
      <c r="M57" s="45"/>
      <c r="N57" s="14"/>
      <c r="O57" s="14"/>
      <c r="P57" s="14"/>
      <c r="Q57" s="14"/>
    </row>
    <row r="58" spans="1:18" s="1" customFormat="1" ht="16.5" customHeight="1" thickBot="1">
      <c r="A58" s="42"/>
      <c r="B58" s="1004" t="s">
        <v>187</v>
      </c>
      <c r="C58" s="1005"/>
      <c r="D58" s="1005"/>
      <c r="E58" s="1006"/>
      <c r="F58" s="1007" t="str">
        <f>IFERROR(IF(F57/10=0," ",F57/10)," ")</f>
        <v xml:space="preserve"> </v>
      </c>
      <c r="G58" s="1008"/>
      <c r="H58" s="113" t="str">
        <f>IFERROR(IF(H57/10=0," ",H57/10)," ")</f>
        <v xml:space="preserve"> </v>
      </c>
      <c r="I58" s="114" t="str">
        <f>IFERROR(IF(I57/10=0," ",I57/10)," ")</f>
        <v xml:space="preserve"> </v>
      </c>
      <c r="J58" s="115" t="str">
        <f>IFERROR(IF(J57/10=0," ",J57/10)," ")</f>
        <v xml:space="preserve"> </v>
      </c>
      <c r="K58" s="115" t="str">
        <f>IFERROR(IF(K57/10=0," ",K57/10)," ")</f>
        <v xml:space="preserve"> </v>
      </c>
      <c r="L58" s="116" t="str">
        <f>IFERROR(IF(L57/10=0," ",L57/10)," ")</f>
        <v xml:space="preserve"> </v>
      </c>
      <c r="M58" s="45"/>
      <c r="N58" s="14"/>
      <c r="O58" s="14"/>
      <c r="P58" s="14"/>
      <c r="Q58" s="14"/>
    </row>
    <row r="59" spans="1:18">
      <c r="A59" s="18"/>
      <c r="B59" s="35" t="s">
        <v>144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8">
      <c r="A60" s="18"/>
      <c r="B60" s="35" t="s">
        <v>439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8">
      <c r="A61" s="18"/>
      <c r="B61" s="46"/>
      <c r="C61" s="18"/>
      <c r="D61" s="18"/>
      <c r="E61" s="18"/>
      <c r="F61" s="18"/>
      <c r="G61" s="47"/>
      <c r="H61" s="47"/>
      <c r="I61" s="47"/>
      <c r="J61" s="47"/>
      <c r="K61" s="47"/>
      <c r="L61" s="47"/>
      <c r="M61" s="47"/>
    </row>
    <row r="62" spans="1:18" s="15" customFormat="1" ht="15.75"/>
    <row r="63" spans="1:18" ht="9" customHeight="1"/>
    <row r="64" spans="1:18">
      <c r="G64" s="16"/>
      <c r="H64" s="16"/>
      <c r="I64" s="16"/>
      <c r="J64" s="16"/>
      <c r="K64" s="16"/>
      <c r="L64" s="16"/>
      <c r="M64" s="16"/>
    </row>
    <row r="65" spans="7:13" ht="7.5" customHeight="1">
      <c r="G65" s="16"/>
      <c r="H65" s="16"/>
      <c r="I65" s="16"/>
      <c r="J65" s="16"/>
      <c r="K65" s="16"/>
      <c r="L65" s="16"/>
      <c r="M65" s="16"/>
    </row>
    <row r="66" spans="7:13">
      <c r="G66" s="16"/>
      <c r="H66" s="16"/>
      <c r="I66" s="16"/>
      <c r="J66" s="16"/>
      <c r="K66" s="16"/>
      <c r="L66" s="16"/>
      <c r="M66" s="16"/>
    </row>
    <row r="67" spans="7:13">
      <c r="G67" s="16"/>
      <c r="H67" s="16"/>
      <c r="I67" s="16"/>
      <c r="J67" s="16"/>
      <c r="K67" s="16"/>
      <c r="L67" s="16"/>
      <c r="M67" s="16"/>
    </row>
    <row r="68" spans="7:13">
      <c r="G68" s="16"/>
      <c r="H68" s="16"/>
      <c r="I68" s="16"/>
      <c r="J68" s="16"/>
      <c r="K68" s="16"/>
      <c r="L68" s="16"/>
      <c r="M68" s="16"/>
    </row>
    <row r="69" spans="7:13">
      <c r="G69" s="16"/>
      <c r="H69" s="16"/>
      <c r="I69" s="16"/>
      <c r="J69" s="16"/>
      <c r="K69" s="16"/>
      <c r="L69" s="16"/>
      <c r="M69" s="16"/>
    </row>
    <row r="70" spans="7:13">
      <c r="G70" s="16"/>
      <c r="H70" s="16"/>
      <c r="I70" s="16"/>
      <c r="J70" s="16"/>
      <c r="K70" s="16"/>
      <c r="L70" s="16"/>
      <c r="M70" s="16"/>
    </row>
    <row r="71" spans="7:13">
      <c r="G71" s="16"/>
      <c r="H71" s="16"/>
      <c r="I71" s="16"/>
      <c r="J71" s="16"/>
      <c r="K71" s="16"/>
      <c r="L71" s="16"/>
      <c r="M71" s="16"/>
    </row>
    <row r="72" spans="7:13">
      <c r="G72" s="16"/>
      <c r="H72" s="16"/>
      <c r="I72" s="16"/>
      <c r="J72" s="16"/>
      <c r="K72" s="16"/>
      <c r="L72" s="16"/>
      <c r="M72" s="16"/>
    </row>
    <row r="73" spans="7:13">
      <c r="G73" s="16"/>
      <c r="H73" s="16"/>
      <c r="I73" s="16"/>
      <c r="J73" s="16"/>
      <c r="K73" s="16"/>
      <c r="L73" s="16"/>
      <c r="M73" s="16"/>
    </row>
    <row r="74" spans="7:13">
      <c r="G74" s="16"/>
      <c r="H74" s="16"/>
      <c r="I74" s="16"/>
      <c r="J74" s="16"/>
      <c r="K74" s="16"/>
      <c r="L74" s="16"/>
      <c r="M74" s="16"/>
    </row>
    <row r="75" spans="7:13">
      <c r="G75" s="16"/>
      <c r="H75" s="16"/>
      <c r="I75" s="16"/>
      <c r="J75" s="16"/>
      <c r="K75" s="16"/>
      <c r="L75" s="16"/>
      <c r="M75" s="16"/>
    </row>
    <row r="76" spans="7:13">
      <c r="G76" s="16"/>
      <c r="H76" s="16"/>
      <c r="I76" s="16"/>
      <c r="J76" s="16"/>
      <c r="K76" s="16"/>
      <c r="L76" s="16"/>
      <c r="M76" s="16"/>
    </row>
    <row r="77" spans="7:13">
      <c r="G77" s="16"/>
      <c r="H77" s="16"/>
      <c r="I77" s="16"/>
      <c r="J77" s="16"/>
      <c r="K77" s="16"/>
      <c r="L77" s="16"/>
      <c r="M77" s="16"/>
    </row>
    <row r="78" spans="7:13">
      <c r="G78" s="16"/>
      <c r="H78" s="16"/>
      <c r="I78" s="16"/>
      <c r="J78" s="16"/>
      <c r="K78" s="16"/>
      <c r="L78" s="16"/>
      <c r="M78" s="16"/>
    </row>
    <row r="79" spans="7:13">
      <c r="G79" s="16"/>
      <c r="H79" s="16"/>
      <c r="I79" s="16"/>
      <c r="J79" s="16"/>
      <c r="K79" s="16"/>
      <c r="L79" s="16"/>
      <c r="M79" s="16"/>
    </row>
    <row r="80" spans="7:13">
      <c r="G80" s="16"/>
      <c r="H80" s="16"/>
      <c r="I80" s="16"/>
      <c r="J80" s="16"/>
      <c r="K80" s="16"/>
      <c r="L80" s="16"/>
      <c r="M80" s="16"/>
    </row>
    <row r="81" spans="7:13">
      <c r="G81" s="16"/>
      <c r="H81" s="16"/>
      <c r="I81" s="16"/>
      <c r="J81" s="16"/>
      <c r="K81" s="16"/>
      <c r="L81" s="16"/>
      <c r="M81" s="16"/>
    </row>
    <row r="82" spans="7:13">
      <c r="G82" s="16"/>
      <c r="H82" s="16"/>
      <c r="I82" s="16"/>
      <c r="J82" s="16"/>
      <c r="K82" s="16"/>
      <c r="L82" s="16"/>
      <c r="M82" s="16"/>
    </row>
    <row r="83" spans="7:13">
      <c r="G83" s="16"/>
      <c r="H83" s="16"/>
      <c r="I83" s="16"/>
      <c r="J83" s="16"/>
      <c r="K83" s="16"/>
      <c r="L83" s="16"/>
      <c r="M83" s="16"/>
    </row>
    <row r="84" spans="7:13">
      <c r="G84" s="16"/>
      <c r="H84" s="16"/>
      <c r="I84" s="16"/>
      <c r="J84" s="16"/>
      <c r="K84" s="16"/>
      <c r="L84" s="16"/>
      <c r="M84" s="16"/>
    </row>
    <row r="85" spans="7:13">
      <c r="G85" s="16"/>
      <c r="H85" s="16"/>
      <c r="I85" s="16"/>
      <c r="J85" s="16"/>
      <c r="K85" s="16"/>
      <c r="L85" s="16"/>
      <c r="M85" s="16"/>
    </row>
    <row r="86" spans="7:13">
      <c r="G86" s="16"/>
      <c r="H86" s="16"/>
      <c r="I86" s="16"/>
      <c r="J86" s="16"/>
      <c r="K86" s="16"/>
      <c r="L86" s="16"/>
      <c r="M86" s="16"/>
    </row>
    <row r="87" spans="7:13">
      <c r="G87" s="16"/>
      <c r="H87" s="16"/>
      <c r="I87" s="16"/>
      <c r="J87" s="16"/>
      <c r="K87" s="16"/>
      <c r="L87" s="16"/>
      <c r="M87" s="16"/>
    </row>
    <row r="88" spans="7:13">
      <c r="G88" s="16"/>
      <c r="H88" s="16"/>
      <c r="I88" s="16"/>
      <c r="J88" s="16"/>
      <c r="K88" s="16"/>
      <c r="L88" s="16"/>
      <c r="M88" s="16"/>
    </row>
    <row r="89" spans="7:13">
      <c r="G89" s="16"/>
      <c r="H89" s="16"/>
      <c r="I89" s="16"/>
      <c r="J89" s="16"/>
      <c r="K89" s="16"/>
      <c r="L89" s="16"/>
      <c r="M89" s="16"/>
    </row>
    <row r="90" spans="7:13">
      <c r="G90" s="16"/>
      <c r="H90" s="16"/>
      <c r="I90" s="16"/>
      <c r="J90" s="16"/>
      <c r="K90" s="16"/>
      <c r="L90" s="16"/>
      <c r="M90" s="16"/>
    </row>
    <row r="91" spans="7:13">
      <c r="G91" s="16"/>
      <c r="H91" s="16"/>
      <c r="I91" s="16"/>
      <c r="J91" s="16"/>
      <c r="K91" s="16"/>
      <c r="L91" s="16"/>
      <c r="M91" s="16"/>
    </row>
    <row r="92" spans="7:13">
      <c r="G92" s="16"/>
      <c r="H92" s="16"/>
      <c r="I92" s="16"/>
      <c r="J92" s="16"/>
      <c r="K92" s="16"/>
      <c r="L92" s="16"/>
      <c r="M92" s="16"/>
    </row>
    <row r="93" spans="7:13">
      <c r="G93" s="16"/>
      <c r="H93" s="16"/>
      <c r="I93" s="16"/>
      <c r="J93" s="16"/>
      <c r="K93" s="16"/>
      <c r="L93" s="16"/>
      <c r="M93" s="16"/>
    </row>
    <row r="94" spans="7:13">
      <c r="G94" s="16"/>
      <c r="H94" s="16"/>
      <c r="I94" s="16"/>
      <c r="J94" s="16"/>
      <c r="K94" s="16"/>
      <c r="L94" s="16"/>
      <c r="M94" s="16"/>
    </row>
  </sheetData>
  <sheetProtection algorithmName="SHA-512" hashValue="zFjkjgcd3zJVPnBhkB3tV6zUHbsKjFigZwmAHtaEn2yfy3YeJ72dBDQTzTzv24Li4bpdNwfxurgi1qMNRbkngQ==" saltValue="/hCLOZL2pZ2mMnzKf38ruA==" spinCount="100000" sheet="1" objects="1" scenarios="1"/>
  <protectedRanges>
    <protectedRange sqref="H11:L56" name="Productividad"/>
    <protectedRange sqref="D7 H8" name="SERVICIO"/>
  </protectedRanges>
  <mergeCells count="32">
    <mergeCell ref="B58:E58"/>
    <mergeCell ref="F58:G58"/>
    <mergeCell ref="C10:D10"/>
    <mergeCell ref="D7:F7"/>
    <mergeCell ref="A11:A56"/>
    <mergeCell ref="B11:B25"/>
    <mergeCell ref="C11:D15"/>
    <mergeCell ref="C16:D20"/>
    <mergeCell ref="C21:D25"/>
    <mergeCell ref="B26:B56"/>
    <mergeCell ref="C26:D27"/>
    <mergeCell ref="C28:D30"/>
    <mergeCell ref="C31:D33"/>
    <mergeCell ref="C34:D36"/>
    <mergeCell ref="C37:D39"/>
    <mergeCell ref="C40:D42"/>
    <mergeCell ref="B57:E57"/>
    <mergeCell ref="F57:G57"/>
    <mergeCell ref="C43:D45"/>
    <mergeCell ref="C46:D47"/>
    <mergeCell ref="C48:D50"/>
    <mergeCell ref="C51:D53"/>
    <mergeCell ref="C54:D56"/>
    <mergeCell ref="A1:L1"/>
    <mergeCell ref="A2:L2"/>
    <mergeCell ref="A3:L3"/>
    <mergeCell ref="A4:L4"/>
    <mergeCell ref="J7:K7"/>
    <mergeCell ref="A5:M5"/>
    <mergeCell ref="A6:C6"/>
    <mergeCell ref="D6:G6"/>
    <mergeCell ref="J6:K6"/>
  </mergeCells>
  <phoneticPr fontId="36" type="noConversion"/>
  <printOptions horizontalCentered="1" verticalCentered="1"/>
  <pageMargins left="0.19685039370078741" right="0.19685039370078741" top="0.19685039370078741" bottom="0.19685039370078741" header="0" footer="0"/>
  <pageSetup paperSize="4636" scale="59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9</vt:i4>
      </vt:variant>
    </vt:vector>
  </HeadingPairs>
  <TitlesOfParts>
    <vt:vector size="15" baseType="lpstr">
      <vt:lpstr>ÍNDICE</vt:lpstr>
      <vt:lpstr>DATOS</vt:lpstr>
      <vt:lpstr>SINBA-SIS-06-P</vt:lpstr>
      <vt:lpstr>MOV-DE-BIOLÓGICO</vt:lpstr>
      <vt:lpstr>SIS-SS-CE-H-2026</vt:lpstr>
      <vt:lpstr>SIS-SS-IE Mensual</vt:lpstr>
      <vt:lpstr>'MOV-DE-BIOLÓGICO'!Área_de_impresión</vt:lpstr>
      <vt:lpstr>'SINBA-SIS-06-P'!Área_de_impresión</vt:lpstr>
      <vt:lpstr>'SIS-SS-IE Mensual'!Área_de_impresión</vt:lpstr>
      <vt:lpstr>CLUES</vt:lpstr>
      <vt:lpstr>'MOV-DE-BIOLÓGICO'!Print_Area</vt:lpstr>
      <vt:lpstr>'SINBA-SIS-06-P'!Print_Area</vt:lpstr>
      <vt:lpstr>'SIS-SS-IE Mensual'!Print_Area</vt:lpstr>
      <vt:lpstr>'SIS-SS-IE Mensual'!Print_Titles</vt:lpstr>
      <vt:lpstr>UNIDADES</vt:lpstr>
    </vt:vector>
  </TitlesOfParts>
  <Manager>Carlos Becerra</Manager>
  <Company>Servicios de Salud del Estado de Querétaro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SINBA-SIS</dc:title>
  <dc:subject>Captura de información mensual</dc:subject>
  <dc:creator>carlosbecerrad94@gmail.com</dc:creator>
  <cp:keywords>SIS</cp:keywords>
  <cp:lastModifiedBy>Carlos Becerra</cp:lastModifiedBy>
  <cp:lastPrinted>2026-09-01T18:20:11Z</cp:lastPrinted>
  <dcterms:created xsi:type="dcterms:W3CDTF">2019-04-11T13:18:42Z</dcterms:created>
  <dcterms:modified xsi:type="dcterms:W3CDTF">2026-09-01T18:20:12Z</dcterms:modified>
  <cp:category>Vacunas</cp:category>
  <cp:contentStatus>Querétaro</cp:contentStatus>
</cp:coreProperties>
</file>