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RC\Reference\"/>
    </mc:Choice>
  </mc:AlternateContent>
  <xr:revisionPtr revIDLastSave="0" documentId="13_ncr:1_{8AF9B5AF-B35B-4AC2-B862-084F7B3749CD}" xr6:coauthVersionLast="47" xr6:coauthVersionMax="47" xr10:uidLastSave="{00000000-0000-0000-0000-000000000000}"/>
  <bookViews>
    <workbookView xWindow="-120" yWindow="-120" windowWidth="25440" windowHeight="14775" xr2:uid="{EC3DD6A9-97DF-45C5-BDB8-103930431B8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2" i="1" l="1"/>
  <c r="B21" i="1"/>
  <c r="W29" i="1"/>
  <c r="V29" i="1"/>
  <c r="V27" i="1"/>
  <c r="W25" i="1"/>
  <c r="V25" i="1"/>
  <c r="V19" i="1"/>
  <c r="V7" i="1"/>
  <c r="B32" i="1"/>
  <c r="B31" i="1"/>
  <c r="B30" i="1"/>
  <c r="B29" i="1"/>
  <c r="B28" i="1"/>
  <c r="B27" i="1"/>
  <c r="B26" i="1"/>
  <c r="B25" i="1"/>
  <c r="B24" i="1"/>
  <c r="B23" i="1"/>
  <c r="B20" i="1"/>
  <c r="B19" i="1"/>
  <c r="B18" i="1"/>
  <c r="B17" i="1"/>
  <c r="B16" i="1"/>
  <c r="B15" i="1"/>
  <c r="B14" i="1"/>
  <c r="B13" i="1"/>
  <c r="B9" i="1"/>
  <c r="B10" i="1"/>
  <c r="B6" i="1"/>
  <c r="B5" i="1"/>
  <c r="B12" i="1"/>
  <c r="B11" i="1"/>
  <c r="B4" i="1"/>
  <c r="B8" i="1"/>
  <c r="B7" i="1"/>
</calcChain>
</file>

<file path=xl/sharedStrings.xml><?xml version="1.0" encoding="utf-8"?>
<sst xmlns="http://schemas.openxmlformats.org/spreadsheetml/2006/main" count="252" uniqueCount="128">
  <si>
    <t>Close</t>
  </si>
  <si>
    <t>Normal</t>
  </si>
  <si>
    <t>Loose</t>
  </si>
  <si>
    <t>Minor</t>
  </si>
  <si>
    <t>Major</t>
  </si>
  <si>
    <t>Pitch</t>
  </si>
  <si>
    <t>In/Thread</t>
  </si>
  <si>
    <t>Thread Size</t>
  </si>
  <si>
    <t>Forming Tap</t>
  </si>
  <si>
    <t>Cutting Tap</t>
  </si>
  <si>
    <t>Clearance</t>
  </si>
  <si>
    <t>Thread Diameters</t>
  </si>
  <si>
    <t>#2-56</t>
  </si>
  <si>
    <t>Exact</t>
  </si>
  <si>
    <t>#2-64</t>
  </si>
  <si>
    <t>#0-80</t>
  </si>
  <si>
    <t>#4-40</t>
  </si>
  <si>
    <t>#4-48</t>
  </si>
  <si>
    <t>#29</t>
  </si>
  <si>
    <t>#30</t>
  </si>
  <si>
    <t>#32</t>
  </si>
  <si>
    <t>#36</t>
  </si>
  <si>
    <t>#41</t>
  </si>
  <si>
    <t>#42</t>
  </si>
  <si>
    <t>#43</t>
  </si>
  <si>
    <t>#52</t>
  </si>
  <si>
    <t>#50</t>
  </si>
  <si>
    <t>#49</t>
  </si>
  <si>
    <t>#5-40</t>
  </si>
  <si>
    <t>#5-44</t>
  </si>
  <si>
    <t>#1-64</t>
  </si>
  <si>
    <t>#1-72</t>
  </si>
  <si>
    <t>#46</t>
  </si>
  <si>
    <t>#48</t>
  </si>
  <si>
    <t>#3-48</t>
  </si>
  <si>
    <t>#3-56</t>
  </si>
  <si>
    <t>#6-32</t>
  </si>
  <si>
    <t>#6-40</t>
  </si>
  <si>
    <t>#31</t>
  </si>
  <si>
    <t>#35</t>
  </si>
  <si>
    <t>#37</t>
  </si>
  <si>
    <t>#18</t>
  </si>
  <si>
    <t>#25</t>
  </si>
  <si>
    <t>#27</t>
  </si>
  <si>
    <t>#23</t>
  </si>
  <si>
    <t>Drill</t>
  </si>
  <si>
    <t>#55</t>
  </si>
  <si>
    <t>3/64</t>
  </si>
  <si>
    <t>1/16</t>
  </si>
  <si>
    <t>#53</t>
  </si>
  <si>
    <t>#40</t>
  </si>
  <si>
    <t>#33</t>
  </si>
  <si>
    <t>#54</t>
  </si>
  <si>
    <t>5/64</t>
  </si>
  <si>
    <t>#47</t>
  </si>
  <si>
    <t>#39</t>
  </si>
  <si>
    <t>#38</t>
  </si>
  <si>
    <t>#51</t>
  </si>
  <si>
    <t>1/8</t>
  </si>
  <si>
    <t>#8-32</t>
  </si>
  <si>
    <t>#8-36</t>
  </si>
  <si>
    <t>#16</t>
  </si>
  <si>
    <t>#10-24</t>
  </si>
  <si>
    <t>#10-32</t>
  </si>
  <si>
    <t>1/4-20</t>
  </si>
  <si>
    <t>1/4-28</t>
  </si>
  <si>
    <t>5/16-18</t>
  </si>
  <si>
    <t>5/16-24</t>
  </si>
  <si>
    <t>3/8-16</t>
  </si>
  <si>
    <t>3/8-24</t>
  </si>
  <si>
    <t>7/16-14</t>
  </si>
  <si>
    <t>7/16-20</t>
  </si>
  <si>
    <t>1/2-13</t>
  </si>
  <si>
    <t>1/2-20</t>
  </si>
  <si>
    <t>SHCS</t>
  </si>
  <si>
    <t>Head Dia</t>
  </si>
  <si>
    <t>Head Height</t>
  </si>
  <si>
    <t>33/64</t>
  </si>
  <si>
    <t>17/32</t>
  </si>
  <si>
    <t>29/64</t>
  </si>
  <si>
    <t>15/32</t>
  </si>
  <si>
    <t>W</t>
  </si>
  <si>
    <t>X</t>
  </si>
  <si>
    <t>P</t>
  </si>
  <si>
    <t>Q</t>
  </si>
  <si>
    <t>F</t>
  </si>
  <si>
    <t>H</t>
  </si>
  <si>
    <t>#7</t>
  </si>
  <si>
    <t>#9</t>
  </si>
  <si>
    <t>#34</t>
  </si>
  <si>
    <t>#24</t>
  </si>
  <si>
    <t>11/64</t>
  </si>
  <si>
    <t>#17</t>
  </si>
  <si>
    <t>#26</t>
  </si>
  <si>
    <t>#1</t>
  </si>
  <si>
    <t>A</t>
  </si>
  <si>
    <t>M</t>
  </si>
  <si>
    <t>S</t>
  </si>
  <si>
    <t>11/32</t>
  </si>
  <si>
    <t>13/32</t>
  </si>
  <si>
    <t>Y</t>
  </si>
  <si>
    <t>Z</t>
  </si>
  <si>
    <t>L</t>
  </si>
  <si>
    <t>T</t>
  </si>
  <si>
    <t>#44</t>
  </si>
  <si>
    <t>#45</t>
  </si>
  <si>
    <t>#20</t>
  </si>
  <si>
    <t>#21</t>
  </si>
  <si>
    <t>7/32</t>
  </si>
  <si>
    <t>#3</t>
  </si>
  <si>
    <t>#12-24</t>
  </si>
  <si>
    <t>#12-28</t>
  </si>
  <si>
    <t>#2</t>
  </si>
  <si>
    <t>#12</t>
  </si>
  <si>
    <t>#14</t>
  </si>
  <si>
    <t>#10</t>
  </si>
  <si>
    <t>J</t>
  </si>
  <si>
    <t>9/32</t>
  </si>
  <si>
    <t>I</t>
  </si>
  <si>
    <t>5/16</t>
  </si>
  <si>
    <t>25/64</t>
  </si>
  <si>
    <t>U</t>
  </si>
  <si>
    <t>27/64</t>
  </si>
  <si>
    <t>7/64</t>
  </si>
  <si>
    <t>31/64</t>
  </si>
  <si>
    <t>35/64</t>
  </si>
  <si>
    <t>#8</t>
  </si>
  <si>
    <t>BHCS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</si>
</sst>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ck">
        <color auto="1"/>
      </bottom>
      <diagonal/>
    </border>
    <border>
      <left/>
      <right style="thin">
        <color indexed="64"/>
      </right>
      <top/>
      <bottom style="thick">
        <color auto="1"/>
      </bottom>
      <diagonal/>
    </border>
    <border>
      <left style="thin">
        <color indexed="64"/>
      </left>
      <right style="thin">
        <color indexed="64"/>
      </right>
      <top/>
      <bottom style="thick">
        <color auto="1"/>
      </bottom>
      <diagonal/>
    </border>
    <border>
      <left style="thin">
        <color indexed="64"/>
      </left>
      <right/>
      <top/>
      <bottom style="thick">
        <color auto="1"/>
      </bottom>
      <diagonal/>
    </border>
    <border>
      <left/>
      <right style="thin">
        <color indexed="64"/>
      </right>
      <top style="thick">
        <color auto="1"/>
      </top>
      <bottom style="thin">
        <color indexed="64"/>
      </bottom>
      <diagonal/>
    </border>
  </borders>
  <cellStyleXfs count="1">
    <xf numFmtId="0" fontId="0" fillId="0" borderId="0"/>
  </cellStyleXfs>
  <cellXfs count="127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1" xfId="0" applyBorder="1"/>
    <xf numFmtId="164" fontId="0" fillId="0" borderId="2" xfId="0" applyNumberFormat="1" applyBorder="1" applyAlignment="1">
      <alignment horizontal="center" vertical="center"/>
    </xf>
    <xf numFmtId="164" fontId="0" fillId="0" borderId="2" xfId="0" applyNumberFormat="1" applyBorder="1"/>
    <xf numFmtId="164" fontId="0" fillId="0" borderId="1" xfId="0" applyNumberFormat="1" applyBorder="1" applyAlignment="1">
      <alignment horizontal="center" vertical="center"/>
    </xf>
    <xf numFmtId="164" fontId="0" fillId="0" borderId="1" xfId="0" applyNumberFormat="1" applyBorder="1"/>
    <xf numFmtId="164" fontId="0" fillId="0" borderId="5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2" borderId="2" xfId="0" applyNumberFormat="1" applyFill="1" applyBorder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164" fontId="0" fillId="2" borderId="10" xfId="0" applyNumberFormat="1" applyFill="1" applyBorder="1" applyAlignment="1">
      <alignment horizontal="center" vertical="center"/>
    </xf>
    <xf numFmtId="164" fontId="0" fillId="2" borderId="8" xfId="0" applyNumberFormat="1" applyFill="1" applyBorder="1" applyAlignment="1">
      <alignment horizontal="center" vertical="center"/>
    </xf>
    <xf numFmtId="164" fontId="0" fillId="2" borderId="5" xfId="0" applyNumberFormat="1" applyFill="1" applyBorder="1" applyAlignment="1">
      <alignment horizontal="center" vertical="center"/>
    </xf>
    <xf numFmtId="164" fontId="0" fillId="2" borderId="4" xfId="0" applyNumberFormat="1" applyFill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49" fontId="0" fillId="2" borderId="8" xfId="0" applyNumberFormat="1" applyFill="1" applyBorder="1" applyAlignment="1">
      <alignment horizontal="center" vertical="center"/>
    </xf>
    <xf numFmtId="49" fontId="0" fillId="2" borderId="4" xfId="0" applyNumberForma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0" fillId="0" borderId="1" xfId="0" applyNumberFormat="1" applyBorder="1"/>
    <xf numFmtId="49" fontId="0" fillId="2" borderId="0" xfId="0" applyNumberFormat="1" applyFill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49" fontId="0" fillId="2" borderId="6" xfId="0" applyNumberFormat="1" applyFill="1" applyBorder="1" applyAlignment="1">
      <alignment horizontal="center" vertical="center"/>
    </xf>
    <xf numFmtId="49" fontId="0" fillId="2" borderId="3" xfId="0" applyNumberForma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/>
    <xf numFmtId="164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4" fontId="0" fillId="2" borderId="6" xfId="0" applyNumberFormat="1" applyFill="1" applyBorder="1" applyAlignment="1">
      <alignment horizontal="center" vertical="center"/>
    </xf>
    <xf numFmtId="164" fontId="0" fillId="2" borderId="3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5" fontId="0" fillId="0" borderId="0" xfId="0" applyNumberFormat="1"/>
    <xf numFmtId="165" fontId="0" fillId="0" borderId="0" xfId="0" applyNumberFormat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165" fontId="0" fillId="0" borderId="1" xfId="0" applyNumberFormat="1" applyBorder="1"/>
    <xf numFmtId="0" fontId="0" fillId="2" borderId="2" xfId="0" applyFill="1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0" fontId="0" fillId="0" borderId="12" xfId="0" applyBorder="1"/>
    <xf numFmtId="164" fontId="0" fillId="0" borderId="15" xfId="0" applyNumberFormat="1" applyBorder="1" applyAlignment="1">
      <alignment horizontal="center" vertical="center"/>
    </xf>
    <xf numFmtId="164" fontId="0" fillId="0" borderId="15" xfId="0" applyNumberFormat="1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49" fontId="0" fillId="0" borderId="13" xfId="0" applyNumberFormat="1" applyBorder="1" applyAlignment="1">
      <alignment horizontal="center" vertical="center" wrapText="1"/>
    </xf>
    <xf numFmtId="164" fontId="0" fillId="0" borderId="12" xfId="0" applyNumberFormat="1" applyBorder="1" applyAlignment="1">
      <alignment horizontal="center" vertical="center" wrapText="1"/>
    </xf>
    <xf numFmtId="165" fontId="0" fillId="0" borderId="4" xfId="0" applyNumberFormat="1" applyBorder="1" applyAlignment="1">
      <alignment horizontal="center" vertical="center"/>
    </xf>
    <xf numFmtId="49" fontId="0" fillId="0" borderId="16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4" fontId="0" fillId="0" borderId="7" xfId="0" applyNumberFormat="1" applyBorder="1" applyAlignment="1">
      <alignment vertical="center"/>
    </xf>
    <xf numFmtId="164" fontId="0" fillId="0" borderId="9" xfId="0" applyNumberFormat="1" applyBorder="1" applyAlignment="1">
      <alignment vertical="center"/>
    </xf>
    <xf numFmtId="164" fontId="0" fillId="2" borderId="7" xfId="0" applyNumberFormat="1" applyFill="1" applyBorder="1" applyAlignment="1">
      <alignment vertical="center"/>
    </xf>
    <xf numFmtId="164" fontId="0" fillId="2" borderId="9" xfId="0" applyNumberFormat="1" applyFill="1" applyBorder="1" applyAlignment="1">
      <alignment vertical="center"/>
    </xf>
    <xf numFmtId="0" fontId="0" fillId="0" borderId="10" xfId="0" quotePrefix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49" fontId="0" fillId="0" borderId="6" xfId="0" quotePrefix="1" applyNumberFormat="1" applyBorder="1" applyAlignment="1">
      <alignment horizontal="center" vertical="center"/>
    </xf>
    <xf numFmtId="49" fontId="0" fillId="0" borderId="8" xfId="0" applyNumberFormat="1" applyBorder="1" applyAlignment="1">
      <alignment horizontal="center" vertical="center"/>
    </xf>
    <xf numFmtId="49" fontId="0" fillId="0" borderId="6" xfId="0" applyNumberFormat="1" applyBorder="1" applyAlignment="1">
      <alignment horizontal="center" vertical="center"/>
    </xf>
    <xf numFmtId="0" fontId="0" fillId="0" borderId="5" xfId="0" quotePrefix="1" applyBorder="1" applyAlignment="1">
      <alignment horizontal="center" vertical="center"/>
    </xf>
    <xf numFmtId="0" fontId="0" fillId="2" borderId="1" xfId="0" quotePrefix="1" applyFill="1" applyBorder="1" applyAlignment="1">
      <alignment horizontal="center" vertical="center"/>
    </xf>
    <xf numFmtId="165" fontId="0" fillId="0" borderId="6" xfId="0" applyNumberFormat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165" fontId="0" fillId="0" borderId="8" xfId="0" applyNumberFormat="1" applyBorder="1" applyAlignment="1">
      <alignment horizontal="center" vertical="center"/>
    </xf>
    <xf numFmtId="165" fontId="0" fillId="0" borderId="4" xfId="0" applyNumberFormat="1" applyBorder="1" applyAlignment="1">
      <alignment horizontal="center" vertical="center"/>
    </xf>
    <xf numFmtId="165" fontId="0" fillId="2" borderId="7" xfId="0" applyNumberFormat="1" applyFill="1" applyBorder="1" applyAlignment="1">
      <alignment horizontal="center" vertical="center"/>
    </xf>
    <xf numFmtId="165" fontId="0" fillId="2" borderId="9" xfId="0" applyNumberFormat="1" applyFill="1" applyBorder="1" applyAlignment="1">
      <alignment horizontal="center" vertical="center"/>
    </xf>
    <xf numFmtId="165" fontId="0" fillId="2" borderId="8" xfId="0" applyNumberFormat="1" applyFill="1" applyBorder="1" applyAlignment="1">
      <alignment horizontal="center" vertical="center"/>
    </xf>
    <xf numFmtId="165" fontId="0" fillId="2" borderId="4" xfId="0" applyNumberFormat="1" applyFill="1" applyBorder="1" applyAlignment="1">
      <alignment horizontal="center" vertical="center"/>
    </xf>
    <xf numFmtId="165" fontId="0" fillId="2" borderId="6" xfId="0" applyNumberFormat="1" applyFill="1" applyBorder="1" applyAlignment="1">
      <alignment horizontal="center" vertical="center"/>
    </xf>
    <xf numFmtId="165" fontId="0" fillId="2" borderId="3" xfId="0" applyNumberFormat="1" applyFill="1" applyBorder="1" applyAlignment="1">
      <alignment horizontal="center" vertical="center"/>
    </xf>
    <xf numFmtId="165" fontId="0" fillId="0" borderId="9" xfId="0" applyNumberFormat="1" applyBorder="1" applyAlignment="1">
      <alignment horizontal="center"/>
    </xf>
    <xf numFmtId="165" fontId="0" fillId="0" borderId="4" xfId="0" applyNumberFormat="1" applyBorder="1" applyAlignment="1">
      <alignment horizontal="center"/>
    </xf>
    <xf numFmtId="165" fontId="0" fillId="0" borderId="7" xfId="0" applyNumberFormat="1" applyBorder="1" applyAlignment="1">
      <alignment horizontal="center" vertical="center"/>
    </xf>
    <xf numFmtId="165" fontId="0" fillId="0" borderId="15" xfId="0" applyNumberFormat="1" applyBorder="1" applyAlignment="1">
      <alignment horizontal="center" vertical="center"/>
    </xf>
    <xf numFmtId="165" fontId="0" fillId="0" borderId="13" xfId="0" applyNumberFormat="1" applyBorder="1" applyAlignment="1">
      <alignment horizontal="center" vertical="center"/>
    </xf>
    <xf numFmtId="165" fontId="0" fillId="2" borderId="0" xfId="0" applyNumberFormat="1" applyFill="1" applyAlignment="1">
      <alignment horizontal="center" vertical="center"/>
    </xf>
    <xf numFmtId="165" fontId="0" fillId="2" borderId="1" xfId="0" applyNumberFormat="1" applyFill="1" applyBorder="1" applyAlignment="1">
      <alignment horizontal="center" vertical="center"/>
    </xf>
    <xf numFmtId="49" fontId="0" fillId="0" borderId="6" xfId="0" applyNumberFormat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164" fontId="0" fillId="2" borderId="7" xfId="0" applyNumberFormat="1" applyFill="1" applyBorder="1" applyAlignment="1">
      <alignment horizontal="center" vertical="center"/>
    </xf>
    <xf numFmtId="164" fontId="0" fillId="2" borderId="9" xfId="0" applyNumberFormat="1" applyFill="1" applyBorder="1" applyAlignment="1">
      <alignment horizontal="center" vertical="center"/>
    </xf>
    <xf numFmtId="49" fontId="0" fillId="2" borderId="6" xfId="0" applyNumberFormat="1" applyFill="1" applyBorder="1" applyAlignment="1">
      <alignment horizontal="center" vertical="center"/>
    </xf>
    <xf numFmtId="49" fontId="0" fillId="2" borderId="3" xfId="0" applyNumberFormat="1" applyFill="1" applyBorder="1" applyAlignment="1">
      <alignment horizontal="center" vertical="center"/>
    </xf>
    <xf numFmtId="164" fontId="0" fillId="2" borderId="6" xfId="0" applyNumberFormat="1" applyFill="1" applyBorder="1" applyAlignment="1">
      <alignment horizontal="center" vertical="center"/>
    </xf>
    <xf numFmtId="164" fontId="0" fillId="2" borderId="3" xfId="0" applyNumberFormat="1" applyFill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9" fontId="0" fillId="0" borderId="1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9" fontId="0" fillId="0" borderId="0" xfId="0" applyNumberFormat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 wrapText="1"/>
    </xf>
    <xf numFmtId="164" fontId="0" fillId="0" borderId="3" xfId="0" applyNumberFormat="1" applyBorder="1" applyAlignment="1">
      <alignment horizontal="center" vertical="center" wrapText="1"/>
    </xf>
    <xf numFmtId="164" fontId="0" fillId="0" borderId="4" xfId="0" applyNumberFormat="1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164" fontId="0" fillId="0" borderId="2" xfId="0" applyNumberFormat="1" applyBorder="1" applyAlignment="1">
      <alignment horizontal="center" vertical="center" wrapText="1"/>
    </xf>
    <xf numFmtId="164" fontId="0" fillId="0" borderId="14" xfId="0" applyNumberFormat="1" applyBorder="1" applyAlignment="1">
      <alignment horizontal="center" vertical="center" wrapText="1"/>
    </xf>
    <xf numFmtId="164" fontId="0" fillId="0" borderId="6" xfId="0" applyNumberFormat="1" applyBorder="1" applyAlignment="1">
      <alignment horizontal="center" vertical="center" wrapText="1"/>
    </xf>
    <xf numFmtId="164" fontId="0" fillId="0" borderId="12" xfId="0" applyNumberFormat="1" applyBorder="1" applyAlignment="1">
      <alignment horizontal="center" vertical="center" wrapText="1"/>
    </xf>
    <xf numFmtId="164" fontId="0" fillId="0" borderId="8" xfId="0" applyNumberFormat="1" applyBorder="1" applyAlignment="1">
      <alignment horizontal="center" vertical="center" wrapText="1"/>
    </xf>
    <xf numFmtId="164" fontId="0" fillId="0" borderId="13" xfId="0" applyNumberFormat="1" applyBorder="1" applyAlignment="1">
      <alignment horizontal="center" vertical="center" wrapText="1"/>
    </xf>
  </cellXfs>
  <cellStyles count="1">
    <cellStyle name="Normal" xfId="0" builtinId="0"/>
  </cellStyles>
  <dxfs count="1"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95E4A-D815-47AD-90F0-D2BFAF56B5E6}">
  <dimension ref="A1:Y39"/>
  <sheetViews>
    <sheetView tabSelected="1" workbookViewId="0">
      <selection activeCell="Z23" sqref="Z23"/>
    </sheetView>
  </sheetViews>
  <sheetFormatPr defaultRowHeight="15" x14ac:dyDescent="0.25"/>
  <cols>
    <col min="1" max="1" width="11.140625" style="4" customWidth="1"/>
    <col min="2" max="2" width="9.85546875" style="6" customWidth="1"/>
    <col min="3" max="3" width="7.42578125" style="1" customWidth="1"/>
    <col min="4" max="4" width="7" style="1" customWidth="1"/>
    <col min="5" max="5" width="7.28515625" style="8" customWidth="1"/>
    <col min="6" max="6" width="7.5703125" style="1" customWidth="1"/>
    <col min="7" max="7" width="5.42578125" customWidth="1"/>
    <col min="8" max="8" width="7.28515625" style="1" customWidth="1"/>
    <col min="9" max="9" width="5.140625" customWidth="1"/>
    <col min="10" max="10" width="6.85546875" style="1" customWidth="1"/>
    <col min="11" max="11" width="5.140625" style="4" customWidth="1"/>
    <col min="12" max="12" width="7" style="1" customWidth="1"/>
    <col min="13" max="13" width="5.7109375" style="29" customWidth="1"/>
    <col min="14" max="14" width="6.7109375" style="1" customWidth="1"/>
    <col min="15" max="15" width="5.28515625" style="23" customWidth="1"/>
    <col min="16" max="16" width="7.28515625" style="1" customWidth="1"/>
    <col min="17" max="17" width="6.42578125" style="29" customWidth="1"/>
    <col min="18" max="18" width="7.5703125" style="1" customWidth="1"/>
    <col min="19" max="19" width="6" style="29" customWidth="1"/>
    <col min="20" max="20" width="6.85546875" style="1" customWidth="1"/>
    <col min="21" max="21" width="6.28515625" style="23" customWidth="1"/>
    <col min="22" max="22" width="9.140625" style="36"/>
    <col min="23" max="23" width="12" style="42" customWidth="1"/>
    <col min="25" max="25" width="12.42578125" customWidth="1"/>
  </cols>
  <sheetData>
    <row r="1" spans="1:25" ht="15" customHeight="1" x14ac:dyDescent="0.25">
      <c r="A1" s="108" t="s">
        <v>7</v>
      </c>
      <c r="B1" s="121" t="s">
        <v>6</v>
      </c>
      <c r="C1" s="117" t="s">
        <v>11</v>
      </c>
      <c r="D1" s="118"/>
      <c r="E1" s="119"/>
      <c r="F1" s="110" t="s">
        <v>10</v>
      </c>
      <c r="G1" s="111"/>
      <c r="H1" s="111"/>
      <c r="I1" s="111"/>
      <c r="J1" s="111"/>
      <c r="K1" s="112"/>
      <c r="L1" s="110" t="s">
        <v>9</v>
      </c>
      <c r="M1" s="111"/>
      <c r="N1" s="111"/>
      <c r="O1" s="112"/>
      <c r="P1" s="110" t="s">
        <v>8</v>
      </c>
      <c r="Q1" s="111"/>
      <c r="R1" s="111"/>
      <c r="S1" s="111"/>
      <c r="T1" s="111"/>
      <c r="U1" s="112"/>
      <c r="V1" s="76" t="s">
        <v>74</v>
      </c>
      <c r="W1" s="77"/>
      <c r="X1" s="76" t="s">
        <v>127</v>
      </c>
      <c r="Y1" s="77"/>
    </row>
    <row r="2" spans="1:25" x14ac:dyDescent="0.25">
      <c r="A2" s="108"/>
      <c r="B2" s="121"/>
      <c r="C2" s="123" t="s">
        <v>5</v>
      </c>
      <c r="D2" s="123" t="s">
        <v>4</v>
      </c>
      <c r="E2" s="125" t="s">
        <v>3</v>
      </c>
      <c r="F2" s="113" t="s">
        <v>2</v>
      </c>
      <c r="G2" s="108"/>
      <c r="H2" s="113" t="s">
        <v>1</v>
      </c>
      <c r="I2" s="108"/>
      <c r="J2" s="114" t="s">
        <v>0</v>
      </c>
      <c r="K2" s="108"/>
      <c r="L2" s="107">
        <v>0.5</v>
      </c>
      <c r="M2" s="108"/>
      <c r="N2" s="109">
        <v>0.75</v>
      </c>
      <c r="O2" s="108"/>
      <c r="P2" s="107">
        <v>0.65</v>
      </c>
      <c r="Q2" s="108"/>
      <c r="R2" s="107">
        <v>0.7</v>
      </c>
      <c r="S2" s="108"/>
      <c r="T2" s="109">
        <v>0.75</v>
      </c>
      <c r="U2" s="108"/>
      <c r="V2" s="78" t="s">
        <v>75</v>
      </c>
      <c r="W2" s="68" t="s">
        <v>76</v>
      </c>
      <c r="X2" s="78" t="s">
        <v>75</v>
      </c>
      <c r="Y2" s="68" t="s">
        <v>76</v>
      </c>
    </row>
    <row r="3" spans="1:25" s="45" customFormat="1" ht="15.75" thickBot="1" x14ac:dyDescent="0.3">
      <c r="A3" s="120"/>
      <c r="B3" s="122"/>
      <c r="C3" s="124"/>
      <c r="D3" s="124"/>
      <c r="E3" s="126"/>
      <c r="F3" s="50" t="s">
        <v>13</v>
      </c>
      <c r="G3" s="48" t="s">
        <v>45</v>
      </c>
      <c r="H3" s="46" t="s">
        <v>13</v>
      </c>
      <c r="I3" s="48" t="s">
        <v>45</v>
      </c>
      <c r="J3" s="44" t="s">
        <v>13</v>
      </c>
      <c r="K3" s="48" t="s">
        <v>45</v>
      </c>
      <c r="L3" s="50" t="s">
        <v>13</v>
      </c>
      <c r="M3" s="49" t="s">
        <v>45</v>
      </c>
      <c r="N3" s="50" t="s">
        <v>13</v>
      </c>
      <c r="O3" s="49" t="s">
        <v>45</v>
      </c>
      <c r="P3" s="50" t="s">
        <v>13</v>
      </c>
      <c r="Q3" s="49" t="s">
        <v>45</v>
      </c>
      <c r="R3" s="47" t="s">
        <v>13</v>
      </c>
      <c r="S3" s="49" t="s">
        <v>45</v>
      </c>
      <c r="T3" s="50" t="s">
        <v>13</v>
      </c>
      <c r="U3" s="49" t="s">
        <v>45</v>
      </c>
      <c r="V3" s="79"/>
      <c r="W3" s="80"/>
      <c r="X3" s="79"/>
      <c r="Y3" s="80"/>
    </row>
    <row r="4" spans="1:25" ht="15.75" thickTop="1" x14ac:dyDescent="0.25">
      <c r="A4" s="32" t="s">
        <v>15</v>
      </c>
      <c r="B4" s="9">
        <f>1/80</f>
        <v>1.2500000000000001E-2</v>
      </c>
      <c r="C4" s="30">
        <v>5.1999999999999998E-2</v>
      </c>
      <c r="D4" s="30">
        <v>0.06</v>
      </c>
      <c r="E4" s="10">
        <v>4.4699999999999997E-2</v>
      </c>
      <c r="F4" s="30">
        <v>7.2999999999999995E-2</v>
      </c>
      <c r="G4" s="31" t="s">
        <v>27</v>
      </c>
      <c r="H4" s="30">
        <v>7.0000000000000007E-2</v>
      </c>
      <c r="I4" s="31" t="s">
        <v>26</v>
      </c>
      <c r="J4" s="30">
        <v>6.3500000000000001E-2</v>
      </c>
      <c r="K4" s="32" t="s">
        <v>25</v>
      </c>
      <c r="L4" s="30">
        <v>5.1999999999999998E-2</v>
      </c>
      <c r="M4" s="25" t="s">
        <v>46</v>
      </c>
      <c r="N4" s="30">
        <v>4.6899999999999997E-2</v>
      </c>
      <c r="O4" s="19" t="s">
        <v>47</v>
      </c>
      <c r="P4" s="30">
        <v>5.45E-2</v>
      </c>
      <c r="Q4" s="25" t="s">
        <v>52</v>
      </c>
      <c r="R4" s="30">
        <v>5.3999999999999999E-2</v>
      </c>
      <c r="S4" s="25" t="s">
        <v>52</v>
      </c>
      <c r="T4" s="30">
        <v>5.3600000000000002E-2</v>
      </c>
      <c r="U4" s="52" t="s">
        <v>52</v>
      </c>
      <c r="V4" s="41">
        <v>9.6000000000000002E-2</v>
      </c>
      <c r="W4" s="51">
        <v>0.06</v>
      </c>
      <c r="X4" s="41">
        <v>0.114</v>
      </c>
      <c r="Y4" s="51">
        <v>3.2000000000000001E-2</v>
      </c>
    </row>
    <row r="5" spans="1:25" x14ac:dyDescent="0.25">
      <c r="A5" s="43" t="s">
        <v>30</v>
      </c>
      <c r="B5" s="11">
        <f>1/64</f>
        <v>1.5625E-2</v>
      </c>
      <c r="C5" s="56">
        <v>6.3E-2</v>
      </c>
      <c r="D5" s="104">
        <v>7.2999999999999995E-2</v>
      </c>
      <c r="E5" s="13">
        <v>5.3800000000000001E-2</v>
      </c>
      <c r="F5" s="104">
        <v>8.8999999999999996E-2</v>
      </c>
      <c r="G5" s="115" t="s">
        <v>24</v>
      </c>
      <c r="H5" s="104">
        <v>8.1000000000000003E-2</v>
      </c>
      <c r="I5" s="115" t="s">
        <v>32</v>
      </c>
      <c r="J5" s="104">
        <v>7.5999999999999998E-2</v>
      </c>
      <c r="K5" s="116" t="s">
        <v>33</v>
      </c>
      <c r="L5" s="12">
        <v>6.25E-2</v>
      </c>
      <c r="M5" s="24" t="s">
        <v>48</v>
      </c>
      <c r="N5" s="12">
        <v>5.9499999999999997E-2</v>
      </c>
      <c r="O5" s="18" t="s">
        <v>49</v>
      </c>
      <c r="P5" s="12">
        <v>6.6100000000000006E-2</v>
      </c>
      <c r="Q5" s="24" t="s">
        <v>57</v>
      </c>
      <c r="R5" s="12">
        <v>6.5500000000000003E-2</v>
      </c>
      <c r="S5" s="24" t="s">
        <v>57</v>
      </c>
      <c r="T5" s="12">
        <v>6.5000000000000002E-2</v>
      </c>
      <c r="U5" s="18" t="s">
        <v>57</v>
      </c>
      <c r="V5" s="81">
        <v>0.11799999999999999</v>
      </c>
      <c r="W5" s="82">
        <v>7.2999999999999995E-2</v>
      </c>
      <c r="X5" s="81">
        <v>0.129</v>
      </c>
      <c r="Y5" s="82">
        <v>3.3000000000000002E-2</v>
      </c>
    </row>
    <row r="6" spans="1:25" x14ac:dyDescent="0.25">
      <c r="A6" s="39" t="s">
        <v>31</v>
      </c>
      <c r="B6" s="16">
        <f>1/72</f>
        <v>1.3888888888888888E-2</v>
      </c>
      <c r="C6" s="57">
        <v>6.4000000000000001E-2</v>
      </c>
      <c r="D6" s="92"/>
      <c r="E6" s="17">
        <v>5.6000000000000001E-2</v>
      </c>
      <c r="F6" s="92"/>
      <c r="G6" s="100"/>
      <c r="H6" s="92"/>
      <c r="I6" s="100"/>
      <c r="J6" s="92"/>
      <c r="K6" s="102"/>
      <c r="L6" s="34">
        <v>6.3500000000000001E-2</v>
      </c>
      <c r="M6" s="27" t="s">
        <v>25</v>
      </c>
      <c r="N6" s="34">
        <v>5.9499999999999997E-2</v>
      </c>
      <c r="O6" s="21" t="s">
        <v>49</v>
      </c>
      <c r="P6" s="34">
        <v>6.6900000000000001E-2</v>
      </c>
      <c r="Q6" s="27" t="s">
        <v>57</v>
      </c>
      <c r="R6" s="34">
        <v>6.6299999999999998E-2</v>
      </c>
      <c r="S6" s="27" t="s">
        <v>57</v>
      </c>
      <c r="T6" s="34">
        <v>6.59E-2</v>
      </c>
      <c r="U6" s="21" t="s">
        <v>57</v>
      </c>
      <c r="V6" s="75"/>
      <c r="W6" s="73"/>
      <c r="X6" s="75"/>
      <c r="Y6" s="73"/>
    </row>
    <row r="7" spans="1:25" x14ac:dyDescent="0.25">
      <c r="A7" s="35" t="s">
        <v>12</v>
      </c>
      <c r="B7" s="5">
        <f>1/56</f>
        <v>1.7857142857142856E-2</v>
      </c>
      <c r="C7" s="54">
        <v>7.3999999999999996E-2</v>
      </c>
      <c r="D7" s="103">
        <v>8.5999999999999993E-2</v>
      </c>
      <c r="E7" s="7">
        <v>6.4100000000000004E-2</v>
      </c>
      <c r="F7" s="103">
        <v>0.1065</v>
      </c>
      <c r="G7" s="105" t="s">
        <v>21</v>
      </c>
      <c r="H7" s="103">
        <v>9.6000000000000002E-2</v>
      </c>
      <c r="I7" s="105" t="s">
        <v>22</v>
      </c>
      <c r="J7" s="103">
        <v>8.8999999999999996E-2</v>
      </c>
      <c r="K7" s="106" t="s">
        <v>24</v>
      </c>
      <c r="L7" s="3">
        <v>7.2999999999999995E-2</v>
      </c>
      <c r="M7" s="28" t="s">
        <v>27</v>
      </c>
      <c r="N7" s="3">
        <v>7.0000000000000007E-2</v>
      </c>
      <c r="O7" s="22" t="s">
        <v>26</v>
      </c>
      <c r="P7" s="3">
        <v>7.8100000000000003E-2</v>
      </c>
      <c r="Q7" s="28" t="s">
        <v>53</v>
      </c>
      <c r="R7" s="3">
        <v>7.7399999999999997E-2</v>
      </c>
      <c r="S7" s="28" t="s">
        <v>53</v>
      </c>
      <c r="T7" s="3">
        <v>7.6899999999999996E-2</v>
      </c>
      <c r="U7" s="22" t="s">
        <v>53</v>
      </c>
      <c r="V7" s="66">
        <f>9/64</f>
        <v>0.140625</v>
      </c>
      <c r="W7" s="68">
        <v>8.5999999999999993E-2</v>
      </c>
      <c r="X7" s="66">
        <v>0.16400000000000001</v>
      </c>
      <c r="Y7" s="68">
        <v>4.5999999999999999E-2</v>
      </c>
    </row>
    <row r="8" spans="1:25" x14ac:dyDescent="0.25">
      <c r="A8" s="35" t="s">
        <v>14</v>
      </c>
      <c r="B8" s="5">
        <f>1/64</f>
        <v>1.5625E-2</v>
      </c>
      <c r="C8" s="55">
        <v>7.5999999999999998E-2</v>
      </c>
      <c r="D8" s="103"/>
      <c r="E8" s="7">
        <v>6.6799999999999998E-2</v>
      </c>
      <c r="F8" s="103"/>
      <c r="G8" s="105"/>
      <c r="H8" s="103"/>
      <c r="I8" s="105"/>
      <c r="J8" s="103"/>
      <c r="K8" s="106"/>
      <c r="L8" s="3">
        <v>7.5999999999999998E-2</v>
      </c>
      <c r="M8" s="28" t="s">
        <v>33</v>
      </c>
      <c r="N8" s="3">
        <v>7.0000000000000007E-2</v>
      </c>
      <c r="O8" s="22" t="s">
        <v>26</v>
      </c>
      <c r="P8" s="3">
        <v>7.9100000000000004E-2</v>
      </c>
      <c r="Q8" s="28" t="s">
        <v>32</v>
      </c>
      <c r="R8" s="3">
        <v>7.85E-2</v>
      </c>
      <c r="S8" s="28" t="s">
        <v>54</v>
      </c>
      <c r="T8" s="3">
        <v>7.8E-2</v>
      </c>
      <c r="U8" s="22" t="s">
        <v>53</v>
      </c>
      <c r="V8" s="67"/>
      <c r="W8" s="69"/>
      <c r="X8" s="67"/>
      <c r="Y8" s="69"/>
    </row>
    <row r="9" spans="1:25" x14ac:dyDescent="0.25">
      <c r="A9" s="38" t="s">
        <v>34</v>
      </c>
      <c r="B9" s="14">
        <f>1/48</f>
        <v>2.0833333333333332E-2</v>
      </c>
      <c r="C9" s="56">
        <v>8.5999999999999993E-2</v>
      </c>
      <c r="D9" s="91">
        <v>9.9000000000000005E-2</v>
      </c>
      <c r="E9" s="15">
        <v>7.3400000000000007E-2</v>
      </c>
      <c r="F9" s="91">
        <v>0.12</v>
      </c>
      <c r="G9" s="99" t="s">
        <v>38</v>
      </c>
      <c r="H9" s="91">
        <v>0.11</v>
      </c>
      <c r="I9" s="99" t="s">
        <v>39</v>
      </c>
      <c r="J9" s="91">
        <v>0.104</v>
      </c>
      <c r="K9" s="101" t="s">
        <v>40</v>
      </c>
      <c r="L9" s="33">
        <v>8.5999999999999993E-2</v>
      </c>
      <c r="M9" s="26" t="s">
        <v>104</v>
      </c>
      <c r="N9" s="33">
        <v>7.85E-2</v>
      </c>
      <c r="O9" s="20" t="s">
        <v>54</v>
      </c>
      <c r="P9" s="33">
        <v>8.9800000000000005E-2</v>
      </c>
      <c r="Q9" s="26" t="s">
        <v>24</v>
      </c>
      <c r="R9" s="33">
        <v>8.8999999999999996E-2</v>
      </c>
      <c r="S9" s="26" t="s">
        <v>24</v>
      </c>
      <c r="T9" s="33">
        <v>8.8400000000000006E-2</v>
      </c>
      <c r="U9" s="20" t="s">
        <v>24</v>
      </c>
      <c r="V9" s="74">
        <v>0.161</v>
      </c>
      <c r="W9" s="72">
        <v>9.9000000000000005E-2</v>
      </c>
      <c r="X9" s="74">
        <v>0.188</v>
      </c>
      <c r="Y9" s="72">
        <v>5.1999999999999998E-2</v>
      </c>
    </row>
    <row r="10" spans="1:25" x14ac:dyDescent="0.25">
      <c r="A10" s="39" t="s">
        <v>35</v>
      </c>
      <c r="B10" s="16">
        <f>1/56</f>
        <v>1.7857142857142856E-2</v>
      </c>
      <c r="C10" s="57">
        <v>8.6999999999999994E-2</v>
      </c>
      <c r="D10" s="92"/>
      <c r="E10" s="17">
        <v>7.7100000000000002E-2</v>
      </c>
      <c r="F10" s="92"/>
      <c r="G10" s="100"/>
      <c r="H10" s="92"/>
      <c r="I10" s="100"/>
      <c r="J10" s="92"/>
      <c r="K10" s="102"/>
      <c r="L10" s="34">
        <v>8.8999999999999996E-2</v>
      </c>
      <c r="M10" s="27" t="s">
        <v>24</v>
      </c>
      <c r="N10" s="34">
        <v>8.2000000000000003E-2</v>
      </c>
      <c r="O10" s="21" t="s">
        <v>105</v>
      </c>
      <c r="P10" s="34">
        <v>9.11E-2</v>
      </c>
      <c r="Q10" s="27" t="s">
        <v>23</v>
      </c>
      <c r="R10" s="34">
        <v>9.0399999999999994E-2</v>
      </c>
      <c r="S10" s="27" t="s">
        <v>24</v>
      </c>
      <c r="T10" s="34">
        <v>8.9899999999999994E-2</v>
      </c>
      <c r="U10" s="21" t="s">
        <v>24</v>
      </c>
      <c r="V10" s="75"/>
      <c r="W10" s="73"/>
      <c r="X10" s="75"/>
      <c r="Y10" s="73"/>
    </row>
    <row r="11" spans="1:25" x14ac:dyDescent="0.25">
      <c r="A11" s="35" t="s">
        <v>16</v>
      </c>
      <c r="B11" s="5">
        <f>1/40</f>
        <v>2.5000000000000001E-2</v>
      </c>
      <c r="C11" s="3">
        <v>9.6000000000000002E-2</v>
      </c>
      <c r="D11" s="103">
        <v>0.112</v>
      </c>
      <c r="E11" s="7">
        <v>8.1299999999999997E-2</v>
      </c>
      <c r="F11" s="103">
        <v>0.13600000000000001</v>
      </c>
      <c r="G11" s="105" t="s">
        <v>18</v>
      </c>
      <c r="H11" s="103">
        <v>0.1285</v>
      </c>
      <c r="I11" s="105" t="s">
        <v>19</v>
      </c>
      <c r="J11" s="103">
        <v>0.11600000000000001</v>
      </c>
      <c r="K11" s="106" t="s">
        <v>20</v>
      </c>
      <c r="L11" s="3">
        <v>9.6000000000000002E-2</v>
      </c>
      <c r="M11" s="28" t="s">
        <v>22</v>
      </c>
      <c r="N11" s="3">
        <v>8.8999999999999996E-2</v>
      </c>
      <c r="O11" s="22" t="s">
        <v>24</v>
      </c>
      <c r="P11" s="3">
        <v>0.10100000000000001</v>
      </c>
      <c r="Q11" s="28" t="s">
        <v>56</v>
      </c>
      <c r="R11" s="3">
        <v>0.1</v>
      </c>
      <c r="S11" s="28" t="s">
        <v>56</v>
      </c>
      <c r="T11" s="3">
        <v>9.9299999999999999E-2</v>
      </c>
      <c r="U11" s="22" t="s">
        <v>55</v>
      </c>
      <c r="V11" s="66">
        <v>0.183</v>
      </c>
      <c r="W11" s="68">
        <v>0.112</v>
      </c>
      <c r="X11" s="66">
        <v>0.21299999999999999</v>
      </c>
      <c r="Y11" s="68">
        <v>5.8999999999999997E-2</v>
      </c>
    </row>
    <row r="12" spans="1:25" x14ac:dyDescent="0.25">
      <c r="A12" s="35" t="s">
        <v>17</v>
      </c>
      <c r="B12" s="5">
        <f>1/48</f>
        <v>2.0833333333333332E-2</v>
      </c>
      <c r="C12" s="3">
        <v>9.9000000000000005E-2</v>
      </c>
      <c r="D12" s="103"/>
      <c r="E12" s="7">
        <v>8.6400000000000005E-2</v>
      </c>
      <c r="F12" s="103"/>
      <c r="G12" s="105"/>
      <c r="H12" s="103"/>
      <c r="I12" s="105"/>
      <c r="J12" s="103"/>
      <c r="K12" s="106"/>
      <c r="L12" s="3">
        <v>9.8000000000000004E-2</v>
      </c>
      <c r="M12" s="28" t="s">
        <v>50</v>
      </c>
      <c r="N12" s="3">
        <v>9.35E-2</v>
      </c>
      <c r="O12" s="22" t="s">
        <v>23</v>
      </c>
      <c r="P12" s="3">
        <v>0.1028</v>
      </c>
      <c r="Q12" s="28" t="s">
        <v>40</v>
      </c>
      <c r="R12" s="3">
        <v>0.10199999999999999</v>
      </c>
      <c r="S12" s="28" t="s">
        <v>40</v>
      </c>
      <c r="T12" s="3">
        <v>0.1014</v>
      </c>
      <c r="U12" s="22" t="s">
        <v>56</v>
      </c>
      <c r="V12" s="67"/>
      <c r="W12" s="69"/>
      <c r="X12" s="67"/>
      <c r="Y12" s="69"/>
    </row>
    <row r="13" spans="1:25" x14ac:dyDescent="0.25">
      <c r="A13" s="38" t="s">
        <v>28</v>
      </c>
      <c r="B13" s="14">
        <f>1/40</f>
        <v>2.5000000000000001E-2</v>
      </c>
      <c r="C13" s="33">
        <v>0.109</v>
      </c>
      <c r="D13" s="91">
        <v>0.125</v>
      </c>
      <c r="E13" s="15">
        <v>9.4299999999999995E-2</v>
      </c>
      <c r="F13" s="91">
        <v>0.154</v>
      </c>
      <c r="G13" s="99" t="s">
        <v>44</v>
      </c>
      <c r="H13" s="91">
        <v>0.13600000000000001</v>
      </c>
      <c r="I13" s="99" t="s">
        <v>18</v>
      </c>
      <c r="J13" s="91">
        <v>0.1285</v>
      </c>
      <c r="K13" s="101" t="s">
        <v>19</v>
      </c>
      <c r="L13" s="33">
        <v>0.1094</v>
      </c>
      <c r="M13" s="26" t="s">
        <v>123</v>
      </c>
      <c r="N13" s="33">
        <v>0.10150000000000001</v>
      </c>
      <c r="O13" s="20" t="s">
        <v>56</v>
      </c>
      <c r="P13" s="33">
        <v>0.114</v>
      </c>
      <c r="Q13" s="26" t="s">
        <v>51</v>
      </c>
      <c r="R13" s="33">
        <v>0.113</v>
      </c>
      <c r="S13" s="26" t="s">
        <v>51</v>
      </c>
      <c r="T13" s="33">
        <v>0.1123</v>
      </c>
      <c r="U13" s="20" t="s">
        <v>89</v>
      </c>
      <c r="V13" s="74">
        <v>0.20499999999999999</v>
      </c>
      <c r="W13" s="72">
        <v>0.125</v>
      </c>
      <c r="X13" s="74"/>
      <c r="Y13" s="72"/>
    </row>
    <row r="14" spans="1:25" x14ac:dyDescent="0.25">
      <c r="A14" s="39" t="s">
        <v>29</v>
      </c>
      <c r="B14" s="16">
        <f>1/44</f>
        <v>2.2727272727272728E-2</v>
      </c>
      <c r="C14" s="34">
        <v>0.11</v>
      </c>
      <c r="D14" s="92"/>
      <c r="E14" s="17">
        <v>9.7100000000000006E-2</v>
      </c>
      <c r="F14" s="92"/>
      <c r="G14" s="100"/>
      <c r="H14" s="92"/>
      <c r="I14" s="100"/>
      <c r="J14" s="92"/>
      <c r="K14" s="102"/>
      <c r="L14" s="34">
        <v>0.11</v>
      </c>
      <c r="M14" s="27" t="s">
        <v>39</v>
      </c>
      <c r="N14" s="34">
        <v>0.104</v>
      </c>
      <c r="O14" s="21" t="s">
        <v>40</v>
      </c>
      <c r="P14" s="34">
        <v>0.115</v>
      </c>
      <c r="Q14" s="27" t="s">
        <v>20</v>
      </c>
      <c r="R14" s="34">
        <v>0.11409999999999999</v>
      </c>
      <c r="S14" s="27" t="s">
        <v>51</v>
      </c>
      <c r="T14" s="34">
        <v>0.1134</v>
      </c>
      <c r="U14" s="21" t="s">
        <v>51</v>
      </c>
      <c r="V14" s="75"/>
      <c r="W14" s="73"/>
      <c r="X14" s="75"/>
      <c r="Y14" s="73"/>
    </row>
    <row r="15" spans="1:25" x14ac:dyDescent="0.25">
      <c r="A15" s="35" t="s">
        <v>36</v>
      </c>
      <c r="B15" s="5">
        <f>1/32</f>
        <v>3.125E-2</v>
      </c>
      <c r="C15" s="3">
        <v>0.11799999999999999</v>
      </c>
      <c r="D15" s="103">
        <v>0.13800000000000001</v>
      </c>
      <c r="E15" s="7">
        <v>9.9699999999999997E-2</v>
      </c>
      <c r="F15" s="103">
        <v>0.16950000000000001</v>
      </c>
      <c r="G15" s="105" t="s">
        <v>41</v>
      </c>
      <c r="H15" s="103">
        <v>0.14949999999999999</v>
      </c>
      <c r="I15" s="105" t="s">
        <v>42</v>
      </c>
      <c r="J15" s="103">
        <v>0.14399999999999999</v>
      </c>
      <c r="K15" s="106" t="s">
        <v>43</v>
      </c>
      <c r="L15" s="3">
        <v>0.11600000000000001</v>
      </c>
      <c r="M15" s="28" t="s">
        <v>20</v>
      </c>
      <c r="N15" s="3">
        <v>0.1065</v>
      </c>
      <c r="O15" s="22" t="s">
        <v>21</v>
      </c>
      <c r="P15" s="3">
        <v>0.12429999999999999</v>
      </c>
      <c r="Q15" s="28" t="s">
        <v>58</v>
      </c>
      <c r="R15" s="3">
        <v>0.123</v>
      </c>
      <c r="S15" s="28" t="s">
        <v>58</v>
      </c>
      <c r="T15" s="3">
        <v>0.1221</v>
      </c>
      <c r="U15" s="22" t="s">
        <v>58</v>
      </c>
      <c r="V15" s="66">
        <v>0.22600000000000001</v>
      </c>
      <c r="W15" s="68">
        <v>0.13800000000000001</v>
      </c>
      <c r="X15" s="66"/>
      <c r="Y15" s="68"/>
    </row>
    <row r="16" spans="1:25" x14ac:dyDescent="0.25">
      <c r="A16" s="35" t="s">
        <v>37</v>
      </c>
      <c r="B16" s="5">
        <f>1/40</f>
        <v>2.5000000000000001E-2</v>
      </c>
      <c r="C16" s="3">
        <v>0.122</v>
      </c>
      <c r="D16" s="103"/>
      <c r="E16" s="7">
        <v>0.10730000000000001</v>
      </c>
      <c r="F16" s="103"/>
      <c r="G16" s="105"/>
      <c r="H16" s="103"/>
      <c r="I16" s="105"/>
      <c r="J16" s="103"/>
      <c r="K16" s="106"/>
      <c r="L16" s="3">
        <v>0.12</v>
      </c>
      <c r="M16" s="28" t="s">
        <v>38</v>
      </c>
      <c r="N16" s="3">
        <v>0.113</v>
      </c>
      <c r="O16" s="22" t="s">
        <v>51</v>
      </c>
      <c r="P16" s="3">
        <v>0.127</v>
      </c>
      <c r="Q16" s="28" t="s">
        <v>19</v>
      </c>
      <c r="R16" s="3">
        <v>0.126</v>
      </c>
      <c r="S16" s="28" t="s">
        <v>19</v>
      </c>
      <c r="T16" s="3">
        <v>0.12529999999999999</v>
      </c>
      <c r="U16" s="22" t="s">
        <v>19</v>
      </c>
      <c r="V16" s="67"/>
      <c r="W16" s="69"/>
      <c r="X16" s="67"/>
      <c r="Y16" s="69"/>
    </row>
    <row r="17" spans="1:25" x14ac:dyDescent="0.25">
      <c r="A17" s="38" t="s">
        <v>59</v>
      </c>
      <c r="B17" s="14">
        <f>1/32</f>
        <v>3.125E-2</v>
      </c>
      <c r="C17" s="33">
        <v>0.14399999999999999</v>
      </c>
      <c r="D17" s="91">
        <v>0.16400000000000001</v>
      </c>
      <c r="E17" s="15">
        <v>0.12570000000000001</v>
      </c>
      <c r="F17" s="91">
        <v>0.19350000000000001</v>
      </c>
      <c r="G17" s="99" t="s">
        <v>115</v>
      </c>
      <c r="H17" s="91">
        <v>0.17699999999999999</v>
      </c>
      <c r="I17" s="99" t="s">
        <v>61</v>
      </c>
      <c r="J17" s="91">
        <v>0.16950000000000001</v>
      </c>
      <c r="K17" s="101" t="s">
        <v>41</v>
      </c>
      <c r="L17" s="33">
        <v>0.14399999999999999</v>
      </c>
      <c r="M17" s="26" t="s">
        <v>43</v>
      </c>
      <c r="N17" s="33">
        <v>0.13600000000000001</v>
      </c>
      <c r="O17" s="20" t="s">
        <v>18</v>
      </c>
      <c r="P17" s="33">
        <v>0.15029999999999999</v>
      </c>
      <c r="Q17" s="26" t="s">
        <v>42</v>
      </c>
      <c r="R17" s="33">
        <v>0.14899999999999999</v>
      </c>
      <c r="S17" s="26" t="s">
        <v>42</v>
      </c>
      <c r="T17" s="33">
        <v>0.14810000000000001</v>
      </c>
      <c r="U17" s="20" t="s">
        <v>93</v>
      </c>
      <c r="V17" s="74">
        <v>0.27</v>
      </c>
      <c r="W17" s="72">
        <v>0.16400000000000001</v>
      </c>
      <c r="X17" s="74"/>
      <c r="Y17" s="72"/>
    </row>
    <row r="18" spans="1:25" x14ac:dyDescent="0.25">
      <c r="A18" s="39" t="s">
        <v>60</v>
      </c>
      <c r="B18" s="16">
        <f>1/36</f>
        <v>2.7777777777777776E-2</v>
      </c>
      <c r="C18" s="34">
        <v>0.14599999999999999</v>
      </c>
      <c r="D18" s="92"/>
      <c r="E18" s="17">
        <v>0.12989999999999999</v>
      </c>
      <c r="F18" s="92"/>
      <c r="G18" s="100"/>
      <c r="H18" s="92"/>
      <c r="I18" s="100"/>
      <c r="J18" s="92"/>
      <c r="K18" s="102"/>
      <c r="L18" s="34">
        <v>0.14699999999999999</v>
      </c>
      <c r="M18" s="27" t="s">
        <v>93</v>
      </c>
      <c r="N18" s="34">
        <v>0.13600000000000001</v>
      </c>
      <c r="O18" s="21" t="s">
        <v>18</v>
      </c>
      <c r="P18" s="34">
        <v>0.15179999999999999</v>
      </c>
      <c r="Q18" s="27" t="s">
        <v>90</v>
      </c>
      <c r="R18" s="34">
        <v>0.1507</v>
      </c>
      <c r="S18" s="27" t="s">
        <v>42</v>
      </c>
      <c r="T18" s="34">
        <v>0.14979999999999999</v>
      </c>
      <c r="U18" s="21" t="s">
        <v>42</v>
      </c>
      <c r="V18" s="75"/>
      <c r="W18" s="73"/>
      <c r="X18" s="75"/>
      <c r="Y18" s="73"/>
    </row>
    <row r="19" spans="1:25" x14ac:dyDescent="0.25">
      <c r="A19" s="35" t="s">
        <v>62</v>
      </c>
      <c r="B19" s="5">
        <f>1/24</f>
        <v>4.1666666666666664E-2</v>
      </c>
      <c r="C19" s="3">
        <v>0.16300000000000001</v>
      </c>
      <c r="D19" s="103">
        <v>0.19</v>
      </c>
      <c r="E19" s="7">
        <v>0.1389</v>
      </c>
      <c r="F19" s="85">
        <v>0.221</v>
      </c>
      <c r="G19" s="97" t="s">
        <v>112</v>
      </c>
      <c r="H19" s="93">
        <v>0.20100000000000001</v>
      </c>
      <c r="I19" s="97" t="s">
        <v>87</v>
      </c>
      <c r="J19" s="93">
        <v>0.19600000000000001</v>
      </c>
      <c r="K19" s="95" t="s">
        <v>88</v>
      </c>
      <c r="L19" s="3">
        <v>0.161</v>
      </c>
      <c r="M19" s="28" t="s">
        <v>106</v>
      </c>
      <c r="N19" s="3">
        <v>0.14949999999999999</v>
      </c>
      <c r="O19" s="22" t="s">
        <v>42</v>
      </c>
      <c r="P19" s="3">
        <v>0.17169999999999999</v>
      </c>
      <c r="Q19" s="28" t="s">
        <v>91</v>
      </c>
      <c r="R19" s="3">
        <v>0.17</v>
      </c>
      <c r="S19" s="28" t="s">
        <v>41</v>
      </c>
      <c r="T19" s="3">
        <v>0.16880000000000001</v>
      </c>
      <c r="U19" s="22" t="s">
        <v>41</v>
      </c>
      <c r="V19" s="66">
        <f>5/16</f>
        <v>0.3125</v>
      </c>
      <c r="W19" s="68">
        <v>0.19</v>
      </c>
      <c r="X19" s="66"/>
      <c r="Y19" s="68"/>
    </row>
    <row r="20" spans="1:25" x14ac:dyDescent="0.25">
      <c r="A20" s="35" t="s">
        <v>63</v>
      </c>
      <c r="B20" s="5">
        <f>1/32</f>
        <v>3.125E-2</v>
      </c>
      <c r="C20" s="3">
        <v>0.17</v>
      </c>
      <c r="D20" s="103"/>
      <c r="E20" s="7">
        <v>0.1517</v>
      </c>
      <c r="F20" s="86"/>
      <c r="G20" s="98"/>
      <c r="H20" s="94"/>
      <c r="I20" s="98"/>
      <c r="J20" s="94"/>
      <c r="K20" s="96"/>
      <c r="L20" s="3">
        <v>0.16950000000000001</v>
      </c>
      <c r="M20" s="28" t="s">
        <v>41</v>
      </c>
      <c r="N20" s="3">
        <v>0.159</v>
      </c>
      <c r="O20" s="22" t="s">
        <v>107</v>
      </c>
      <c r="P20" s="3">
        <v>0.17630000000000001</v>
      </c>
      <c r="Q20" s="28" t="s">
        <v>61</v>
      </c>
      <c r="R20" s="3">
        <v>0.17499999999999999</v>
      </c>
      <c r="S20" s="28" t="s">
        <v>61</v>
      </c>
      <c r="T20" s="3">
        <v>0.1741</v>
      </c>
      <c r="U20" s="22" t="s">
        <v>92</v>
      </c>
      <c r="V20" s="67"/>
      <c r="W20" s="69"/>
      <c r="X20" s="67"/>
      <c r="Y20" s="69"/>
    </row>
    <row r="21" spans="1:25" x14ac:dyDescent="0.25">
      <c r="A21" s="40" t="s">
        <v>110</v>
      </c>
      <c r="B21" s="11">
        <f>1/24</f>
        <v>4.1666666666666664E-2</v>
      </c>
      <c r="C21" s="12">
        <v>0.189</v>
      </c>
      <c r="D21" s="104">
        <v>0.216</v>
      </c>
      <c r="E21" s="13">
        <v>0.16489999999999999</v>
      </c>
      <c r="F21" s="87"/>
      <c r="G21" s="99"/>
      <c r="H21" s="91">
        <v>0.22800000000000001</v>
      </c>
      <c r="I21" s="99" t="s">
        <v>94</v>
      </c>
      <c r="J21" s="91">
        <v>0.221</v>
      </c>
      <c r="K21" s="101" t="s">
        <v>112</v>
      </c>
      <c r="L21" s="12">
        <v>0.189</v>
      </c>
      <c r="M21" s="24" t="s">
        <v>113</v>
      </c>
      <c r="N21" s="12">
        <v>0.17699999999999999</v>
      </c>
      <c r="O21" s="18" t="s">
        <v>61</v>
      </c>
      <c r="P21" s="12">
        <v>0.19800000000000001</v>
      </c>
      <c r="Q21" s="24" t="s">
        <v>126</v>
      </c>
      <c r="R21" s="12">
        <v>0.19600000000000001</v>
      </c>
      <c r="S21" s="24" t="s">
        <v>88</v>
      </c>
      <c r="T21" s="12">
        <v>0.19500000000000001</v>
      </c>
      <c r="U21" s="18" t="s">
        <v>88</v>
      </c>
      <c r="V21" s="70">
        <v>0.32400000000000001</v>
      </c>
      <c r="W21" s="72">
        <v>0.216</v>
      </c>
      <c r="X21" s="70"/>
      <c r="Y21" s="72"/>
    </row>
    <row r="22" spans="1:25" x14ac:dyDescent="0.25">
      <c r="A22" s="40" t="s">
        <v>111</v>
      </c>
      <c r="B22" s="11">
        <f>1/28</f>
        <v>3.5714285714285712E-2</v>
      </c>
      <c r="C22" s="12">
        <v>0.193</v>
      </c>
      <c r="D22" s="92"/>
      <c r="E22" s="13">
        <v>0.17219999999999999</v>
      </c>
      <c r="F22" s="88"/>
      <c r="G22" s="100"/>
      <c r="H22" s="92"/>
      <c r="I22" s="100"/>
      <c r="J22" s="92"/>
      <c r="K22" s="102"/>
      <c r="L22" s="12">
        <v>0.19350000000000001</v>
      </c>
      <c r="M22" s="24" t="s">
        <v>115</v>
      </c>
      <c r="N22" s="12">
        <v>0.182</v>
      </c>
      <c r="O22" s="18" t="s">
        <v>114</v>
      </c>
      <c r="P22" s="12">
        <v>0.2</v>
      </c>
      <c r="Q22" s="24" t="s">
        <v>87</v>
      </c>
      <c r="R22" s="12">
        <v>0.19900000000000001</v>
      </c>
      <c r="S22" s="24" t="s">
        <v>126</v>
      </c>
      <c r="T22" s="12">
        <v>0.19800000000000001</v>
      </c>
      <c r="U22" s="18" t="s">
        <v>126</v>
      </c>
      <c r="V22" s="71"/>
      <c r="W22" s="73"/>
      <c r="X22" s="71"/>
      <c r="Y22" s="73"/>
    </row>
    <row r="23" spans="1:25" x14ac:dyDescent="0.25">
      <c r="A23" s="58" t="s">
        <v>64</v>
      </c>
      <c r="B23" s="59">
        <f>1/20</f>
        <v>0.05</v>
      </c>
      <c r="C23" s="53">
        <v>0.218</v>
      </c>
      <c r="D23" s="93">
        <v>0.25</v>
      </c>
      <c r="E23" s="60">
        <v>0.18870000000000001</v>
      </c>
      <c r="F23" s="85">
        <v>0.28120000000000001</v>
      </c>
      <c r="G23" s="83" t="s">
        <v>117</v>
      </c>
      <c r="H23" s="93">
        <v>0.26600000000000001</v>
      </c>
      <c r="I23" s="97" t="s">
        <v>86</v>
      </c>
      <c r="J23" s="93">
        <v>0.25700000000000001</v>
      </c>
      <c r="K23" s="95" t="s">
        <v>85</v>
      </c>
      <c r="L23" s="53">
        <v>0.21879999999999999</v>
      </c>
      <c r="M23" s="61" t="s">
        <v>108</v>
      </c>
      <c r="N23" s="53">
        <v>0.20100000000000001</v>
      </c>
      <c r="O23" s="62" t="s">
        <v>87</v>
      </c>
      <c r="P23" s="53">
        <v>0.22800000000000001</v>
      </c>
      <c r="Q23" s="63" t="s">
        <v>94</v>
      </c>
      <c r="R23" s="53">
        <v>0.22600000000000001</v>
      </c>
      <c r="S23" s="63" t="s">
        <v>94</v>
      </c>
      <c r="T23" s="53">
        <v>0.22450000000000001</v>
      </c>
      <c r="U23" s="62" t="s">
        <v>94</v>
      </c>
      <c r="V23" s="66">
        <v>0.375</v>
      </c>
      <c r="W23" s="68">
        <v>0.25</v>
      </c>
      <c r="X23" s="66">
        <v>0.437</v>
      </c>
      <c r="Y23" s="68">
        <v>0.13200000000000001</v>
      </c>
    </row>
    <row r="24" spans="1:25" x14ac:dyDescent="0.25">
      <c r="A24" s="64" t="s">
        <v>65</v>
      </c>
      <c r="B24" s="9">
        <f>1/28</f>
        <v>3.5714285714285712E-2</v>
      </c>
      <c r="C24" s="30">
        <v>0.22700000000000001</v>
      </c>
      <c r="D24" s="94"/>
      <c r="E24" s="10">
        <v>0.20619999999999999</v>
      </c>
      <c r="F24" s="86"/>
      <c r="G24" s="84"/>
      <c r="H24" s="94"/>
      <c r="I24" s="98"/>
      <c r="J24" s="94"/>
      <c r="K24" s="96"/>
      <c r="L24" s="30">
        <v>0.22800000000000001</v>
      </c>
      <c r="M24" s="25" t="s">
        <v>94</v>
      </c>
      <c r="N24" s="30">
        <v>0.21299999999999999</v>
      </c>
      <c r="O24" s="19" t="s">
        <v>109</v>
      </c>
      <c r="P24" s="30">
        <v>0.23430000000000001</v>
      </c>
      <c r="Q24" s="25" t="s">
        <v>95</v>
      </c>
      <c r="R24" s="30">
        <v>0.2329</v>
      </c>
      <c r="S24" s="25" t="s">
        <v>95</v>
      </c>
      <c r="T24" s="30">
        <v>0.23180000000000001</v>
      </c>
      <c r="U24" s="19" t="s">
        <v>95</v>
      </c>
      <c r="V24" s="67"/>
      <c r="W24" s="69"/>
      <c r="X24" s="67"/>
      <c r="Y24" s="69"/>
    </row>
    <row r="25" spans="1:25" x14ac:dyDescent="0.25">
      <c r="A25" s="65" t="s">
        <v>66</v>
      </c>
      <c r="B25" s="11">
        <f>1/18</f>
        <v>5.5555555555555552E-2</v>
      </c>
      <c r="C25" s="12">
        <v>0.27600000000000002</v>
      </c>
      <c r="D25" s="104">
        <v>0.3125</v>
      </c>
      <c r="E25" s="13">
        <v>0.24429999999999999</v>
      </c>
      <c r="F25" s="87">
        <v>0.34379999999999999</v>
      </c>
      <c r="G25" s="89" t="s">
        <v>98</v>
      </c>
      <c r="H25" s="91">
        <v>0.33200000000000002</v>
      </c>
      <c r="I25" s="99" t="s">
        <v>84</v>
      </c>
      <c r="J25" s="91">
        <v>0.32300000000000001</v>
      </c>
      <c r="K25" s="101" t="s">
        <v>83</v>
      </c>
      <c r="L25" s="12">
        <v>0.27700000000000002</v>
      </c>
      <c r="M25" s="24" t="s">
        <v>116</v>
      </c>
      <c r="N25" s="12">
        <v>0.25700000000000001</v>
      </c>
      <c r="O25" s="18" t="s">
        <v>85</v>
      </c>
      <c r="P25" s="12">
        <v>0.28789999999999999</v>
      </c>
      <c r="Q25" s="24" t="s">
        <v>102</v>
      </c>
      <c r="R25" s="12">
        <v>0.28610000000000002</v>
      </c>
      <c r="S25" s="24" t="s">
        <v>102</v>
      </c>
      <c r="T25" s="12">
        <v>0.28420000000000001</v>
      </c>
      <c r="U25" s="18" t="s">
        <v>102</v>
      </c>
      <c r="V25" s="74">
        <f>15/32</f>
        <v>0.46875</v>
      </c>
      <c r="W25" s="72">
        <f>5/16</f>
        <v>0.3125</v>
      </c>
      <c r="X25" s="74"/>
      <c r="Y25" s="72"/>
    </row>
    <row r="26" spans="1:25" x14ac:dyDescent="0.25">
      <c r="A26" s="65" t="s">
        <v>67</v>
      </c>
      <c r="B26" s="11">
        <f>1/24</f>
        <v>4.1666666666666664E-2</v>
      </c>
      <c r="C26" s="12">
        <v>0.28499999999999998</v>
      </c>
      <c r="D26" s="104"/>
      <c r="E26" s="13">
        <v>0.26140000000000002</v>
      </c>
      <c r="F26" s="88"/>
      <c r="G26" s="90"/>
      <c r="H26" s="92"/>
      <c r="I26" s="100"/>
      <c r="J26" s="92"/>
      <c r="K26" s="102"/>
      <c r="L26" s="12">
        <v>0.28120000000000001</v>
      </c>
      <c r="M26" s="24" t="s">
        <v>117</v>
      </c>
      <c r="N26" s="12">
        <v>0.27200000000000002</v>
      </c>
      <c r="O26" s="18" t="s">
        <v>118</v>
      </c>
      <c r="P26" s="12">
        <v>0.29409999999999997</v>
      </c>
      <c r="Q26" s="24" t="s">
        <v>96</v>
      </c>
      <c r="R26" s="12">
        <v>0.29270000000000002</v>
      </c>
      <c r="S26" s="24" t="s">
        <v>96</v>
      </c>
      <c r="T26" s="12">
        <v>0.29120000000000001</v>
      </c>
      <c r="U26" s="18" t="s">
        <v>102</v>
      </c>
      <c r="V26" s="75"/>
      <c r="W26" s="73"/>
      <c r="X26" s="75"/>
      <c r="Y26" s="73"/>
    </row>
    <row r="27" spans="1:25" x14ac:dyDescent="0.25">
      <c r="A27" s="58" t="s">
        <v>68</v>
      </c>
      <c r="B27" s="59">
        <f>1/16</f>
        <v>6.25E-2</v>
      </c>
      <c r="C27" s="54">
        <v>0.33400000000000002</v>
      </c>
      <c r="D27" s="93">
        <v>0.375</v>
      </c>
      <c r="E27" s="60">
        <v>0.29830000000000001</v>
      </c>
      <c r="F27" s="85">
        <v>0.40629999999999999</v>
      </c>
      <c r="G27" s="83" t="s">
        <v>99</v>
      </c>
      <c r="H27" s="93">
        <v>0.39700000000000002</v>
      </c>
      <c r="I27" s="97" t="s">
        <v>82</v>
      </c>
      <c r="J27" s="93">
        <v>0.38600000000000001</v>
      </c>
      <c r="K27" s="95" t="s">
        <v>81</v>
      </c>
      <c r="L27" s="53">
        <v>0.33200000000000002</v>
      </c>
      <c r="M27" s="63" t="s">
        <v>84</v>
      </c>
      <c r="N27" s="53">
        <v>0.29830000000000001</v>
      </c>
      <c r="O27" s="62" t="s">
        <v>119</v>
      </c>
      <c r="P27" s="53">
        <v>0.34739999999999999</v>
      </c>
      <c r="Q27" s="63" t="s">
        <v>97</v>
      </c>
      <c r="R27" s="53">
        <v>0.34520000000000001</v>
      </c>
      <c r="S27" s="63" t="s">
        <v>98</v>
      </c>
      <c r="T27" s="53">
        <v>0.34310000000000002</v>
      </c>
      <c r="U27" s="62" t="s">
        <v>98</v>
      </c>
      <c r="V27" s="66">
        <f>9/16</f>
        <v>0.5625</v>
      </c>
      <c r="W27" s="68">
        <v>0.375</v>
      </c>
      <c r="X27" s="66"/>
      <c r="Y27" s="68"/>
    </row>
    <row r="28" spans="1:25" x14ac:dyDescent="0.25">
      <c r="A28" s="64" t="s">
        <v>69</v>
      </c>
      <c r="B28" s="9">
        <f>1/24</f>
        <v>4.1666666666666664E-2</v>
      </c>
      <c r="C28" s="55"/>
      <c r="D28" s="94"/>
      <c r="E28" s="10">
        <v>0.32390000000000002</v>
      </c>
      <c r="F28" s="86"/>
      <c r="G28" s="84"/>
      <c r="H28" s="94"/>
      <c r="I28" s="98"/>
      <c r="J28" s="94"/>
      <c r="K28" s="96"/>
      <c r="L28" s="30">
        <v>0.34799999999999998</v>
      </c>
      <c r="M28" s="25" t="s">
        <v>97</v>
      </c>
      <c r="N28" s="30">
        <v>0.33200000000000002</v>
      </c>
      <c r="O28" s="19" t="s">
        <v>84</v>
      </c>
      <c r="P28" s="30">
        <v>0.35659999999999997</v>
      </c>
      <c r="Q28" s="25" t="s">
        <v>103</v>
      </c>
      <c r="R28" s="30">
        <v>0.35520000000000002</v>
      </c>
      <c r="S28" s="25" t="s">
        <v>103</v>
      </c>
      <c r="T28" s="30">
        <v>0.35370000000000001</v>
      </c>
      <c r="U28" s="19" t="s">
        <v>103</v>
      </c>
      <c r="V28" s="67"/>
      <c r="W28" s="69"/>
      <c r="X28" s="67"/>
      <c r="Y28" s="69"/>
    </row>
    <row r="29" spans="1:25" x14ac:dyDescent="0.25">
      <c r="A29" s="65" t="s">
        <v>70</v>
      </c>
      <c r="B29" s="11">
        <f>1/14</f>
        <v>7.1428571428571425E-2</v>
      </c>
      <c r="C29" s="56">
        <v>0.39100000000000001</v>
      </c>
      <c r="D29" s="104">
        <v>0.4375</v>
      </c>
      <c r="E29" s="13">
        <v>0.34989999999999999</v>
      </c>
      <c r="F29" s="87">
        <v>0.4844</v>
      </c>
      <c r="G29" s="89" t="s">
        <v>124</v>
      </c>
      <c r="H29" s="91">
        <v>0.46879999999999999</v>
      </c>
      <c r="I29" s="99" t="s">
        <v>80</v>
      </c>
      <c r="J29" s="91">
        <v>0.4531</v>
      </c>
      <c r="K29" s="101" t="s">
        <v>79</v>
      </c>
      <c r="L29" s="12">
        <v>0.3906</v>
      </c>
      <c r="M29" s="24" t="s">
        <v>120</v>
      </c>
      <c r="N29" s="12">
        <v>0.36799999999999999</v>
      </c>
      <c r="O29" s="18" t="s">
        <v>121</v>
      </c>
      <c r="P29" s="12">
        <v>0.40589999999999998</v>
      </c>
      <c r="Q29" s="24" t="s">
        <v>99</v>
      </c>
      <c r="R29" s="12">
        <v>0.40350000000000003</v>
      </c>
      <c r="S29" s="24" t="s">
        <v>100</v>
      </c>
      <c r="T29" s="12">
        <v>0.40110000000000001</v>
      </c>
      <c r="U29" s="18" t="s">
        <v>100</v>
      </c>
      <c r="V29" s="74">
        <f>21/32</f>
        <v>0.65625</v>
      </c>
      <c r="W29" s="72">
        <f>7/16</f>
        <v>0.4375</v>
      </c>
      <c r="X29" s="74"/>
      <c r="Y29" s="72"/>
    </row>
    <row r="30" spans="1:25" x14ac:dyDescent="0.25">
      <c r="A30" s="65" t="s">
        <v>71</v>
      </c>
      <c r="B30" s="11">
        <f>1/20</f>
        <v>0.05</v>
      </c>
      <c r="C30" s="57"/>
      <c r="D30" s="104"/>
      <c r="E30" s="13">
        <v>0.37619999999999998</v>
      </c>
      <c r="F30" s="88"/>
      <c r="G30" s="90"/>
      <c r="H30" s="92"/>
      <c r="I30" s="100"/>
      <c r="J30" s="92"/>
      <c r="K30" s="102"/>
      <c r="L30" s="12">
        <v>0.40620000000000001</v>
      </c>
      <c r="M30" s="24" t="s">
        <v>99</v>
      </c>
      <c r="N30" s="12">
        <v>0.3906</v>
      </c>
      <c r="O30" s="18" t="s">
        <v>120</v>
      </c>
      <c r="P30" s="12">
        <v>0.41539999999999999</v>
      </c>
      <c r="Q30" s="24" t="s">
        <v>101</v>
      </c>
      <c r="R30" s="12">
        <v>0.41370000000000001</v>
      </c>
      <c r="S30" s="24" t="s">
        <v>101</v>
      </c>
      <c r="T30" s="12">
        <v>0.41199999999999998</v>
      </c>
      <c r="U30" s="18" t="s">
        <v>101</v>
      </c>
      <c r="V30" s="75"/>
      <c r="W30" s="73"/>
      <c r="X30" s="75"/>
      <c r="Y30" s="73"/>
    </row>
    <row r="31" spans="1:25" x14ac:dyDescent="0.25">
      <c r="A31" s="58" t="s">
        <v>72</v>
      </c>
      <c r="B31" s="59">
        <f>1/13</f>
        <v>7.6923076923076927E-2</v>
      </c>
      <c r="C31" s="54">
        <v>0.45</v>
      </c>
      <c r="D31" s="93">
        <v>0.5</v>
      </c>
      <c r="E31" s="60">
        <v>0.40560000000000002</v>
      </c>
      <c r="F31" s="85">
        <v>0.54690000000000005</v>
      </c>
      <c r="G31" s="83" t="s">
        <v>125</v>
      </c>
      <c r="H31" s="93">
        <v>0.53120000000000001</v>
      </c>
      <c r="I31" s="97" t="s">
        <v>78</v>
      </c>
      <c r="J31" s="93">
        <v>0.51559999999999995</v>
      </c>
      <c r="K31" s="95" t="s">
        <v>77</v>
      </c>
      <c r="L31" s="53">
        <v>0.4531</v>
      </c>
      <c r="M31" s="63" t="s">
        <v>79</v>
      </c>
      <c r="N31" s="53">
        <v>0.4219</v>
      </c>
      <c r="O31" s="62" t="s">
        <v>122</v>
      </c>
      <c r="P31" s="53">
        <v>0.46600000000000003</v>
      </c>
      <c r="Q31" s="63" t="s">
        <v>80</v>
      </c>
      <c r="R31" s="53">
        <v>0.46339999999999998</v>
      </c>
      <c r="S31" s="63" t="s">
        <v>80</v>
      </c>
      <c r="T31" s="53">
        <v>0.46079999999999999</v>
      </c>
      <c r="U31" s="62" t="s">
        <v>80</v>
      </c>
      <c r="V31" s="66">
        <v>0.75</v>
      </c>
      <c r="W31" s="68">
        <v>0.5</v>
      </c>
      <c r="X31" s="66"/>
      <c r="Y31" s="68"/>
    </row>
    <row r="32" spans="1:25" x14ac:dyDescent="0.25">
      <c r="A32" s="64" t="s">
        <v>73</v>
      </c>
      <c r="B32" s="9">
        <f>1/20</f>
        <v>0.05</v>
      </c>
      <c r="C32" s="55"/>
      <c r="D32" s="94"/>
      <c r="E32" s="10">
        <v>0.43869999999999998</v>
      </c>
      <c r="F32" s="86"/>
      <c r="G32" s="84"/>
      <c r="H32" s="94"/>
      <c r="I32" s="98"/>
      <c r="J32" s="94"/>
      <c r="K32" s="96"/>
      <c r="L32" s="30">
        <v>0.46879999999999999</v>
      </c>
      <c r="M32" s="25" t="s">
        <v>80</v>
      </c>
      <c r="N32" s="30">
        <v>0.4531</v>
      </c>
      <c r="O32" s="19" t="s">
        <v>79</v>
      </c>
      <c r="P32" s="30">
        <v>0.47789999999999999</v>
      </c>
      <c r="Q32" s="25" t="s">
        <v>124</v>
      </c>
      <c r="R32" s="30">
        <v>0.47620000000000001</v>
      </c>
      <c r="S32" s="25" t="s">
        <v>124</v>
      </c>
      <c r="T32" s="30">
        <v>0.47449999999999998</v>
      </c>
      <c r="U32" s="19" t="s">
        <v>124</v>
      </c>
      <c r="V32" s="67"/>
      <c r="W32" s="69"/>
      <c r="X32" s="67"/>
      <c r="Y32" s="69"/>
    </row>
    <row r="33" spans="1:22" x14ac:dyDescent="0.25">
      <c r="A33" s="35"/>
      <c r="B33" s="5"/>
      <c r="C33" s="3"/>
      <c r="D33" s="3"/>
      <c r="E33" s="7"/>
      <c r="F33" s="3"/>
      <c r="G33" s="2"/>
      <c r="H33" s="3"/>
      <c r="I33" s="2"/>
      <c r="J33" s="3"/>
      <c r="K33" s="35"/>
      <c r="L33" s="3"/>
      <c r="M33" s="28"/>
      <c r="N33" s="3"/>
      <c r="O33" s="22"/>
      <c r="P33" s="3"/>
      <c r="Q33" s="28"/>
      <c r="R33" s="3"/>
      <c r="S33" s="28"/>
      <c r="T33" s="3"/>
      <c r="U33" s="22"/>
      <c r="V33" s="37"/>
    </row>
    <row r="34" spans="1:22" x14ac:dyDescent="0.25">
      <c r="A34" s="35"/>
      <c r="B34" s="5"/>
      <c r="C34" s="3"/>
      <c r="D34" s="3"/>
      <c r="E34" s="7"/>
      <c r="F34" s="3"/>
      <c r="G34" s="2"/>
      <c r="H34" s="3"/>
      <c r="I34" s="2"/>
      <c r="J34" s="3"/>
      <c r="K34" s="35"/>
      <c r="L34" s="3"/>
      <c r="M34" s="28"/>
      <c r="N34" s="3"/>
      <c r="O34" s="22"/>
      <c r="P34" s="3"/>
      <c r="Q34" s="28"/>
      <c r="R34" s="3"/>
      <c r="S34" s="28"/>
      <c r="T34" s="3"/>
      <c r="U34" s="22"/>
      <c r="V34" s="37"/>
    </row>
    <row r="35" spans="1:22" x14ac:dyDescent="0.25">
      <c r="A35" s="35"/>
      <c r="B35" s="5"/>
      <c r="C35" s="3"/>
      <c r="D35" s="3"/>
      <c r="E35" s="7"/>
      <c r="F35" s="3"/>
      <c r="G35" s="2"/>
      <c r="H35" s="3"/>
      <c r="I35" s="2"/>
      <c r="J35" s="3"/>
      <c r="K35" s="35"/>
      <c r="L35" s="3"/>
      <c r="M35" s="28"/>
      <c r="N35" s="3"/>
      <c r="O35" s="22"/>
      <c r="P35" s="3"/>
      <c r="Q35" s="28"/>
      <c r="R35" s="3"/>
      <c r="S35" s="28"/>
      <c r="T35" s="3"/>
      <c r="U35" s="22"/>
      <c r="V35" s="37"/>
    </row>
    <row r="36" spans="1:22" x14ac:dyDescent="0.25">
      <c r="A36" s="35"/>
      <c r="B36" s="5"/>
      <c r="C36" s="3"/>
      <c r="D36" s="3"/>
      <c r="E36" s="7"/>
      <c r="F36" s="3"/>
      <c r="G36" s="2"/>
      <c r="H36" s="3"/>
      <c r="I36" s="2"/>
      <c r="J36" s="3"/>
      <c r="K36" s="35"/>
      <c r="L36" s="3"/>
      <c r="M36" s="28"/>
      <c r="N36" s="3"/>
      <c r="O36" s="22"/>
      <c r="P36" s="3"/>
      <c r="Q36" s="28"/>
      <c r="R36" s="3"/>
      <c r="S36" s="28"/>
      <c r="T36" s="3"/>
      <c r="U36" s="22"/>
      <c r="V36" s="37"/>
    </row>
    <row r="37" spans="1:22" x14ac:dyDescent="0.25">
      <c r="A37" s="35"/>
      <c r="B37" s="5"/>
      <c r="C37" s="3"/>
      <c r="D37" s="3"/>
      <c r="E37" s="7"/>
      <c r="F37" s="3"/>
      <c r="G37" s="2"/>
      <c r="H37" s="3"/>
      <c r="I37" s="2"/>
      <c r="J37" s="3"/>
      <c r="K37" s="35"/>
      <c r="L37" s="3"/>
      <c r="M37" s="28"/>
      <c r="N37" s="3"/>
      <c r="O37" s="22"/>
      <c r="P37" s="3"/>
      <c r="Q37" s="28"/>
      <c r="R37" s="3"/>
      <c r="S37" s="28"/>
      <c r="T37" s="3"/>
      <c r="U37" s="22"/>
      <c r="V37" s="37"/>
    </row>
    <row r="38" spans="1:22" x14ac:dyDescent="0.25">
      <c r="A38" s="35"/>
      <c r="B38" s="5"/>
      <c r="C38" s="3"/>
      <c r="D38" s="3"/>
      <c r="E38" s="7"/>
      <c r="F38" s="3"/>
      <c r="G38" s="2"/>
      <c r="H38" s="3"/>
      <c r="I38" s="2"/>
      <c r="J38" s="3"/>
      <c r="K38" s="35"/>
      <c r="L38" s="3"/>
      <c r="M38" s="28"/>
      <c r="N38" s="3"/>
      <c r="O38" s="22"/>
      <c r="P38" s="3"/>
      <c r="Q38" s="28"/>
      <c r="R38" s="3"/>
      <c r="S38" s="28"/>
      <c r="T38" s="3"/>
      <c r="U38" s="22"/>
      <c r="V38" s="37"/>
    </row>
    <row r="39" spans="1:22" x14ac:dyDescent="0.25">
      <c r="A39" s="35"/>
      <c r="B39" s="5"/>
      <c r="C39" s="3"/>
      <c r="D39" s="3"/>
      <c r="E39" s="7"/>
      <c r="F39" s="3"/>
      <c r="G39" s="2"/>
      <c r="H39" s="3"/>
      <c r="I39" s="2"/>
      <c r="J39" s="3"/>
      <c r="K39" s="35"/>
      <c r="L39" s="3"/>
      <c r="M39" s="28"/>
      <c r="N39" s="3"/>
      <c r="O39" s="22"/>
      <c r="P39" s="3"/>
      <c r="Q39" s="28"/>
      <c r="R39" s="3"/>
      <c r="S39" s="28"/>
      <c r="T39" s="3"/>
      <c r="U39" s="22"/>
      <c r="V39" s="37"/>
    </row>
  </sheetData>
  <mergeCells count="177">
    <mergeCell ref="V21:V22"/>
    <mergeCell ref="W21:W22"/>
    <mergeCell ref="D21:D22"/>
    <mergeCell ref="J21:J22"/>
    <mergeCell ref="K21:K22"/>
    <mergeCell ref="I21:I22"/>
    <mergeCell ref="H21:H22"/>
    <mergeCell ref="G21:G22"/>
    <mergeCell ref="F21:F22"/>
    <mergeCell ref="C1:E1"/>
    <mergeCell ref="A1:A3"/>
    <mergeCell ref="B1:B3"/>
    <mergeCell ref="C2:C3"/>
    <mergeCell ref="D2:D3"/>
    <mergeCell ref="E2:E3"/>
    <mergeCell ref="J17:J18"/>
    <mergeCell ref="K17:K18"/>
    <mergeCell ref="D17:D18"/>
    <mergeCell ref="F17:F18"/>
    <mergeCell ref="G17:G18"/>
    <mergeCell ref="H17:H18"/>
    <mergeCell ref="I17:I18"/>
    <mergeCell ref="D11:D12"/>
    <mergeCell ref="D7:D8"/>
    <mergeCell ref="D5:D6"/>
    <mergeCell ref="F5:F6"/>
    <mergeCell ref="G5:G6"/>
    <mergeCell ref="D9:D10"/>
    <mergeCell ref="H9:H10"/>
    <mergeCell ref="I9:I10"/>
    <mergeCell ref="J9:J10"/>
    <mergeCell ref="K9:K10"/>
    <mergeCell ref="K7:K8"/>
    <mergeCell ref="P2:Q2"/>
    <mergeCell ref="T2:U2"/>
    <mergeCell ref="F1:K1"/>
    <mergeCell ref="N2:O2"/>
    <mergeCell ref="H5:H6"/>
    <mergeCell ref="L1:O1"/>
    <mergeCell ref="P1:U1"/>
    <mergeCell ref="R2:S2"/>
    <mergeCell ref="K11:K12"/>
    <mergeCell ref="F2:G2"/>
    <mergeCell ref="H2:I2"/>
    <mergeCell ref="J2:K2"/>
    <mergeCell ref="L2:M2"/>
    <mergeCell ref="F11:F12"/>
    <mergeCell ref="H11:H12"/>
    <mergeCell ref="J11:J12"/>
    <mergeCell ref="G11:G12"/>
    <mergeCell ref="I11:I12"/>
    <mergeCell ref="J7:J8"/>
    <mergeCell ref="I5:I6"/>
    <mergeCell ref="J5:J6"/>
    <mergeCell ref="K5:K6"/>
    <mergeCell ref="F9:F10"/>
    <mergeCell ref="G9:G10"/>
    <mergeCell ref="F7:F8"/>
    <mergeCell ref="G7:G8"/>
    <mergeCell ref="H7:H8"/>
    <mergeCell ref="I7:I8"/>
    <mergeCell ref="D29:D30"/>
    <mergeCell ref="K13:K14"/>
    <mergeCell ref="D15:D16"/>
    <mergeCell ref="F15:F16"/>
    <mergeCell ref="G15:G16"/>
    <mergeCell ref="H15:H16"/>
    <mergeCell ref="I15:I16"/>
    <mergeCell ref="J15:J16"/>
    <mergeCell ref="K15:K16"/>
    <mergeCell ref="D13:D14"/>
    <mergeCell ref="F13:F14"/>
    <mergeCell ref="G13:G14"/>
    <mergeCell ref="H13:H14"/>
    <mergeCell ref="I13:I14"/>
    <mergeCell ref="J13:J14"/>
    <mergeCell ref="F27:F28"/>
    <mergeCell ref="G27:G28"/>
    <mergeCell ref="H27:H28"/>
    <mergeCell ref="I27:I28"/>
    <mergeCell ref="J27:J28"/>
    <mergeCell ref="V23:V24"/>
    <mergeCell ref="W23:W24"/>
    <mergeCell ref="V25:V26"/>
    <mergeCell ref="W25:W26"/>
    <mergeCell ref="D31:D32"/>
    <mergeCell ref="V1:W1"/>
    <mergeCell ref="V5:V6"/>
    <mergeCell ref="W5:W6"/>
    <mergeCell ref="V7:V8"/>
    <mergeCell ref="W7:W8"/>
    <mergeCell ref="V9:V10"/>
    <mergeCell ref="W9:W10"/>
    <mergeCell ref="V11:V12"/>
    <mergeCell ref="W11:W12"/>
    <mergeCell ref="V13:V14"/>
    <mergeCell ref="W13:W14"/>
    <mergeCell ref="V15:V16"/>
    <mergeCell ref="W15:W16"/>
    <mergeCell ref="V17:V18"/>
    <mergeCell ref="W17:W18"/>
    <mergeCell ref="D19:D20"/>
    <mergeCell ref="D23:D24"/>
    <mergeCell ref="D25:D26"/>
    <mergeCell ref="D27:D28"/>
    <mergeCell ref="V2:V3"/>
    <mergeCell ref="W2:W3"/>
    <mergeCell ref="H31:H32"/>
    <mergeCell ref="I31:I32"/>
    <mergeCell ref="J31:J32"/>
    <mergeCell ref="K31:K32"/>
    <mergeCell ref="I29:I30"/>
    <mergeCell ref="J29:J30"/>
    <mergeCell ref="K29:K30"/>
    <mergeCell ref="K27:K28"/>
    <mergeCell ref="K25:K26"/>
    <mergeCell ref="K23:K24"/>
    <mergeCell ref="J23:J24"/>
    <mergeCell ref="I23:I24"/>
    <mergeCell ref="H23:H24"/>
    <mergeCell ref="I19:I20"/>
    <mergeCell ref="V27:V28"/>
    <mergeCell ref="W27:W28"/>
    <mergeCell ref="V29:V30"/>
    <mergeCell ref="W29:W30"/>
    <mergeCell ref="V31:V32"/>
    <mergeCell ref="W31:W32"/>
    <mergeCell ref="V19:V20"/>
    <mergeCell ref="W19:W20"/>
    <mergeCell ref="G31:G32"/>
    <mergeCell ref="F31:F32"/>
    <mergeCell ref="F29:F30"/>
    <mergeCell ref="G29:G30"/>
    <mergeCell ref="H29:H30"/>
    <mergeCell ref="J19:J20"/>
    <mergeCell ref="K19:K20"/>
    <mergeCell ref="G23:G24"/>
    <mergeCell ref="F23:F24"/>
    <mergeCell ref="F19:F20"/>
    <mergeCell ref="G19:G20"/>
    <mergeCell ref="H19:H20"/>
    <mergeCell ref="F25:F26"/>
    <mergeCell ref="G25:G26"/>
    <mergeCell ref="H25:H26"/>
    <mergeCell ref="I25:I26"/>
    <mergeCell ref="J25:J26"/>
    <mergeCell ref="X1:Y1"/>
    <mergeCell ref="X2:X3"/>
    <mergeCell ref="Y2:Y3"/>
    <mergeCell ref="X5:X6"/>
    <mergeCell ref="Y5:Y6"/>
    <mergeCell ref="X7:X8"/>
    <mergeCell ref="Y7:Y8"/>
    <mergeCell ref="X9:X10"/>
    <mergeCell ref="Y9:Y10"/>
    <mergeCell ref="X11:X12"/>
    <mergeCell ref="Y11:Y12"/>
    <mergeCell ref="X13:X14"/>
    <mergeCell ref="Y13:Y14"/>
    <mergeCell ref="X15:X16"/>
    <mergeCell ref="Y15:Y16"/>
    <mergeCell ref="X17:X18"/>
    <mergeCell ref="Y17:Y18"/>
    <mergeCell ref="X19:X20"/>
    <mergeCell ref="Y19:Y20"/>
    <mergeCell ref="X31:X32"/>
    <mergeCell ref="Y31:Y32"/>
    <mergeCell ref="X21:X22"/>
    <mergeCell ref="Y21:Y22"/>
    <mergeCell ref="X23:X24"/>
    <mergeCell ref="Y23:Y24"/>
    <mergeCell ref="X25:X26"/>
    <mergeCell ref="Y25:Y26"/>
    <mergeCell ref="X27:X28"/>
    <mergeCell ref="Y27:Y28"/>
    <mergeCell ref="X29:X30"/>
    <mergeCell ref="Y29:Y30"/>
  </mergeCells>
  <conditionalFormatting sqref="A4:W5 A7:W7 A6:B6 D6:W6 A29:W29 A28:B28 D28:W28 A31:W31 A30:B30 D30:W30 A32:B32 D32:W32 A9:W9 A8:B8 D8:W8 A11:W21 A10:B10 D10:W10 A23:W27 A22:C22 E22 L22:U22 X4:Y21 X23:Y32">
    <cfRule type="containsBlanks" dxfId="0" priority="1">
      <formula>LEN(TRIM(A4))=0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</dc:creator>
  <cp:lastModifiedBy>Carlos</cp:lastModifiedBy>
  <dcterms:created xsi:type="dcterms:W3CDTF">2021-02-01T10:10:40Z</dcterms:created>
  <dcterms:modified xsi:type="dcterms:W3CDTF">2023-08-15T02:29:59Z</dcterms:modified>
</cp:coreProperties>
</file>