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Sheet1!$A$2:$W$2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<sst xmlns="http://schemas.openxmlformats.org/spreadsheetml/2006/main" count="172" uniqueCount="101">
  <si>
    <t xml:space="preserve">Material</t>
  </si>
  <si>
    <t xml:space="preserve">Input Quantities</t>
  </si>
  <si>
    <t xml:space="preserve">Computed Quantities</t>
  </si>
  <si>
    <t xml:space="preserve">Base Material</t>
  </si>
  <si>
    <t xml:space="preserve">Composition/Alloy</t>
  </si>
  <si>
    <t xml:space="preserve">Treatment</t>
  </si>
  <si>
    <t xml:space="preserve">Modulus of Elasticity (ksi)</t>
  </si>
  <si>
    <t xml:space="preserve">Ultimate Tensile Strength (psi)</t>
  </si>
  <si>
    <t xml:space="preserve">Yield Strength (psi)</t>
  </si>
  <si>
    <t xml:space="preserve">Brinell Hardness</t>
  </si>
  <si>
    <t xml:space="preserve">Vickers Hardness</t>
  </si>
  <si>
    <t xml:space="preserve">Rockwell B Hardness</t>
  </si>
  <si>
    <t xml:space="preserve">Rockwell C Hardness</t>
  </si>
  <si>
    <t xml:space="preserve">Poisson Ratio</t>
  </si>
  <si>
    <t xml:space="preserve">Shear Strength (psi)</t>
  </si>
  <si>
    <t xml:space="preserve">Resistivity (Ω-in)</t>
  </si>
  <si>
    <t xml:space="preserve">CTE (μs/°F)</t>
  </si>
  <si>
    <t xml:space="preserve">Specific Heat (BTU/lb°F)</t>
  </si>
  <si>
    <t xml:space="preserve">Thermal Conductivity (BTU*in/s*in^2*°F)</t>
  </si>
  <si>
    <t xml:space="preserve">Solidus (°F)</t>
  </si>
  <si>
    <t xml:space="preserve">Density (lb/in^3)</t>
  </si>
  <si>
    <t xml:space="preserve">UTS/Density</t>
  </si>
  <si>
    <t xml:space="preserve">MoE/Density</t>
  </si>
  <si>
    <t xml:space="preserve">Thermal Diffusivity</t>
  </si>
  <si>
    <t xml:space="preserve">Flexure FoM</t>
  </si>
  <si>
    <t xml:space="preserve">1095 Steel</t>
  </si>
  <si>
    <t xml:space="preserve">Steel</t>
  </si>
  <si>
    <t xml:space="preserve">Normalized</t>
  </si>
  <si>
    <t xml:space="preserve">Annealed</t>
  </si>
  <si>
    <t xml:space="preserve">17-4 PH</t>
  </si>
  <si>
    <t xml:space="preserve">Stainless Steel</t>
  </si>
  <si>
    <t xml:space="preserve">17-4</t>
  </si>
  <si>
    <t xml:space="preserve">304 Stainless</t>
  </si>
  <si>
    <t xml:space="preserve">316 Stainless</t>
  </si>
  <si>
    <t xml:space="preserve">34MoCr4</t>
  </si>
  <si>
    <t xml:space="preserve">360 Brass</t>
  </si>
  <si>
    <t xml:space="preserve">Brass</t>
  </si>
  <si>
    <t xml:space="preserve">H02</t>
  </si>
  <si>
    <t xml:space="preserve">4130 Steel</t>
  </si>
  <si>
    <t xml:space="preserve">4140 Steel</t>
  </si>
  <si>
    <t xml:space="preserve">932 Bearing Bronze</t>
  </si>
  <si>
    <t xml:space="preserve">Bronze</t>
  </si>
  <si>
    <t xml:space="preserve">M07</t>
  </si>
  <si>
    <t xml:space="preserve">Allvar Alloy 30</t>
  </si>
  <si>
    <t xml:space="preserve">Aluminum 5052-H19</t>
  </si>
  <si>
    <t xml:space="preserve">Aluminum</t>
  </si>
  <si>
    <t xml:space="preserve">H19</t>
  </si>
  <si>
    <t xml:space="preserve">Aluminum 5052-H32</t>
  </si>
  <si>
    <t xml:space="preserve">H32</t>
  </si>
  <si>
    <t xml:space="preserve">Aluminum 6061-T6</t>
  </si>
  <si>
    <t xml:space="preserve">T6</t>
  </si>
  <si>
    <t xml:space="preserve">Aluminum 7075-T6</t>
  </si>
  <si>
    <t xml:space="preserve">Aluminum Nitride</t>
  </si>
  <si>
    <t xml:space="preserve">PCAN4000</t>
  </si>
  <si>
    <t xml:space="preserve">PCAN1000</t>
  </si>
  <si>
    <t xml:space="preserve">Beryllium</t>
  </si>
  <si>
    <t xml:space="preserve">Beryllium Copper</t>
  </si>
  <si>
    <t xml:space="preserve">Copper</t>
  </si>
  <si>
    <t xml:space="preserve">TM08</t>
  </si>
  <si>
    <t xml:space="preserve">Chromel</t>
  </si>
  <si>
    <t xml:space="preserve">Nickel</t>
  </si>
  <si>
    <t xml:space="preserve">Copper 145 H04</t>
  </si>
  <si>
    <t xml:space="preserve">H04</t>
  </si>
  <si>
    <t xml:space="preserve">Gold</t>
  </si>
  <si>
    <t xml:space="preserve">Elemental</t>
  </si>
  <si>
    <t xml:space="preserve">Grade 2 Titanium</t>
  </si>
  <si>
    <t xml:space="preserve">Titanium</t>
  </si>
  <si>
    <t xml:space="preserve">Grade 2</t>
  </si>
  <si>
    <t xml:space="preserve">Inconel 600</t>
  </si>
  <si>
    <t xml:space="preserve">Indium</t>
  </si>
  <si>
    <t xml:space="preserve">Invar 36</t>
  </si>
  <si>
    <t xml:space="preserve">Cold Drawn</t>
  </si>
  <si>
    <t xml:space="preserve">Makrolon GP</t>
  </si>
  <si>
    <t xml:space="preserve">Polycarbonate</t>
  </si>
  <si>
    <t xml:space="preserve">Molybdenum</t>
  </si>
  <si>
    <t xml:space="preserve">Nickel 400</t>
  </si>
  <si>
    <t xml:space="preserve">As Rolled</t>
  </si>
  <si>
    <t xml:space="preserve">Niobium</t>
  </si>
  <si>
    <t xml:space="preserve">Nitinol</t>
  </si>
  <si>
    <t xml:space="preserve">Osmium</t>
  </si>
  <si>
    <t xml:space="preserve">Rhenium</t>
  </si>
  <si>
    <t xml:space="preserve">Rhodium</t>
  </si>
  <si>
    <t xml:space="preserve">Silver</t>
  </si>
  <si>
    <t xml:space="preserve">Tantalum</t>
  </si>
  <si>
    <t xml:space="preserve">Titanium 6Al-4V</t>
  </si>
  <si>
    <t xml:space="preserve">6Al-4V</t>
  </si>
  <si>
    <t xml:space="preserve">Tungsten</t>
  </si>
  <si>
    <t xml:space="preserve">U-238 Metal</t>
  </si>
  <si>
    <t xml:space="preserve">Uranium</t>
  </si>
  <si>
    <t xml:space="preserve">As-Cast</t>
  </si>
  <si>
    <t xml:space="preserve">Zerodur</t>
  </si>
  <si>
    <t xml:space="preserve">Glass</t>
  </si>
  <si>
    <t xml:space="preserve">Aluminosilicate</t>
  </si>
  <si>
    <t xml:space="preserve">Fused Quartz</t>
  </si>
  <si>
    <t xml:space="preserve">SiO2</t>
  </si>
  <si>
    <t xml:space="preserve">Fused Silica</t>
  </si>
  <si>
    <t xml:space="preserve">BTU-in/hr-ft²-°F</t>
  </si>
  <si>
    <t xml:space="preserve">BTU*in/s*in^2*°F</t>
  </si>
  <si>
    <t xml:space="preserve">W/m*k</t>
  </si>
  <si>
    <t xml:space="preserve">uS/C</t>
  </si>
  <si>
    <t xml:space="preserve">uS/F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</si>
</sst>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0"/>
    <numFmt numFmtId="167" formatCode="0"/>
    <numFmt numFmtId="168" formatCode="0.00E+00"/>
    <numFmt numFmtId="169" formatCode="0.000000"/>
    <numFmt numFmtId="170" formatCode="0.0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9"/>
  <sheetViews>
    <sheetView showFormulas="false" showGridLines="true" showRowColHeaders="true" showZeros="true" rightToLeft="false" tabSelected="true" showOutlineSymbols="true" defaultGridColor="true" view="normal" topLeftCell="A7" colorId="64" zoomScale="80" zoomScaleNormal="80" zoomScalePageLayoutView="100" workbookViewId="0">
      <pane xSplit="1" ySplit="0" topLeftCell="B7" activePane="topRight" state="frozen"/>
      <selection pane="topLeft" activeCell="A7" activeCellId="0" sqref="A7"/>
      <selection pane="topRight" activeCell="A48" activeCellId="0" sqref="A4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3" min="2" style="0" width="13"/>
    <col collapsed="false" customWidth="true" hidden="false" outlineLevel="0" max="4" min="4" style="0" width="10.71"/>
    <col collapsed="false" customWidth="true" hidden="false" outlineLevel="0" max="5" min="5" style="0" width="16"/>
    <col collapsed="false" customWidth="true" hidden="false" outlineLevel="0" max="6" min="6" style="0" width="14.43"/>
    <col collapsed="false" customWidth="true" hidden="false" outlineLevel="0" max="7" min="7" style="0" width="12.29"/>
    <col collapsed="false" customWidth="true" hidden="false" outlineLevel="0" max="11" min="10" style="0" width="12.72"/>
    <col collapsed="false" customWidth="true" hidden="false" outlineLevel="0" max="13" min="13" style="0" width="12.72"/>
    <col collapsed="false" customWidth="true" hidden="false" outlineLevel="0" max="14" min="14" style="0" width="11.14"/>
    <col collapsed="false" customWidth="true" hidden="false" outlineLevel="0" max="15" min="15" style="1" width="9.14"/>
    <col collapsed="false" customWidth="true" hidden="false" outlineLevel="0" max="16" min="16" style="2" width="13.86"/>
    <col collapsed="false" customWidth="true" hidden="false" outlineLevel="0" max="17" min="17" style="0" width="18"/>
    <col collapsed="false" customWidth="true" hidden="false" outlineLevel="0" max="18" min="18" style="3" width="9.14"/>
    <col collapsed="false" customWidth="true" hidden="false" outlineLevel="0" max="22" min="22" style="0" width="9.86"/>
    <col collapsed="false" customWidth="true" hidden="false" outlineLevel="0" max="23" min="23" style="2" width="9.14"/>
  </cols>
  <sheetData>
    <row r="1" customFormat="false" ht="15" hidden="false" customHeight="true" outlineLevel="0" collapsed="false">
      <c r="A1" s="4" t="s">
        <v>0</v>
      </c>
      <c r="B1" s="4"/>
      <c r="C1" s="4"/>
      <c r="D1" s="4"/>
      <c r="E1" s="4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 t="s">
        <v>2</v>
      </c>
      <c r="U1" s="4"/>
      <c r="V1" s="4"/>
      <c r="W1" s="4"/>
    </row>
    <row r="2" s="10" customFormat="true" ht="48.75" hidden="false" customHeight="true" outlineLevel="0" collapsed="false">
      <c r="A2" s="5" t="s">
        <v>0</v>
      </c>
      <c r="B2" s="5" t="s">
        <v>3</v>
      </c>
      <c r="C2" s="5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7" t="s">
        <v>16</v>
      </c>
      <c r="P2" s="8" t="s">
        <v>17</v>
      </c>
      <c r="Q2" s="6" t="s">
        <v>18</v>
      </c>
      <c r="R2" s="9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8" t="s">
        <v>24</v>
      </c>
    </row>
    <row r="3" customFormat="false" ht="15" hidden="false" customHeight="false" outlineLevel="0" collapsed="false">
      <c r="A3" s="0" t="s">
        <v>25</v>
      </c>
      <c r="B3" s="0" t="s">
        <v>26</v>
      </c>
      <c r="C3" s="0" t="n">
        <v>1095</v>
      </c>
      <c r="D3" s="0" t="s">
        <v>27</v>
      </c>
      <c r="E3" s="0" t="n">
        <v>29700</v>
      </c>
      <c r="F3" s="0" t="n">
        <v>147200</v>
      </c>
      <c r="G3" s="0" t="n">
        <v>73200</v>
      </c>
      <c r="H3" s="0" t="n">
        <v>293</v>
      </c>
      <c r="I3" s="0" t="n">
        <v>309</v>
      </c>
      <c r="J3" s="0" t="n">
        <v>99</v>
      </c>
      <c r="K3" s="0" t="n">
        <v>31</v>
      </c>
      <c r="L3" s="0" t="n">
        <v>0.29</v>
      </c>
      <c r="N3" s="11" t="n">
        <v>1.8E-005</v>
      </c>
      <c r="O3" s="1" t="n">
        <v>6.11</v>
      </c>
      <c r="P3" s="2" t="n">
        <v>0.11</v>
      </c>
      <c r="Q3" s="12" t="n">
        <v>0.0006674</v>
      </c>
      <c r="S3" s="0" t="n">
        <v>0.284</v>
      </c>
      <c r="T3" s="0" t="n">
        <f aca="false">F3/S3</f>
        <v>518309.85915493</v>
      </c>
      <c r="U3" s="0" t="n">
        <f aca="false">E3/S3</f>
        <v>104577.464788732</v>
      </c>
      <c r="V3" s="0" t="n">
        <f aca="false">Q3/(P3*S3)</f>
        <v>0.0213636363636364</v>
      </c>
      <c r="W3" s="2" t="n">
        <f aca="false">G3/E3</f>
        <v>2.46464646464646</v>
      </c>
    </row>
    <row r="4" customFormat="false" ht="15" hidden="false" customHeight="false" outlineLevel="0" collapsed="false">
      <c r="A4" s="0" t="s">
        <v>25</v>
      </c>
      <c r="B4" s="0" t="s">
        <v>26</v>
      </c>
      <c r="C4" s="0" t="n">
        <v>1095</v>
      </c>
      <c r="D4" s="0" t="s">
        <v>28</v>
      </c>
      <c r="E4" s="0" t="n">
        <v>29700</v>
      </c>
      <c r="F4" s="0" t="n">
        <v>96500</v>
      </c>
      <c r="G4" s="0" t="n">
        <v>55100</v>
      </c>
      <c r="H4" s="0" t="n">
        <v>192</v>
      </c>
      <c r="J4" s="0" t="n">
        <v>91</v>
      </c>
      <c r="K4" s="0" t="n">
        <v>11</v>
      </c>
      <c r="L4" s="0" t="n">
        <v>0.29</v>
      </c>
      <c r="N4" s="11" t="n">
        <v>1.8E-005</v>
      </c>
      <c r="O4" s="1" t="n">
        <v>6.11</v>
      </c>
      <c r="P4" s="2" t="n">
        <v>0.11</v>
      </c>
      <c r="Q4" s="12" t="n">
        <v>0.0006674</v>
      </c>
      <c r="S4" s="0" t="n">
        <v>0.284</v>
      </c>
      <c r="T4" s="0" t="n">
        <f aca="false">F4/S4</f>
        <v>339788.732394366</v>
      </c>
      <c r="U4" s="0" t="n">
        <f aca="false">E4/S4</f>
        <v>104577.464788732</v>
      </c>
      <c r="V4" s="0" t="n">
        <f aca="false">Q4/(P4*S4)</f>
        <v>0.0213636363636364</v>
      </c>
      <c r="W4" s="2" t="n">
        <f aca="false">G4/E4</f>
        <v>1.85521885521886</v>
      </c>
    </row>
    <row r="5" customFormat="false" ht="15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28</v>
      </c>
      <c r="E5" s="0" t="n">
        <v>28500</v>
      </c>
      <c r="F5" s="0" t="n">
        <v>160000</v>
      </c>
      <c r="H5" s="0" t="n">
        <v>352</v>
      </c>
      <c r="I5" s="0" t="n">
        <v>349</v>
      </c>
      <c r="K5" s="0" t="n">
        <v>36</v>
      </c>
      <c r="N5" s="11" t="n">
        <v>2.95E-005</v>
      </c>
      <c r="O5" s="1" t="n">
        <v>6</v>
      </c>
      <c r="P5" s="2" t="n">
        <v>0.11</v>
      </c>
      <c r="Q5" s="12" t="n">
        <v>0.0002392</v>
      </c>
      <c r="R5" s="3" t="n">
        <v>2560</v>
      </c>
      <c r="S5" s="0" t="n">
        <v>0.28</v>
      </c>
      <c r="T5" s="0" t="n">
        <f aca="false">F5/S5</f>
        <v>571428.571428571</v>
      </c>
      <c r="U5" s="0" t="n">
        <f aca="false">E5/S5</f>
        <v>101785.714285714</v>
      </c>
      <c r="V5" s="0" t="n">
        <f aca="false">Q5/(P5*S5)</f>
        <v>0.00776623376623377</v>
      </c>
      <c r="W5" s="2" t="n">
        <f aca="false">G5/E5</f>
        <v>0</v>
      </c>
    </row>
    <row r="6" customFormat="false" ht="15" hidden="false" customHeight="false" outlineLevel="0" collapsed="false">
      <c r="A6" s="0" t="s">
        <v>32</v>
      </c>
      <c r="B6" s="0" t="s">
        <v>30</v>
      </c>
      <c r="C6" s="0" t="n">
        <v>304</v>
      </c>
      <c r="E6" s="0" t="n">
        <v>28000</v>
      </c>
      <c r="F6" s="0" t="n">
        <v>73200</v>
      </c>
      <c r="G6" s="0" t="n">
        <v>31200</v>
      </c>
      <c r="H6" s="0" t="n">
        <v>123</v>
      </c>
      <c r="J6" s="0" t="n">
        <v>70</v>
      </c>
      <c r="L6" s="0" t="n">
        <v>0.29</v>
      </c>
      <c r="N6" s="11" t="n">
        <v>2.835E-005</v>
      </c>
      <c r="O6" s="1" t="n">
        <v>9.61</v>
      </c>
      <c r="P6" s="2" t="n">
        <v>0.12</v>
      </c>
      <c r="Q6" s="12" t="n">
        <v>0.000216</v>
      </c>
      <c r="R6" s="3" t="n">
        <v>2550</v>
      </c>
      <c r="S6" s="0" t="n">
        <v>0.289</v>
      </c>
      <c r="T6" s="0" t="n">
        <f aca="false">F6/S6</f>
        <v>253287.197231834</v>
      </c>
      <c r="U6" s="0" t="n">
        <f aca="false">E6/S6</f>
        <v>96885.8131487889</v>
      </c>
      <c r="V6" s="0" t="n">
        <f aca="false">Q6/(P6*S6)</f>
        <v>0.00622837370242215</v>
      </c>
      <c r="W6" s="2" t="n">
        <f aca="false">G6/E6</f>
        <v>1.11428571428571</v>
      </c>
    </row>
    <row r="7" customFormat="false" ht="15" hidden="false" customHeight="false" outlineLevel="0" collapsed="false">
      <c r="A7" s="0" t="s">
        <v>33</v>
      </c>
      <c r="B7" s="0" t="s">
        <v>30</v>
      </c>
      <c r="C7" s="0" t="n">
        <v>316</v>
      </c>
      <c r="E7" s="0" t="n">
        <v>28000</v>
      </c>
      <c r="F7" s="0" t="n">
        <v>84100</v>
      </c>
      <c r="G7" s="0" t="n">
        <v>42100</v>
      </c>
      <c r="J7" s="0" t="n">
        <v>79</v>
      </c>
      <c r="N7" s="11" t="n">
        <v>2.913E-005</v>
      </c>
      <c r="O7" s="1" t="n">
        <v>8.89</v>
      </c>
      <c r="P7" s="2" t="n">
        <v>0.12</v>
      </c>
      <c r="Q7" s="12" t="n">
        <v>0.000218</v>
      </c>
      <c r="R7" s="3" t="n">
        <v>2500</v>
      </c>
      <c r="S7" s="0" t="n">
        <v>0.289</v>
      </c>
      <c r="T7" s="0" t="n">
        <f aca="false">F7/S7</f>
        <v>291003.460207613</v>
      </c>
      <c r="U7" s="0" t="n">
        <f aca="false">E7/S7</f>
        <v>96885.8131487889</v>
      </c>
      <c r="V7" s="0" t="n">
        <f aca="false">Q7/(P7*S7)</f>
        <v>0.00628604382929643</v>
      </c>
      <c r="W7" s="2" t="n">
        <f aca="false">G7/E7</f>
        <v>1.50357142857143</v>
      </c>
    </row>
    <row r="8" customFormat="false" ht="15" hidden="false" customHeight="false" outlineLevel="0" collapsed="false">
      <c r="A8" s="0" t="s">
        <v>34</v>
      </c>
      <c r="B8" s="0" t="s">
        <v>26</v>
      </c>
      <c r="C8" s="0" t="s">
        <v>34</v>
      </c>
      <c r="E8" s="0" t="n">
        <v>29700</v>
      </c>
      <c r="F8" s="0" t="n">
        <v>170000</v>
      </c>
      <c r="G8" s="0" t="n">
        <v>116000</v>
      </c>
      <c r="L8" s="0" t="n">
        <v>0.29</v>
      </c>
      <c r="N8" s="11" t="n">
        <v>2.23E-005</v>
      </c>
      <c r="O8" s="1" t="n">
        <v>6.22</v>
      </c>
      <c r="P8" s="2" t="n">
        <v>0.114</v>
      </c>
      <c r="Q8" s="12" t="n">
        <v>0.000570984</v>
      </c>
      <c r="R8" s="3" t="n">
        <v>2590</v>
      </c>
      <c r="S8" s="0" t="n">
        <v>0.284</v>
      </c>
      <c r="T8" s="0" t="n">
        <f aca="false">F8/S8</f>
        <v>598591.549295775</v>
      </c>
      <c r="U8" s="0" t="n">
        <f aca="false">E8/S8</f>
        <v>104577.464788732</v>
      </c>
      <c r="V8" s="0" t="n">
        <f aca="false">Q8/(P8*S8)</f>
        <v>0.0176360266864344</v>
      </c>
      <c r="W8" s="2" t="n">
        <f aca="false">G8/E8</f>
        <v>3.90572390572391</v>
      </c>
    </row>
    <row r="9" customFormat="false" ht="15" hidden="false" customHeight="false" outlineLevel="0" collapsed="false">
      <c r="A9" s="0" t="s">
        <v>35</v>
      </c>
      <c r="B9" s="0" t="s">
        <v>36</v>
      </c>
      <c r="C9" s="0" t="n">
        <v>360</v>
      </c>
      <c r="D9" s="0" t="s">
        <v>37</v>
      </c>
      <c r="E9" s="0" t="n">
        <v>14100</v>
      </c>
      <c r="F9" s="0" t="n">
        <v>68200</v>
      </c>
      <c r="G9" s="0" t="n">
        <v>52200</v>
      </c>
      <c r="J9" s="0" t="n">
        <v>80</v>
      </c>
      <c r="L9" s="0" t="n">
        <v>0.311</v>
      </c>
      <c r="M9" s="0" t="n">
        <v>37700</v>
      </c>
      <c r="N9" s="11" t="n">
        <v>2.6E-006</v>
      </c>
      <c r="O9" s="1" t="n">
        <v>11.4</v>
      </c>
      <c r="P9" s="2" t="n">
        <v>0.0908</v>
      </c>
      <c r="Q9" s="12" t="n">
        <v>0.001539</v>
      </c>
      <c r="R9" s="3" t="n">
        <v>1630</v>
      </c>
      <c r="S9" s="0" t="n">
        <v>0.307</v>
      </c>
      <c r="T9" s="0" t="n">
        <f aca="false">F9/S9</f>
        <v>222149.837133551</v>
      </c>
      <c r="U9" s="0" t="n">
        <f aca="false">E9/S9</f>
        <v>45928.338762215</v>
      </c>
      <c r="V9" s="0" t="n">
        <f aca="false">Q9/(P9*S9)</f>
        <v>0.0552095739643272</v>
      </c>
      <c r="W9" s="2" t="n">
        <f aca="false">G9/E9</f>
        <v>3.70212765957447</v>
      </c>
    </row>
    <row r="10" customFormat="false" ht="15" hidden="false" customHeight="false" outlineLevel="0" collapsed="false">
      <c r="A10" s="0" t="s">
        <v>38</v>
      </c>
      <c r="B10" s="0" t="s">
        <v>26</v>
      </c>
      <c r="C10" s="0" t="n">
        <v>4130</v>
      </c>
      <c r="D10" s="0" t="s">
        <v>27</v>
      </c>
      <c r="E10" s="0" t="n">
        <v>29700</v>
      </c>
      <c r="F10" s="0" t="n">
        <v>97200</v>
      </c>
      <c r="G10" s="0" t="n">
        <v>63100</v>
      </c>
      <c r="H10" s="0" t="n">
        <v>197</v>
      </c>
      <c r="I10" s="0" t="n">
        <v>207</v>
      </c>
      <c r="J10" s="0" t="n">
        <v>92</v>
      </c>
      <c r="K10" s="0" t="n">
        <v>13</v>
      </c>
      <c r="L10" s="0" t="n">
        <v>0.29</v>
      </c>
      <c r="N10" s="11" t="n">
        <v>2.23E-005</v>
      </c>
      <c r="P10" s="2" t="n">
        <v>0.114</v>
      </c>
      <c r="Q10" s="12" t="n">
        <v>0.0004032</v>
      </c>
      <c r="S10" s="0" t="n">
        <v>0.284</v>
      </c>
      <c r="T10" s="0" t="n">
        <f aca="false">F10/S10</f>
        <v>342253.521126761</v>
      </c>
      <c r="U10" s="0" t="n">
        <f aca="false">E10/S10</f>
        <v>104577.464788732</v>
      </c>
      <c r="V10" s="0" t="n">
        <f aca="false">Q10/(P10*S10)</f>
        <v>0.0124536693847294</v>
      </c>
      <c r="W10" s="2" t="n">
        <f aca="false">G10/E10</f>
        <v>2.12457912457912</v>
      </c>
    </row>
    <row r="11" customFormat="false" ht="15" hidden="false" customHeight="false" outlineLevel="0" collapsed="false">
      <c r="A11" s="0" t="s">
        <v>38</v>
      </c>
      <c r="B11" s="0" t="s">
        <v>26</v>
      </c>
      <c r="C11" s="0" t="n">
        <v>4130</v>
      </c>
      <c r="D11" s="0" t="s">
        <v>28</v>
      </c>
      <c r="E11" s="0" t="n">
        <v>29700</v>
      </c>
      <c r="F11" s="0" t="n">
        <v>81200</v>
      </c>
      <c r="G11" s="0" t="n">
        <v>52200</v>
      </c>
      <c r="H11" s="0" t="n">
        <v>156</v>
      </c>
      <c r="I11" s="0" t="n">
        <v>163</v>
      </c>
      <c r="J11" s="0" t="n">
        <v>82</v>
      </c>
      <c r="L11" s="0" t="n">
        <v>0.29</v>
      </c>
      <c r="N11" s="11" t="n">
        <v>2.23E-005</v>
      </c>
      <c r="P11" s="2" t="n">
        <v>0.114</v>
      </c>
      <c r="Q11" s="12" t="n">
        <v>0.0004032</v>
      </c>
      <c r="S11" s="0" t="n">
        <v>0.284</v>
      </c>
      <c r="T11" s="0" t="n">
        <f aca="false">F11/S11</f>
        <v>285915.492957747</v>
      </c>
      <c r="U11" s="0" t="n">
        <f aca="false">E11/S11</f>
        <v>104577.464788732</v>
      </c>
      <c r="V11" s="0" t="n">
        <f aca="false">Q11/(P11*S11)</f>
        <v>0.0124536693847294</v>
      </c>
      <c r="W11" s="2" t="n">
        <f aca="false">G11/E11</f>
        <v>1.75757575757576</v>
      </c>
    </row>
    <row r="12" customFormat="false" ht="15" hidden="false" customHeight="false" outlineLevel="0" collapsed="false">
      <c r="A12" s="0" t="s">
        <v>39</v>
      </c>
      <c r="B12" s="0" t="s">
        <v>26</v>
      </c>
      <c r="C12" s="0" t="n">
        <v>4140</v>
      </c>
      <c r="D12" s="0" t="s">
        <v>27</v>
      </c>
      <c r="E12" s="0" t="n">
        <v>29700</v>
      </c>
      <c r="F12" s="0" t="n">
        <v>148000</v>
      </c>
      <c r="G12" s="0" t="n">
        <v>97900</v>
      </c>
      <c r="H12" s="0" t="n">
        <v>302</v>
      </c>
      <c r="I12" s="0" t="n">
        <v>319</v>
      </c>
      <c r="J12" s="0" t="n">
        <v>99</v>
      </c>
      <c r="K12" s="0" t="n">
        <v>32</v>
      </c>
      <c r="L12" s="0" t="n">
        <v>0.29</v>
      </c>
      <c r="N12" s="0" t="n">
        <v>8.661E-006</v>
      </c>
      <c r="O12" s="1" t="n">
        <v>6.78</v>
      </c>
      <c r="P12" s="2" t="n">
        <v>0.113</v>
      </c>
      <c r="Q12" s="12" t="n">
        <v>0.0004417</v>
      </c>
      <c r="S12" s="0" t="n">
        <v>0.284</v>
      </c>
      <c r="T12" s="0" t="n">
        <f aca="false">F12/S12</f>
        <v>521126.76056338</v>
      </c>
      <c r="U12" s="0" t="n">
        <f aca="false">E12/S12</f>
        <v>104577.464788732</v>
      </c>
      <c r="V12" s="0" t="n">
        <f aca="false">Q12/(P12*S12)</f>
        <v>0.0137635547800075</v>
      </c>
      <c r="W12" s="2" t="n">
        <f aca="false">G12/E12</f>
        <v>3.2962962962963</v>
      </c>
    </row>
    <row r="13" customFormat="false" ht="15" hidden="false" customHeight="false" outlineLevel="0" collapsed="false">
      <c r="A13" s="0" t="s">
        <v>39</v>
      </c>
      <c r="B13" s="0" t="s">
        <v>26</v>
      </c>
      <c r="C13" s="0" t="n">
        <v>4140</v>
      </c>
      <c r="D13" s="0" t="s">
        <v>28</v>
      </c>
      <c r="E13" s="0" t="n">
        <v>29700</v>
      </c>
      <c r="F13" s="0" t="n">
        <v>95000</v>
      </c>
      <c r="G13" s="0" t="n">
        <v>60200</v>
      </c>
      <c r="H13" s="0" t="n">
        <v>197</v>
      </c>
      <c r="I13" s="0" t="n">
        <v>207</v>
      </c>
      <c r="J13" s="0" t="n">
        <v>92</v>
      </c>
      <c r="K13" s="0" t="n">
        <v>13</v>
      </c>
      <c r="L13" s="0" t="n">
        <v>0.29</v>
      </c>
      <c r="N13" s="11" t="n">
        <v>8.661E-006</v>
      </c>
      <c r="O13" s="1" t="n">
        <v>6.78</v>
      </c>
      <c r="P13" s="2" t="n">
        <v>0.113</v>
      </c>
      <c r="Q13" s="12" t="n">
        <v>0.0004417</v>
      </c>
      <c r="S13" s="0" t="n">
        <v>0.284</v>
      </c>
      <c r="T13" s="0" t="n">
        <f aca="false">F13/S13</f>
        <v>334507.042253521</v>
      </c>
      <c r="U13" s="0" t="n">
        <f aca="false">E13/S13</f>
        <v>104577.464788732</v>
      </c>
      <c r="V13" s="0" t="n">
        <f aca="false">Q13/(P13*S13)</f>
        <v>0.0137635547800075</v>
      </c>
      <c r="W13" s="2" t="n">
        <f aca="false">G13/E13</f>
        <v>2.02693602693603</v>
      </c>
    </row>
    <row r="14" customFormat="false" ht="15" hidden="false" customHeight="false" outlineLevel="0" collapsed="false">
      <c r="A14" s="0" t="s">
        <v>40</v>
      </c>
      <c r="B14" s="0" t="s">
        <v>41</v>
      </c>
      <c r="C14" s="0" t="n">
        <v>932</v>
      </c>
      <c r="D14" s="0" t="s">
        <v>42</v>
      </c>
      <c r="E14" s="0" t="n">
        <v>14500</v>
      </c>
      <c r="F14" s="0" t="n">
        <v>34800</v>
      </c>
      <c r="G14" s="0" t="n">
        <v>18100</v>
      </c>
      <c r="H14" s="0" t="n">
        <v>65</v>
      </c>
      <c r="N14" s="11" t="n">
        <v>5.669E-006</v>
      </c>
      <c r="O14" s="1" t="n">
        <v>10</v>
      </c>
      <c r="P14" s="2" t="n">
        <v>0.09</v>
      </c>
      <c r="Q14" s="12" t="n">
        <v>0.000789</v>
      </c>
      <c r="R14" s="3" t="n">
        <v>1570</v>
      </c>
      <c r="S14" s="0" t="n">
        <v>0.323</v>
      </c>
      <c r="T14" s="0" t="n">
        <f aca="false">F14/S14</f>
        <v>107739.938080495</v>
      </c>
      <c r="U14" s="0" t="n">
        <f aca="false">E14/S14</f>
        <v>44891.6408668731</v>
      </c>
      <c r="V14" s="0" t="n">
        <f aca="false">Q14/(P14*S14)</f>
        <v>0.0271413828689371</v>
      </c>
      <c r="W14" s="2" t="n">
        <f aca="false">G14/E14</f>
        <v>1.24827586206897</v>
      </c>
    </row>
    <row r="15" customFormat="false" ht="15" hidden="false" customHeight="false" outlineLevel="0" collapsed="false">
      <c r="A15" s="0" t="s">
        <v>43</v>
      </c>
      <c r="E15" s="0" t="n">
        <v>7977</v>
      </c>
      <c r="F15" s="0" t="n">
        <v>94275</v>
      </c>
      <c r="G15" s="0" t="n">
        <v>42786</v>
      </c>
      <c r="L15" s="0" t="n">
        <v>0.38</v>
      </c>
      <c r="O15" s="1" t="n">
        <v>-16.67</v>
      </c>
      <c r="Q15" s="12" t="n">
        <v>0.0001187256</v>
      </c>
      <c r="S15" s="0" t="n">
        <v>0.1835</v>
      </c>
      <c r="T15" s="0" t="n">
        <f aca="false">F15/S15</f>
        <v>513760.217983651</v>
      </c>
      <c r="U15" s="0" t="n">
        <f aca="false">E15/S15</f>
        <v>43471.3896457766</v>
      </c>
      <c r="V15" s="0" t="e">
        <f aca="false">Q15/(P15*S15)</f>
        <v>#DIV/0!</v>
      </c>
      <c r="W15" s="2" t="n">
        <f aca="false">G15/E15</f>
        <v>5.36367055283941</v>
      </c>
    </row>
    <row r="16" customFormat="false" ht="15" hidden="false" customHeight="false" outlineLevel="0" collapsed="false">
      <c r="A16" s="0" t="s">
        <v>44</v>
      </c>
      <c r="B16" s="0" t="s">
        <v>45</v>
      </c>
      <c r="C16" s="0" t="n">
        <v>5052</v>
      </c>
      <c r="D16" s="0" t="s">
        <v>46</v>
      </c>
      <c r="E16" s="0" t="n">
        <v>10200</v>
      </c>
      <c r="F16" s="0" t="n">
        <v>47900</v>
      </c>
      <c r="G16" s="0" t="n">
        <v>47100</v>
      </c>
      <c r="H16" s="0" t="n">
        <v>88</v>
      </c>
      <c r="J16" s="0" t="n">
        <v>54</v>
      </c>
      <c r="L16" s="0" t="n">
        <v>0.33</v>
      </c>
      <c r="M16" s="0" t="n">
        <v>29000</v>
      </c>
      <c r="N16" s="11" t="n">
        <v>1.965E-006</v>
      </c>
      <c r="O16" s="1" t="n">
        <v>12.3</v>
      </c>
      <c r="P16" s="2" t="n">
        <v>0.21</v>
      </c>
      <c r="Q16" s="12" t="n">
        <v>0.001852</v>
      </c>
      <c r="R16" s="3" t="n">
        <v>1125</v>
      </c>
      <c r="S16" s="0" t="n">
        <v>0.0968</v>
      </c>
      <c r="T16" s="0" t="n">
        <f aca="false">F16/S16</f>
        <v>494834.710743802</v>
      </c>
      <c r="U16" s="0" t="n">
        <f aca="false">E16/S16</f>
        <v>105371.900826446</v>
      </c>
      <c r="V16" s="0" t="n">
        <f aca="false">Q16/(P16*S16)</f>
        <v>0.0911058638331366</v>
      </c>
      <c r="W16" s="2" t="n">
        <f aca="false">G16/E16</f>
        <v>4.61764705882353</v>
      </c>
    </row>
    <row r="17" customFormat="false" ht="15" hidden="false" customHeight="false" outlineLevel="0" collapsed="false">
      <c r="A17" s="0" t="s">
        <v>47</v>
      </c>
      <c r="B17" s="0" t="s">
        <v>45</v>
      </c>
      <c r="C17" s="0" t="n">
        <v>5052</v>
      </c>
      <c r="D17" s="0" t="s">
        <v>48</v>
      </c>
      <c r="E17" s="0" t="n">
        <v>10200</v>
      </c>
      <c r="F17" s="0" t="n">
        <v>33000</v>
      </c>
      <c r="G17" s="0" t="n">
        <v>28000</v>
      </c>
      <c r="H17" s="0" t="n">
        <v>60</v>
      </c>
      <c r="L17" s="0" t="n">
        <v>0.33</v>
      </c>
      <c r="M17" s="0" t="n">
        <v>20000</v>
      </c>
      <c r="N17" s="11" t="n">
        <v>1.965E-006</v>
      </c>
      <c r="O17" s="1" t="n">
        <v>12.3</v>
      </c>
      <c r="P17" s="2" t="n">
        <v>0.21</v>
      </c>
      <c r="Q17" s="12" t="n">
        <v>0.001852</v>
      </c>
      <c r="R17" s="3" t="n">
        <v>1125</v>
      </c>
      <c r="S17" s="0" t="n">
        <v>0.0968</v>
      </c>
      <c r="T17" s="0" t="n">
        <f aca="false">F17/S17</f>
        <v>340909.090909091</v>
      </c>
      <c r="U17" s="0" t="n">
        <f aca="false">E17/S17</f>
        <v>105371.900826446</v>
      </c>
      <c r="V17" s="0" t="n">
        <f aca="false">Q17/(P17*S17)</f>
        <v>0.0911058638331366</v>
      </c>
      <c r="W17" s="2" t="n">
        <f aca="false">G17/E17</f>
        <v>2.74509803921569</v>
      </c>
    </row>
    <row r="18" customFormat="false" ht="15" hidden="false" customHeight="false" outlineLevel="0" collapsed="false">
      <c r="A18" s="0" t="s">
        <v>49</v>
      </c>
      <c r="B18" s="0" t="s">
        <v>45</v>
      </c>
      <c r="C18" s="0" t="n">
        <v>6061</v>
      </c>
      <c r="D18" s="0" t="s">
        <v>50</v>
      </c>
      <c r="E18" s="0" t="n">
        <v>10000</v>
      </c>
      <c r="F18" s="0" t="n">
        <v>45000</v>
      </c>
      <c r="G18" s="0" t="n">
        <v>40000</v>
      </c>
      <c r="H18" s="0" t="n">
        <v>95</v>
      </c>
      <c r="I18" s="0" t="n">
        <v>107</v>
      </c>
      <c r="J18" s="0" t="n">
        <v>60</v>
      </c>
      <c r="L18" s="0" t="n">
        <v>0.33</v>
      </c>
      <c r="M18" s="0" t="n">
        <v>30000</v>
      </c>
      <c r="N18" s="11" t="n">
        <v>1.571E-006</v>
      </c>
      <c r="O18" s="1" t="n">
        <v>13.1</v>
      </c>
      <c r="P18" s="2" t="n">
        <v>0.124</v>
      </c>
      <c r="Q18" s="12" t="n">
        <v>0.002238</v>
      </c>
      <c r="R18" s="3" t="n">
        <v>1080</v>
      </c>
      <c r="S18" s="0" t="n">
        <v>0.0975</v>
      </c>
      <c r="T18" s="0" t="n">
        <f aca="false">F18/S18</f>
        <v>461538.461538462</v>
      </c>
      <c r="U18" s="0" t="n">
        <f aca="false">E18/S18</f>
        <v>102564.102564103</v>
      </c>
      <c r="V18" s="0" t="n">
        <f aca="false">Q18/(P18*S18)</f>
        <v>0.185111662531017</v>
      </c>
      <c r="W18" s="2" t="n">
        <f aca="false">G18/E18</f>
        <v>4</v>
      </c>
    </row>
    <row r="19" customFormat="false" ht="15" hidden="false" customHeight="false" outlineLevel="0" collapsed="false">
      <c r="A19" s="0" t="s">
        <v>51</v>
      </c>
      <c r="B19" s="0" t="s">
        <v>45</v>
      </c>
      <c r="C19" s="0" t="n">
        <v>7075</v>
      </c>
      <c r="D19" s="0" t="s">
        <v>50</v>
      </c>
      <c r="E19" s="0" t="n">
        <v>10400</v>
      </c>
      <c r="F19" s="0" t="n">
        <v>83000</v>
      </c>
      <c r="G19" s="0" t="n">
        <v>73000</v>
      </c>
      <c r="H19" s="0" t="n">
        <v>150</v>
      </c>
      <c r="J19" s="0" t="n">
        <v>87</v>
      </c>
      <c r="L19" s="0" t="n">
        <v>0.33</v>
      </c>
      <c r="M19" s="0" t="n">
        <v>48000</v>
      </c>
      <c r="N19" s="11" t="n">
        <v>2.028E-006</v>
      </c>
      <c r="O19" s="1" t="n">
        <v>13.1</v>
      </c>
      <c r="P19" s="2" t="n">
        <v>0.229</v>
      </c>
      <c r="Q19" s="12" t="n">
        <v>0.001736</v>
      </c>
      <c r="R19" s="3" t="n">
        <v>890</v>
      </c>
      <c r="S19" s="0" t="n">
        <v>0.102</v>
      </c>
      <c r="T19" s="0" t="n">
        <f aca="false">F19/S19</f>
        <v>813725.490196078</v>
      </c>
      <c r="U19" s="0" t="n">
        <f aca="false">E19/S19</f>
        <v>101960.784313726</v>
      </c>
      <c r="V19" s="0" t="n">
        <f aca="false">Q19/(P19*S19)</f>
        <v>0.0743214316294203</v>
      </c>
      <c r="W19" s="2" t="n">
        <f aca="false">G19/E19</f>
        <v>7.01923076923077</v>
      </c>
    </row>
    <row r="20" customFormat="false" ht="15" hidden="false" customHeight="false" outlineLevel="0" collapsed="false">
      <c r="A20" s="0" t="s">
        <v>52</v>
      </c>
      <c r="C20" s="0" t="s">
        <v>53</v>
      </c>
      <c r="E20" s="0" t="n">
        <v>46410</v>
      </c>
      <c r="L20" s="0" t="n">
        <v>0.22</v>
      </c>
      <c r="O20" s="1" t="n">
        <v>1.9446</v>
      </c>
      <c r="Q20" s="12" t="n">
        <v>0.002674</v>
      </c>
      <c r="T20" s="0" t="e">
        <f aca="false">F20/S20</f>
        <v>#DIV/0!</v>
      </c>
      <c r="U20" s="0" t="e">
        <f aca="false">E20/S20</f>
        <v>#DIV/0!</v>
      </c>
      <c r="V20" s="0" t="e">
        <f aca="false">Q20/(P20*S20)</f>
        <v>#DIV/0!</v>
      </c>
      <c r="W20" s="2" t="n">
        <f aca="false">G20/E20</f>
        <v>0</v>
      </c>
    </row>
    <row r="21" customFormat="false" ht="15" hidden="false" customHeight="false" outlineLevel="0" collapsed="false">
      <c r="A21" s="0" t="s">
        <v>52</v>
      </c>
      <c r="C21" s="0" t="s">
        <v>54</v>
      </c>
      <c r="O21" s="1" t="n">
        <v>2.5002</v>
      </c>
      <c r="Q21" s="12" t="n">
        <v>0.002274</v>
      </c>
      <c r="T21" s="0" t="e">
        <f aca="false">F21/S21</f>
        <v>#DIV/0!</v>
      </c>
      <c r="U21" s="0" t="e">
        <f aca="false">E21/S21</f>
        <v>#DIV/0!</v>
      </c>
      <c r="V21" s="0" t="e">
        <f aca="false">Q21/(P21*S21)</f>
        <v>#DIV/0!</v>
      </c>
      <c r="W21" s="2" t="e">
        <f aca="false">G21/E21</f>
        <v>#DIV/0!</v>
      </c>
    </row>
    <row r="22" customFormat="false" ht="15" hidden="false" customHeight="false" outlineLevel="0" collapsed="false">
      <c r="A22" s="0" t="s">
        <v>55</v>
      </c>
      <c r="B22" s="0" t="s">
        <v>55</v>
      </c>
      <c r="E22" s="0" t="n">
        <v>43900</v>
      </c>
      <c r="F22" s="0" t="n">
        <v>53700</v>
      </c>
      <c r="G22" s="0" t="n">
        <v>34800</v>
      </c>
      <c r="J22" s="0" t="n">
        <v>80</v>
      </c>
      <c r="L22" s="0" t="n">
        <v>0.12</v>
      </c>
      <c r="M22" s="0" t="n">
        <v>50000</v>
      </c>
      <c r="N22" s="11" t="n">
        <v>1.693E-006</v>
      </c>
      <c r="O22" s="1" t="n">
        <v>6.39</v>
      </c>
      <c r="P22" s="2" t="n">
        <v>0.4601</v>
      </c>
      <c r="Q22" s="12" t="n">
        <v>0.002894</v>
      </c>
      <c r="R22" s="3" t="n">
        <v>2349</v>
      </c>
      <c r="S22" s="0" t="n">
        <v>0.06662</v>
      </c>
      <c r="T22" s="0" t="n">
        <f aca="false">F22/S22</f>
        <v>806064.24497148</v>
      </c>
      <c r="U22" s="0" t="n">
        <f aca="false">E22/S22</f>
        <v>658961.272891024</v>
      </c>
      <c r="V22" s="0" t="n">
        <f aca="false">Q22/(P22*S22)</f>
        <v>0.0944151451549665</v>
      </c>
      <c r="W22" s="2" t="n">
        <f aca="false">G22/E22</f>
        <v>0.792710706150342</v>
      </c>
    </row>
    <row r="23" customFormat="false" ht="15" hidden="false" customHeight="false" outlineLevel="0" collapsed="false">
      <c r="A23" s="0" t="s">
        <v>56</v>
      </c>
      <c r="B23" s="0" t="s">
        <v>57</v>
      </c>
      <c r="C23" s="0" t="n">
        <v>172</v>
      </c>
      <c r="D23" s="0" t="s">
        <v>58</v>
      </c>
      <c r="E23" s="0" t="n">
        <v>18500</v>
      </c>
      <c r="F23" s="0" t="n">
        <v>180000</v>
      </c>
      <c r="G23" s="0" t="n">
        <v>170000</v>
      </c>
      <c r="I23" s="0" t="n">
        <v>380</v>
      </c>
      <c r="K23" s="0" t="n">
        <v>38</v>
      </c>
      <c r="L23" s="0" t="n">
        <v>0.3</v>
      </c>
      <c r="N23" s="11" t="n">
        <v>3E-006</v>
      </c>
      <c r="O23" s="1" t="n">
        <v>9.28</v>
      </c>
      <c r="P23" s="2" t="n">
        <v>0.1</v>
      </c>
      <c r="Q23" s="12" t="n">
        <v>0.00158178</v>
      </c>
      <c r="R23" s="3" t="n">
        <v>1590</v>
      </c>
      <c r="S23" s="0" t="n">
        <v>0.298</v>
      </c>
      <c r="T23" s="0" t="n">
        <f aca="false">F23/S23</f>
        <v>604026.845637584</v>
      </c>
      <c r="U23" s="0" t="n">
        <f aca="false">E23/S23</f>
        <v>62080.5369127517</v>
      </c>
      <c r="V23" s="0" t="n">
        <f aca="false">Q23/(P23*S23)</f>
        <v>0.0530798657718121</v>
      </c>
      <c r="W23" s="2" t="n">
        <f aca="false">G23/E23</f>
        <v>9.18918918918919</v>
      </c>
    </row>
    <row r="24" customFormat="false" ht="15" hidden="false" customHeight="false" outlineLevel="0" collapsed="false">
      <c r="A24" s="0" t="s">
        <v>59</v>
      </c>
      <c r="B24" s="0" t="s">
        <v>60</v>
      </c>
      <c r="C24" s="0" t="s">
        <v>59</v>
      </c>
      <c r="D24" s="0" t="s">
        <v>28</v>
      </c>
      <c r="F24" s="0" t="n">
        <v>100000</v>
      </c>
      <c r="N24" s="11" t="n">
        <v>2.783E-005</v>
      </c>
      <c r="O24" s="1" t="n">
        <v>7.28</v>
      </c>
      <c r="P24" s="2" t="n">
        <v>0.107</v>
      </c>
      <c r="Q24" s="12" t="n">
        <v>0.0002566</v>
      </c>
      <c r="R24" s="3" t="n">
        <v>2606</v>
      </c>
      <c r="S24" s="0" t="n">
        <v>0.3154</v>
      </c>
      <c r="T24" s="0" t="n">
        <f aca="false">F24/S24</f>
        <v>317057.704502219</v>
      </c>
      <c r="U24" s="0" t="n">
        <f aca="false">E24/S24</f>
        <v>0</v>
      </c>
      <c r="V24" s="0" t="n">
        <f aca="false">Q24/(P24*S24)</f>
        <v>0.00760345859581958</v>
      </c>
      <c r="W24" s="2" t="e">
        <f aca="false">G24/E24</f>
        <v>#DIV/0!</v>
      </c>
    </row>
    <row r="25" customFormat="false" ht="15" hidden="false" customHeight="false" outlineLevel="0" collapsed="false">
      <c r="A25" s="0" t="s">
        <v>61</v>
      </c>
      <c r="B25" s="0" t="s">
        <v>57</v>
      </c>
      <c r="C25" s="0" t="n">
        <v>145</v>
      </c>
      <c r="D25" s="0" t="s">
        <v>62</v>
      </c>
      <c r="E25" s="0" t="n">
        <v>17400</v>
      </c>
      <c r="F25" s="0" t="n">
        <v>47900</v>
      </c>
      <c r="G25" s="0" t="n">
        <v>44200</v>
      </c>
      <c r="H25" s="0" t="n">
        <v>76</v>
      </c>
      <c r="J25" s="0" t="n">
        <v>43</v>
      </c>
      <c r="L25" s="0" t="n">
        <v>0.31</v>
      </c>
      <c r="N25" s="11" t="n">
        <v>7.299E-007</v>
      </c>
      <c r="O25" s="1" t="n">
        <v>9.5</v>
      </c>
      <c r="P25" s="2" t="n">
        <v>0.092</v>
      </c>
      <c r="Q25" s="12" t="n">
        <v>0.004745</v>
      </c>
      <c r="R25" s="3" t="n">
        <v>1924</v>
      </c>
      <c r="S25" s="0" t="n">
        <v>0.323</v>
      </c>
      <c r="T25" s="0" t="n">
        <f aca="false">F25/S25</f>
        <v>148297.213622291</v>
      </c>
      <c r="U25" s="0" t="n">
        <f aca="false">E25/S25</f>
        <v>53869.9690402477</v>
      </c>
      <c r="V25" s="0" t="n">
        <f aca="false">Q25/(P25*S25)</f>
        <v>0.159678287791089</v>
      </c>
      <c r="W25" s="2" t="n">
        <f aca="false">G25/E25</f>
        <v>2.54022988505747</v>
      </c>
    </row>
    <row r="26" customFormat="false" ht="15" hidden="false" customHeight="false" outlineLevel="0" collapsed="false">
      <c r="A26" s="0" t="s">
        <v>63</v>
      </c>
      <c r="B26" s="0" t="s">
        <v>63</v>
      </c>
      <c r="C26" s="0" t="s">
        <v>64</v>
      </c>
      <c r="E26" s="0" t="n">
        <v>11200</v>
      </c>
      <c r="F26" s="0" t="n">
        <v>17400</v>
      </c>
      <c r="I26" s="0" t="n">
        <v>25</v>
      </c>
      <c r="L26" s="0" t="n">
        <v>0.42</v>
      </c>
      <c r="N26" s="11" t="n">
        <v>2.2E-006</v>
      </c>
      <c r="O26" s="1" t="n">
        <v>8</v>
      </c>
      <c r="P26" s="2" t="n">
        <v>0.0306</v>
      </c>
      <c r="Q26" s="12" t="n">
        <v>0.004032</v>
      </c>
      <c r="R26" s="3" t="n">
        <v>1947.97</v>
      </c>
      <c r="S26" s="0" t="n">
        <v>0.698</v>
      </c>
      <c r="T26" s="0" t="n">
        <f aca="false">F26/S26</f>
        <v>24928.3667621777</v>
      </c>
      <c r="U26" s="0" t="n">
        <f aca="false">E26/S26</f>
        <v>16045.8452722063</v>
      </c>
      <c r="V26" s="0" t="n">
        <f aca="false">Q26/(P26*S26)</f>
        <v>0.188774650261251</v>
      </c>
      <c r="W26" s="2" t="n">
        <f aca="false">G26/E26</f>
        <v>0</v>
      </c>
    </row>
    <row r="27" customFormat="false" ht="15" hidden="false" customHeight="false" outlineLevel="0" collapsed="false">
      <c r="A27" s="0" t="s">
        <v>65</v>
      </c>
      <c r="B27" s="0" t="s">
        <v>66</v>
      </c>
      <c r="C27" s="0" t="s">
        <v>67</v>
      </c>
      <c r="E27" s="0" t="n">
        <v>15200</v>
      </c>
      <c r="F27" s="0" t="n">
        <v>49900</v>
      </c>
      <c r="G27" s="0" t="n">
        <v>45000</v>
      </c>
      <c r="H27" s="0" t="n">
        <v>200</v>
      </c>
      <c r="I27" s="0" t="n">
        <v>145</v>
      </c>
      <c r="J27" s="0" t="n">
        <v>80</v>
      </c>
      <c r="L27" s="0" t="n">
        <v>0.37</v>
      </c>
      <c r="N27" s="11" t="n">
        <v>2.047E-005</v>
      </c>
      <c r="O27" s="1" t="n">
        <v>4.78</v>
      </c>
      <c r="P27" s="2" t="n">
        <v>0.125</v>
      </c>
      <c r="Q27" s="12" t="n">
        <v>0.0002199</v>
      </c>
      <c r="R27" s="3" t="n">
        <v>3030</v>
      </c>
      <c r="S27" s="0" t="n">
        <v>0.163</v>
      </c>
      <c r="T27" s="0" t="n">
        <f aca="false">F27/S27</f>
        <v>306134.969325153</v>
      </c>
      <c r="U27" s="0" t="n">
        <f aca="false">E27/S27</f>
        <v>93251.5337423313</v>
      </c>
      <c r="V27" s="0" t="n">
        <f aca="false">Q27/(P27*S27)</f>
        <v>0.0107926380368098</v>
      </c>
      <c r="W27" s="2" t="n">
        <f aca="false">G27/E27</f>
        <v>2.96052631578947</v>
      </c>
    </row>
    <row r="28" customFormat="false" ht="15" hidden="false" customHeight="false" outlineLevel="0" collapsed="false">
      <c r="A28" s="0" t="s">
        <v>65</v>
      </c>
      <c r="B28" s="0" t="s">
        <v>66</v>
      </c>
      <c r="C28" s="0" t="s">
        <v>67</v>
      </c>
      <c r="D28" s="0" t="s">
        <v>28</v>
      </c>
      <c r="E28" s="0" t="n">
        <v>14800</v>
      </c>
      <c r="F28" s="0" t="n">
        <v>62400</v>
      </c>
      <c r="G28" s="0" t="n">
        <v>49300</v>
      </c>
      <c r="H28" s="0" t="n">
        <v>200</v>
      </c>
      <c r="J28" s="0" t="n">
        <v>98</v>
      </c>
      <c r="L28" s="0" t="n">
        <v>0.34</v>
      </c>
      <c r="M28" s="0" t="n">
        <v>55100</v>
      </c>
      <c r="N28" s="11" t="n">
        <v>2.05E-005</v>
      </c>
      <c r="O28" s="1" t="n">
        <v>4.78</v>
      </c>
      <c r="P28" s="2" t="n">
        <v>0.125</v>
      </c>
      <c r="Q28" s="12" t="n">
        <v>0.0002199</v>
      </c>
      <c r="R28" s="3" t="n">
        <v>3029</v>
      </c>
      <c r="S28" s="0" t="n">
        <v>0.163</v>
      </c>
      <c r="T28" s="0" t="n">
        <f aca="false">F28/S28</f>
        <v>382822.085889571</v>
      </c>
      <c r="U28" s="0" t="n">
        <f aca="false">E28/S28</f>
        <v>90797.5460122699</v>
      </c>
      <c r="V28" s="0" t="n">
        <f aca="false">Q28/(P28*S28)</f>
        <v>0.0107926380368098</v>
      </c>
      <c r="W28" s="2" t="n">
        <f aca="false">G28/E28</f>
        <v>3.33108108108108</v>
      </c>
    </row>
    <row r="29" customFormat="false" ht="15" hidden="false" customHeight="false" outlineLevel="0" collapsed="false">
      <c r="A29" s="0" t="s">
        <v>68</v>
      </c>
      <c r="B29" s="0" t="s">
        <v>60</v>
      </c>
      <c r="C29" s="0" t="n">
        <v>600</v>
      </c>
      <c r="D29" s="0" t="s">
        <v>28</v>
      </c>
      <c r="E29" s="0" t="n">
        <v>31000</v>
      </c>
      <c r="F29" s="0" t="n">
        <v>80000</v>
      </c>
      <c r="G29" s="0" t="n">
        <v>26100</v>
      </c>
      <c r="N29" s="11" t="n">
        <v>4.055E-005</v>
      </c>
      <c r="O29" s="1" t="n">
        <v>7.39</v>
      </c>
      <c r="P29" s="2" t="n">
        <v>0.106</v>
      </c>
      <c r="Q29" s="12" t="n">
        <v>0.0001987</v>
      </c>
      <c r="R29" s="3" t="n">
        <v>2469</v>
      </c>
      <c r="S29" s="0" t="n">
        <v>0.306</v>
      </c>
      <c r="T29" s="0" t="n">
        <f aca="false">F29/S29</f>
        <v>261437.908496732</v>
      </c>
      <c r="U29" s="0" t="n">
        <f aca="false">E29/S29</f>
        <v>101307.189542484</v>
      </c>
      <c r="V29" s="0" t="n">
        <f aca="false">Q29/(P29*S29)</f>
        <v>0.00612590948329017</v>
      </c>
      <c r="W29" s="2" t="n">
        <f aca="false">G29/E29</f>
        <v>0.841935483870968</v>
      </c>
    </row>
    <row r="30" customFormat="false" ht="15" hidden="false" customHeight="false" outlineLevel="0" collapsed="false">
      <c r="A30" s="0" t="s">
        <v>69</v>
      </c>
      <c r="B30" s="0" t="s">
        <v>69</v>
      </c>
      <c r="C30" s="0" t="s">
        <v>64</v>
      </c>
      <c r="D30" s="0" t="s">
        <v>28</v>
      </c>
      <c r="E30" s="0" t="n">
        <v>1848</v>
      </c>
      <c r="F30" s="0" t="n">
        <v>653</v>
      </c>
      <c r="H30" s="0" t="n">
        <v>0.9</v>
      </c>
      <c r="I30" s="0" t="n">
        <v>10</v>
      </c>
      <c r="L30" s="0" t="n">
        <v>0.4498</v>
      </c>
      <c r="N30" s="11" t="n">
        <v>3.31E-006</v>
      </c>
      <c r="O30" s="1" t="n">
        <v>18.3</v>
      </c>
      <c r="P30" s="2" t="n">
        <v>0.0557</v>
      </c>
      <c r="Q30" s="12" t="n">
        <v>0.001121</v>
      </c>
      <c r="R30" s="3" t="n">
        <v>313.9</v>
      </c>
      <c r="S30" s="0" t="n">
        <v>0.264</v>
      </c>
      <c r="T30" s="0" t="n">
        <f aca="false">F30/S30</f>
        <v>2473.48484848485</v>
      </c>
      <c r="U30" s="0" t="n">
        <f aca="false">E30/S30</f>
        <v>7000</v>
      </c>
      <c r="V30" s="0" t="n">
        <f aca="false">Q30/(P30*S30)</f>
        <v>0.0762336107937544</v>
      </c>
      <c r="W30" s="2" t="n">
        <f aca="false">G30/E30</f>
        <v>0</v>
      </c>
    </row>
    <row r="31" customFormat="false" ht="15" hidden="false" customHeight="false" outlineLevel="0" collapsed="false">
      <c r="A31" s="0" t="s">
        <v>70</v>
      </c>
      <c r="B31" s="0" t="s">
        <v>60</v>
      </c>
      <c r="C31" s="0" t="n">
        <v>36</v>
      </c>
      <c r="D31" s="0" t="s">
        <v>71</v>
      </c>
      <c r="E31" s="0" t="n">
        <v>21500</v>
      </c>
      <c r="F31" s="0" t="n">
        <v>90100</v>
      </c>
      <c r="G31" s="0" t="n">
        <v>70100</v>
      </c>
      <c r="J31" s="0" t="n">
        <v>90</v>
      </c>
      <c r="N31" s="11" t="n">
        <v>3.23E-005</v>
      </c>
      <c r="O31" s="1" t="n">
        <v>0.722</v>
      </c>
      <c r="P31" s="2" t="n">
        <v>0.123</v>
      </c>
      <c r="Q31" s="12" t="n">
        <v>0.00013587876</v>
      </c>
      <c r="R31" s="3" t="n">
        <v>2601</v>
      </c>
      <c r="S31" s="0" t="n">
        <v>0.291</v>
      </c>
      <c r="T31" s="0" t="n">
        <f aca="false">F31/S31</f>
        <v>309621.993127148</v>
      </c>
      <c r="U31" s="0" t="n">
        <f aca="false">E31/S31</f>
        <v>73883.1615120275</v>
      </c>
      <c r="V31" s="0" t="n">
        <f aca="false">Q31/(P31*S31)</f>
        <v>0.00379623837063113</v>
      </c>
      <c r="W31" s="2" t="n">
        <f aca="false">G31/E31</f>
        <v>3.26046511627907</v>
      </c>
    </row>
    <row r="32" customFormat="false" ht="15" hidden="false" customHeight="false" outlineLevel="0" collapsed="false">
      <c r="A32" s="0" t="s">
        <v>72</v>
      </c>
      <c r="B32" s="0" t="s">
        <v>73</v>
      </c>
      <c r="E32" s="0" t="n">
        <v>340</v>
      </c>
      <c r="F32" s="0" t="n">
        <v>9500</v>
      </c>
      <c r="G32" s="0" t="n">
        <v>9000</v>
      </c>
      <c r="L32" s="0" t="n">
        <v>0.38</v>
      </c>
      <c r="M32" s="0" t="n">
        <v>10000</v>
      </c>
      <c r="O32" s="1" t="n">
        <v>37.5</v>
      </c>
      <c r="Q32" s="12" t="n">
        <v>2.604E-006</v>
      </c>
      <c r="S32" s="0" t="n">
        <v>0.04335</v>
      </c>
      <c r="T32" s="0" t="n">
        <f aca="false">F32/S32</f>
        <v>219146.482122261</v>
      </c>
      <c r="U32" s="0" t="n">
        <f aca="false">E32/S32</f>
        <v>7843.13725490196</v>
      </c>
      <c r="V32" s="0" t="e">
        <f aca="false">Q32/(P32*S32)</f>
        <v>#DIV/0!</v>
      </c>
      <c r="W32" s="2" t="n">
        <f aca="false">G32/E32</f>
        <v>26.4705882352941</v>
      </c>
    </row>
    <row r="33" customFormat="false" ht="15" hidden="false" customHeight="false" outlineLevel="0" collapsed="false">
      <c r="A33" s="0" t="s">
        <v>74</v>
      </c>
      <c r="B33" s="0" t="s">
        <v>74</v>
      </c>
      <c r="C33" s="0" t="s">
        <v>64</v>
      </c>
      <c r="D33" s="0" t="s">
        <v>28</v>
      </c>
      <c r="E33" s="0" t="n">
        <v>47900</v>
      </c>
      <c r="F33" s="0" t="n">
        <v>47000</v>
      </c>
      <c r="H33" s="0" t="n">
        <v>225</v>
      </c>
      <c r="I33" s="0" t="n">
        <v>230</v>
      </c>
      <c r="J33" s="0" t="n">
        <v>98</v>
      </c>
      <c r="K33" s="0" t="n">
        <v>19</v>
      </c>
      <c r="L33" s="0" t="n">
        <v>0.38</v>
      </c>
      <c r="M33" s="0" t="n">
        <v>72500</v>
      </c>
      <c r="N33" s="11" t="n">
        <v>2.24E-006</v>
      </c>
      <c r="O33" s="1" t="n">
        <v>2.97</v>
      </c>
      <c r="P33" s="2" t="n">
        <v>0.0609</v>
      </c>
      <c r="Q33" s="12" t="n">
        <v>0.001848</v>
      </c>
      <c r="R33" s="3" t="n">
        <v>4743</v>
      </c>
      <c r="S33" s="0" t="n">
        <v>0.3692</v>
      </c>
      <c r="T33" s="0" t="n">
        <f aca="false">F33/S33</f>
        <v>127302.275189599</v>
      </c>
      <c r="U33" s="0" t="n">
        <f aca="false">E33/S33</f>
        <v>129739.978331528</v>
      </c>
      <c r="V33" s="0" t="n">
        <f aca="false">Q33/(P33*S33)</f>
        <v>0.08219075727575</v>
      </c>
      <c r="W33" s="2" t="n">
        <f aca="false">G33/E33</f>
        <v>0</v>
      </c>
    </row>
    <row r="34" customFormat="false" ht="15" hidden="false" customHeight="false" outlineLevel="0" collapsed="false">
      <c r="A34" s="0" t="s">
        <v>75</v>
      </c>
      <c r="B34" s="0" t="s">
        <v>60</v>
      </c>
      <c r="C34" s="0" t="n">
        <v>400</v>
      </c>
      <c r="D34" s="0" t="s">
        <v>76</v>
      </c>
      <c r="E34" s="0" t="n">
        <v>26000</v>
      </c>
      <c r="F34" s="0" t="n">
        <v>75000</v>
      </c>
      <c r="G34" s="0" t="n">
        <v>40000</v>
      </c>
      <c r="L34" s="0" t="n">
        <v>0.32</v>
      </c>
      <c r="N34" s="11" t="n">
        <v>4.094E-005</v>
      </c>
      <c r="O34" s="1" t="n">
        <v>7.7</v>
      </c>
      <c r="P34" s="2" t="n">
        <v>0.12</v>
      </c>
      <c r="Q34" s="12" t="n">
        <v>0.0002913</v>
      </c>
      <c r="R34" s="3" t="n">
        <v>2370</v>
      </c>
      <c r="S34" s="0" t="n">
        <v>0.319</v>
      </c>
      <c r="T34" s="0" t="n">
        <f aca="false">F34/S34</f>
        <v>235109.717868339</v>
      </c>
      <c r="U34" s="0" t="n">
        <f aca="false">E34/S34</f>
        <v>81504.7021943574</v>
      </c>
      <c r="V34" s="0" t="n">
        <f aca="false">Q34/(P34*S34)</f>
        <v>0.00760971786833856</v>
      </c>
      <c r="W34" s="2" t="n">
        <f aca="false">G34/E34</f>
        <v>1.53846153846154</v>
      </c>
    </row>
    <row r="35" customFormat="false" ht="15" hidden="false" customHeight="false" outlineLevel="0" collapsed="false">
      <c r="A35" s="0" t="s">
        <v>75</v>
      </c>
      <c r="B35" s="0" t="s">
        <v>60</v>
      </c>
      <c r="C35" s="0" t="n">
        <v>400</v>
      </c>
      <c r="D35" s="0" t="s">
        <v>28</v>
      </c>
      <c r="E35" s="0" t="n">
        <v>26000</v>
      </c>
      <c r="F35" s="0" t="n">
        <v>70000</v>
      </c>
      <c r="G35" s="0" t="n">
        <v>28000</v>
      </c>
      <c r="L35" s="0" t="n">
        <v>0.32</v>
      </c>
      <c r="N35" s="11" t="n">
        <v>4.09E-005</v>
      </c>
      <c r="O35" s="1" t="n">
        <v>7.7</v>
      </c>
      <c r="P35" s="2" t="n">
        <v>0.12</v>
      </c>
      <c r="Q35" s="12" t="n">
        <v>0.0002913</v>
      </c>
      <c r="R35" s="3" t="n">
        <v>2370</v>
      </c>
      <c r="S35" s="0" t="n">
        <v>0.319</v>
      </c>
      <c r="T35" s="0" t="n">
        <f aca="false">F35/S35</f>
        <v>219435.736677116</v>
      </c>
      <c r="U35" s="0" t="n">
        <f aca="false">E35/S35</f>
        <v>81504.7021943574</v>
      </c>
      <c r="V35" s="0" t="n">
        <f aca="false">Q35/(P35*S35)</f>
        <v>0.00760971786833856</v>
      </c>
      <c r="W35" s="2" t="n">
        <f aca="false">G35/E35</f>
        <v>1.07692307692308</v>
      </c>
    </row>
    <row r="36" customFormat="false" ht="15" hidden="false" customHeight="false" outlineLevel="0" collapsed="false">
      <c r="A36" s="0" t="s">
        <v>77</v>
      </c>
      <c r="B36" s="0" t="s">
        <v>77</v>
      </c>
      <c r="C36" s="0" t="s">
        <v>64</v>
      </c>
      <c r="D36" s="0" t="s">
        <v>28</v>
      </c>
      <c r="E36" s="0" t="n">
        <v>14900</v>
      </c>
      <c r="F36" s="0" t="n">
        <v>43500</v>
      </c>
      <c r="G36" s="0" t="n">
        <v>30000</v>
      </c>
      <c r="I36" s="0" t="n">
        <v>80</v>
      </c>
      <c r="L36" s="0" t="n">
        <v>0.38</v>
      </c>
      <c r="N36" s="11" t="n">
        <v>5.94E-006</v>
      </c>
      <c r="O36" s="1" t="n">
        <v>3.94</v>
      </c>
      <c r="P36" s="2" t="n">
        <v>0.065</v>
      </c>
      <c r="Q36" s="12" t="n">
        <v>0.0007002</v>
      </c>
      <c r="R36" s="3" t="n">
        <v>4474</v>
      </c>
      <c r="S36" s="0" t="n">
        <v>0.311</v>
      </c>
      <c r="T36" s="0" t="n">
        <f aca="false">F36/S36</f>
        <v>139871.382636656</v>
      </c>
      <c r="U36" s="0" t="n">
        <f aca="false">E36/S36</f>
        <v>47909.9678456592</v>
      </c>
      <c r="V36" s="0" t="n">
        <f aca="false">Q36/(P36*S36)</f>
        <v>0.0346376453128865</v>
      </c>
      <c r="W36" s="2" t="n">
        <f aca="false">G36/E36</f>
        <v>2.01342281879195</v>
      </c>
    </row>
    <row r="37" customFormat="false" ht="15" hidden="false" customHeight="false" outlineLevel="0" collapsed="false">
      <c r="A37" s="0" t="s">
        <v>78</v>
      </c>
      <c r="B37" s="0" t="s">
        <v>60</v>
      </c>
      <c r="E37" s="0" t="n">
        <v>4060</v>
      </c>
      <c r="F37" s="0" t="n">
        <v>130000</v>
      </c>
      <c r="G37" s="0" t="n">
        <v>14500</v>
      </c>
      <c r="L37" s="0" t="n">
        <v>0.3</v>
      </c>
      <c r="P37" s="2" t="n">
        <v>0.0765</v>
      </c>
      <c r="Q37" s="12" t="n">
        <v>0.0001338726</v>
      </c>
      <c r="R37" s="3" t="n">
        <v>2260</v>
      </c>
      <c r="S37" s="0" t="n">
        <v>0.233</v>
      </c>
      <c r="T37" s="0" t="n">
        <f aca="false">F37/S37</f>
        <v>557939.91416309</v>
      </c>
      <c r="U37" s="0" t="n">
        <f aca="false">E37/S37</f>
        <v>17424.8927038627</v>
      </c>
      <c r="V37" s="0" t="n">
        <f aca="false">Q37/(P37*S37)</f>
        <v>0.00751059496760077</v>
      </c>
      <c r="W37" s="2" t="n">
        <f aca="false">G37/E37</f>
        <v>3.57142857142857</v>
      </c>
    </row>
    <row r="38" customFormat="false" ht="15" hidden="false" customHeight="false" outlineLevel="0" collapsed="false">
      <c r="A38" s="0" t="s">
        <v>79</v>
      </c>
      <c r="B38" s="0" t="s">
        <v>79</v>
      </c>
      <c r="C38" s="0" t="s">
        <v>64</v>
      </c>
      <c r="D38" s="0" t="s">
        <v>28</v>
      </c>
      <c r="E38" s="0" t="n">
        <v>81200</v>
      </c>
      <c r="F38" s="0" t="n">
        <v>145000</v>
      </c>
      <c r="H38" s="0" t="n">
        <v>293</v>
      </c>
      <c r="I38" s="0" t="n">
        <v>300</v>
      </c>
      <c r="K38" s="0" t="n">
        <v>30</v>
      </c>
      <c r="N38" s="11" t="n">
        <v>3.197E-006</v>
      </c>
      <c r="O38" s="1" t="n">
        <v>3.67</v>
      </c>
      <c r="P38" s="2" t="n">
        <v>0.0313</v>
      </c>
      <c r="Q38" s="12" t="n">
        <v>0.0012272</v>
      </c>
      <c r="R38" s="3" t="n">
        <v>5520</v>
      </c>
      <c r="S38" s="0" t="n">
        <v>0.813</v>
      </c>
      <c r="T38" s="0" t="n">
        <f aca="false">F38/S38</f>
        <v>178351.783517835</v>
      </c>
      <c r="U38" s="0" t="n">
        <f aca="false">E38/S38</f>
        <v>99876.9987699877</v>
      </c>
      <c r="V38" s="0" t="n">
        <f aca="false">Q38/(P38*S38)</f>
        <v>0.0482259135690398</v>
      </c>
      <c r="W38" s="2" t="n">
        <f aca="false">G38/E38</f>
        <v>0</v>
      </c>
    </row>
    <row r="39" customFormat="false" ht="15" hidden="false" customHeight="false" outlineLevel="0" collapsed="false">
      <c r="A39" s="0" t="s">
        <v>80</v>
      </c>
      <c r="B39" s="0" t="s">
        <v>80</v>
      </c>
      <c r="C39" s="0" t="s">
        <v>64</v>
      </c>
      <c r="D39" s="0" t="s">
        <v>28</v>
      </c>
      <c r="E39" s="0" t="n">
        <v>68000</v>
      </c>
      <c r="F39" s="0" t="n">
        <v>155000</v>
      </c>
      <c r="G39" s="0" t="n">
        <v>42100</v>
      </c>
      <c r="H39" s="0" t="n">
        <v>165</v>
      </c>
      <c r="I39" s="0" t="n">
        <v>170</v>
      </c>
      <c r="J39" s="0" t="n">
        <v>85</v>
      </c>
      <c r="L39" s="0" t="n">
        <v>0.296</v>
      </c>
      <c r="N39" s="11" t="n">
        <v>7.6E-006</v>
      </c>
      <c r="O39" s="1" t="n">
        <v>3.44</v>
      </c>
      <c r="P39" s="2" t="n">
        <v>0.033</v>
      </c>
      <c r="Q39" s="12" t="n">
        <v>0.0005305</v>
      </c>
      <c r="R39" s="3" t="n">
        <v>5760</v>
      </c>
      <c r="S39" s="0" t="n">
        <v>0.7598</v>
      </c>
      <c r="T39" s="0" t="n">
        <f aca="false">F39/S39</f>
        <v>204001.05290866</v>
      </c>
      <c r="U39" s="0" t="n">
        <f aca="false">E39/S39</f>
        <v>89497.2361147671</v>
      </c>
      <c r="V39" s="0" t="n">
        <f aca="false">Q39/(P39*S39)</f>
        <v>0.0211578804629607</v>
      </c>
      <c r="W39" s="2" t="n">
        <f aca="false">G39/E39</f>
        <v>0.619117647058824</v>
      </c>
    </row>
    <row r="40" customFormat="false" ht="15" hidden="false" customHeight="false" outlineLevel="0" collapsed="false">
      <c r="A40" s="0" t="s">
        <v>81</v>
      </c>
      <c r="B40" s="0" t="s">
        <v>81</v>
      </c>
      <c r="C40" s="0" t="s">
        <v>64</v>
      </c>
      <c r="D40" s="0" t="s">
        <v>28</v>
      </c>
      <c r="E40" s="0" t="n">
        <v>52100</v>
      </c>
      <c r="F40" s="0" t="n">
        <v>138000</v>
      </c>
      <c r="H40" s="0" t="n">
        <v>89</v>
      </c>
      <c r="I40" s="0" t="n">
        <v>100</v>
      </c>
      <c r="J40" s="0" t="n">
        <v>51</v>
      </c>
      <c r="N40" s="11" t="n">
        <v>1.69E-006</v>
      </c>
      <c r="O40" s="1" t="n">
        <v>4.72</v>
      </c>
      <c r="P40" s="2" t="n">
        <v>0.0581</v>
      </c>
      <c r="Q40" s="12" t="n">
        <v>0.002025</v>
      </c>
      <c r="R40" s="3" t="n">
        <v>3560</v>
      </c>
      <c r="S40" s="0" t="n">
        <v>0.448</v>
      </c>
      <c r="T40" s="0" t="n">
        <f aca="false">F40/S40</f>
        <v>308035.714285714</v>
      </c>
      <c r="U40" s="0" t="n">
        <f aca="false">E40/S40</f>
        <v>116294.642857143</v>
      </c>
      <c r="V40" s="0" t="n">
        <f aca="false">Q40/(P40*S40)</f>
        <v>0.0777984386525695</v>
      </c>
      <c r="W40" s="2" t="n">
        <f aca="false">G40/E40</f>
        <v>0</v>
      </c>
    </row>
    <row r="41" customFormat="false" ht="15" hidden="false" customHeight="false" outlineLevel="0" collapsed="false">
      <c r="A41" s="0" t="s">
        <v>82</v>
      </c>
      <c r="B41" s="0" t="s">
        <v>82</v>
      </c>
      <c r="C41" s="0" t="s">
        <v>64</v>
      </c>
      <c r="E41" s="0" t="n">
        <v>11000</v>
      </c>
      <c r="F41" s="0" t="n">
        <v>20300</v>
      </c>
      <c r="L41" s="0" t="n">
        <v>0.37</v>
      </c>
      <c r="N41" s="11" t="n">
        <v>6.1E-007</v>
      </c>
      <c r="O41" s="1" t="n">
        <v>10.9</v>
      </c>
      <c r="P41" s="2" t="n">
        <v>0.0559</v>
      </c>
      <c r="Q41" s="12" t="n">
        <v>0.005613</v>
      </c>
      <c r="R41" s="3" t="n">
        <v>1763.5</v>
      </c>
      <c r="S41" s="0" t="n">
        <v>0.379</v>
      </c>
      <c r="T41" s="0" t="n">
        <f aca="false">F41/S41</f>
        <v>53562.0052770449</v>
      </c>
      <c r="U41" s="0" t="n">
        <f aca="false">E41/S41</f>
        <v>29023.746701847</v>
      </c>
      <c r="V41" s="0" t="n">
        <f aca="false">Q41/(P41*S41)</f>
        <v>0.264937860200792</v>
      </c>
      <c r="W41" s="2" t="n">
        <f aca="false">G41/E41</f>
        <v>0</v>
      </c>
    </row>
    <row r="42" customFormat="false" ht="15" hidden="false" customHeight="false" outlineLevel="0" collapsed="false">
      <c r="A42" s="0" t="s">
        <v>83</v>
      </c>
      <c r="B42" s="0" t="s">
        <v>83</v>
      </c>
      <c r="C42" s="0" t="s">
        <v>64</v>
      </c>
      <c r="D42" s="0" t="s">
        <v>28</v>
      </c>
      <c r="E42" s="0" t="n">
        <v>27000</v>
      </c>
      <c r="F42" s="0" t="n">
        <v>65300</v>
      </c>
      <c r="H42" s="0" t="n">
        <v>95</v>
      </c>
      <c r="I42" s="0" t="n">
        <v>100</v>
      </c>
      <c r="J42" s="0" t="n">
        <v>51</v>
      </c>
      <c r="L42" s="0" t="n">
        <v>0.35</v>
      </c>
      <c r="N42" s="0" t="n">
        <v>4.92E-006</v>
      </c>
      <c r="O42" s="1" t="n">
        <v>3.61</v>
      </c>
      <c r="P42" s="2" t="n">
        <v>0.0366</v>
      </c>
      <c r="Q42" s="0" t="n">
        <v>0.000729162</v>
      </c>
      <c r="R42" s="3" t="n">
        <v>5425</v>
      </c>
      <c r="S42" s="0" t="n">
        <v>0.6015</v>
      </c>
      <c r="U42" s="0" t="n">
        <f aca="false">E42/S42</f>
        <v>44887.7805486284</v>
      </c>
      <c r="W42" s="2" t="n">
        <f aca="false">G42/E42</f>
        <v>0</v>
      </c>
    </row>
    <row r="43" customFormat="false" ht="15" hidden="false" customHeight="false" outlineLevel="0" collapsed="false">
      <c r="A43" s="0" t="s">
        <v>84</v>
      </c>
      <c r="B43" s="0" t="s">
        <v>66</v>
      </c>
      <c r="C43" s="0" t="s">
        <v>85</v>
      </c>
      <c r="D43" s="0" t="s">
        <v>28</v>
      </c>
      <c r="E43" s="0" t="n">
        <v>16500</v>
      </c>
      <c r="F43" s="0" t="n">
        <v>131000</v>
      </c>
      <c r="G43" s="0" t="n">
        <v>120000</v>
      </c>
      <c r="H43" s="0" t="n">
        <v>334</v>
      </c>
      <c r="I43" s="0" t="n">
        <v>349</v>
      </c>
      <c r="K43" s="0" t="n">
        <v>36</v>
      </c>
      <c r="L43" s="0" t="n">
        <v>0.33</v>
      </c>
      <c r="N43" s="11" t="n">
        <v>7.008E-005</v>
      </c>
      <c r="O43" s="1" t="n">
        <v>4.78</v>
      </c>
      <c r="P43" s="2" t="n">
        <v>0.1258</v>
      </c>
      <c r="Q43" s="12" t="n">
        <v>8.97E-005</v>
      </c>
      <c r="R43" s="3" t="n">
        <v>2919</v>
      </c>
      <c r="S43" s="0" t="n">
        <v>0.16</v>
      </c>
      <c r="T43" s="0" t="n">
        <f aca="false">F43/S43</f>
        <v>818750</v>
      </c>
      <c r="U43" s="0" t="n">
        <f aca="false">E43/S43</f>
        <v>103125</v>
      </c>
      <c r="V43" s="0" t="n">
        <f aca="false">Q43/(P43*S43)</f>
        <v>0.00445647853736089</v>
      </c>
      <c r="W43" s="2" t="n">
        <f aca="false">G43/E43</f>
        <v>7.27272727272727</v>
      </c>
    </row>
    <row r="44" customFormat="false" ht="15" hidden="false" customHeight="false" outlineLevel="0" collapsed="false">
      <c r="A44" s="0" t="s">
        <v>86</v>
      </c>
      <c r="B44" s="0" t="s">
        <v>86</v>
      </c>
      <c r="C44" s="0" t="s">
        <v>64</v>
      </c>
      <c r="E44" s="0" t="n">
        <v>58000</v>
      </c>
      <c r="F44" s="0" t="n">
        <v>142000</v>
      </c>
      <c r="G44" s="0" t="n">
        <v>109000</v>
      </c>
      <c r="H44" s="0" t="n">
        <v>294</v>
      </c>
      <c r="K44" s="0" t="n">
        <v>31</v>
      </c>
      <c r="L44" s="0" t="n">
        <v>0.28</v>
      </c>
      <c r="M44" s="0" t="n">
        <v>58000</v>
      </c>
      <c r="N44" s="11" t="n">
        <v>2.22E-006</v>
      </c>
      <c r="O44" s="1" t="n">
        <v>2.44</v>
      </c>
      <c r="P44" s="2" t="n">
        <v>0.032</v>
      </c>
      <c r="Q44" s="12" t="n">
        <v>0.002186</v>
      </c>
      <c r="R44" s="3" t="n">
        <v>6100</v>
      </c>
      <c r="S44" s="0" t="n">
        <v>0.697</v>
      </c>
      <c r="T44" s="0" t="n">
        <f aca="false">F44/S44</f>
        <v>203730.272596844</v>
      </c>
      <c r="U44" s="0" t="n">
        <f aca="false">E44/S44</f>
        <v>83213.7733142037</v>
      </c>
      <c r="V44" s="0" t="n">
        <f aca="false">Q44/(P44*S44)</f>
        <v>0.0980093256814921</v>
      </c>
      <c r="W44" s="2" t="n">
        <f aca="false">G44/E44</f>
        <v>1.87931034482759</v>
      </c>
    </row>
    <row r="45" customFormat="false" ht="14.9" hidden="false" customHeight="false" outlineLevel="0" collapsed="false">
      <c r="A45" s="0" t="s">
        <v>87</v>
      </c>
      <c r="B45" s="0" t="s">
        <v>88</v>
      </c>
      <c r="D45" s="0" t="s">
        <v>89</v>
      </c>
      <c r="E45" s="0" t="n">
        <v>27600</v>
      </c>
      <c r="F45" s="0" t="n">
        <v>58000</v>
      </c>
      <c r="G45" s="0" t="n">
        <v>29000</v>
      </c>
      <c r="H45" s="0" t="n">
        <v>185</v>
      </c>
      <c r="I45" s="0" t="n">
        <v>190</v>
      </c>
      <c r="J45" s="0" t="n">
        <v>90</v>
      </c>
      <c r="K45" s="0" t="n">
        <v>10</v>
      </c>
      <c r="L45" s="0" t="n">
        <v>0.22</v>
      </c>
      <c r="N45" s="11" t="n">
        <v>1.181E-005</v>
      </c>
      <c r="O45" s="1" t="n">
        <v>10.6</v>
      </c>
      <c r="P45" s="2" t="n">
        <v>0.02763</v>
      </c>
      <c r="Q45" s="12" t="n">
        <v>0.0003588</v>
      </c>
      <c r="R45" s="3" t="n">
        <v>2070.1</v>
      </c>
      <c r="S45" s="0" t="n">
        <v>0.6889</v>
      </c>
      <c r="T45" s="0" t="n">
        <f aca="false">F45/S45</f>
        <v>84192.1904485412</v>
      </c>
      <c r="U45" s="0" t="n">
        <f aca="false">E45/S45</f>
        <v>40063.8699375817</v>
      </c>
      <c r="V45" s="0" t="n">
        <f aca="false">Q45/(P45*S45)</f>
        <v>0.0188501740567702</v>
      </c>
      <c r="W45" s="2" t="n">
        <f aca="false">G45/E45</f>
        <v>1.05072463768116</v>
      </c>
    </row>
    <row r="46" customFormat="false" ht="14.9" hidden="false" customHeight="false" outlineLevel="0" collapsed="false">
      <c r="A46" s="0" t="s">
        <v>90</v>
      </c>
      <c r="B46" s="0" t="s">
        <v>91</v>
      </c>
      <c r="C46" s="0" t="s">
        <v>92</v>
      </c>
      <c r="E46" s="0" t="n">
        <v>13100</v>
      </c>
      <c r="L46" s="0" t="n">
        <v>0.24</v>
      </c>
      <c r="O46" s="1" t="n">
        <v>0.0111</v>
      </c>
      <c r="P46" s="2" t="n">
        <v>0.191</v>
      </c>
      <c r="Q46" s="12" t="n">
        <v>1.948E-005</v>
      </c>
      <c r="S46" s="0" t="n">
        <v>0.0914</v>
      </c>
      <c r="T46" s="0" t="n">
        <f aca="false">F46/S46</f>
        <v>0</v>
      </c>
      <c r="U46" s="0" t="n">
        <f aca="false">E46/S46</f>
        <v>143326.039387309</v>
      </c>
      <c r="V46" s="0" t="n">
        <f aca="false">Q46/(P46*S46)</f>
        <v>0.00111585917719706</v>
      </c>
      <c r="W46" s="2" t="n">
        <f aca="false">G46/E46</f>
        <v>0</v>
      </c>
    </row>
    <row r="47" customFormat="false" ht="14.9" hidden="false" customHeight="false" outlineLevel="0" collapsed="false">
      <c r="A47" s="0" t="s">
        <v>93</v>
      </c>
      <c r="B47" s="0" t="s">
        <v>91</v>
      </c>
      <c r="C47" s="0" t="s">
        <v>94</v>
      </c>
      <c r="E47" s="0" t="n">
        <v>11000</v>
      </c>
      <c r="H47" s="0" t="n">
        <v>722</v>
      </c>
      <c r="I47" s="0" t="n">
        <v>800</v>
      </c>
      <c r="K47" s="0" t="n">
        <v>64</v>
      </c>
      <c r="L47" s="0" t="n">
        <v>0.17</v>
      </c>
      <c r="O47" s="1" t="n">
        <v>0.222</v>
      </c>
      <c r="P47" s="2" t="n">
        <v>0.167</v>
      </c>
      <c r="Q47" s="0" t="n">
        <v>1.929E-005</v>
      </c>
      <c r="R47" s="3" t="n">
        <v>2880</v>
      </c>
      <c r="S47" s="0" t="n">
        <v>0.0795</v>
      </c>
      <c r="T47" s="0" t="n">
        <f aca="false">F47/S47</f>
        <v>0</v>
      </c>
      <c r="U47" s="0" t="n">
        <f aca="false">E47/S47</f>
        <v>138364.779874214</v>
      </c>
      <c r="V47" s="0" t="n">
        <f aca="false">Q47/(P47*S47)</f>
        <v>0.00145294317026325</v>
      </c>
      <c r="W47" s="2" t="n">
        <f aca="false">G47/E47</f>
        <v>0</v>
      </c>
    </row>
    <row r="48" customFormat="false" ht="14.9" hidden="false" customHeight="false" outlineLevel="0" collapsed="false">
      <c r="A48" s="0" t="s">
        <v>95</v>
      </c>
      <c r="B48" s="0" t="s">
        <v>91</v>
      </c>
      <c r="C48" s="0" t="s">
        <v>94</v>
      </c>
      <c r="E48" s="0" t="n">
        <v>10590</v>
      </c>
      <c r="F48" s="0" t="n">
        <v>7830</v>
      </c>
      <c r="H48" s="0" t="n">
        <v>468</v>
      </c>
      <c r="I48" s="0" t="n">
        <v>498</v>
      </c>
      <c r="K48" s="0" t="n">
        <v>49</v>
      </c>
      <c r="L48" s="0" t="n">
        <v>0.16</v>
      </c>
      <c r="O48" s="1" t="n">
        <v>0.267</v>
      </c>
      <c r="P48" s="2" t="n">
        <v>0.184</v>
      </c>
      <c r="Q48" s="0" t="n">
        <v>1.847982E-005</v>
      </c>
      <c r="R48" s="3" t="n">
        <v>2890</v>
      </c>
      <c r="S48" s="0" t="n">
        <v>0.0795</v>
      </c>
      <c r="T48" s="0" t="n">
        <f aca="false">F48/S48</f>
        <v>98490.5660377358</v>
      </c>
      <c r="U48" s="0" t="n">
        <f aca="false">E48/S48</f>
        <v>133207.547169811</v>
      </c>
      <c r="V48" s="0" t="n">
        <f aca="false">Q48/(P48*S48)</f>
        <v>0.00126331829368335</v>
      </c>
      <c r="W48" s="2" t="n">
        <f aca="false">G48/E48</f>
        <v>0</v>
      </c>
    </row>
    <row r="49" customFormat="false" ht="14.9" hidden="false" customHeight="false" outlineLevel="0" collapsed="false"/>
  </sheetData>
  <autoFilter ref="A2:W2">
    <sortState ref="A3:W2">
      <sortCondition ref="A3:A2" customList=""/>
    </sortState>
  </autoFilter>
  <mergeCells count="3">
    <mergeCell ref="A1:D1"/>
    <mergeCell ref="E1:S1"/>
    <mergeCell ref="T1:W1"/>
  </mergeCells>
  <conditionalFormatting sqref="E1:E104857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104857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04857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:M104857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:T104857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:N104857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:K104857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:L104857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:O1048576">
    <cfRule type="colorScale" priority="12">
      <colorScale>
        <cfvo type="min" val="0"/>
        <cfvo type="num" val="0"/>
        <cfvo type="max" val="0"/>
        <color rgb="FFF8696B"/>
        <color rgb="FFFFFFFF"/>
        <color rgb="FF63BE7B"/>
      </colorScale>
    </cfRule>
  </conditionalFormatting>
  <conditionalFormatting sqref="P1:P1048576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1:Q104857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:R1048576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:S10485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:U104857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:V104857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104857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:W1048576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18.43"/>
  </cols>
  <sheetData>
    <row r="1" customFormat="false" ht="15" hidden="false" customHeight="false" outlineLevel="0" collapsed="false">
      <c r="A1" s="13" t="s">
        <v>96</v>
      </c>
      <c r="B1" s="0" t="s">
        <v>97</v>
      </c>
    </row>
    <row r="2" customFormat="false" ht="15" hidden="false" customHeight="false" outlineLevel="0" collapsed="false">
      <c r="A2" s="0" t="n">
        <v>9.58</v>
      </c>
      <c r="B2" s="14" t="n">
        <f aca="false">A2*1.929*10^-6</f>
        <v>1.847982E-005</v>
      </c>
    </row>
    <row r="5" customFormat="false" ht="15" hidden="false" customHeight="false" outlineLevel="0" collapsed="false">
      <c r="A5" s="0" t="s">
        <v>98</v>
      </c>
      <c r="B5" s="0" t="s">
        <v>97</v>
      </c>
    </row>
    <row r="6" customFormat="false" ht="15" hidden="false" customHeight="false" outlineLevel="0" collapsed="false">
      <c r="A6" s="0" t="n">
        <v>8.88</v>
      </c>
      <c r="B6" s="0" t="n">
        <f aca="false">A6*0.00001337</f>
        <v>0.0001187256</v>
      </c>
    </row>
    <row r="9" customFormat="false" ht="15" hidden="false" customHeight="false" outlineLevel="0" collapsed="false">
      <c r="A9" s="0" t="s">
        <v>99</v>
      </c>
      <c r="B9" s="0" t="s">
        <v>100</v>
      </c>
    </row>
    <row r="10" customFormat="false" ht="15" hidden="false" customHeight="false" outlineLevel="0" collapsed="false">
      <c r="A10" s="0" t="n">
        <v>3.5</v>
      </c>
      <c r="B10" s="0" t="n">
        <f aca="false">A10*0.5556</f>
        <v>1.9446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2020-08-10T03:27:50Z</dcterms:created>
  <dc:creator>Carlos</dc:creator>
  <dc:description/>
  <dc:language>en-US</dc:language>
  <cp:lastModifiedBy/>
  <dcterms:modified xsi:type="dcterms:W3CDTF">2025-10-28T19:25:46Z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